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MASN0501 - Spojovací krče..." sheetId="2" r:id="rId2"/>
    <sheet name="MASN0502 - Elektroinstalace" sheetId="3" r:id="rId3"/>
    <sheet name="MASN0503 - Slaboproud" sheetId="4" r:id="rId4"/>
    <sheet name="MASN0504 - Zdravotní tech..." sheetId="5" r:id="rId5"/>
    <sheet name="MASN0505 - Vytápění" sheetId="6" r:id="rId6"/>
    <sheet name="MASN0506 - Výměna ležatéh..." sheetId="7" r:id="rId7"/>
    <sheet name="MASN0507 - Výměna ležatéh..." sheetId="8" r:id="rId8"/>
    <sheet name="MASN0508 - VON" sheetId="9" r:id="rId9"/>
    <sheet name="Pokyny pro vyplnění" sheetId="10" r:id="rId10"/>
  </sheets>
  <definedNames>
    <definedName name="_xlnm.Print_Area" localSheetId="0">'Rekapitulace stavby'!$D$4:$AO$36,'Rekapitulace stavby'!$C$42:$AQ$63</definedName>
    <definedName name="_xlnm.Print_Titles" localSheetId="0">'Rekapitulace stavby'!$52:$52</definedName>
    <definedName name="_xlnm._FilterDatabase" localSheetId="1" hidden="1">'MASN0501 - Spojovací krče...'!$C$97:$K$845</definedName>
    <definedName name="_xlnm.Print_Area" localSheetId="1">'MASN0501 - Spojovací krče...'!$C$4:$J$39,'MASN0501 - Spojovací krče...'!$C$45:$J$79,'MASN0501 - Spojovací krče...'!$C$85:$K$845</definedName>
    <definedName name="_xlnm.Print_Titles" localSheetId="1">'MASN0501 - Spojovací krče...'!$97:$97</definedName>
    <definedName name="_xlnm._FilterDatabase" localSheetId="2" hidden="1">'MASN0502 - Elektroinstalace'!$C$80:$K$84</definedName>
    <definedName name="_xlnm.Print_Area" localSheetId="2">'MASN0502 - Elektroinstalace'!$C$4:$J$39,'MASN0502 - Elektroinstalace'!$C$45:$J$62,'MASN0502 - Elektroinstalace'!$C$68:$K$84</definedName>
    <definedName name="_xlnm.Print_Titles" localSheetId="2">'MASN0502 - Elektroinstalace'!$80:$80</definedName>
    <definedName name="_xlnm._FilterDatabase" localSheetId="3" hidden="1">'MASN0503 - Slaboproud'!$C$80:$K$84</definedName>
    <definedName name="_xlnm.Print_Area" localSheetId="3">'MASN0503 - Slaboproud'!$C$4:$J$39,'MASN0503 - Slaboproud'!$C$45:$J$62,'MASN0503 - Slaboproud'!$C$68:$K$84</definedName>
    <definedName name="_xlnm.Print_Titles" localSheetId="3">'MASN0503 - Slaboproud'!$80:$80</definedName>
    <definedName name="_xlnm._FilterDatabase" localSheetId="4" hidden="1">'MASN0504 - Zdravotní tech...'!$C$80:$K$85</definedName>
    <definedName name="_xlnm.Print_Area" localSheetId="4">'MASN0504 - Zdravotní tech...'!$C$4:$J$39,'MASN0504 - Zdravotní tech...'!$C$45:$J$62,'MASN0504 - Zdravotní tech...'!$C$68:$K$85</definedName>
    <definedName name="_xlnm.Print_Titles" localSheetId="4">'MASN0504 - Zdravotní tech...'!$80:$80</definedName>
    <definedName name="_xlnm._FilterDatabase" localSheetId="5" hidden="1">'MASN0505 - Vytápění'!$C$80:$K$84</definedName>
    <definedName name="_xlnm.Print_Area" localSheetId="5">'MASN0505 - Vytápění'!$C$4:$J$39,'MASN0505 - Vytápění'!$C$45:$J$62,'MASN0505 - Vytápění'!$C$68:$K$84</definedName>
    <definedName name="_xlnm.Print_Titles" localSheetId="5">'MASN0505 - Vytápění'!$80:$80</definedName>
    <definedName name="_xlnm._FilterDatabase" localSheetId="6" hidden="1">'MASN0506 - Výměna ležatéh...'!$C$82:$K$115</definedName>
    <definedName name="_xlnm.Print_Area" localSheetId="6">'MASN0506 - Výměna ležatéh...'!$C$4:$J$39,'MASN0506 - Výměna ležatéh...'!$C$45:$J$64,'MASN0506 - Výměna ležatéh...'!$C$70:$K$115</definedName>
    <definedName name="_xlnm.Print_Titles" localSheetId="6">'MASN0506 - Výměna ležatéh...'!$82:$82</definedName>
    <definedName name="_xlnm._FilterDatabase" localSheetId="7" hidden="1">'MASN0507 - Výměna ležatéh...'!$C$88:$K$225</definedName>
    <definedName name="_xlnm.Print_Area" localSheetId="7">'MASN0507 - Výměna ležatéh...'!$C$4:$J$39,'MASN0507 - Výměna ležatéh...'!$C$45:$J$70,'MASN0507 - Výměna ležatéh...'!$C$76:$K$225</definedName>
    <definedName name="_xlnm.Print_Titles" localSheetId="7">'MASN0507 - Výměna ležatéh...'!$88:$88</definedName>
    <definedName name="_xlnm._FilterDatabase" localSheetId="8" hidden="1">'MASN0508 - VON'!$C$84:$K$99</definedName>
    <definedName name="_xlnm.Print_Area" localSheetId="8">'MASN0508 - VON'!$C$4:$J$39,'MASN0508 - VON'!$C$45:$J$66,'MASN0508 - VON'!$C$72:$K$99</definedName>
    <definedName name="_xlnm.Print_Titles" localSheetId="8">'MASN0508 - VON'!$84:$84</definedName>
    <definedName name="_xlnm.Print_Area" localSheetId="9">'Pokyny pro vyplnění'!$B$2:$K$71,'Pokyny pro vyplnění'!$B$74:$K$118,'Pokyny pro vyplnění'!$B$121:$K$190,'Pokyny pro vyplnění'!$B$198:$K$218</definedName>
  </definedNames>
  <calcPr/>
</workbook>
</file>

<file path=xl/calcChain.xml><?xml version="1.0" encoding="utf-8"?>
<calcChain xmlns="http://schemas.openxmlformats.org/spreadsheetml/2006/main">
  <c i="9" r="J37"/>
  <c r="J36"/>
  <c i="1" r="AY62"/>
  <c i="9" r="J35"/>
  <c i="1" r="AX62"/>
  <c i="9" r="BI99"/>
  <c r="BH99"/>
  <c r="BG99"/>
  <c r="BF99"/>
  <c r="T99"/>
  <c r="T98"/>
  <c r="R99"/>
  <c r="R98"/>
  <c r="P99"/>
  <c r="P98"/>
  <c r="BK99"/>
  <c r="BK98"/>
  <c r="J98"/>
  <c r="J99"/>
  <c r="BE99"/>
  <c r="J65"/>
  <c r="BI97"/>
  <c r="BH97"/>
  <c r="BG97"/>
  <c r="BF97"/>
  <c r="T97"/>
  <c r="T96"/>
  <c r="R97"/>
  <c r="R96"/>
  <c r="P97"/>
  <c r="P96"/>
  <c r="BK97"/>
  <c r="BK96"/>
  <c r="J96"/>
  <c r="J97"/>
  <c r="BE97"/>
  <c r="J64"/>
  <c r="BI95"/>
  <c r="BH95"/>
  <c r="BG95"/>
  <c r="BF95"/>
  <c r="T95"/>
  <c r="R95"/>
  <c r="P95"/>
  <c r="BK95"/>
  <c r="J95"/>
  <c r="BE95"/>
  <c r="BI94"/>
  <c r="BH94"/>
  <c r="BG94"/>
  <c r="BF94"/>
  <c r="T94"/>
  <c r="R94"/>
  <c r="P94"/>
  <c r="BK94"/>
  <c r="J94"/>
  <c r="BE94"/>
  <c r="BI93"/>
  <c r="BH93"/>
  <c r="BG93"/>
  <c r="BF93"/>
  <c r="T93"/>
  <c r="T92"/>
  <c r="R93"/>
  <c r="R92"/>
  <c r="P93"/>
  <c r="P92"/>
  <c r="BK93"/>
  <c r="BK92"/>
  <c r="J92"/>
  <c r="J93"/>
  <c r="BE93"/>
  <c r="J63"/>
  <c r="BI91"/>
  <c r="BH91"/>
  <c r="BG91"/>
  <c r="BF91"/>
  <c r="T91"/>
  <c r="R91"/>
  <c r="P91"/>
  <c r="BK91"/>
  <c r="J91"/>
  <c r="BE91"/>
  <c r="BI90"/>
  <c r="BH90"/>
  <c r="BG90"/>
  <c r="BF90"/>
  <c r="T90"/>
  <c r="T89"/>
  <c r="R90"/>
  <c r="R89"/>
  <c r="P90"/>
  <c r="P89"/>
  <c r="BK90"/>
  <c r="BK89"/>
  <c r="J89"/>
  <c r="J90"/>
  <c r="BE90"/>
  <c r="J62"/>
  <c r="BI88"/>
  <c r="F37"/>
  <c i="1" r="BD62"/>
  <c i="9" r="BH88"/>
  <c r="F36"/>
  <c i="1" r="BC62"/>
  <c i="9" r="BG88"/>
  <c r="F35"/>
  <c i="1" r="BB62"/>
  <c i="9" r="BF88"/>
  <c r="J34"/>
  <c i="1" r="AW62"/>
  <c i="9" r="F34"/>
  <c i="1" r="BA62"/>
  <c i="9" r="T88"/>
  <c r="T87"/>
  <c r="T86"/>
  <c r="T85"/>
  <c r="R88"/>
  <c r="R87"/>
  <c r="R86"/>
  <c r="R85"/>
  <c r="P88"/>
  <c r="P87"/>
  <c r="P86"/>
  <c r="P85"/>
  <c i="1" r="AU62"/>
  <c i="9" r="BK88"/>
  <c r="BK87"/>
  <c r="J87"/>
  <c r="BK86"/>
  <c r="J86"/>
  <c r="BK85"/>
  <c r="J85"/>
  <c r="J59"/>
  <c r="J30"/>
  <c i="1" r="AG62"/>
  <c i="9" r="J88"/>
  <c r="BE88"/>
  <c r="J33"/>
  <c i="1" r="AV62"/>
  <c i="9" r="F33"/>
  <c i="1" r="AZ62"/>
  <c i="9" r="J61"/>
  <c r="J60"/>
  <c r="J82"/>
  <c r="J81"/>
  <c r="F81"/>
  <c r="F79"/>
  <c r="E77"/>
  <c r="J55"/>
  <c r="J54"/>
  <c r="F54"/>
  <c r="F52"/>
  <c r="E50"/>
  <c r="J39"/>
  <c r="J18"/>
  <c r="E18"/>
  <c r="F82"/>
  <c r="F55"/>
  <c r="J17"/>
  <c r="J12"/>
  <c r="J79"/>
  <c r="J52"/>
  <c r="E7"/>
  <c r="E75"/>
  <c r="E48"/>
  <c i="8" r="J37"/>
  <c r="J36"/>
  <c i="1" r="AY61"/>
  <c i="8" r="J35"/>
  <c i="1" r="AX61"/>
  <c i="8" r="BI224"/>
  <c r="BH224"/>
  <c r="BG224"/>
  <c r="BF224"/>
  <c r="T224"/>
  <c r="R224"/>
  <c r="P224"/>
  <c r="BK224"/>
  <c r="J224"/>
  <c r="BE224"/>
  <c r="BI221"/>
  <c r="BH221"/>
  <c r="BG221"/>
  <c r="BF221"/>
  <c r="T221"/>
  <c r="R221"/>
  <c r="P221"/>
  <c r="BK221"/>
  <c r="J221"/>
  <c r="BE221"/>
  <c r="BI219"/>
  <c r="BH219"/>
  <c r="BG219"/>
  <c r="BF219"/>
  <c r="T219"/>
  <c r="R219"/>
  <c r="P219"/>
  <c r="BK219"/>
  <c r="J219"/>
  <c r="BE219"/>
  <c r="BI214"/>
  <c r="BH214"/>
  <c r="BG214"/>
  <c r="BF214"/>
  <c r="T214"/>
  <c r="R214"/>
  <c r="P214"/>
  <c r="BK214"/>
  <c r="J214"/>
  <c r="BE214"/>
  <c r="BI210"/>
  <c r="BH210"/>
  <c r="BG210"/>
  <c r="BF210"/>
  <c r="T210"/>
  <c r="R210"/>
  <c r="P210"/>
  <c r="BK210"/>
  <c r="J210"/>
  <c r="BE210"/>
  <c r="BI208"/>
  <c r="BH208"/>
  <c r="BG208"/>
  <c r="BF208"/>
  <c r="T208"/>
  <c r="R208"/>
  <c r="P208"/>
  <c r="BK208"/>
  <c r="J208"/>
  <c r="BE208"/>
  <c r="BI206"/>
  <c r="BH206"/>
  <c r="BG206"/>
  <c r="BF206"/>
  <c r="T206"/>
  <c r="T205"/>
  <c r="T204"/>
  <c r="R206"/>
  <c r="R205"/>
  <c r="R204"/>
  <c r="P206"/>
  <c r="P205"/>
  <c r="P204"/>
  <c r="BK206"/>
  <c r="BK205"/>
  <c r="J205"/>
  <c r="BK204"/>
  <c r="J204"/>
  <c r="J206"/>
  <c r="BE206"/>
  <c r="J69"/>
  <c r="J68"/>
  <c r="BI202"/>
  <c r="BH202"/>
  <c r="BG202"/>
  <c r="BF202"/>
  <c r="T202"/>
  <c r="T201"/>
  <c r="R202"/>
  <c r="R201"/>
  <c r="P202"/>
  <c r="P201"/>
  <c r="BK202"/>
  <c r="BK201"/>
  <c r="J201"/>
  <c r="J202"/>
  <c r="BE202"/>
  <c r="J67"/>
  <c r="BI197"/>
  <c r="BH197"/>
  <c r="BG197"/>
  <c r="BF197"/>
  <c r="T197"/>
  <c r="R197"/>
  <c r="P197"/>
  <c r="BK197"/>
  <c r="J197"/>
  <c r="BE197"/>
  <c r="BI193"/>
  <c r="BH193"/>
  <c r="BG193"/>
  <c r="BF193"/>
  <c r="T193"/>
  <c r="R193"/>
  <c r="P193"/>
  <c r="BK193"/>
  <c r="J193"/>
  <c r="BE193"/>
  <c r="BI189"/>
  <c r="BH189"/>
  <c r="BG189"/>
  <c r="BF189"/>
  <c r="T189"/>
  <c r="R189"/>
  <c r="P189"/>
  <c r="BK189"/>
  <c r="J189"/>
  <c r="BE189"/>
  <c r="BI187"/>
  <c r="BH187"/>
  <c r="BG187"/>
  <c r="BF187"/>
  <c r="T187"/>
  <c r="R187"/>
  <c r="P187"/>
  <c r="BK187"/>
  <c r="J187"/>
  <c r="BE187"/>
  <c r="BI185"/>
  <c r="BH185"/>
  <c r="BG185"/>
  <c r="BF185"/>
  <c r="T185"/>
  <c r="T184"/>
  <c r="R185"/>
  <c r="R184"/>
  <c r="P185"/>
  <c r="P184"/>
  <c r="BK185"/>
  <c r="BK184"/>
  <c r="J184"/>
  <c r="J185"/>
  <c r="BE185"/>
  <c r="J66"/>
  <c r="BI180"/>
  <c r="BH180"/>
  <c r="BG180"/>
  <c r="BF180"/>
  <c r="T180"/>
  <c r="R180"/>
  <c r="P180"/>
  <c r="BK180"/>
  <c r="J180"/>
  <c r="BE180"/>
  <c r="BI179"/>
  <c r="BH179"/>
  <c r="BG179"/>
  <c r="BF179"/>
  <c r="T179"/>
  <c r="R179"/>
  <c r="P179"/>
  <c r="BK179"/>
  <c r="J179"/>
  <c r="BE179"/>
  <c r="BI170"/>
  <c r="BH170"/>
  <c r="BG170"/>
  <c r="BF170"/>
  <c r="T170"/>
  <c r="R170"/>
  <c r="P170"/>
  <c r="BK170"/>
  <c r="J170"/>
  <c r="BE170"/>
  <c r="BI160"/>
  <c r="BH160"/>
  <c r="BG160"/>
  <c r="BF160"/>
  <c r="T160"/>
  <c r="T159"/>
  <c r="R160"/>
  <c r="R159"/>
  <c r="P160"/>
  <c r="P159"/>
  <c r="BK160"/>
  <c r="BK159"/>
  <c r="J159"/>
  <c r="J160"/>
  <c r="BE160"/>
  <c r="J65"/>
  <c r="BI156"/>
  <c r="BH156"/>
  <c r="BG156"/>
  <c r="BF156"/>
  <c r="T156"/>
  <c r="R156"/>
  <c r="P156"/>
  <c r="BK156"/>
  <c r="J156"/>
  <c r="BE156"/>
  <c r="BI152"/>
  <c r="BH152"/>
  <c r="BG152"/>
  <c r="BF152"/>
  <c r="T152"/>
  <c r="T151"/>
  <c r="R152"/>
  <c r="R151"/>
  <c r="P152"/>
  <c r="P151"/>
  <c r="BK152"/>
  <c r="BK151"/>
  <c r="J151"/>
  <c r="J152"/>
  <c r="BE152"/>
  <c r="J64"/>
  <c r="BI147"/>
  <c r="BH147"/>
  <c r="BG147"/>
  <c r="BF147"/>
  <c r="T147"/>
  <c r="T146"/>
  <c r="R147"/>
  <c r="R146"/>
  <c r="P147"/>
  <c r="P146"/>
  <c r="BK147"/>
  <c r="BK146"/>
  <c r="J146"/>
  <c r="J147"/>
  <c r="BE147"/>
  <c r="J63"/>
  <c r="BI141"/>
  <c r="BH141"/>
  <c r="BG141"/>
  <c r="BF141"/>
  <c r="T141"/>
  <c r="T140"/>
  <c r="R141"/>
  <c r="R140"/>
  <c r="P141"/>
  <c r="P140"/>
  <c r="BK141"/>
  <c r="BK140"/>
  <c r="J140"/>
  <c r="J141"/>
  <c r="BE141"/>
  <c r="J62"/>
  <c r="BI138"/>
  <c r="BH138"/>
  <c r="BG138"/>
  <c r="BF138"/>
  <c r="T138"/>
  <c r="R138"/>
  <c r="P138"/>
  <c r="BK138"/>
  <c r="J138"/>
  <c r="BE138"/>
  <c r="BI134"/>
  <c r="BH134"/>
  <c r="BG134"/>
  <c r="BF134"/>
  <c r="T134"/>
  <c r="R134"/>
  <c r="P134"/>
  <c r="BK134"/>
  <c r="J134"/>
  <c r="BE134"/>
  <c r="BI130"/>
  <c r="BH130"/>
  <c r="BG130"/>
  <c r="BF130"/>
  <c r="T130"/>
  <c r="R130"/>
  <c r="P130"/>
  <c r="BK130"/>
  <c r="J130"/>
  <c r="BE130"/>
  <c r="BI126"/>
  <c r="BH126"/>
  <c r="BG126"/>
  <c r="BF126"/>
  <c r="T126"/>
  <c r="R126"/>
  <c r="P126"/>
  <c r="BK126"/>
  <c r="J126"/>
  <c r="BE126"/>
  <c r="BI122"/>
  <c r="BH122"/>
  <c r="BG122"/>
  <c r="BF122"/>
  <c r="T122"/>
  <c r="R122"/>
  <c r="P122"/>
  <c r="BK122"/>
  <c r="J122"/>
  <c r="BE122"/>
  <c r="BI120"/>
  <c r="BH120"/>
  <c r="BG120"/>
  <c r="BF120"/>
  <c r="T120"/>
  <c r="R120"/>
  <c r="P120"/>
  <c r="BK120"/>
  <c r="J120"/>
  <c r="BE120"/>
  <c r="BI116"/>
  <c r="BH116"/>
  <c r="BG116"/>
  <c r="BF116"/>
  <c r="T116"/>
  <c r="R116"/>
  <c r="P116"/>
  <c r="BK116"/>
  <c r="J116"/>
  <c r="BE116"/>
  <c r="BI111"/>
  <c r="BH111"/>
  <c r="BG111"/>
  <c r="BF111"/>
  <c r="T111"/>
  <c r="R111"/>
  <c r="P111"/>
  <c r="BK111"/>
  <c r="J111"/>
  <c r="BE111"/>
  <c r="BI110"/>
  <c r="BH110"/>
  <c r="BG110"/>
  <c r="BF110"/>
  <c r="T110"/>
  <c r="R110"/>
  <c r="P110"/>
  <c r="BK110"/>
  <c r="J110"/>
  <c r="BE110"/>
  <c r="BI107"/>
  <c r="BH107"/>
  <c r="BG107"/>
  <c r="BF107"/>
  <c r="T107"/>
  <c r="R107"/>
  <c r="P107"/>
  <c r="BK107"/>
  <c r="J107"/>
  <c r="BE107"/>
  <c r="BI102"/>
  <c r="BH102"/>
  <c r="BG102"/>
  <c r="BF102"/>
  <c r="T102"/>
  <c r="R102"/>
  <c r="P102"/>
  <c r="BK102"/>
  <c r="J102"/>
  <c r="BE102"/>
  <c r="BI97"/>
  <c r="BH97"/>
  <c r="BG97"/>
  <c r="BF97"/>
  <c r="T97"/>
  <c r="R97"/>
  <c r="P97"/>
  <c r="BK97"/>
  <c r="J97"/>
  <c r="BE97"/>
  <c r="BI92"/>
  <c r="F37"/>
  <c i="1" r="BD61"/>
  <c i="8" r="BH92"/>
  <c r="F36"/>
  <c i="1" r="BC61"/>
  <c i="8" r="BG92"/>
  <c r="F35"/>
  <c i="1" r="BB61"/>
  <c i="8" r="BF92"/>
  <c r="J34"/>
  <c i="1" r="AW61"/>
  <c i="8" r="F34"/>
  <c i="1" r="BA61"/>
  <c i="8" r="T92"/>
  <c r="T91"/>
  <c r="T90"/>
  <c r="T89"/>
  <c r="R92"/>
  <c r="R91"/>
  <c r="R90"/>
  <c r="R89"/>
  <c r="P92"/>
  <c r="P91"/>
  <c r="P90"/>
  <c r="P89"/>
  <c i="1" r="AU61"/>
  <c i="8" r="BK92"/>
  <c r="BK91"/>
  <c r="J91"/>
  <c r="BK90"/>
  <c r="J90"/>
  <c r="BK89"/>
  <c r="J89"/>
  <c r="J59"/>
  <c r="J30"/>
  <c i="1" r="AG61"/>
  <c i="8" r="J92"/>
  <c r="BE92"/>
  <c r="J33"/>
  <c i="1" r="AV61"/>
  <c i="8" r="F33"/>
  <c i="1" r="AZ61"/>
  <c i="8" r="J61"/>
  <c r="J60"/>
  <c r="J86"/>
  <c r="J85"/>
  <c r="F85"/>
  <c r="F83"/>
  <c r="E81"/>
  <c r="J55"/>
  <c r="J54"/>
  <c r="F54"/>
  <c r="F52"/>
  <c r="E50"/>
  <c r="J39"/>
  <c r="J18"/>
  <c r="E18"/>
  <c r="F86"/>
  <c r="F55"/>
  <c r="J17"/>
  <c r="J12"/>
  <c r="J83"/>
  <c r="J52"/>
  <c r="E7"/>
  <c r="E79"/>
  <c r="E48"/>
  <c i="7" r="J37"/>
  <c r="J36"/>
  <c i="1" r="AY60"/>
  <c i="7" r="J35"/>
  <c i="1" r="AX60"/>
  <c i="7" r="BI114"/>
  <c r="BH114"/>
  <c r="BG114"/>
  <c r="BF114"/>
  <c r="T114"/>
  <c r="R114"/>
  <c r="P114"/>
  <c r="BK114"/>
  <c r="J114"/>
  <c r="BE114"/>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6"/>
  <c r="BH106"/>
  <c r="BG106"/>
  <c r="BF106"/>
  <c r="T106"/>
  <c r="R106"/>
  <c r="P106"/>
  <c r="BK106"/>
  <c r="J106"/>
  <c r="BE106"/>
  <c r="BI105"/>
  <c r="BH105"/>
  <c r="BG105"/>
  <c r="BF105"/>
  <c r="T105"/>
  <c r="R105"/>
  <c r="P105"/>
  <c r="BK105"/>
  <c r="J105"/>
  <c r="BE105"/>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T88"/>
  <c r="T87"/>
  <c r="R89"/>
  <c r="R88"/>
  <c r="R87"/>
  <c r="P89"/>
  <c r="P88"/>
  <c r="P87"/>
  <c r="BK89"/>
  <c r="BK88"/>
  <c r="J88"/>
  <c r="BK87"/>
  <c r="J87"/>
  <c r="J89"/>
  <c r="BE89"/>
  <c r="J63"/>
  <c r="J62"/>
  <c r="BI86"/>
  <c r="F37"/>
  <c i="1" r="BD60"/>
  <c i="7" r="BH86"/>
  <c r="F36"/>
  <c i="1" r="BC60"/>
  <c i="7" r="BG86"/>
  <c r="F35"/>
  <c i="1" r="BB60"/>
  <c i="7" r="BF86"/>
  <c r="J34"/>
  <c i="1" r="AW60"/>
  <c i="7" r="F34"/>
  <c i="1" r="BA60"/>
  <c i="7" r="T86"/>
  <c r="T85"/>
  <c r="T84"/>
  <c r="T83"/>
  <c r="R86"/>
  <c r="R85"/>
  <c r="R84"/>
  <c r="R83"/>
  <c r="P86"/>
  <c r="P85"/>
  <c r="P84"/>
  <c r="P83"/>
  <c i="1" r="AU60"/>
  <c i="7" r="BK86"/>
  <c r="BK85"/>
  <c r="J85"/>
  <c r="BK84"/>
  <c r="J84"/>
  <c r="BK83"/>
  <c r="J83"/>
  <c r="J59"/>
  <c r="J30"/>
  <c i="1" r="AG60"/>
  <c i="7" r="J86"/>
  <c r="BE86"/>
  <c r="J33"/>
  <c i="1" r="AV60"/>
  <c i="7" r="F33"/>
  <c i="1" r="AZ60"/>
  <c i="7" r="J61"/>
  <c r="J60"/>
  <c r="J80"/>
  <c r="J79"/>
  <c r="F79"/>
  <c r="F77"/>
  <c r="E75"/>
  <c r="J55"/>
  <c r="J54"/>
  <c r="F54"/>
  <c r="F52"/>
  <c r="E50"/>
  <c r="J39"/>
  <c r="J18"/>
  <c r="E18"/>
  <c r="F80"/>
  <c r="F55"/>
  <c r="J17"/>
  <c r="J12"/>
  <c r="J77"/>
  <c r="J52"/>
  <c r="E7"/>
  <c r="E73"/>
  <c r="E48"/>
  <c i="6" r="J37"/>
  <c r="J36"/>
  <c i="1" r="AY59"/>
  <c i="6" r="J35"/>
  <c i="1" r="AX59"/>
  <c i="6" r="BI84"/>
  <c r="F37"/>
  <c i="1" r="BD59"/>
  <c i="6" r="BH84"/>
  <c r="F36"/>
  <c i="1" r="BC59"/>
  <c i="6" r="BG84"/>
  <c r="F35"/>
  <c i="1" r="BB59"/>
  <c i="6" r="BF84"/>
  <c r="J34"/>
  <c i="1" r="AW59"/>
  <c i="6" r="F34"/>
  <c i="1" r="BA59"/>
  <c i="6" r="T84"/>
  <c r="T83"/>
  <c r="T82"/>
  <c r="T81"/>
  <c r="R84"/>
  <c r="R83"/>
  <c r="R82"/>
  <c r="R81"/>
  <c r="P84"/>
  <c r="P83"/>
  <c r="P82"/>
  <c r="P81"/>
  <c i="1" r="AU59"/>
  <c i="6" r="BK84"/>
  <c r="BK83"/>
  <c r="J83"/>
  <c r="BK82"/>
  <c r="J82"/>
  <c r="BK81"/>
  <c r="J81"/>
  <c r="J59"/>
  <c r="J30"/>
  <c i="1" r="AG59"/>
  <c i="6" r="J84"/>
  <c r="BE84"/>
  <c r="J33"/>
  <c i="1" r="AV59"/>
  <c i="6" r="F33"/>
  <c i="1" r="AZ59"/>
  <c i="6" r="J61"/>
  <c r="J60"/>
  <c r="J78"/>
  <c r="J77"/>
  <c r="F77"/>
  <c r="F75"/>
  <c r="E73"/>
  <c r="J55"/>
  <c r="J54"/>
  <c r="F54"/>
  <c r="F52"/>
  <c r="E50"/>
  <c r="J39"/>
  <c r="J18"/>
  <c r="E18"/>
  <c r="F78"/>
  <c r="F55"/>
  <c r="J17"/>
  <c r="J12"/>
  <c r="J75"/>
  <c r="J52"/>
  <c r="E7"/>
  <c r="E71"/>
  <c r="E48"/>
  <c i="5" r="J37"/>
  <c r="J36"/>
  <c i="1" r="AY58"/>
  <c i="5" r="J35"/>
  <c i="1" r="AX58"/>
  <c i="5" r="BI84"/>
  <c r="F37"/>
  <c i="1" r="BD58"/>
  <c i="5" r="BH84"/>
  <c r="F36"/>
  <c i="1" r="BC58"/>
  <c i="5" r="BG84"/>
  <c r="F35"/>
  <c i="1" r="BB58"/>
  <c i="5" r="BF84"/>
  <c r="J34"/>
  <c i="1" r="AW58"/>
  <c i="5" r="F34"/>
  <c i="1" r="BA58"/>
  <c i="5" r="T84"/>
  <c r="T83"/>
  <c r="T82"/>
  <c r="T81"/>
  <c r="R84"/>
  <c r="R83"/>
  <c r="R82"/>
  <c r="R81"/>
  <c r="P84"/>
  <c r="P83"/>
  <c r="P82"/>
  <c r="P81"/>
  <c i="1" r="AU58"/>
  <c i="5" r="BK84"/>
  <c r="BK83"/>
  <c r="J83"/>
  <c r="BK82"/>
  <c r="J82"/>
  <c r="BK81"/>
  <c r="J81"/>
  <c r="J59"/>
  <c r="J30"/>
  <c i="1" r="AG58"/>
  <c i="5" r="J84"/>
  <c r="BE84"/>
  <c r="J33"/>
  <c i="1" r="AV58"/>
  <c i="5" r="F33"/>
  <c i="1" r="AZ58"/>
  <c i="5" r="J61"/>
  <c r="J60"/>
  <c r="J78"/>
  <c r="J77"/>
  <c r="F77"/>
  <c r="F75"/>
  <c r="E73"/>
  <c r="J55"/>
  <c r="J54"/>
  <c r="F54"/>
  <c r="F52"/>
  <c r="E50"/>
  <c r="J39"/>
  <c r="J18"/>
  <c r="E18"/>
  <c r="F78"/>
  <c r="F55"/>
  <c r="J17"/>
  <c r="J12"/>
  <c r="J75"/>
  <c r="J52"/>
  <c r="E7"/>
  <c r="E71"/>
  <c r="E48"/>
  <c i="4" r="J37"/>
  <c r="J36"/>
  <c i="1" r="AY57"/>
  <c i="4" r="J35"/>
  <c i="1" r="AX57"/>
  <c i="4" r="BI84"/>
  <c r="F37"/>
  <c i="1" r="BD57"/>
  <c i="4" r="BH84"/>
  <c r="F36"/>
  <c i="1" r="BC57"/>
  <c i="4" r="BG84"/>
  <c r="F35"/>
  <c i="1" r="BB57"/>
  <c i="4" r="BF84"/>
  <c r="J34"/>
  <c i="1" r="AW57"/>
  <c i="4" r="F34"/>
  <c i="1" r="BA57"/>
  <c i="4" r="T84"/>
  <c r="T83"/>
  <c r="T82"/>
  <c r="T81"/>
  <c r="R84"/>
  <c r="R83"/>
  <c r="R82"/>
  <c r="R81"/>
  <c r="P84"/>
  <c r="P83"/>
  <c r="P82"/>
  <c r="P81"/>
  <c i="1" r="AU57"/>
  <c i="4" r="BK84"/>
  <c r="BK83"/>
  <c r="J83"/>
  <c r="BK82"/>
  <c r="J82"/>
  <c r="BK81"/>
  <c r="J81"/>
  <c r="J59"/>
  <c r="J30"/>
  <c i="1" r="AG57"/>
  <c i="4" r="J84"/>
  <c r="BE84"/>
  <c r="J33"/>
  <c i="1" r="AV57"/>
  <c i="4" r="F33"/>
  <c i="1" r="AZ57"/>
  <c i="4" r="J61"/>
  <c r="J60"/>
  <c r="J78"/>
  <c r="J77"/>
  <c r="F77"/>
  <c r="F75"/>
  <c r="E73"/>
  <c r="J55"/>
  <c r="J54"/>
  <c r="F54"/>
  <c r="F52"/>
  <c r="E50"/>
  <c r="J39"/>
  <c r="J18"/>
  <c r="E18"/>
  <c r="F78"/>
  <c r="F55"/>
  <c r="J17"/>
  <c r="J12"/>
  <c r="J75"/>
  <c r="J52"/>
  <c r="E7"/>
  <c r="E71"/>
  <c r="E48"/>
  <c i="3" r="J37"/>
  <c r="J36"/>
  <c i="1" r="AY56"/>
  <c i="3" r="J35"/>
  <c i="1" r="AX56"/>
  <c i="3" r="BI84"/>
  <c r="F37"/>
  <c i="1" r="BD56"/>
  <c i="3" r="BH84"/>
  <c r="F36"/>
  <c i="1" r="BC56"/>
  <c i="3" r="BG84"/>
  <c r="F35"/>
  <c i="1" r="BB56"/>
  <c i="3" r="BF84"/>
  <c r="J34"/>
  <c i="1" r="AW56"/>
  <c i="3" r="F34"/>
  <c i="1" r="BA56"/>
  <c i="3" r="T84"/>
  <c r="T83"/>
  <c r="T82"/>
  <c r="T81"/>
  <c r="R84"/>
  <c r="R83"/>
  <c r="R82"/>
  <c r="R81"/>
  <c r="P84"/>
  <c r="P83"/>
  <c r="P82"/>
  <c r="P81"/>
  <c i="1" r="AU56"/>
  <c i="3" r="BK84"/>
  <c r="BK83"/>
  <c r="J83"/>
  <c r="BK82"/>
  <c r="J82"/>
  <c r="BK81"/>
  <c r="J81"/>
  <c r="J59"/>
  <c r="J30"/>
  <c i="1" r="AG56"/>
  <c i="3" r="J84"/>
  <c r="BE84"/>
  <c r="J33"/>
  <c i="1" r="AV56"/>
  <c i="3" r="F33"/>
  <c i="1" r="AZ56"/>
  <c i="3" r="J61"/>
  <c r="J60"/>
  <c r="J78"/>
  <c r="J77"/>
  <c r="F77"/>
  <c r="F75"/>
  <c r="E73"/>
  <c r="J55"/>
  <c r="J54"/>
  <c r="F54"/>
  <c r="F52"/>
  <c r="E50"/>
  <c r="J39"/>
  <c r="J18"/>
  <c r="E18"/>
  <c r="F78"/>
  <c r="F55"/>
  <c r="J17"/>
  <c r="J12"/>
  <c r="J75"/>
  <c r="J52"/>
  <c r="E7"/>
  <c r="E71"/>
  <c r="E48"/>
  <c i="2" r="J37"/>
  <c r="J36"/>
  <c i="1" r="AY55"/>
  <c i="2" r="J35"/>
  <c i="1" r="AX55"/>
  <c i="2" r="BI844"/>
  <c r="BH844"/>
  <c r="BG844"/>
  <c r="BF844"/>
  <c r="T844"/>
  <c r="R844"/>
  <c r="P844"/>
  <c r="BK844"/>
  <c r="J844"/>
  <c r="BE844"/>
  <c r="BI842"/>
  <c r="BH842"/>
  <c r="BG842"/>
  <c r="BF842"/>
  <c r="T842"/>
  <c r="R842"/>
  <c r="P842"/>
  <c r="BK842"/>
  <c r="J842"/>
  <c r="BE842"/>
  <c r="BI841"/>
  <c r="BH841"/>
  <c r="BG841"/>
  <c r="BF841"/>
  <c r="T841"/>
  <c r="R841"/>
  <c r="P841"/>
  <c r="BK841"/>
  <c r="J841"/>
  <c r="BE841"/>
  <c r="BI836"/>
  <c r="BH836"/>
  <c r="BG836"/>
  <c r="BF836"/>
  <c r="T836"/>
  <c r="T835"/>
  <c r="R836"/>
  <c r="R835"/>
  <c r="P836"/>
  <c r="P835"/>
  <c r="BK836"/>
  <c r="BK835"/>
  <c r="J835"/>
  <c r="J836"/>
  <c r="BE836"/>
  <c r="J78"/>
  <c r="BI827"/>
  <c r="BH827"/>
  <c r="BG827"/>
  <c r="BF827"/>
  <c r="T827"/>
  <c r="R827"/>
  <c r="P827"/>
  <c r="BK827"/>
  <c r="J827"/>
  <c r="BE827"/>
  <c r="BI824"/>
  <c r="BH824"/>
  <c r="BG824"/>
  <c r="BF824"/>
  <c r="T824"/>
  <c r="T823"/>
  <c r="R824"/>
  <c r="R823"/>
  <c r="P824"/>
  <c r="P823"/>
  <c r="BK824"/>
  <c r="BK823"/>
  <c r="J823"/>
  <c r="J824"/>
  <c r="BE824"/>
  <c r="J77"/>
  <c r="BI811"/>
  <c r="BH811"/>
  <c r="BG811"/>
  <c r="BF811"/>
  <c r="T811"/>
  <c r="T810"/>
  <c r="R811"/>
  <c r="R810"/>
  <c r="P811"/>
  <c r="P810"/>
  <c r="BK811"/>
  <c r="BK810"/>
  <c r="J810"/>
  <c r="J811"/>
  <c r="BE811"/>
  <c r="J76"/>
  <c r="BI808"/>
  <c r="BH808"/>
  <c r="BG808"/>
  <c r="BF808"/>
  <c r="T808"/>
  <c r="R808"/>
  <c r="P808"/>
  <c r="BK808"/>
  <c r="J808"/>
  <c r="BE808"/>
  <c r="BI806"/>
  <c r="BH806"/>
  <c r="BG806"/>
  <c r="BF806"/>
  <c r="T806"/>
  <c r="R806"/>
  <c r="P806"/>
  <c r="BK806"/>
  <c r="J806"/>
  <c r="BE806"/>
  <c r="BI797"/>
  <c r="BH797"/>
  <c r="BG797"/>
  <c r="BF797"/>
  <c r="T797"/>
  <c r="R797"/>
  <c r="P797"/>
  <c r="BK797"/>
  <c r="J797"/>
  <c r="BE797"/>
  <c r="BI790"/>
  <c r="BH790"/>
  <c r="BG790"/>
  <c r="BF790"/>
  <c r="T790"/>
  <c r="R790"/>
  <c r="P790"/>
  <c r="BK790"/>
  <c r="J790"/>
  <c r="BE790"/>
  <c r="BI788"/>
  <c r="BH788"/>
  <c r="BG788"/>
  <c r="BF788"/>
  <c r="T788"/>
  <c r="R788"/>
  <c r="P788"/>
  <c r="BK788"/>
  <c r="J788"/>
  <c r="BE788"/>
  <c r="BI785"/>
  <c r="BH785"/>
  <c r="BG785"/>
  <c r="BF785"/>
  <c r="T785"/>
  <c r="R785"/>
  <c r="P785"/>
  <c r="BK785"/>
  <c r="J785"/>
  <c r="BE785"/>
  <c r="BI784"/>
  <c r="BH784"/>
  <c r="BG784"/>
  <c r="BF784"/>
  <c r="T784"/>
  <c r="R784"/>
  <c r="P784"/>
  <c r="BK784"/>
  <c r="J784"/>
  <c r="BE784"/>
  <c r="BI781"/>
  <c r="BH781"/>
  <c r="BG781"/>
  <c r="BF781"/>
  <c r="T781"/>
  <c r="R781"/>
  <c r="P781"/>
  <c r="BK781"/>
  <c r="J781"/>
  <c r="BE781"/>
  <c r="BI779"/>
  <c r="BH779"/>
  <c r="BG779"/>
  <c r="BF779"/>
  <c r="T779"/>
  <c r="R779"/>
  <c r="P779"/>
  <c r="BK779"/>
  <c r="J779"/>
  <c r="BE779"/>
  <c r="BI778"/>
  <c r="BH778"/>
  <c r="BG778"/>
  <c r="BF778"/>
  <c r="T778"/>
  <c r="R778"/>
  <c r="P778"/>
  <c r="BK778"/>
  <c r="J778"/>
  <c r="BE778"/>
  <c r="BI775"/>
  <c r="BH775"/>
  <c r="BG775"/>
  <c r="BF775"/>
  <c r="T775"/>
  <c r="R775"/>
  <c r="P775"/>
  <c r="BK775"/>
  <c r="J775"/>
  <c r="BE775"/>
  <c r="BI773"/>
  <c r="BH773"/>
  <c r="BG773"/>
  <c r="BF773"/>
  <c r="T773"/>
  <c r="R773"/>
  <c r="P773"/>
  <c r="BK773"/>
  <c r="J773"/>
  <c r="BE773"/>
  <c r="BI768"/>
  <c r="BH768"/>
  <c r="BG768"/>
  <c r="BF768"/>
  <c r="T768"/>
  <c r="R768"/>
  <c r="P768"/>
  <c r="BK768"/>
  <c r="J768"/>
  <c r="BE768"/>
  <c r="BI763"/>
  <c r="BH763"/>
  <c r="BG763"/>
  <c r="BF763"/>
  <c r="T763"/>
  <c r="R763"/>
  <c r="P763"/>
  <c r="BK763"/>
  <c r="J763"/>
  <c r="BE763"/>
  <c r="BI758"/>
  <c r="BH758"/>
  <c r="BG758"/>
  <c r="BF758"/>
  <c r="T758"/>
  <c r="R758"/>
  <c r="P758"/>
  <c r="BK758"/>
  <c r="J758"/>
  <c r="BE758"/>
  <c r="BI753"/>
  <c r="BH753"/>
  <c r="BG753"/>
  <c r="BF753"/>
  <c r="T753"/>
  <c r="R753"/>
  <c r="P753"/>
  <c r="BK753"/>
  <c r="J753"/>
  <c r="BE753"/>
  <c r="BI749"/>
  <c r="BH749"/>
  <c r="BG749"/>
  <c r="BF749"/>
  <c r="T749"/>
  <c r="T748"/>
  <c r="R749"/>
  <c r="R748"/>
  <c r="P749"/>
  <c r="P748"/>
  <c r="BK749"/>
  <c r="BK748"/>
  <c r="J748"/>
  <c r="J749"/>
  <c r="BE749"/>
  <c r="J75"/>
  <c r="BI746"/>
  <c r="BH746"/>
  <c r="BG746"/>
  <c r="BF746"/>
  <c r="T746"/>
  <c r="R746"/>
  <c r="P746"/>
  <c r="BK746"/>
  <c r="J746"/>
  <c r="BE746"/>
  <c r="BI744"/>
  <c r="BH744"/>
  <c r="BG744"/>
  <c r="BF744"/>
  <c r="T744"/>
  <c r="R744"/>
  <c r="P744"/>
  <c r="BK744"/>
  <c r="J744"/>
  <c r="BE744"/>
  <c r="BI740"/>
  <c r="BH740"/>
  <c r="BG740"/>
  <c r="BF740"/>
  <c r="T740"/>
  <c r="R740"/>
  <c r="P740"/>
  <c r="BK740"/>
  <c r="J740"/>
  <c r="BE740"/>
  <c r="BI737"/>
  <c r="BH737"/>
  <c r="BG737"/>
  <c r="BF737"/>
  <c r="T737"/>
  <c r="R737"/>
  <c r="P737"/>
  <c r="BK737"/>
  <c r="J737"/>
  <c r="BE737"/>
  <c r="BI736"/>
  <c r="BH736"/>
  <c r="BG736"/>
  <c r="BF736"/>
  <c r="T736"/>
  <c r="R736"/>
  <c r="P736"/>
  <c r="BK736"/>
  <c r="J736"/>
  <c r="BE736"/>
  <c r="BI733"/>
  <c r="BH733"/>
  <c r="BG733"/>
  <c r="BF733"/>
  <c r="T733"/>
  <c r="R733"/>
  <c r="P733"/>
  <c r="BK733"/>
  <c r="J733"/>
  <c r="BE733"/>
  <c r="BI731"/>
  <c r="BH731"/>
  <c r="BG731"/>
  <c r="BF731"/>
  <c r="T731"/>
  <c r="R731"/>
  <c r="P731"/>
  <c r="BK731"/>
  <c r="J731"/>
  <c r="BE731"/>
  <c r="BI727"/>
  <c r="BH727"/>
  <c r="BG727"/>
  <c r="BF727"/>
  <c r="T727"/>
  <c r="R727"/>
  <c r="P727"/>
  <c r="BK727"/>
  <c r="J727"/>
  <c r="BE727"/>
  <c r="BI725"/>
  <c r="BH725"/>
  <c r="BG725"/>
  <c r="BF725"/>
  <c r="T725"/>
  <c r="R725"/>
  <c r="P725"/>
  <c r="BK725"/>
  <c r="J725"/>
  <c r="BE725"/>
  <c r="BI720"/>
  <c r="BH720"/>
  <c r="BG720"/>
  <c r="BF720"/>
  <c r="T720"/>
  <c r="R720"/>
  <c r="P720"/>
  <c r="BK720"/>
  <c r="J720"/>
  <c r="BE720"/>
  <c r="BI716"/>
  <c r="BH716"/>
  <c r="BG716"/>
  <c r="BF716"/>
  <c r="T716"/>
  <c r="R716"/>
  <c r="P716"/>
  <c r="BK716"/>
  <c r="J716"/>
  <c r="BE716"/>
  <c r="BI712"/>
  <c r="BH712"/>
  <c r="BG712"/>
  <c r="BF712"/>
  <c r="T712"/>
  <c r="R712"/>
  <c r="P712"/>
  <c r="BK712"/>
  <c r="J712"/>
  <c r="BE712"/>
  <c r="BI708"/>
  <c r="BH708"/>
  <c r="BG708"/>
  <c r="BF708"/>
  <c r="T708"/>
  <c r="R708"/>
  <c r="P708"/>
  <c r="BK708"/>
  <c r="J708"/>
  <c r="BE708"/>
  <c r="BI706"/>
  <c r="BH706"/>
  <c r="BG706"/>
  <c r="BF706"/>
  <c r="T706"/>
  <c r="T705"/>
  <c r="R706"/>
  <c r="R705"/>
  <c r="P706"/>
  <c r="P705"/>
  <c r="BK706"/>
  <c r="BK705"/>
  <c r="J705"/>
  <c r="J706"/>
  <c r="BE706"/>
  <c r="J74"/>
  <c r="BI703"/>
  <c r="BH703"/>
  <c r="BG703"/>
  <c r="BF703"/>
  <c r="T703"/>
  <c r="R703"/>
  <c r="P703"/>
  <c r="BK703"/>
  <c r="J703"/>
  <c r="BE703"/>
  <c r="BI701"/>
  <c r="BH701"/>
  <c r="BG701"/>
  <c r="BF701"/>
  <c r="T701"/>
  <c r="R701"/>
  <c r="P701"/>
  <c r="BK701"/>
  <c r="J701"/>
  <c r="BE701"/>
  <c r="BI692"/>
  <c r="BH692"/>
  <c r="BG692"/>
  <c r="BF692"/>
  <c r="T692"/>
  <c r="R692"/>
  <c r="P692"/>
  <c r="BK692"/>
  <c r="J692"/>
  <c r="BE692"/>
  <c r="BI690"/>
  <c r="BH690"/>
  <c r="BG690"/>
  <c r="BF690"/>
  <c r="T690"/>
  <c r="R690"/>
  <c r="P690"/>
  <c r="BK690"/>
  <c r="J690"/>
  <c r="BE690"/>
  <c r="BI681"/>
  <c r="BH681"/>
  <c r="BG681"/>
  <c r="BF681"/>
  <c r="T681"/>
  <c r="R681"/>
  <c r="P681"/>
  <c r="BK681"/>
  <c r="J681"/>
  <c r="BE681"/>
  <c r="BI678"/>
  <c r="BH678"/>
  <c r="BG678"/>
  <c r="BF678"/>
  <c r="T678"/>
  <c r="R678"/>
  <c r="P678"/>
  <c r="BK678"/>
  <c r="J678"/>
  <c r="BE678"/>
  <c r="BI662"/>
  <c r="BH662"/>
  <c r="BG662"/>
  <c r="BF662"/>
  <c r="T662"/>
  <c r="R662"/>
  <c r="P662"/>
  <c r="BK662"/>
  <c r="J662"/>
  <c r="BE662"/>
  <c r="BI660"/>
  <c r="BH660"/>
  <c r="BG660"/>
  <c r="BF660"/>
  <c r="T660"/>
  <c r="R660"/>
  <c r="P660"/>
  <c r="BK660"/>
  <c r="J660"/>
  <c r="BE660"/>
  <c r="BI653"/>
  <c r="BH653"/>
  <c r="BG653"/>
  <c r="BF653"/>
  <c r="T653"/>
  <c r="R653"/>
  <c r="P653"/>
  <c r="BK653"/>
  <c r="J653"/>
  <c r="BE653"/>
  <c r="BI651"/>
  <c r="BH651"/>
  <c r="BG651"/>
  <c r="BF651"/>
  <c r="T651"/>
  <c r="R651"/>
  <c r="P651"/>
  <c r="BK651"/>
  <c r="J651"/>
  <c r="BE651"/>
  <c r="BI649"/>
  <c r="BH649"/>
  <c r="BG649"/>
  <c r="BF649"/>
  <c r="T649"/>
  <c r="R649"/>
  <c r="P649"/>
  <c r="BK649"/>
  <c r="J649"/>
  <c r="BE649"/>
  <c r="BI647"/>
  <c r="BH647"/>
  <c r="BG647"/>
  <c r="BF647"/>
  <c r="T647"/>
  <c r="T646"/>
  <c r="R647"/>
  <c r="R646"/>
  <c r="P647"/>
  <c r="P646"/>
  <c r="BK647"/>
  <c r="BK646"/>
  <c r="J646"/>
  <c r="J647"/>
  <c r="BE647"/>
  <c r="J73"/>
  <c r="BI640"/>
  <c r="BH640"/>
  <c r="BG640"/>
  <c r="BF640"/>
  <c r="T640"/>
  <c r="R640"/>
  <c r="P640"/>
  <c r="BK640"/>
  <c r="J640"/>
  <c r="BE640"/>
  <c r="BI635"/>
  <c r="BH635"/>
  <c r="BG635"/>
  <c r="BF635"/>
  <c r="T635"/>
  <c r="R635"/>
  <c r="P635"/>
  <c r="BK635"/>
  <c r="J635"/>
  <c r="BE635"/>
  <c r="BI634"/>
  <c r="BH634"/>
  <c r="BG634"/>
  <c r="BF634"/>
  <c r="T634"/>
  <c r="R634"/>
  <c r="P634"/>
  <c r="BK634"/>
  <c r="J634"/>
  <c r="BE634"/>
  <c r="BI629"/>
  <c r="BH629"/>
  <c r="BG629"/>
  <c r="BF629"/>
  <c r="T629"/>
  <c r="R629"/>
  <c r="P629"/>
  <c r="BK629"/>
  <c r="J629"/>
  <c r="BE629"/>
  <c r="BI628"/>
  <c r="BH628"/>
  <c r="BG628"/>
  <c r="BF628"/>
  <c r="T628"/>
  <c r="R628"/>
  <c r="P628"/>
  <c r="BK628"/>
  <c r="J628"/>
  <c r="BE628"/>
  <c r="BI627"/>
  <c r="BH627"/>
  <c r="BG627"/>
  <c r="BF627"/>
  <c r="T627"/>
  <c r="R627"/>
  <c r="P627"/>
  <c r="BK627"/>
  <c r="J627"/>
  <c r="BE627"/>
  <c r="BI620"/>
  <c r="BH620"/>
  <c r="BG620"/>
  <c r="BF620"/>
  <c r="T620"/>
  <c r="T619"/>
  <c r="R620"/>
  <c r="R619"/>
  <c r="P620"/>
  <c r="P619"/>
  <c r="BK620"/>
  <c r="BK619"/>
  <c r="J619"/>
  <c r="J620"/>
  <c r="BE620"/>
  <c r="J72"/>
  <c r="BI617"/>
  <c r="BH617"/>
  <c r="BG617"/>
  <c r="BF617"/>
  <c r="T617"/>
  <c r="R617"/>
  <c r="P617"/>
  <c r="BK617"/>
  <c r="J617"/>
  <c r="BE617"/>
  <c r="BI615"/>
  <c r="BH615"/>
  <c r="BG615"/>
  <c r="BF615"/>
  <c r="T615"/>
  <c r="R615"/>
  <c r="P615"/>
  <c r="BK615"/>
  <c r="J615"/>
  <c r="BE615"/>
  <c r="BI610"/>
  <c r="BH610"/>
  <c r="BG610"/>
  <c r="BF610"/>
  <c r="T610"/>
  <c r="R610"/>
  <c r="P610"/>
  <c r="BK610"/>
  <c r="J610"/>
  <c r="BE610"/>
  <c r="BI608"/>
  <c r="BH608"/>
  <c r="BG608"/>
  <c r="BF608"/>
  <c r="T608"/>
  <c r="R608"/>
  <c r="P608"/>
  <c r="BK608"/>
  <c r="J608"/>
  <c r="BE608"/>
  <c r="BI599"/>
  <c r="BH599"/>
  <c r="BG599"/>
  <c r="BF599"/>
  <c r="T599"/>
  <c r="R599"/>
  <c r="P599"/>
  <c r="BK599"/>
  <c r="J599"/>
  <c r="BE599"/>
  <c r="BI597"/>
  <c r="BH597"/>
  <c r="BG597"/>
  <c r="BF597"/>
  <c r="T597"/>
  <c r="R597"/>
  <c r="P597"/>
  <c r="BK597"/>
  <c r="J597"/>
  <c r="BE597"/>
  <c r="BI595"/>
  <c r="BH595"/>
  <c r="BG595"/>
  <c r="BF595"/>
  <c r="T595"/>
  <c r="R595"/>
  <c r="P595"/>
  <c r="BK595"/>
  <c r="J595"/>
  <c r="BE595"/>
  <c r="BI590"/>
  <c r="BH590"/>
  <c r="BG590"/>
  <c r="BF590"/>
  <c r="T590"/>
  <c r="T589"/>
  <c r="R590"/>
  <c r="R589"/>
  <c r="P590"/>
  <c r="P589"/>
  <c r="BK590"/>
  <c r="BK589"/>
  <c r="J589"/>
  <c r="J590"/>
  <c r="BE590"/>
  <c r="J71"/>
  <c r="BI587"/>
  <c r="BH587"/>
  <c r="BG587"/>
  <c r="BF587"/>
  <c r="T587"/>
  <c r="R587"/>
  <c r="P587"/>
  <c r="BK587"/>
  <c r="J587"/>
  <c r="BE587"/>
  <c r="BI585"/>
  <c r="BH585"/>
  <c r="BG585"/>
  <c r="BF585"/>
  <c r="T585"/>
  <c r="R585"/>
  <c r="P585"/>
  <c r="BK585"/>
  <c r="J585"/>
  <c r="BE585"/>
  <c r="BI584"/>
  <c r="BH584"/>
  <c r="BG584"/>
  <c r="BF584"/>
  <c r="T584"/>
  <c r="R584"/>
  <c r="P584"/>
  <c r="BK584"/>
  <c r="J584"/>
  <c r="BE584"/>
  <c r="BI580"/>
  <c r="BH580"/>
  <c r="BG580"/>
  <c r="BF580"/>
  <c r="T580"/>
  <c r="T579"/>
  <c r="R580"/>
  <c r="R579"/>
  <c r="P580"/>
  <c r="P579"/>
  <c r="BK580"/>
  <c r="BK579"/>
  <c r="J579"/>
  <c r="J580"/>
  <c r="BE580"/>
  <c r="J70"/>
  <c r="BI578"/>
  <c r="BH578"/>
  <c r="BG578"/>
  <c r="BF578"/>
  <c r="T578"/>
  <c r="R578"/>
  <c r="P578"/>
  <c r="BK578"/>
  <c r="J578"/>
  <c r="BE578"/>
  <c r="BI577"/>
  <c r="BH577"/>
  <c r="BG577"/>
  <c r="BF577"/>
  <c r="T577"/>
  <c r="R577"/>
  <c r="P577"/>
  <c r="BK577"/>
  <c r="J577"/>
  <c r="BE577"/>
  <c r="BI573"/>
  <c r="BH573"/>
  <c r="BG573"/>
  <c r="BF573"/>
  <c r="T573"/>
  <c r="R573"/>
  <c r="P573"/>
  <c r="BK573"/>
  <c r="J573"/>
  <c r="BE573"/>
  <c r="BI569"/>
  <c r="BH569"/>
  <c r="BG569"/>
  <c r="BF569"/>
  <c r="T569"/>
  <c r="R569"/>
  <c r="P569"/>
  <c r="BK569"/>
  <c r="J569"/>
  <c r="BE569"/>
  <c r="BI565"/>
  <c r="BH565"/>
  <c r="BG565"/>
  <c r="BF565"/>
  <c r="T565"/>
  <c r="R565"/>
  <c r="P565"/>
  <c r="BK565"/>
  <c r="J565"/>
  <c r="BE565"/>
  <c r="BI561"/>
  <c r="BH561"/>
  <c r="BG561"/>
  <c r="BF561"/>
  <c r="T561"/>
  <c r="R561"/>
  <c r="P561"/>
  <c r="BK561"/>
  <c r="J561"/>
  <c r="BE561"/>
  <c r="BI557"/>
  <c r="BH557"/>
  <c r="BG557"/>
  <c r="BF557"/>
  <c r="T557"/>
  <c r="R557"/>
  <c r="P557"/>
  <c r="BK557"/>
  <c r="J557"/>
  <c r="BE557"/>
  <c r="BI554"/>
  <c r="BH554"/>
  <c r="BG554"/>
  <c r="BF554"/>
  <c r="T554"/>
  <c r="R554"/>
  <c r="P554"/>
  <c r="BK554"/>
  <c r="J554"/>
  <c r="BE554"/>
  <c r="BI551"/>
  <c r="BH551"/>
  <c r="BG551"/>
  <c r="BF551"/>
  <c r="T551"/>
  <c r="T550"/>
  <c r="R551"/>
  <c r="R550"/>
  <c r="P551"/>
  <c r="P550"/>
  <c r="BK551"/>
  <c r="BK550"/>
  <c r="J550"/>
  <c r="J551"/>
  <c r="BE551"/>
  <c r="J69"/>
  <c r="BI548"/>
  <c r="BH548"/>
  <c r="BG548"/>
  <c r="BF548"/>
  <c r="T548"/>
  <c r="R548"/>
  <c r="P548"/>
  <c r="BK548"/>
  <c r="J548"/>
  <c r="BE548"/>
  <c r="BI546"/>
  <c r="BH546"/>
  <c r="BG546"/>
  <c r="BF546"/>
  <c r="T546"/>
  <c r="R546"/>
  <c r="P546"/>
  <c r="BK546"/>
  <c r="J546"/>
  <c r="BE546"/>
  <c r="BI544"/>
  <c r="BH544"/>
  <c r="BG544"/>
  <c r="BF544"/>
  <c r="T544"/>
  <c r="R544"/>
  <c r="P544"/>
  <c r="BK544"/>
  <c r="J544"/>
  <c r="BE544"/>
  <c r="BI543"/>
  <c r="BH543"/>
  <c r="BG543"/>
  <c r="BF543"/>
  <c r="T543"/>
  <c r="R543"/>
  <c r="P543"/>
  <c r="BK543"/>
  <c r="J543"/>
  <c r="BE543"/>
  <c r="BI541"/>
  <c r="BH541"/>
  <c r="BG541"/>
  <c r="BF541"/>
  <c r="T541"/>
  <c r="R541"/>
  <c r="P541"/>
  <c r="BK541"/>
  <c r="J541"/>
  <c r="BE541"/>
  <c r="BI536"/>
  <c r="BH536"/>
  <c r="BG536"/>
  <c r="BF536"/>
  <c r="T536"/>
  <c r="R536"/>
  <c r="P536"/>
  <c r="BK536"/>
  <c r="J536"/>
  <c r="BE536"/>
  <c r="BI534"/>
  <c r="BH534"/>
  <c r="BG534"/>
  <c r="BF534"/>
  <c r="T534"/>
  <c r="R534"/>
  <c r="P534"/>
  <c r="BK534"/>
  <c r="J534"/>
  <c r="BE534"/>
  <c r="BI529"/>
  <c r="BH529"/>
  <c r="BG529"/>
  <c r="BF529"/>
  <c r="T529"/>
  <c r="R529"/>
  <c r="P529"/>
  <c r="BK529"/>
  <c r="J529"/>
  <c r="BE529"/>
  <c r="BI524"/>
  <c r="BH524"/>
  <c r="BG524"/>
  <c r="BF524"/>
  <c r="T524"/>
  <c r="T523"/>
  <c r="R524"/>
  <c r="R523"/>
  <c r="P524"/>
  <c r="P523"/>
  <c r="BK524"/>
  <c r="BK523"/>
  <c r="J523"/>
  <c r="J524"/>
  <c r="BE524"/>
  <c r="J68"/>
  <c r="BI521"/>
  <c r="BH521"/>
  <c r="BG521"/>
  <c r="BF521"/>
  <c r="T521"/>
  <c r="R521"/>
  <c r="P521"/>
  <c r="BK521"/>
  <c r="J521"/>
  <c r="BE521"/>
  <c r="BI516"/>
  <c r="BH516"/>
  <c r="BG516"/>
  <c r="BF516"/>
  <c r="T516"/>
  <c r="R516"/>
  <c r="P516"/>
  <c r="BK516"/>
  <c r="J516"/>
  <c r="BE516"/>
  <c r="BI511"/>
  <c r="BH511"/>
  <c r="BG511"/>
  <c r="BF511"/>
  <c r="T511"/>
  <c r="R511"/>
  <c r="P511"/>
  <c r="BK511"/>
  <c r="J511"/>
  <c r="BE511"/>
  <c r="BI509"/>
  <c r="BH509"/>
  <c r="BG509"/>
  <c r="BF509"/>
  <c r="T509"/>
  <c r="R509"/>
  <c r="P509"/>
  <c r="BK509"/>
  <c r="J509"/>
  <c r="BE509"/>
  <c r="BI505"/>
  <c r="BH505"/>
  <c r="BG505"/>
  <c r="BF505"/>
  <c r="T505"/>
  <c r="T504"/>
  <c r="T503"/>
  <c r="R505"/>
  <c r="R504"/>
  <c r="R503"/>
  <c r="P505"/>
  <c r="P504"/>
  <c r="P503"/>
  <c r="BK505"/>
  <c r="BK504"/>
  <c r="J504"/>
  <c r="BK503"/>
  <c r="J503"/>
  <c r="J505"/>
  <c r="BE505"/>
  <c r="J67"/>
  <c r="J66"/>
  <c r="BI501"/>
  <c r="BH501"/>
  <c r="BG501"/>
  <c r="BF501"/>
  <c r="T501"/>
  <c r="T500"/>
  <c r="R501"/>
  <c r="R500"/>
  <c r="P501"/>
  <c r="P500"/>
  <c r="BK501"/>
  <c r="BK500"/>
  <c r="J500"/>
  <c r="J501"/>
  <c r="BE501"/>
  <c r="J65"/>
  <c r="BI495"/>
  <c r="BH495"/>
  <c r="BG495"/>
  <c r="BF495"/>
  <c r="T495"/>
  <c r="R495"/>
  <c r="P495"/>
  <c r="BK495"/>
  <c r="J495"/>
  <c r="BE495"/>
  <c r="BI491"/>
  <c r="BH491"/>
  <c r="BG491"/>
  <c r="BF491"/>
  <c r="T491"/>
  <c r="R491"/>
  <c r="P491"/>
  <c r="BK491"/>
  <c r="J491"/>
  <c r="BE491"/>
  <c r="BI485"/>
  <c r="BH485"/>
  <c r="BG485"/>
  <c r="BF485"/>
  <c r="T485"/>
  <c r="R485"/>
  <c r="P485"/>
  <c r="BK485"/>
  <c r="J485"/>
  <c r="BE485"/>
  <c r="BI481"/>
  <c r="BH481"/>
  <c r="BG481"/>
  <c r="BF481"/>
  <c r="T481"/>
  <c r="R481"/>
  <c r="P481"/>
  <c r="BK481"/>
  <c r="J481"/>
  <c r="BE481"/>
  <c r="BI477"/>
  <c r="BH477"/>
  <c r="BG477"/>
  <c r="BF477"/>
  <c r="T477"/>
  <c r="R477"/>
  <c r="P477"/>
  <c r="BK477"/>
  <c r="J477"/>
  <c r="BE477"/>
  <c r="BI473"/>
  <c r="BH473"/>
  <c r="BG473"/>
  <c r="BF473"/>
  <c r="T473"/>
  <c r="R473"/>
  <c r="P473"/>
  <c r="BK473"/>
  <c r="J473"/>
  <c r="BE473"/>
  <c r="BI471"/>
  <c r="BH471"/>
  <c r="BG471"/>
  <c r="BF471"/>
  <c r="T471"/>
  <c r="R471"/>
  <c r="P471"/>
  <c r="BK471"/>
  <c r="J471"/>
  <c r="BE471"/>
  <c r="BI469"/>
  <c r="BH469"/>
  <c r="BG469"/>
  <c r="BF469"/>
  <c r="T469"/>
  <c r="T468"/>
  <c r="R469"/>
  <c r="R468"/>
  <c r="P469"/>
  <c r="P468"/>
  <c r="BK469"/>
  <c r="BK468"/>
  <c r="J468"/>
  <c r="J469"/>
  <c r="BE469"/>
  <c r="J64"/>
  <c r="BI462"/>
  <c r="BH462"/>
  <c r="BG462"/>
  <c r="BF462"/>
  <c r="T462"/>
  <c r="R462"/>
  <c r="P462"/>
  <c r="BK462"/>
  <c r="J462"/>
  <c r="BE462"/>
  <c r="BI455"/>
  <c r="BH455"/>
  <c r="BG455"/>
  <c r="BF455"/>
  <c r="T455"/>
  <c r="R455"/>
  <c r="P455"/>
  <c r="BK455"/>
  <c r="J455"/>
  <c r="BE455"/>
  <c r="BI451"/>
  <c r="BH451"/>
  <c r="BG451"/>
  <c r="BF451"/>
  <c r="T451"/>
  <c r="R451"/>
  <c r="P451"/>
  <c r="BK451"/>
  <c r="J451"/>
  <c r="BE451"/>
  <c r="BI449"/>
  <c r="BH449"/>
  <c r="BG449"/>
  <c r="BF449"/>
  <c r="T449"/>
  <c r="R449"/>
  <c r="P449"/>
  <c r="BK449"/>
  <c r="J449"/>
  <c r="BE449"/>
  <c r="BI445"/>
  <c r="BH445"/>
  <c r="BG445"/>
  <c r="BF445"/>
  <c r="T445"/>
  <c r="R445"/>
  <c r="P445"/>
  <c r="BK445"/>
  <c r="J445"/>
  <c r="BE445"/>
  <c r="BI439"/>
  <c r="BH439"/>
  <c r="BG439"/>
  <c r="BF439"/>
  <c r="T439"/>
  <c r="R439"/>
  <c r="P439"/>
  <c r="BK439"/>
  <c r="J439"/>
  <c r="BE439"/>
  <c r="BI435"/>
  <c r="BH435"/>
  <c r="BG435"/>
  <c r="BF435"/>
  <c r="T435"/>
  <c r="R435"/>
  <c r="P435"/>
  <c r="BK435"/>
  <c r="J435"/>
  <c r="BE435"/>
  <c r="BI427"/>
  <c r="BH427"/>
  <c r="BG427"/>
  <c r="BF427"/>
  <c r="T427"/>
  <c r="R427"/>
  <c r="P427"/>
  <c r="BK427"/>
  <c r="J427"/>
  <c r="BE427"/>
  <c r="BI422"/>
  <c r="BH422"/>
  <c r="BG422"/>
  <c r="BF422"/>
  <c r="T422"/>
  <c r="R422"/>
  <c r="P422"/>
  <c r="BK422"/>
  <c r="J422"/>
  <c r="BE422"/>
  <c r="BI419"/>
  <c r="BH419"/>
  <c r="BG419"/>
  <c r="BF419"/>
  <c r="T419"/>
  <c r="R419"/>
  <c r="P419"/>
  <c r="BK419"/>
  <c r="J419"/>
  <c r="BE419"/>
  <c r="BI416"/>
  <c r="BH416"/>
  <c r="BG416"/>
  <c r="BF416"/>
  <c r="T416"/>
  <c r="R416"/>
  <c r="P416"/>
  <c r="BK416"/>
  <c r="J416"/>
  <c r="BE416"/>
  <c r="BI412"/>
  <c r="BH412"/>
  <c r="BG412"/>
  <c r="BF412"/>
  <c r="T412"/>
  <c r="R412"/>
  <c r="P412"/>
  <c r="BK412"/>
  <c r="J412"/>
  <c r="BE412"/>
  <c r="BI406"/>
  <c r="BH406"/>
  <c r="BG406"/>
  <c r="BF406"/>
  <c r="T406"/>
  <c r="R406"/>
  <c r="P406"/>
  <c r="BK406"/>
  <c r="J406"/>
  <c r="BE406"/>
  <c r="BI401"/>
  <c r="BH401"/>
  <c r="BG401"/>
  <c r="BF401"/>
  <c r="T401"/>
  <c r="R401"/>
  <c r="P401"/>
  <c r="BK401"/>
  <c r="J401"/>
  <c r="BE401"/>
  <c r="BI398"/>
  <c r="BH398"/>
  <c r="BG398"/>
  <c r="BF398"/>
  <c r="T398"/>
  <c r="R398"/>
  <c r="P398"/>
  <c r="BK398"/>
  <c r="J398"/>
  <c r="BE398"/>
  <c r="BI383"/>
  <c r="BH383"/>
  <c r="BG383"/>
  <c r="BF383"/>
  <c r="T383"/>
  <c r="R383"/>
  <c r="P383"/>
  <c r="BK383"/>
  <c r="J383"/>
  <c r="BE383"/>
  <c r="BI379"/>
  <c r="BH379"/>
  <c r="BG379"/>
  <c r="BF379"/>
  <c r="T379"/>
  <c r="R379"/>
  <c r="P379"/>
  <c r="BK379"/>
  <c r="J379"/>
  <c r="BE379"/>
  <c r="BI376"/>
  <c r="BH376"/>
  <c r="BG376"/>
  <c r="BF376"/>
  <c r="T376"/>
  <c r="R376"/>
  <c r="P376"/>
  <c r="BK376"/>
  <c r="J376"/>
  <c r="BE376"/>
  <c r="BI375"/>
  <c r="BH375"/>
  <c r="BG375"/>
  <c r="BF375"/>
  <c r="T375"/>
  <c r="R375"/>
  <c r="P375"/>
  <c r="BK375"/>
  <c r="J375"/>
  <c r="BE375"/>
  <c r="BI370"/>
  <c r="BH370"/>
  <c r="BG370"/>
  <c r="BF370"/>
  <c r="T370"/>
  <c r="R370"/>
  <c r="P370"/>
  <c r="BK370"/>
  <c r="J370"/>
  <c r="BE370"/>
  <c r="BI369"/>
  <c r="BH369"/>
  <c r="BG369"/>
  <c r="BF369"/>
  <c r="T369"/>
  <c r="R369"/>
  <c r="P369"/>
  <c r="BK369"/>
  <c r="J369"/>
  <c r="BE369"/>
  <c r="BI364"/>
  <c r="BH364"/>
  <c r="BG364"/>
  <c r="BF364"/>
  <c r="T364"/>
  <c r="R364"/>
  <c r="P364"/>
  <c r="BK364"/>
  <c r="J364"/>
  <c r="BE364"/>
  <c r="BI360"/>
  <c r="BH360"/>
  <c r="BG360"/>
  <c r="BF360"/>
  <c r="T360"/>
  <c r="T359"/>
  <c r="R360"/>
  <c r="R359"/>
  <c r="P360"/>
  <c r="P359"/>
  <c r="BK360"/>
  <c r="BK359"/>
  <c r="J359"/>
  <c r="J360"/>
  <c r="BE360"/>
  <c r="J63"/>
  <c r="BI358"/>
  <c r="BH358"/>
  <c r="BG358"/>
  <c r="BF358"/>
  <c r="T358"/>
  <c r="R358"/>
  <c r="P358"/>
  <c r="BK358"/>
  <c r="J358"/>
  <c r="BE358"/>
  <c r="BI353"/>
  <c r="BH353"/>
  <c r="BG353"/>
  <c r="BF353"/>
  <c r="T353"/>
  <c r="R353"/>
  <c r="P353"/>
  <c r="BK353"/>
  <c r="J353"/>
  <c r="BE353"/>
  <c r="BI352"/>
  <c r="BH352"/>
  <c r="BG352"/>
  <c r="BF352"/>
  <c r="T352"/>
  <c r="R352"/>
  <c r="P352"/>
  <c r="BK352"/>
  <c r="J352"/>
  <c r="BE352"/>
  <c r="BI347"/>
  <c r="BH347"/>
  <c r="BG347"/>
  <c r="BF347"/>
  <c r="T347"/>
  <c r="R347"/>
  <c r="P347"/>
  <c r="BK347"/>
  <c r="J347"/>
  <c r="BE347"/>
  <c r="BI346"/>
  <c r="BH346"/>
  <c r="BG346"/>
  <c r="BF346"/>
  <c r="T346"/>
  <c r="R346"/>
  <c r="P346"/>
  <c r="BK346"/>
  <c r="J346"/>
  <c r="BE346"/>
  <c r="BI341"/>
  <c r="BH341"/>
  <c r="BG341"/>
  <c r="BF341"/>
  <c r="T341"/>
  <c r="R341"/>
  <c r="P341"/>
  <c r="BK341"/>
  <c r="J341"/>
  <c r="BE341"/>
  <c r="BI337"/>
  <c r="BH337"/>
  <c r="BG337"/>
  <c r="BF337"/>
  <c r="T337"/>
  <c r="R337"/>
  <c r="P337"/>
  <c r="BK337"/>
  <c r="J337"/>
  <c r="BE337"/>
  <c r="BI333"/>
  <c r="BH333"/>
  <c r="BG333"/>
  <c r="BF333"/>
  <c r="T333"/>
  <c r="R333"/>
  <c r="P333"/>
  <c r="BK333"/>
  <c r="J333"/>
  <c r="BE333"/>
  <c r="BI329"/>
  <c r="BH329"/>
  <c r="BG329"/>
  <c r="BF329"/>
  <c r="T329"/>
  <c r="R329"/>
  <c r="P329"/>
  <c r="BK329"/>
  <c r="J329"/>
  <c r="BE329"/>
  <c r="BI325"/>
  <c r="BH325"/>
  <c r="BG325"/>
  <c r="BF325"/>
  <c r="T325"/>
  <c r="R325"/>
  <c r="P325"/>
  <c r="BK325"/>
  <c r="J325"/>
  <c r="BE325"/>
  <c r="BI321"/>
  <c r="BH321"/>
  <c r="BG321"/>
  <c r="BF321"/>
  <c r="T321"/>
  <c r="R321"/>
  <c r="P321"/>
  <c r="BK321"/>
  <c r="J321"/>
  <c r="BE321"/>
  <c r="BI317"/>
  <c r="BH317"/>
  <c r="BG317"/>
  <c r="BF317"/>
  <c r="T317"/>
  <c r="R317"/>
  <c r="P317"/>
  <c r="BK317"/>
  <c r="J317"/>
  <c r="BE317"/>
  <c r="BI313"/>
  <c r="BH313"/>
  <c r="BG313"/>
  <c r="BF313"/>
  <c r="T313"/>
  <c r="R313"/>
  <c r="P313"/>
  <c r="BK313"/>
  <c r="J313"/>
  <c r="BE313"/>
  <c r="BI310"/>
  <c r="BH310"/>
  <c r="BG310"/>
  <c r="BF310"/>
  <c r="T310"/>
  <c r="R310"/>
  <c r="P310"/>
  <c r="BK310"/>
  <c r="J310"/>
  <c r="BE310"/>
  <c r="BI308"/>
  <c r="BH308"/>
  <c r="BG308"/>
  <c r="BF308"/>
  <c r="T308"/>
  <c r="R308"/>
  <c r="P308"/>
  <c r="BK308"/>
  <c r="J308"/>
  <c r="BE308"/>
  <c r="BI306"/>
  <c r="BH306"/>
  <c r="BG306"/>
  <c r="BF306"/>
  <c r="T306"/>
  <c r="R306"/>
  <c r="P306"/>
  <c r="BK306"/>
  <c r="J306"/>
  <c r="BE306"/>
  <c r="BI297"/>
  <c r="BH297"/>
  <c r="BG297"/>
  <c r="BF297"/>
  <c r="T297"/>
  <c r="R297"/>
  <c r="P297"/>
  <c r="BK297"/>
  <c r="J297"/>
  <c r="BE297"/>
  <c r="BI288"/>
  <c r="BH288"/>
  <c r="BG288"/>
  <c r="BF288"/>
  <c r="T288"/>
  <c r="R288"/>
  <c r="P288"/>
  <c r="BK288"/>
  <c r="J288"/>
  <c r="BE288"/>
  <c r="BI279"/>
  <c r="BH279"/>
  <c r="BG279"/>
  <c r="BF279"/>
  <c r="T279"/>
  <c r="R279"/>
  <c r="P279"/>
  <c r="BK279"/>
  <c r="J279"/>
  <c r="BE279"/>
  <c r="BI275"/>
  <c r="BH275"/>
  <c r="BG275"/>
  <c r="BF275"/>
  <c r="T275"/>
  <c r="R275"/>
  <c r="P275"/>
  <c r="BK275"/>
  <c r="J275"/>
  <c r="BE275"/>
  <c r="BI267"/>
  <c r="BH267"/>
  <c r="BG267"/>
  <c r="BF267"/>
  <c r="T267"/>
  <c r="R267"/>
  <c r="P267"/>
  <c r="BK267"/>
  <c r="J267"/>
  <c r="BE267"/>
  <c r="BI262"/>
  <c r="BH262"/>
  <c r="BG262"/>
  <c r="BF262"/>
  <c r="T262"/>
  <c r="R262"/>
  <c r="P262"/>
  <c r="BK262"/>
  <c r="J262"/>
  <c r="BE262"/>
  <c r="BI257"/>
  <c r="BH257"/>
  <c r="BG257"/>
  <c r="BF257"/>
  <c r="T257"/>
  <c r="R257"/>
  <c r="P257"/>
  <c r="BK257"/>
  <c r="J257"/>
  <c r="BE257"/>
  <c r="BI253"/>
  <c r="BH253"/>
  <c r="BG253"/>
  <c r="BF253"/>
  <c r="T253"/>
  <c r="R253"/>
  <c r="P253"/>
  <c r="BK253"/>
  <c r="J253"/>
  <c r="BE253"/>
  <c r="BI209"/>
  <c r="BH209"/>
  <c r="BG209"/>
  <c r="BF209"/>
  <c r="T209"/>
  <c r="R209"/>
  <c r="P209"/>
  <c r="BK209"/>
  <c r="J209"/>
  <c r="BE209"/>
  <c r="BI203"/>
  <c r="BH203"/>
  <c r="BG203"/>
  <c r="BF203"/>
  <c r="T203"/>
  <c r="R203"/>
  <c r="P203"/>
  <c r="BK203"/>
  <c r="J203"/>
  <c r="BE203"/>
  <c r="BI201"/>
  <c r="BH201"/>
  <c r="BG201"/>
  <c r="BF201"/>
  <c r="T201"/>
  <c r="R201"/>
  <c r="P201"/>
  <c r="BK201"/>
  <c r="J201"/>
  <c r="BE201"/>
  <c r="BI196"/>
  <c r="BH196"/>
  <c r="BG196"/>
  <c r="BF196"/>
  <c r="T196"/>
  <c r="R196"/>
  <c r="P196"/>
  <c r="BK196"/>
  <c r="J196"/>
  <c r="BE196"/>
  <c r="BI192"/>
  <c r="BH192"/>
  <c r="BG192"/>
  <c r="BF192"/>
  <c r="T192"/>
  <c r="R192"/>
  <c r="P192"/>
  <c r="BK192"/>
  <c r="J192"/>
  <c r="BE192"/>
  <c r="BI188"/>
  <c r="BH188"/>
  <c r="BG188"/>
  <c r="BF188"/>
  <c r="T188"/>
  <c r="R188"/>
  <c r="P188"/>
  <c r="BK188"/>
  <c r="J188"/>
  <c r="BE188"/>
  <c r="BI183"/>
  <c r="BH183"/>
  <c r="BG183"/>
  <c r="BF183"/>
  <c r="T183"/>
  <c r="R183"/>
  <c r="P183"/>
  <c r="BK183"/>
  <c r="J183"/>
  <c r="BE183"/>
  <c r="BI181"/>
  <c r="BH181"/>
  <c r="BG181"/>
  <c r="BF181"/>
  <c r="T181"/>
  <c r="R181"/>
  <c r="P181"/>
  <c r="BK181"/>
  <c r="J181"/>
  <c r="BE181"/>
  <c r="BI176"/>
  <c r="BH176"/>
  <c r="BG176"/>
  <c r="BF176"/>
  <c r="T176"/>
  <c r="R176"/>
  <c r="P176"/>
  <c r="BK176"/>
  <c r="J176"/>
  <c r="BE176"/>
  <c r="BI172"/>
  <c r="BH172"/>
  <c r="BG172"/>
  <c r="BF172"/>
  <c r="T172"/>
  <c r="T171"/>
  <c r="R172"/>
  <c r="R171"/>
  <c r="P172"/>
  <c r="P171"/>
  <c r="BK172"/>
  <c r="BK171"/>
  <c r="J171"/>
  <c r="J172"/>
  <c r="BE172"/>
  <c r="J62"/>
  <c r="BI167"/>
  <c r="BH167"/>
  <c r="BG167"/>
  <c r="BF167"/>
  <c r="T167"/>
  <c r="R167"/>
  <c r="P167"/>
  <c r="BK167"/>
  <c r="J167"/>
  <c r="BE167"/>
  <c r="BI161"/>
  <c r="BH161"/>
  <c r="BG161"/>
  <c r="BF161"/>
  <c r="T161"/>
  <c r="R161"/>
  <c r="P161"/>
  <c r="BK161"/>
  <c r="J161"/>
  <c r="BE161"/>
  <c r="BI156"/>
  <c r="BH156"/>
  <c r="BG156"/>
  <c r="BF156"/>
  <c r="T156"/>
  <c r="R156"/>
  <c r="P156"/>
  <c r="BK156"/>
  <c r="J156"/>
  <c r="BE156"/>
  <c r="BI152"/>
  <c r="BH152"/>
  <c r="BG152"/>
  <c r="BF152"/>
  <c r="T152"/>
  <c r="R152"/>
  <c r="P152"/>
  <c r="BK152"/>
  <c r="J152"/>
  <c r="BE152"/>
  <c r="BI147"/>
  <c r="BH147"/>
  <c r="BG147"/>
  <c r="BF147"/>
  <c r="T147"/>
  <c r="R147"/>
  <c r="P147"/>
  <c r="BK147"/>
  <c r="J147"/>
  <c r="BE147"/>
  <c r="BI141"/>
  <c r="BH141"/>
  <c r="BG141"/>
  <c r="BF141"/>
  <c r="T141"/>
  <c r="R141"/>
  <c r="P141"/>
  <c r="BK141"/>
  <c r="J141"/>
  <c r="BE141"/>
  <c r="BI137"/>
  <c r="BH137"/>
  <c r="BG137"/>
  <c r="BF137"/>
  <c r="T137"/>
  <c r="R137"/>
  <c r="P137"/>
  <c r="BK137"/>
  <c r="J137"/>
  <c r="BE137"/>
  <c r="BI132"/>
  <c r="BH132"/>
  <c r="BG132"/>
  <c r="BF132"/>
  <c r="T132"/>
  <c r="R132"/>
  <c r="P132"/>
  <c r="BK132"/>
  <c r="J132"/>
  <c r="BE132"/>
  <c r="BI127"/>
  <c r="BH127"/>
  <c r="BG127"/>
  <c r="BF127"/>
  <c r="T127"/>
  <c r="R127"/>
  <c r="P127"/>
  <c r="BK127"/>
  <c r="J127"/>
  <c r="BE127"/>
  <c r="BI120"/>
  <c r="BH120"/>
  <c r="BG120"/>
  <c r="BF120"/>
  <c r="T120"/>
  <c r="R120"/>
  <c r="P120"/>
  <c r="BK120"/>
  <c r="J120"/>
  <c r="BE120"/>
  <c r="BI113"/>
  <c r="BH113"/>
  <c r="BG113"/>
  <c r="BF113"/>
  <c r="T113"/>
  <c r="R113"/>
  <c r="P113"/>
  <c r="BK113"/>
  <c r="J113"/>
  <c r="BE113"/>
  <c r="BI110"/>
  <c r="BH110"/>
  <c r="BG110"/>
  <c r="BF110"/>
  <c r="T110"/>
  <c r="R110"/>
  <c r="P110"/>
  <c r="BK110"/>
  <c r="J110"/>
  <c r="BE110"/>
  <c r="BI104"/>
  <c r="BH104"/>
  <c r="BG104"/>
  <c r="BF104"/>
  <c r="T104"/>
  <c r="R104"/>
  <c r="P104"/>
  <c r="BK104"/>
  <c r="J104"/>
  <c r="BE104"/>
  <c r="BI101"/>
  <c r="F37"/>
  <c i="1" r="BD55"/>
  <c i="2" r="BH101"/>
  <c r="F36"/>
  <c i="1" r="BC55"/>
  <c i="2" r="BG101"/>
  <c r="F35"/>
  <c i="1" r="BB55"/>
  <c i="2" r="BF101"/>
  <c r="J34"/>
  <c i="1" r="AW55"/>
  <c i="2" r="F34"/>
  <c i="1" r="BA55"/>
  <c i="2" r="T101"/>
  <c r="T100"/>
  <c r="T99"/>
  <c r="T98"/>
  <c r="R101"/>
  <c r="R100"/>
  <c r="R99"/>
  <c r="R98"/>
  <c r="P101"/>
  <c r="P100"/>
  <c r="P99"/>
  <c r="P98"/>
  <c i="1" r="AU55"/>
  <c i="2" r="BK101"/>
  <c r="BK100"/>
  <c r="J100"/>
  <c r="BK99"/>
  <c r="J99"/>
  <c r="BK98"/>
  <c r="J98"/>
  <c r="J59"/>
  <c r="J30"/>
  <c i="1" r="AG55"/>
  <c i="2" r="J101"/>
  <c r="BE101"/>
  <c r="J33"/>
  <c i="1" r="AV55"/>
  <c i="2" r="F33"/>
  <c i="1" r="AZ55"/>
  <c i="2" r="J61"/>
  <c r="J60"/>
  <c r="J95"/>
  <c r="J94"/>
  <c r="F94"/>
  <c r="F92"/>
  <c r="E90"/>
  <c r="J55"/>
  <c r="J54"/>
  <c r="F54"/>
  <c r="F52"/>
  <c r="E50"/>
  <c r="J39"/>
  <c r="J18"/>
  <c r="E18"/>
  <c r="F95"/>
  <c r="F55"/>
  <c r="J17"/>
  <c r="J12"/>
  <c r="J92"/>
  <c r="J52"/>
  <c r="E7"/>
  <c r="E88"/>
  <c r="E48"/>
  <c i="1" r="BD54"/>
  <c r="W33"/>
  <c r="BC54"/>
  <c r="W32"/>
  <c r="BB54"/>
  <c r="W31"/>
  <c r="BA54"/>
  <c r="W30"/>
  <c r="AZ54"/>
  <c r="W29"/>
  <c r="AY54"/>
  <c r="AX54"/>
  <c r="AW54"/>
  <c r="AK30"/>
  <c r="AV54"/>
  <c r="AK29"/>
  <c r="AU54"/>
  <c r="AT54"/>
  <c r="AS54"/>
  <c r="AG54"/>
  <c r="AK26"/>
  <c r="AT62"/>
  <c r="AN62"/>
  <c r="AT61"/>
  <c r="AN61"/>
  <c r="AT60"/>
  <c r="AN60"/>
  <c r="AT59"/>
  <c r="AN59"/>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<sst xmlns="http://schemas.openxmlformats.org/spreadsheetml/2006/main">
  <si>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</si>
  <si>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</si>
  <si>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</si>
  <si>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</si>
  <si>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</si>
  <si>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{2bc96a6d-a7b1-4ddb-847f-ca1acb4dfeba}</t>
  </si>
  <si>
    <t>0,01</t>
  </si>
  <si>
    <t>21</t>
  </si>
  <si>
    <t>15</t>
  </si>
  <si>
    <t>REKAPITULACE STAVBY</t>
  </si>
  <si>
    <t xml:space="preserve">v ---  níže se nacházejí doplnkové a pomocné údaje k sestavám  --- v</t>
  </si>
  <si>
    <t>Návod na vyplnění</t>
  </si>
  <si>
    <t>0,001</t>
  </si>
  <si>
    <t>Kód:</t>
  </si>
  <si>
    <t>MASN05C</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</si>
  <si>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</si>
  <si>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</si>
  <si>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Oddělení následné péče 4 .etapa - Spojovací krček , Stavba č.p.600 na p.č. 750 v k.ú. Stod,</t>
  </si>
  <si>
    <t>KSO:</t>
  </si>
  <si>
    <t/>
  </si>
  <si>
    <t>CC-CZ:</t>
  </si>
  <si>
    <t>Místo:</t>
  </si>
  <si>
    <t xml:space="preserve"> </t>
  </si>
  <si>
    <t>Datum:</t>
  </si>
  <si>
    <t>4. 6. 2019</t>
  </si>
  <si>
    <t>Zadavatel:</t>
  </si>
  <si>
    <t>IČ:</t>
  </si>
  <si>
    <t>Stodská nemocnice a.s.</t>
  </si>
  <si>
    <t>DIČ:</t>
  </si>
  <si>
    <t>Uchazeč:</t>
  </si>
  <si>
    <t>Vyplň údaj</t>
  </si>
  <si>
    <t>Projektant:</t>
  </si>
  <si>
    <t>Atelier Mastný, nám.T.G.Masaryka,Plzeň</t>
  </si>
  <si>
    <t>True</t>
  </si>
  <si>
    <t>Zpracovatel:</t>
  </si>
  <si>
    <t>Straka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</si>
  <si>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</si>
  <si>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</si>
  <si>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</si>
  <si>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</si>
  <si>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</si>
  <si>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</si>
  <si>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</si>
  <si>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</si>
  <si>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</si>
  <si>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</si>
  <si>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</si>
  <si>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</si>
  <si>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</si>
  <si>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</si>
  <si>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</si>
  <si>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</si>
  <si>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</si>
  <si>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</si>
  <si>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</si>
  <si>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</si>
  <si>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</si>
  <si>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</si>
  <si>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</si>
  <si>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</si>
  <si>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</si>
  <si>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</si>
  <si>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</si>
  <si>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</si>
  <si>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</si>
  <si>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</si>
  <si>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</si>
  <si>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</si>
  <si>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</si>
  <si>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</si>
  <si>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</si>
  <si>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</si>
  <si>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</si>
  <si>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</si>
  <si>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</si>
  <si>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</si>
  <si>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</si>
  <si>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MASN0501</t>
  </si>
  <si>
    <t>Spojovací krček - stavební část</t>
  </si>
  <si>
    <t>STA</t>
  </si>
  <si>
    <t>1</t>
  </si>
  <si>
    <t>{6b2e00ce-20d8-4b62-a211-9a65ee95a660}</t>
  </si>
  <si>
    <t>2</t>
  </si>
  <si>
    <t>MASN0502</t>
  </si>
  <si>
    <t>Elektroinstalace</t>
  </si>
  <si>
    <t>{bbedeb59-b555-476e-a571-9068fbefdb5c}</t>
  </si>
  <si>
    <t>MASN0503</t>
  </si>
  <si>
    <t>Slaboproud</t>
  </si>
  <si>
    <t>{a988e52b-ea6c-48c1-b7a9-c86d34a20ddb}</t>
  </si>
  <si>
    <t>MASN0504</t>
  </si>
  <si>
    <t>Zdravotní technika</t>
  </si>
  <si>
    <t>{5e6f607d-da7b-4d26-9b5d-3522f1c8cd3e}</t>
  </si>
  <si>
    <t>MASN0505</t>
  </si>
  <si>
    <t>Vytápění</t>
  </si>
  <si>
    <t>{eb0c81e6-685a-41bc-9d62-c86ade3c3864}</t>
  </si>
  <si>
    <t>MASN0506</t>
  </si>
  <si>
    <t>Výměna ležatého potrubí - ZTI</t>
  </si>
  <si>
    <t>{76d9d091-3d96-4fd4-84b8-8908430f93d5}</t>
  </si>
  <si>
    <t>MASN0507</t>
  </si>
  <si>
    <t>Výměna ležatého potrubí - stavební práce</t>
  </si>
  <si>
    <t>{db1eb41d-865b-4a93-9e6f-ff0a2b2528eb}</t>
  </si>
  <si>
    <t>MASN0508</t>
  </si>
  <si>
    <t>VON</t>
  </si>
  <si>
    <t>{a65a9c8f-530f-4f9f-acb8-54140a576aeb}</t>
  </si>
  <si>
    <t>KRYCÍ LIST SOUPISU PRACÍ</t>
  </si>
  <si>
    <t>Objekt:</t>
  </si>
  <si>
    <t>MASN0501 - Spojovací krček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</si>
  <si>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</si>
  <si>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</si>
  <si>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</si>
  <si>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</si>
  <si>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</si>
  <si>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</si>
  <si>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</si>
  <si>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</si>
  <si>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</si>
  <si>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</si>
  <si>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</si>
  <si>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</si>
  <si>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</si>
  <si>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725 - Zdravotechnika - zařizovací předměty</t>
  </si>
  <si>
    <t xml:space="preserve">    751 - Vzduchotechnika</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</si>
  <si>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</si>
  <si>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</si>
  <si>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</si>
  <si>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</si>
  <si>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</si>
  <si>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</si>
  <si>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</si>
  <si>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</si>
  <si>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</si>
  <si>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</si>
  <si>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</si>
  <si>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</si>
  <si>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</si>
  <si>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</si>
  <si>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</si>
  <si>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</si>
  <si>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</si>
  <si>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</si>
  <si>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</si>
  <si>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</si>
  <si>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</si>
  <si>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</si>
  <si>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</si>
  <si>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</si>
  <si>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</si>
  <si>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</si>
  <si>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</si>
  <si>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310239411</t>
  </si>
  <si>
    <t>Zazdívka otvorů ve zdivu nadzákladovém cihlami pálenými plochy přes 1 m2 do 4 m2 na maltu cementovou</t>
  </si>
  <si>
    <t>m3</t>
  </si>
  <si>
    <t>CS ÚRS 2019 01</t>
  </si>
  <si>
    <t>4</t>
  </si>
  <si>
    <t>-1802588933</t>
  </si>
  <si>
    <t>VV</t>
  </si>
  <si>
    <t>1*2*0,6</t>
  </si>
  <si>
    <t>Součet</t>
  </si>
  <si>
    <t>310278842</t>
  </si>
  <si>
    <t>Zazdívka otvorů ve zdivu nadzákladovém nepálenými tvárnicemi plochy přes 0,25 m2 do 1 m2 , ve zdi tl. do 300 mm</t>
  </si>
  <si>
    <t>-1786366278</t>
  </si>
  <si>
    <t>zazdění otvorů po rozvaděčích , chodba S1.105</t>
  </si>
  <si>
    <t>0,6*0,6*0,2*2</t>
  </si>
  <si>
    <t>0,9*0,6*0,2</t>
  </si>
  <si>
    <t>0,3*0,3*0,2</t>
  </si>
  <si>
    <t>311272031</t>
  </si>
  <si>
    <t>Zdivo z pórobetonových tvárnic na tenké maltové lože, tl. zdiva 200 mm pevnost tvárnic přes P2 do P4, objemová hmotnost přes 450 do 600 kg/m3 hladkých</t>
  </si>
  <si>
    <t>m2</t>
  </si>
  <si>
    <t>895017701</t>
  </si>
  <si>
    <t>3,35*2,45</t>
  </si>
  <si>
    <t>317234410</t>
  </si>
  <si>
    <t>Vyzdívka mezi nosníky cihlami pálenými na maltu cementovou</t>
  </si>
  <si>
    <t>-1859318704</t>
  </si>
  <si>
    <t>PSC</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</si>
  <si>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</si>
  <si>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2,8*0,4*0,15</t>
  </si>
  <si>
    <t>1,1*0,5*0,1*2</t>
  </si>
  <si>
    <t>1,3*0,5*0,1</t>
  </si>
  <si>
    <t>1,4*0,5*0,1</t>
  </si>
  <si>
    <t>5</t>
  </si>
  <si>
    <t>317944321</t>
  </si>
  <si>
    <t>Válcované nosníky dodatečně osazované do připravených otvorů bez zazdění hlav do č. 12</t>
  </si>
  <si>
    <t>t</t>
  </si>
  <si>
    <t>1100993773</t>
  </si>
  <si>
    <t xml:space="preserve">Poznámka k souboru cen:_x000d_
1. V cenách jsou zahrnuty náklady na dodávku a montáž válcovaných nosníků._x000d_
2. Ceny jsou určeny pouze pro ocenění konstrukce překladů nad otvory._x000d_
</t>
  </si>
  <si>
    <t>překlady v příčkách L 50/50/5</t>
  </si>
  <si>
    <t>3,77/1000*(1,3*2*6+1,1*2)</t>
  </si>
  <si>
    <t>I 12</t>
  </si>
  <si>
    <t>11,1/1000*1,3</t>
  </si>
  <si>
    <t>6</t>
  </si>
  <si>
    <t>-296411204</t>
  </si>
  <si>
    <t>překlady ve zdivu I 12</t>
  </si>
  <si>
    <t>11,1/1000*(1,1*4*2+1,3*4+1,4*4)</t>
  </si>
  <si>
    <t>7</t>
  </si>
  <si>
    <t>317944323</t>
  </si>
  <si>
    <t>Válcované nosníky dodatečně osazované do připravených otvorů bez zazdění hlav č. 14 až 22</t>
  </si>
  <si>
    <t>-719405675</t>
  </si>
  <si>
    <t>I 16 ve zdivu</t>
  </si>
  <si>
    <t>17,9/1000*2,8*3</t>
  </si>
  <si>
    <t>8</t>
  </si>
  <si>
    <t>340239212</t>
  </si>
  <si>
    <t>Zazdívka otvorů v příčkách nebo stěnách cihlami plnými pálenými plochy přes 1 m2 do 4 m2, tloušťky přes 100 mm</t>
  </si>
  <si>
    <t>-1665354536</t>
  </si>
  <si>
    <t>0,9*2*3</t>
  </si>
  <si>
    <t>1,2*2,1</t>
  </si>
  <si>
    <t>9</t>
  </si>
  <si>
    <t>342272225</t>
  </si>
  <si>
    <t>Příčky z pórobetonových tvárnic hladkých na tenké maltové lože objemová hmotnost do 500 kg/m3, tloušťka příčky 100 mm</t>
  </si>
  <si>
    <t>286799947</t>
  </si>
  <si>
    <t>2,45*(3,55+0,95+1,2+0,4)</t>
  </si>
  <si>
    <t>-0,7*2*2</t>
  </si>
  <si>
    <t>3,35*1,1</t>
  </si>
  <si>
    <t>-0,7*2</t>
  </si>
  <si>
    <t>10</t>
  </si>
  <si>
    <t>342272245</t>
  </si>
  <si>
    <t>Příčky z pórobetonových tvárnic hladkých na tenké maltové lože objemová hmotnost do 500 kg/m3, tloušťka příčky 150 mm</t>
  </si>
  <si>
    <t>-606906096</t>
  </si>
  <si>
    <t>3,35*(2,4+2,5+4,95+2,8+3,55)</t>
  </si>
  <si>
    <t>3,35*(5,1+3,45)</t>
  </si>
  <si>
    <t>-0,8*2</t>
  </si>
  <si>
    <t>11</t>
  </si>
  <si>
    <t>342291111</t>
  </si>
  <si>
    <t>Ukotvení příček polyuretanovou pěnou, tl. příčky do 100 mm</t>
  </si>
  <si>
    <t>m</t>
  </si>
  <si>
    <t>507553042</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</si>
  <si>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Množství jednotek se určuje v m styku příčky s konstrukcí (výšky příčky)._x000d_
</t>
  </si>
  <si>
    <t>2,45*7</t>
  </si>
  <si>
    <t>12</t>
  </si>
  <si>
    <t>342291112</t>
  </si>
  <si>
    <t>Ukotvení příček polyuretanovou pěnou, tl. příčky přes 100 mm</t>
  </si>
  <si>
    <t>1854881327</t>
  </si>
  <si>
    <t>3,35*8</t>
  </si>
  <si>
    <t>3,35*4</t>
  </si>
  <si>
    <t>13</t>
  </si>
  <si>
    <t>346244381</t>
  </si>
  <si>
    <t>Plentování ocelových válcovaných nosníků jednostranné cihlami na maltu, výška stojiny do 200 mm</t>
  </si>
  <si>
    <t>1189233188</t>
  </si>
  <si>
    <t>0,05*1,3*6*2</t>
  </si>
  <si>
    <t>0,12*1,3*2</t>
  </si>
  <si>
    <t>0,16*2,8*2</t>
  </si>
  <si>
    <t>0,12*(1,1*2*2+1,3*2+1,4*2)</t>
  </si>
  <si>
    <t>14</t>
  </si>
  <si>
    <t>349231811</t>
  </si>
  <si>
    <t>Přizdívka z cihel ostění ve vybouraných otvorech, s vysekáním kapes pro zavázaní přes 80 do 150 mm</t>
  </si>
  <si>
    <t>1467917052</t>
  </si>
  <si>
    <t xml:space="preserve">Poznámka k souboru cen:_x000d_
1. Ceny jsou určeny pro přizdívku ostění zavazovaného do přilehlého zdiva._x000d_
2. Ceny neplatí pro přizdívku ostění do 80 mm tloušťky; tyto se oceňují příslušnými cenami souboru cen 319 20- . Vyrovnání nerovného povrchu vnitřního i vnějšího zdiva._x000d_
3. Množství měrných jednotek se určuje jako součin tloušťky zdi a výšky přizdívaného o ostění._x000d_
</t>
  </si>
  <si>
    <t>0,45*2,2*2</t>
  </si>
  <si>
    <t>Úpravy povrchů, podlahy a osazování výplní</t>
  </si>
  <si>
    <t>611311131</t>
  </si>
  <si>
    <t>Potažení vnitřních ploch štukem tloušťky do 3 mm vodorovných konstrukcí stropů rovných</t>
  </si>
  <si>
    <t>-472193278</t>
  </si>
  <si>
    <t>95,9</t>
  </si>
  <si>
    <t>dle oprav stropů</t>
  </si>
  <si>
    <t>16</t>
  </si>
  <si>
    <t>611325422</t>
  </si>
  <si>
    <t>Oprava vápenocementové omítky vnitřních ploch štukové dvouvrstvé, tloušťky do 20 mm a tloušťky štuku do 3 mm stropů, v rozsahu opravované plochy přes 10 do 30%</t>
  </si>
  <si>
    <t>-383737254</t>
  </si>
  <si>
    <t xml:space="preserve">Poznámka k souboru cen:_x000d_
1. Pro ocenění opravy omítek plochy do 1 m2 se použijí ceny souboru cen 61. 32-52.. Vápenocementová omítka jednotlivých malých ploch._x000d_
</t>
  </si>
  <si>
    <t>28,7+18,9+3,4+34,8+10,1</t>
  </si>
  <si>
    <t>S 1.69,1.70,1.71,1.76,1.79</t>
  </si>
  <si>
    <t>17</t>
  </si>
  <si>
    <t>611325452</t>
  </si>
  <si>
    <t>Oprava vápenocementové omítky vnitřních ploch Příplatek k cenám za každých dalších 10 mm tloušťky omítky stropů,v rozsahu opravované plochy přes 10 do 30%</t>
  </si>
  <si>
    <t>966025055</t>
  </si>
  <si>
    <t>18</t>
  </si>
  <si>
    <t>612311111</t>
  </si>
  <si>
    <t>Omítka vápenná vnitřních ploch nanášená ručně jednovrstvá hrubá, tloušťky do 10 mm zatřená svislých konstrukcí stěn</t>
  </si>
  <si>
    <t>1288843527</t>
  </si>
  <si>
    <t xml:space="preserve">Poznámka k souboru cen:_x000d_
1. Pro ocenění nanášení omítek v tloušťce jádrové omítky přes 10 mm se použije příplatek k cenám za každých dalších i započatých 5 mm tlouštky._x000d_
2. Omítky stropních konstrukcí nanášené na pletivo se oceňují cenami omítek žebrových stropů nebo osamělých trámů._x000d_
3. Podkladní a spojovací vrstvy se oceňují cenami souboru cen 61.13-1... této části katalogu._x000d_
</t>
  </si>
  <si>
    <t>848,585</t>
  </si>
  <si>
    <t>dle oprav omítek stěn</t>
  </si>
  <si>
    <t>19</t>
  </si>
  <si>
    <t>612315221</t>
  </si>
  <si>
    <t>Vápenná omítka jednotlivých malých ploch štuková na stěnách, plochy jednotlivě do 0,09 m2</t>
  </si>
  <si>
    <t>kus</t>
  </si>
  <si>
    <t>1231218045</t>
  </si>
  <si>
    <t>1*2</t>
  </si>
  <si>
    <t>otvor po rozvaděči z obou stran</t>
  </si>
  <si>
    <t>20</t>
  </si>
  <si>
    <t>612315223</t>
  </si>
  <si>
    <t>Vápenná omítka jednotlivých malých ploch štuková na stěnách, plochy jednotlivě přes 0,25 do 1 m2</t>
  </si>
  <si>
    <t>-640495626</t>
  </si>
  <si>
    <t>(2+1)*2</t>
  </si>
  <si>
    <t>otvory po rozvaděči z obou stran</t>
  </si>
  <si>
    <t>612321141</t>
  </si>
  <si>
    <t>Omítka vápenocementová vnitřních ploch nanášená ručně dvouvrstvá, tloušťky jádrové omítky do 10 mm a tloušťky štuku do 3 mm štuková svislých konstrukcí stěn</t>
  </si>
  <si>
    <t>1221564903</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</si>
  <si>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</si>
  <si>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na novém zdivu</t>
  </si>
  <si>
    <t>(14,44+81,31+8,21)*2</t>
  </si>
  <si>
    <t>22</t>
  </si>
  <si>
    <t>612321191</t>
  </si>
  <si>
    <t>Omítka vápenocementová vnitřních ploch nanášená ručně Příplatek k cenám za každých dalších i započatých 5 mm tloušťky omítky přes 10 mm stěn</t>
  </si>
  <si>
    <t>221855339</t>
  </si>
  <si>
    <t>23</t>
  </si>
  <si>
    <t>612325225</t>
  </si>
  <si>
    <t>Vápenocementová omítka jednotlivých malých ploch štuková na stěnách, plochy jednotlivě přes 1,0 do 4 m2</t>
  </si>
  <si>
    <t>1613298806</t>
  </si>
  <si>
    <t>(3+1)*2</t>
  </si>
  <si>
    <t>zazdívky příček</t>
  </si>
  <si>
    <t>zazdívka zdiva</t>
  </si>
  <si>
    <t>24</t>
  </si>
  <si>
    <t>612325423</t>
  </si>
  <si>
    <t>Oprava vápenocementové omítky vnitřních ploch štukové dvouvrstvé, tloušťky do 20 mm a tloušťky štuku do 3 mm stěn, v rozsahu opravované plochy přes 30 do 50%</t>
  </si>
  <si>
    <t>1208356944</t>
  </si>
  <si>
    <t>3,35*(14,17+11,645+2,21*2+6,4)</t>
  </si>
  <si>
    <t>2,1*0,45*4+1,7*0,4*2</t>
  </si>
  <si>
    <t>3,35*(22,4*2+0,15+0,35+2,725)</t>
  </si>
  <si>
    <t>3,35*(2,5*2+2,725)</t>
  </si>
  <si>
    <t>chodby</t>
  </si>
  <si>
    <t>-80,68</t>
  </si>
  <si>
    <t>obklady</t>
  </si>
  <si>
    <t>-37,96</t>
  </si>
  <si>
    <t>vnější otvory</t>
  </si>
  <si>
    <t>0,4*(1,2+1,4*2)*(9+9)+0,4*(1,2+2,1*2)*2</t>
  </si>
  <si>
    <t>ostění oken</t>
  </si>
  <si>
    <t>3,35*(1,405+5)*2-2,5*2,2*2</t>
  </si>
  <si>
    <t>3,35*(3,4+5,3)*2-0,9*2+0,45*(1,2+2*2)</t>
  </si>
  <si>
    <t>S1.69</t>
  </si>
  <si>
    <t>3,35*(3,45+5,3)*2-0,9*2+0,45*(1,2*2)</t>
  </si>
  <si>
    <t>S1,70</t>
  </si>
  <si>
    <t>3,35*(2,1+1,55*2)</t>
  </si>
  <si>
    <t>3,35*(1,35+2,1+1,2)+0,45*(0,9*2+2,1*4)</t>
  </si>
  <si>
    <t>S1.71,1.72</t>
  </si>
  <si>
    <t>3,35*(4,65+1,55+3,15)+0,45*(1+2,1*2)</t>
  </si>
  <si>
    <t>S 1.74</t>
  </si>
  <si>
    <t>3,35*3,6</t>
  </si>
  <si>
    <t>3,35*(4,95+2,65+0,45*2)</t>
  </si>
  <si>
    <t>0,6*(2,3+2,1*2)</t>
  </si>
  <si>
    <t>3,35*(5,75+3,3)*2</t>
  </si>
  <si>
    <t>0,4*(1,2+2,1*2+2,4+2,1*2)</t>
  </si>
  <si>
    <t>S1.75,1.76</t>
  </si>
  <si>
    <t>3,35*(5,1+3,28)*2+0,45*(1,2+2,1*2)</t>
  </si>
  <si>
    <t>S1.84</t>
  </si>
  <si>
    <t>3,35*(1,1+1,8+1,1+1,55)+0,6*(1,2+2,1*2)</t>
  </si>
  <si>
    <t>S1.83a,c</t>
  </si>
  <si>
    <t>3,35*(3,45+3,85*2)</t>
  </si>
  <si>
    <t>S1.83b</t>
  </si>
  <si>
    <t>3,35*(3,5+5,1)*2</t>
  </si>
  <si>
    <t>0,45*(1,2+2,1*2)</t>
  </si>
  <si>
    <t>S1.82</t>
  </si>
  <si>
    <t>3,35*(3,5+5,1)*2+0,45*(1,2+2,1*2)</t>
  </si>
  <si>
    <t>S1.81</t>
  </si>
  <si>
    <t>3.35*(2,275+5,1)*2</t>
  </si>
  <si>
    <t>S1.79</t>
  </si>
  <si>
    <t>25</t>
  </si>
  <si>
    <t>612325453</t>
  </si>
  <si>
    <t>Oprava vápenocementové omítky vnitřních ploch Příplatek k cenám za každých dalších 10 mm tloušťky omítky stěn, v rozsahu opravované plochy přes 30 do 50%</t>
  </si>
  <si>
    <t>-556837687</t>
  </si>
  <si>
    <t>26</t>
  </si>
  <si>
    <t>612331101</t>
  </si>
  <si>
    <t>Omítka cementová vnitřních ploch nanášená ručně jednovrstvá, tloušťky do 10 mm hrubá nezatřená stěn</t>
  </si>
  <si>
    <t>-457863065</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</si>
  <si>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</si>
  <si>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 xml:space="preserve">pod obklady </t>
  </si>
  <si>
    <t>80,68</t>
  </si>
  <si>
    <t>27</t>
  </si>
  <si>
    <t>619991001</t>
  </si>
  <si>
    <t>Zakrytí vnitřních ploch před znečištěním včetně pozdějšího odkrytí podlah fólií přilepenou lepící páskou</t>
  </si>
  <si>
    <t>-897492537</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</si>
  <si>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</si>
  <si>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zakrytí stáv.parapetů</t>
  </si>
  <si>
    <t>0,4*1,2*18</t>
  </si>
  <si>
    <t>28</t>
  </si>
  <si>
    <t>619991011</t>
  </si>
  <si>
    <t>Zakrytí vnitřních ploch před znečištěním včetně pozdějšího odkrytí konstrukcí a prvků obalením fólií a přelepením páskou</t>
  </si>
  <si>
    <t>-778279183</t>
  </si>
  <si>
    <t>zakrytí oken</t>
  </si>
  <si>
    <t>1,2*1,4*(9+9)</t>
  </si>
  <si>
    <t>1,6*2</t>
  </si>
  <si>
    <t>29</t>
  </si>
  <si>
    <t>631311116</t>
  </si>
  <si>
    <t>Mazanina z betonu prostého bez zvýšených nároků na prostředí tl. přes 50 do 80 mm tř. C 25/30</t>
  </si>
  <si>
    <t>-346410281</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</si>
  <si>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</si>
  <si>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(84,2+40,8)*0,06</t>
  </si>
  <si>
    <t>30</t>
  </si>
  <si>
    <t>631312121</t>
  </si>
  <si>
    <t>Doplnění dosavadních mazanin prostým betonem s dodáním hmot, bez potěru, plochy jednotlivě přes 1 m2 do 4 m2 a tl. do 80 mm</t>
  </si>
  <si>
    <t>565451535</t>
  </si>
  <si>
    <t>po vybourání pro ZTI</t>
  </si>
  <si>
    <t>0,78*0,06</t>
  </si>
  <si>
    <t>1,05*0,06</t>
  </si>
  <si>
    <t>1,47*0,06</t>
  </si>
  <si>
    <t>3,04*0,06</t>
  </si>
  <si>
    <t>2,47*0,06</t>
  </si>
  <si>
    <t>0,92*0,06</t>
  </si>
  <si>
    <t>31</t>
  </si>
  <si>
    <t>631312131</t>
  </si>
  <si>
    <t>Doplnění dosavadních mazanin prostým betonem s dodáním hmot, bez potěru, plochy jednotlivě přes 1 m2 do 4 m2 a tl. přes 80 mm</t>
  </si>
  <si>
    <t>1500693484</t>
  </si>
  <si>
    <t>po vybourání prio ZTI - podkl.bet</t>
  </si>
  <si>
    <t>1,2*0,65*0,1</t>
  </si>
  <si>
    <t>2,1*0,5*0,1</t>
  </si>
  <si>
    <t>2,1*0,7*0,1</t>
  </si>
  <si>
    <t>(1,2*0,8+1,6*1,3)*0,1</t>
  </si>
  <si>
    <t>1,3*1,9*0,1</t>
  </si>
  <si>
    <t>1,84*0,5*0,1</t>
  </si>
  <si>
    <t>32</t>
  </si>
  <si>
    <t>631312141</t>
  </si>
  <si>
    <t>Doplnění dosavadních mazanin prostým betonem s dodáním hmot, bez potěru, plochy jednotlivě rýh v dosavadních mazaninách</t>
  </si>
  <si>
    <t>726314949</t>
  </si>
  <si>
    <t>98,95*0,1*0,2</t>
  </si>
  <si>
    <t>rýhy pro topení</t>
  </si>
  <si>
    <t>(3,2+0,4+5,3+0,2+1+1,3+5,3*2)*0,15*0,1</t>
  </si>
  <si>
    <t>(2,3+1,7)*0,1*0,1</t>
  </si>
  <si>
    <t>rýhy po vybouraných příčkách</t>
  </si>
  <si>
    <t>(0,9*0,6*2+1*0,6+1,2*0,45)*0,1</t>
  </si>
  <si>
    <t>po vybouraném zdivu</t>
  </si>
  <si>
    <t>33</t>
  </si>
  <si>
    <t>631319011</t>
  </si>
  <si>
    <t>Příplatek k cenám mazanin za úpravu povrchu mazaniny přehlazením, mazanina tl. přes 50 do 80 mm</t>
  </si>
  <si>
    <t>1489241395</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</si>
  <si>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</si>
  <si>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34</t>
  </si>
  <si>
    <t>631319171</t>
  </si>
  <si>
    <t>Příplatek k cenám mazanin za stržení povrchu spodní vrstvy mazaniny latí před vložením výztuže nebo pletiva pro tl. obou vrstev mazaniny přes 50 do 80 mm</t>
  </si>
  <si>
    <t>-2100943968</t>
  </si>
  <si>
    <t>35</t>
  </si>
  <si>
    <t>631362021</t>
  </si>
  <si>
    <t>Výztuž mazanin ze svařovaných sítí z drátů typu KARI</t>
  </si>
  <si>
    <t>1946215849</t>
  </si>
  <si>
    <t>4,44/1000*125*1,2</t>
  </si>
  <si>
    <t>36</t>
  </si>
  <si>
    <t>642942111</t>
  </si>
  <si>
    <t>Osazování zárubní nebo rámů kovových dveřních lisovaných nebo z úhelníků bez dveřních křídel na cementovou maltu, plochy otvoru do 2,5 m2</t>
  </si>
  <si>
    <t>-399841950</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</si>
  <si>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</si>
  <si>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1+3</t>
  </si>
  <si>
    <t>37</t>
  </si>
  <si>
    <t>M</t>
  </si>
  <si>
    <t>55331156</t>
  </si>
  <si>
    <t>zárubeň ocelová pro běžné zdění hranatý profil 160 800 levá,pravá</t>
  </si>
  <si>
    <t>1989429125</t>
  </si>
  <si>
    <t>poz D4</t>
  </si>
  <si>
    <t>38</t>
  </si>
  <si>
    <t>55331115</t>
  </si>
  <si>
    <t>zárubeň ocelová pro běžné zdění hranatý profil 110 700 levá,pravá</t>
  </si>
  <si>
    <t>-487274936</t>
  </si>
  <si>
    <t>poz D6</t>
  </si>
  <si>
    <t>39</t>
  </si>
  <si>
    <t>642944121</t>
  </si>
  <si>
    <t>Osazení ocelových dveřních zárubní lisovaných nebo z úhelníků dodatečně s vybetonováním prahu, plochy do 2,5 m2</t>
  </si>
  <si>
    <t>-277797769</t>
  </si>
  <si>
    <t xml:space="preserve">Poznámka k souboru cen:_x000d_
1. V cenách nejsou započteny náklady na dodání zárubní, tyto se oceňují ve specifikaci._x000d_
</t>
  </si>
  <si>
    <t>4+9+3</t>
  </si>
  <si>
    <t>40</t>
  </si>
  <si>
    <t>55331158</t>
  </si>
  <si>
    <t>zárubeň ocelová pro běžné zdění hranatý profil 160 900 levá,pravá</t>
  </si>
  <si>
    <t>-1170758340</t>
  </si>
  <si>
    <t>poz.D3</t>
  </si>
  <si>
    <t>41</t>
  </si>
  <si>
    <t>-247715643</t>
  </si>
  <si>
    <t>42</t>
  </si>
  <si>
    <t>55331154</t>
  </si>
  <si>
    <t>zárubeň ocelová pro běžné zdění hranatý profil 160 700 levá,pravá</t>
  </si>
  <si>
    <t>-1727847865</t>
  </si>
  <si>
    <t>43</t>
  </si>
  <si>
    <t>642945112</t>
  </si>
  <si>
    <t>Osazování ocelových zárubní protipožárních nebo protiplynových dveří do vynechaného otvoru, s obetonováním, dveří dvoukřídlových přes 2,5 do 6,5 m2</t>
  </si>
  <si>
    <t>2021535384</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</si>
  <si>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</si>
  <si>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poz D 12</t>
  </si>
  <si>
    <t>44</t>
  </si>
  <si>
    <t>553311511</t>
  </si>
  <si>
    <t xml:space="preserve">zárubeň ocelová pro běžné zdění hranatý profil 145  2400 x 1970  dvoukřídlá požární </t>
  </si>
  <si>
    <t>-1275820698</t>
  </si>
  <si>
    <t>45</t>
  </si>
  <si>
    <t>644941111</t>
  </si>
  <si>
    <t>Montáž průvětrníků nebo mřížek odvětrávacích velikosti do 150 x 200 mm</t>
  </si>
  <si>
    <t>-14600361</t>
  </si>
  <si>
    <t xml:space="preserve">Poznámka k souboru cen:_x000d_
1. V cenách nejsou započteny náklady na dodávku průvětrníku nebo mřížky, tyto se oceňují ve specifikaci._x000d_
</t>
  </si>
  <si>
    <t>poz.P1</t>
  </si>
  <si>
    <t>46</t>
  </si>
  <si>
    <t>562456011</t>
  </si>
  <si>
    <t>mřížka větrací hranatá plast se síťovinou 300x 150mm</t>
  </si>
  <si>
    <t>-1900153251</t>
  </si>
  <si>
    <t>47</t>
  </si>
  <si>
    <t>644941112</t>
  </si>
  <si>
    <t>Montáž průvětrníků nebo mřížek odvětrávacích velikosti přes 150 x 200 do 300 x 300 mm</t>
  </si>
  <si>
    <t>-1594685558</t>
  </si>
  <si>
    <t>poz.P4</t>
  </si>
  <si>
    <t>48</t>
  </si>
  <si>
    <t>56245603</t>
  </si>
  <si>
    <t>mřížka větrací hranatá plast se síťovinou 200x200mm</t>
  </si>
  <si>
    <t>-1487559432</t>
  </si>
  <si>
    <t>Ostatní konstrukce a práce, bourání</t>
  </si>
  <si>
    <t>49</t>
  </si>
  <si>
    <t>952901111</t>
  </si>
  <si>
    <t>Vyčištění budov nebo objektů před předáním do užívání budov bytové nebo občanské výstavby, světlé výšky podlaží do 4 m</t>
  </si>
  <si>
    <t>174400038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</si>
  <si>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</si>
  <si>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88,2+125+117,7</t>
  </si>
  <si>
    <t>50</t>
  </si>
  <si>
    <t>953943112</t>
  </si>
  <si>
    <t>Osazování drobných kovových předmětů výrobků ostatních jinde neuvedených , se zajištěním polohy , hmotnosti přes 1 do 5 kg/kus</t>
  </si>
  <si>
    <t>433733757</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</si>
  <si>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</si>
  <si>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poz. V8</t>
  </si>
  <si>
    <t>51</t>
  </si>
  <si>
    <t>554310831</t>
  </si>
  <si>
    <t xml:space="preserve">koš odpadkový plast </t>
  </si>
  <si>
    <t>-555723108</t>
  </si>
  <si>
    <t>52</t>
  </si>
  <si>
    <t>953943113</t>
  </si>
  <si>
    <t>Osazování drobných kovových předmětů výrobků ostatních jinde neuvedených , se zajištěním polohy , hmotnosti přes 5 do 15 kg/kus</t>
  </si>
  <si>
    <t>-1177979514</t>
  </si>
  <si>
    <t>poz V 7</t>
  </si>
  <si>
    <t>53</t>
  </si>
  <si>
    <t>449324151</t>
  </si>
  <si>
    <t xml:space="preserve">přístroj hasicí ruční  prášk.  21 A </t>
  </si>
  <si>
    <t>893213737</t>
  </si>
  <si>
    <t>54</t>
  </si>
  <si>
    <t>962031132</t>
  </si>
  <si>
    <t>Bourání příček z cihel, tvárnic nebo příčkovek z cihel pálených, plných nebo dutých na maltu vápennou nebo vápenocementovou, tl. do 100 mm</t>
  </si>
  <si>
    <t>2102354629</t>
  </si>
  <si>
    <t>3,35*(1,65+3,35+2,2+1,65)</t>
  </si>
  <si>
    <t>55</t>
  </si>
  <si>
    <t>962031133</t>
  </si>
  <si>
    <t>Bourání příček z cihel, tvárnic nebo příčkovek z cihel pálených, plných nebo dutých na maltu vápennou nebo vápenocementovou, tl. do 150 mm</t>
  </si>
  <si>
    <t>-2049574970</t>
  </si>
  <si>
    <t>3,35*(3,15+0,45+5,3+0,2+1+1,3+5,4)</t>
  </si>
  <si>
    <t>3,35*(5,3+1,65)</t>
  </si>
  <si>
    <t>56</t>
  </si>
  <si>
    <t>965042231</t>
  </si>
  <si>
    <t>Bourání mazanin betonových nebo z litého asfaltu tl. přes 100 mm, plochy do 4 m2</t>
  </si>
  <si>
    <t>-309734087</t>
  </si>
  <si>
    <t>pro ZTI</t>
  </si>
  <si>
    <t>1,2*0,65*0,16</t>
  </si>
  <si>
    <t>m.1.69</t>
  </si>
  <si>
    <t>2,1*0,5*0,16</t>
  </si>
  <si>
    <t>m.1.70</t>
  </si>
  <si>
    <t>2.1*0,7*0,16</t>
  </si>
  <si>
    <t>m 1.71/1,72</t>
  </si>
  <si>
    <t>(1,2*0,8+1,6*1,3)*0,16</t>
  </si>
  <si>
    <t>m.1.74</t>
  </si>
  <si>
    <t>1,3*1,9*0,16</t>
  </si>
  <si>
    <t>m.1,83a</t>
  </si>
  <si>
    <t>1,84*0,5*0,16</t>
  </si>
  <si>
    <t>m.1,84</t>
  </si>
  <si>
    <t>57</t>
  </si>
  <si>
    <t>965042241</t>
  </si>
  <si>
    <t>Bourání mazanin betonových nebo z litého asfaltu tl. přes 100 mm, plochy přes 4 m2</t>
  </si>
  <si>
    <t>946589837</t>
  </si>
  <si>
    <t>(84,2+40,8+42,2)*(0,16-0,03-0,01)</t>
  </si>
  <si>
    <t>58</t>
  </si>
  <si>
    <t>965081213</t>
  </si>
  <si>
    <t>Bourání podlah z dlaždic bez podkladního lože nebo mazaniny, s jakoukoliv výplní spár keramických nebo xylolitových tl. do 10 mm, plochy přes 1 m2</t>
  </si>
  <si>
    <t>660008136</t>
  </si>
  <si>
    <t xml:space="preserve">Poznámka k souboru cen:_x000d_
1. Odsekání soklíků se oceňuje cenami souboru cen 965 08._x000d_
</t>
  </si>
  <si>
    <t>84,2+40,8</t>
  </si>
  <si>
    <t>59</t>
  </si>
  <si>
    <t>968072455</t>
  </si>
  <si>
    <t>Vybourání kovových rámů oken s křídly, dveřních zárubní, vrat, stěn, ostění nebo obkladů dveřních zárubní, plochy do 2 m2</t>
  </si>
  <si>
    <t>-1015883365</t>
  </si>
  <si>
    <t xml:space="preserve">Poznámka k souboru cen:_x000d_
1. V cenách -2244 až -2559 jsou započteny i náklady na vyvěšení křídel._x000d_
2. Cenou -2641 se oceňuje i vybourání nosné ocelové konstrukce pro sádrokartonové příčky._x000d_
</t>
  </si>
  <si>
    <t>1,1*2*2</t>
  </si>
  <si>
    <t>0,8*2*2</t>
  </si>
  <si>
    <t>0,8*2*10</t>
  </si>
  <si>
    <t>60</t>
  </si>
  <si>
    <t>968072456</t>
  </si>
  <si>
    <t>Vybourání kovových rámů oken s křídly, dveřních zárubní, vrat, stěn, ostění nebo obkladů dveřních zárubní, plochy přes 2 m2</t>
  </si>
  <si>
    <t>1717303302</t>
  </si>
  <si>
    <t>1,45*2</t>
  </si>
  <si>
    <t>61</t>
  </si>
  <si>
    <t>971033561</t>
  </si>
  <si>
    <t>Vybourání otvorů ve zdivu základovém nebo nadzákladovém z cihel, tvárnic, příčkovek z cihel pálených na maltu vápennou nebo vápenocementovou plochy do 1 m2, tl. do 600 mm</t>
  </si>
  <si>
    <t>-299581861</t>
  </si>
  <si>
    <t>(1,3*2,1-1,15*2)*0,6</t>
  </si>
  <si>
    <t>62</t>
  </si>
  <si>
    <t>971033631</t>
  </si>
  <si>
    <t>Vybourání otvorů ve zdivu základovém nebo nadzákladovém z cihel, tvárnic, příčkovek z cihel pálených na maltu vápennou nebo vápenocementovou plochy do 4 m2, tl. do 150 mm</t>
  </si>
  <si>
    <t>-1688603715</t>
  </si>
  <si>
    <t>0,9*2,1*2</t>
  </si>
  <si>
    <t>63</t>
  </si>
  <si>
    <t>971033651</t>
  </si>
  <si>
    <t>Vybourání otvorů ve zdivu základovém nebo nadzákladovém z cihel, tvárnic, příčkovek z cihel pálených na maltu vápennou nebo vápenocementovou plochy do 4 m2, tl. do 600 mm</t>
  </si>
  <si>
    <t>1872941224</t>
  </si>
  <si>
    <t>2,45*2*0,45</t>
  </si>
  <si>
    <t>0,9*2*0,6*2</t>
  </si>
  <si>
    <t>64</t>
  </si>
  <si>
    <t>974031664</t>
  </si>
  <si>
    <t>Vysekání rýh ve zdivu cihelném na maltu vápennou nebo vápenocementovou pro vtahování nosníků do zdí, před vybouráním otvoru do hl. 150 mm, při v. nosníku do 150 mm</t>
  </si>
  <si>
    <t>-652374858</t>
  </si>
  <si>
    <t>1,3+1,3*2*6+1,1*2</t>
  </si>
  <si>
    <t>příčky</t>
  </si>
  <si>
    <t>1,1*4*2</t>
  </si>
  <si>
    <t>1,3*4</t>
  </si>
  <si>
    <t>1,4*4</t>
  </si>
  <si>
    <t>zdivo</t>
  </si>
  <si>
    <t>65</t>
  </si>
  <si>
    <t>974031666</t>
  </si>
  <si>
    <t>Vysekání rýh ve zdivu cihelném na maltu vápennou nebo vápenocementovou pro vtahování nosníků do zdí, před vybouráním otvoru do hl. 150 mm, při v. nosníku do 250 mm</t>
  </si>
  <si>
    <t>-1919479293</t>
  </si>
  <si>
    <t>2,8*3</t>
  </si>
  <si>
    <t>zdivo T 16</t>
  </si>
  <si>
    <t>66</t>
  </si>
  <si>
    <t>974042555</t>
  </si>
  <si>
    <t>Vysekání rýh v betonové nebo jiné monolitické dlažbě s betonovým podkladem do hl. 100 mm a šířky do 200 mm</t>
  </si>
  <si>
    <t>-709347614</t>
  </si>
  <si>
    <t>pro topení</t>
  </si>
  <si>
    <t>0,8+0,7+18,5+1*6+4+1+0,5+2,5</t>
  </si>
  <si>
    <t>7,5*2,5+0,5+4,5</t>
  </si>
  <si>
    <t>0,5+1,5+1,2+3,5+2,2+19+1,7*5+2+2+0,8</t>
  </si>
  <si>
    <t>67</t>
  </si>
  <si>
    <t>97608541R</t>
  </si>
  <si>
    <t xml:space="preserve">Vybourání zazděných rozvaděčů vč.rámů </t>
  </si>
  <si>
    <t>-1344251209</t>
  </si>
  <si>
    <t>chodba S1.105</t>
  </si>
  <si>
    <t>68</t>
  </si>
  <si>
    <t>978011141</t>
  </si>
  <si>
    <t>Otlučení vápenných nebo vápenocementových omítek vnitřních ploch stropů, v rozsahu přes 10 do 30 %</t>
  </si>
  <si>
    <t>-1554725167</t>
  </si>
  <si>
    <t xml:space="preserve">Poznámka k souboru cen:_x000d_
1. Položky lze použít i pro ocenění otlučení sádrových, hliněných apod. vnitřních omítek._x000d_
</t>
  </si>
  <si>
    <t>69</t>
  </si>
  <si>
    <t>978013161</t>
  </si>
  <si>
    <t>Otlučení vápenných nebo vápenocementových omítek vnitřních ploch stěn s vyškrabáním spar, s očištěním zdiva, v rozsahu přes 30 do 50 %</t>
  </si>
  <si>
    <t>99428981</t>
  </si>
  <si>
    <t>848,545</t>
  </si>
  <si>
    <t>70</t>
  </si>
  <si>
    <t>978013191</t>
  </si>
  <si>
    <t>Otlučení vápenných nebo vápenocementových omítek vnitřních ploch stěn s vyškrabáním spar, s očištěním zdiva, v rozsahu přes 50 do 100 %</t>
  </si>
  <si>
    <t>1871367256</t>
  </si>
  <si>
    <t>2,6*(1,2+0,95)-0,7*2*2</t>
  </si>
  <si>
    <t>0,45*(1+2,1*2)*2</t>
  </si>
  <si>
    <t>3*(1,1+1,8)</t>
  </si>
  <si>
    <t>okopání 100 % pod nové obklady na starém zdivu</t>
  </si>
  <si>
    <t>71</t>
  </si>
  <si>
    <t>978059541</t>
  </si>
  <si>
    <t>Odsekání obkladů stěn včetně otlučení podkladní omítky až na zdivo z obkládaček vnitřních, z jakýchkoliv materiálů, plochy přes 1 m2</t>
  </si>
  <si>
    <t>-370466507</t>
  </si>
  <si>
    <t>1,5*(1,25+1,7+1,7-0,8+0,4*2)</t>
  </si>
  <si>
    <t>1,5*3+1,5*2*2</t>
  </si>
  <si>
    <t>1,5*1,5+1,5*1*2</t>
  </si>
  <si>
    <t>997</t>
  </si>
  <si>
    <t>Přesun sutě</t>
  </si>
  <si>
    <t>72</t>
  </si>
  <si>
    <t>997013151</t>
  </si>
  <si>
    <t>Vnitrostaveništní doprava suti a vybouraných hmot vodorovně do 50 m svisle s omezením mechanizace pro budovy a haly výšky do 6 m</t>
  </si>
  <si>
    <t>-2081788219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</si>
  <si>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</si>
  <si>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73</t>
  </si>
  <si>
    <t>997013501</t>
  </si>
  <si>
    <t>Odvoz suti a vybouraných hmot na skládku nebo meziskládku se složením, na vzdálenost do 1 km</t>
  </si>
  <si>
    <t>298571668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</si>
  <si>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</si>
  <si>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74</t>
  </si>
  <si>
    <t>997013509</t>
  </si>
  <si>
    <t>Odvoz suti a vybouraných hmot na skládku nebo meziskládku se složením, na vzdálenost Příplatek k ceně za každý další i započatý 1 km přes 1 km</t>
  </si>
  <si>
    <t>1011557053</t>
  </si>
  <si>
    <t>145,415*14</t>
  </si>
  <si>
    <t>75</t>
  </si>
  <si>
    <t>997013801</t>
  </si>
  <si>
    <t>Poplatek za uložení stavebního odpadu na skládce (skládkovné) z prostého betonu zatříděného do Katalogu odpadů pod kódem 170 101</t>
  </si>
  <si>
    <t>802317639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</si>
  <si>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</si>
  <si>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15*2,2+1,57*2,2</t>
  </si>
  <si>
    <t>76</t>
  </si>
  <si>
    <t>997013803</t>
  </si>
  <si>
    <t>Poplatek za uložení stavebního odpadu na skládce (skládkovné) cihelného zatříděného do Katalogu odpadů pod kódem 170 102</t>
  </si>
  <si>
    <t>-1347588587</t>
  </si>
  <si>
    <t>145,415-36,45-0,63-1,97-0,05</t>
  </si>
  <si>
    <t>77</t>
  </si>
  <si>
    <t>997013813</t>
  </si>
  <si>
    <t>Poplatek za uložení stavebního odpadu na skládce (skládkovné) z plastických hmot zatříděného do Katalogu odpadů pod kódem 170 203</t>
  </si>
  <si>
    <t>-343133986</t>
  </si>
  <si>
    <t>191,19*0,003</t>
  </si>
  <si>
    <t>185*0,0003</t>
  </si>
  <si>
    <t>PVC</t>
  </si>
  <si>
    <t>78</t>
  </si>
  <si>
    <t>997013814</t>
  </si>
  <si>
    <t>Poplatek za uložení stavebního odpadu na skládce (skládkovné) z izolačních materiálů zatříděného do Katalogu odpadů pod kódem 170 604</t>
  </si>
  <si>
    <t>-89184317</t>
  </si>
  <si>
    <t>125*0,00042</t>
  </si>
  <si>
    <t>79</t>
  </si>
  <si>
    <t>997013831</t>
  </si>
  <si>
    <t>Poplatek za uložení stavebního odpadu na skládce (skládkovné) směsného stavebního a demoličního zatříděného do Katalogu odpadů pod kódem 170 904</t>
  </si>
  <si>
    <t>1415315023</t>
  </si>
  <si>
    <t>23,6*0,076</t>
  </si>
  <si>
    <t>2,9*0,063</t>
  </si>
  <si>
    <t>998</t>
  </si>
  <si>
    <t>Přesun hmot</t>
  </si>
  <si>
    <t>80</t>
  </si>
  <si>
    <t>998017001</t>
  </si>
  <si>
    <t>Přesun hmot pro budovy občanské výstavby, bydlení, výrobu a služby s omezením mechanizace vodorovná dopravní vzdálenost do 100 m pro budovy s jakoukoliv nosnou konstrukcí výšky do 6 m</t>
  </si>
  <si>
    <t>-322760489</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</si>
  <si>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</si>
  <si>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</si>
  <si>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</si>
  <si>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</si>
  <si>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</si>
  <si>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81</t>
  </si>
  <si>
    <t>711111001</t>
  </si>
  <si>
    <t>Provedení izolace proti zemní vlhkosti natěradly a tmely za studena na ploše vodorovné V nátěrem penetračním</t>
  </si>
  <si>
    <t>426314836</t>
  </si>
  <si>
    <t xml:space="preserve">Poznámka k souboru cen:_x000d_
1. Izolace plochy jednotlivě do 10 m2 se oceňují skladebně cenou příslušné izolace a cenou 711 19-9095 Příplatek za plochu do 10 m2._x000d_
</t>
  </si>
  <si>
    <t>9,73</t>
  </si>
  <si>
    <t>82</t>
  </si>
  <si>
    <t>11163150</t>
  </si>
  <si>
    <t>lak penetrační asfaltový</t>
  </si>
  <si>
    <t>693329088</t>
  </si>
  <si>
    <t>9,73*0,0003 'Přepočtené koeficientem množství</t>
  </si>
  <si>
    <t>83</t>
  </si>
  <si>
    <t>711131811</t>
  </si>
  <si>
    <t>Odstranění izolace proti zemní vlhkosti na ploše vodorovné V</t>
  </si>
  <si>
    <t>506525678</t>
  </si>
  <si>
    <t xml:space="preserve">Poznámka k souboru cen:_x000d_
1. Ceny se používají pro odstranění hydroizolačních pásů a folií bez rozlišení tloušťky a počtu vrstev._x000d_
</t>
  </si>
  <si>
    <t>vybourání pro ZTI</t>
  </si>
  <si>
    <t>84</t>
  </si>
  <si>
    <t>711141559</t>
  </si>
  <si>
    <t>Provedení izolace proti zemní vlhkosti pásy přitavením NAIP na ploše vodorovné V</t>
  </si>
  <si>
    <t>183331507</t>
  </si>
  <si>
    <t xml:space="preserve">Poznámka k souboru cen:_x000d_
1. Izolace plochy jednotlivě do 10 m2 se oceňují skladebně cenou příslušné izolace a cenou 711 19-9097 Příplatek za plochu do 10 m2._x000d_
</t>
  </si>
  <si>
    <t>doplnění izolace po vybourání pro ZTI</t>
  </si>
  <si>
    <t>0,78+1,05+1,47+3,04+2,47+0,92</t>
  </si>
  <si>
    <t>85</t>
  </si>
  <si>
    <t>62833158</t>
  </si>
  <si>
    <t>pás asfaltový natavitelný oxidovaný tl. 4mm typu G200 S40 s vložkou ze skleněné tkaniny, s jemnozrnným minerálním posypem</t>
  </si>
  <si>
    <t>-86860216</t>
  </si>
  <si>
    <t>9,73*1,15 'Přepočtené koeficientem množství</t>
  </si>
  <si>
    <t>713</t>
  </si>
  <si>
    <t>Izolace tepelné</t>
  </si>
  <si>
    <t>86</t>
  </si>
  <si>
    <t>713120821</t>
  </si>
  <si>
    <t>Odstranění tepelné izolace běžných stavebních konstrukcí z rohoží, pásů, dílců, desek, bloků podlah volně kladených nebo mezi trámy z polystyrenu, tloušťka izolace do 100 mm</t>
  </si>
  <si>
    <t>1019002074</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</si>
  <si>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</si>
  <si>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S1.77,1.105</t>
  </si>
  <si>
    <t>87</t>
  </si>
  <si>
    <t>713121111</t>
  </si>
  <si>
    <t>Montáž tepelné izolace podlah rohožemi, pásy, deskami, dílci, bloky (izolační materiál ve specifikaci) kladenými volně jednovrstvá</t>
  </si>
  <si>
    <t>993903176</t>
  </si>
  <si>
    <t xml:space="preserve">Poznámka k souboru cen:_x000d_
1. Množství tepelné izolace podlah okrajovými pásky k ceně -1211 se určuje v m projektované délky obložení (bez přesahů) na obvodu podlahy._x000d_
</t>
  </si>
  <si>
    <t>88</t>
  </si>
  <si>
    <t>28372306</t>
  </si>
  <si>
    <t>deska EPS 100 pro trvalé zatížení v tlaku (max. 2000 kg/m2) tl 60mm</t>
  </si>
  <si>
    <t>-96487491</t>
  </si>
  <si>
    <t>125*1,02 'Přepočtené koeficientem množství</t>
  </si>
  <si>
    <t>89</t>
  </si>
  <si>
    <t>-1745305291</t>
  </si>
  <si>
    <t>90</t>
  </si>
  <si>
    <t>536828827</t>
  </si>
  <si>
    <t>9,73*1,02 'Přepočtené koeficientem množství</t>
  </si>
  <si>
    <t>91</t>
  </si>
  <si>
    <t>713191132</t>
  </si>
  <si>
    <t>Montáž tepelné izolace stavebních konstrukcí - doplňky a konstrukční součásti podlah, stropů vrchem nebo střech překrytím fólií separační z PE</t>
  </si>
  <si>
    <t>-1774000011</t>
  </si>
  <si>
    <t>92</t>
  </si>
  <si>
    <t>28329042</t>
  </si>
  <si>
    <t>fólie PE separační či ochranná tl. 0,2mm</t>
  </si>
  <si>
    <t>1756825844</t>
  </si>
  <si>
    <t>125*1,1 'Přepočtené koeficientem množství</t>
  </si>
  <si>
    <t>93</t>
  </si>
  <si>
    <t>998713101</t>
  </si>
  <si>
    <t>Přesun hmot pro izolace tepelné stanovený z hmotnosti přesunovaného materiálu vodorovná dopravní vzdálenost do 50 m v objektech výšky do 6 m</t>
  </si>
  <si>
    <t>-2009807471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</si>
  <si>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</si>
  <si>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94</t>
  </si>
  <si>
    <t>998713181</t>
  </si>
  <si>
    <t>Přesun hmot pro izolace tepelné stanovený z hmotnosti přesunovaného materiálu Příplatek k cenám za přesun prováděný bez použití mechanizace pro jakoukoliv výšku objektu</t>
  </si>
  <si>
    <t>-846405844</t>
  </si>
  <si>
    <t>725</t>
  </si>
  <si>
    <t>Zdravotechnika - zařizovací předměty</t>
  </si>
  <si>
    <t>95</t>
  </si>
  <si>
    <t>725110811</t>
  </si>
  <si>
    <t>Demontáž klozetů splachovacích s nádrží nebo tlakovým splachovačem</t>
  </si>
  <si>
    <t>soubor</t>
  </si>
  <si>
    <t>1165219907</t>
  </si>
  <si>
    <t>96</t>
  </si>
  <si>
    <t>725210821</t>
  </si>
  <si>
    <t>Demontáž umyvadel bez výtokových armatur umyvadel</t>
  </si>
  <si>
    <t>1216746460</t>
  </si>
  <si>
    <t>97</t>
  </si>
  <si>
    <t>725291212</t>
  </si>
  <si>
    <t xml:space="preserve">Doplňky zařízení koupelen a záchodů WC štetka </t>
  </si>
  <si>
    <t>-275301728</t>
  </si>
  <si>
    <t>poz.V6</t>
  </si>
  <si>
    <t>98</t>
  </si>
  <si>
    <t>725291511</t>
  </si>
  <si>
    <t>Doplňky zařízení koupelen a záchodů plastové dávkovač tekutého mýdla na 350 ml</t>
  </si>
  <si>
    <t>-1524674617</t>
  </si>
  <si>
    <t>poz.V3</t>
  </si>
  <si>
    <t>99</t>
  </si>
  <si>
    <t>725291621</t>
  </si>
  <si>
    <t>Doplňky zařízení koupelen a záchodů nerezové zásobník toaletních papírů d=300 mm</t>
  </si>
  <si>
    <t>1671217744</t>
  </si>
  <si>
    <t>poz.V5</t>
  </si>
  <si>
    <t>100</t>
  </si>
  <si>
    <t>725291631</t>
  </si>
  <si>
    <t>Doplňky zařízení koupelen a záchodů nerezové zásobník papírových ručníků</t>
  </si>
  <si>
    <t>621984396</t>
  </si>
  <si>
    <t>poz.V4</t>
  </si>
  <si>
    <t>101</t>
  </si>
  <si>
    <t>725291799</t>
  </si>
  <si>
    <t>Doplňky zařízení koupelen a záchodů - věšák s 2 háčky na stěnu ( kov )</t>
  </si>
  <si>
    <t>1719037509</t>
  </si>
  <si>
    <t>poz.V2</t>
  </si>
  <si>
    <t>102</t>
  </si>
  <si>
    <t>725320821</t>
  </si>
  <si>
    <t>Demontáž dřezů dvojitých bez výtokových armatur na konzolách</t>
  </si>
  <si>
    <t>1763024803</t>
  </si>
  <si>
    <t>103</t>
  </si>
  <si>
    <t>725820801</t>
  </si>
  <si>
    <t>Demontáž baterií nástěnných do G 3/4</t>
  </si>
  <si>
    <t>-825793331</t>
  </si>
  <si>
    <t>751</t>
  </si>
  <si>
    <t>Vzduchotechnika</t>
  </si>
  <si>
    <t>104</t>
  </si>
  <si>
    <t>751525082</t>
  </si>
  <si>
    <t>Montáž potrubí plastového kruhového bez příruby přes 100 do 200 mm</t>
  </si>
  <si>
    <t>1356800922</t>
  </si>
  <si>
    <t>9,2</t>
  </si>
  <si>
    <t>pozice P5</t>
  </si>
  <si>
    <t>105</t>
  </si>
  <si>
    <t>28619324</t>
  </si>
  <si>
    <t xml:space="preserve">trubka  PE-HD D 160mm</t>
  </si>
  <si>
    <t>-100576443</t>
  </si>
  <si>
    <t>106</t>
  </si>
  <si>
    <t>998751101</t>
  </si>
  <si>
    <t>Přesun hmot pro vzduchotechniku stanovený z hmotnosti přesunovaného materiálu vodorovná dopravní vzdálenost do 100 m v objektech výšky do 12 m</t>
  </si>
  <si>
    <t>-1116140395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</si>
  <si>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</si>
  <si>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107</t>
  </si>
  <si>
    <t>998751181</t>
  </si>
  <si>
    <t>Přesun hmot pro vzduchotechniku stanovený z hmotnosti přesunovaného materiálu Příplatek k cenám za přesun prováděný bez použití mechanizace pro jakoukoliv výšku objektu</t>
  </si>
  <si>
    <t>1129625733</t>
  </si>
  <si>
    <t>763</t>
  </si>
  <si>
    <t>Konstrukce suché výstavby</t>
  </si>
  <si>
    <t>108</t>
  </si>
  <si>
    <t>763131551</t>
  </si>
  <si>
    <t>Podhled ze sádrokartonových desek jednovrstvá zavěšená spodní konstrukce z ocelových profilů CD, UD jednoduše opláštěná deskou impregnovanou H2, tl. 12,5 mm, bez TI</t>
  </si>
  <si>
    <t>2139671501</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</si>
  <si>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</si>
  <si>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4,6+3,6+2</t>
  </si>
  <si>
    <t>S 1.72, 1.73, 1.83a</t>
  </si>
  <si>
    <t>109</t>
  </si>
  <si>
    <t>763131714</t>
  </si>
  <si>
    <t>Podhled ze sádrokartonových desek ostatní práce a konstrukce na podhledech ze sádrokartonových desek základní penetrační nátěr</t>
  </si>
  <si>
    <t>-1735131066</t>
  </si>
  <si>
    <t>110</t>
  </si>
  <si>
    <t>763131761</t>
  </si>
  <si>
    <t>Podhled ze sádrokartonových desek Příplatek k cenám za plochu do 3 m2 jednotlivě</t>
  </si>
  <si>
    <t>376337606</t>
  </si>
  <si>
    <t>111</t>
  </si>
  <si>
    <t>763135102</t>
  </si>
  <si>
    <t>Montáž sádrokartonového podhledu kazetového demontovatelného, velikosti kazet 600x600 mm včetně zavěšené nosné konstrukce polozapuštěné</t>
  </si>
  <si>
    <t>666594051</t>
  </si>
  <si>
    <t xml:space="preserve">Poznámka k souboru cen:_x000d_
1. V cenách montáže podhledu -5001 až -5201 jsou započteny náklady na montáž a dodávku nosné konstrukce._x000d_
2. V cenách nejsou započteny náklady na dodávku desek, kazet, lamel; jejich dodávka se oceňuje ve specifikaci._x000d_
3. Ostatní práce a konstrukce na sádrokartonových podhledech lze ocenit cenami 763 13-17. . ._x000d_
</t>
  </si>
  <si>
    <t>21,6+9,4+84,2</t>
  </si>
  <si>
    <t>S1.74,1.75,1.77</t>
  </si>
  <si>
    <t>18,2+18,6+13,6</t>
  </si>
  <si>
    <t>S 1.81,1.82,1.83a</t>
  </si>
  <si>
    <t>2,4+16,2+40,8</t>
  </si>
  <si>
    <t>S 1.83c,1.84, 1.105</t>
  </si>
  <si>
    <t>112</t>
  </si>
  <si>
    <t>590305811</t>
  </si>
  <si>
    <t>podhled kazetový děrovaný 9x9mm zapuštený rastr tl 10mm 600x600mm</t>
  </si>
  <si>
    <t>-2025285140</t>
  </si>
  <si>
    <t>225*1,05 'Přepočtené koeficientem množství</t>
  </si>
  <si>
    <t>113</t>
  </si>
  <si>
    <t>763164251</t>
  </si>
  <si>
    <t>Obklad ze sádrokartonových desek konstrukcí dřevěných včetně ochranných úhelníků ve tvaru U rozvinuté šíře přes 1,2 m, opláštěný deskou standardní A, tl. 12,5 mm</t>
  </si>
  <si>
    <t>774044761</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</si>
  <si>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</si>
  <si>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(0,2+1,8)*3,1</t>
  </si>
  <si>
    <t>chodba S 1.105</t>
  </si>
  <si>
    <t>114</t>
  </si>
  <si>
    <t>998763301</t>
  </si>
  <si>
    <t>Přesun hmot pro konstrukce montované z desek sádrokartonových, sádrovláknitých, cementovláknitých nebo cementových stanovený z hmotnosti přesunovaného materiálu vodorovná dopravní vzdálenost do 50 m v objektech výšky do 6 m</t>
  </si>
  <si>
    <t>-1384957297</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</si>
  <si>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</si>
  <si>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115</t>
  </si>
  <si>
    <t>998763381</t>
  </si>
  <si>
    <t>Přesun hmot pro konstrukce montované z desek sádrokartonových, sádrovláknitých, cementovláknitých nebo cementových Příplatek k cenám za přesun prováděný bez použití mechanizace pro jakoukoliv výšku objektu</t>
  </si>
  <si>
    <t>1792426465</t>
  </si>
  <si>
    <t>766</t>
  </si>
  <si>
    <t>Konstrukce truhlářské</t>
  </si>
  <si>
    <t>116</t>
  </si>
  <si>
    <t>766660001</t>
  </si>
  <si>
    <t>Montáž dveřních křídel dřevěných nebo plastových otevíravých do ocelové zárubně povrchově upravených jednokřídlových, šířky do 800 mm</t>
  </si>
  <si>
    <t>-58740952</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</si>
  <si>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</si>
  <si>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117</t>
  </si>
  <si>
    <t>611617201</t>
  </si>
  <si>
    <t xml:space="preserve">dveře vnitřní hladké HPL úprava , RAL šedá  plné 1křídlé 800x1970mm  vč.kování nerez </t>
  </si>
  <si>
    <t>1815699529</t>
  </si>
  <si>
    <t>118</t>
  </si>
  <si>
    <t>611617171</t>
  </si>
  <si>
    <t xml:space="preserve">dveře vnitřní hladké HPL úprava , RAL šedá  plné 1křídlé 700x1970mm  vč.kování nerez , větr. mř. 300/100 ( 3 ks )</t>
  </si>
  <si>
    <t>-844801966</t>
  </si>
  <si>
    <t>119</t>
  </si>
  <si>
    <t>766660002</t>
  </si>
  <si>
    <t>Montáž dveřních křídel dřevěných nebo plastových otevíravých do ocelové zárubně povrchově upravených jednokřídlových, šířky přes 800 mm</t>
  </si>
  <si>
    <t>1588254374</t>
  </si>
  <si>
    <t>pozice D3</t>
  </si>
  <si>
    <t>120</t>
  </si>
  <si>
    <t>61161725</t>
  </si>
  <si>
    <t xml:space="preserve">dveře vnitřní hladké HPL úprava ,RAL šedá , plné 1křídlé 900x1970mm  vč.kování nerez</t>
  </si>
  <si>
    <t>1876436564</t>
  </si>
  <si>
    <t>121</t>
  </si>
  <si>
    <t>766660031</t>
  </si>
  <si>
    <t>Montáž dveřních křídel dřevěných nebo plastových otevíravých do ocelové zárubně protipožárních dvoukřídlových jakékoliv šířky</t>
  </si>
  <si>
    <t>2014389544</t>
  </si>
  <si>
    <t>stávající - pozice D 12</t>
  </si>
  <si>
    <t>122</t>
  </si>
  <si>
    <t>766691914</t>
  </si>
  <si>
    <t>Ostatní práce vyvěšení nebo zavěšení křídel s případným uložením a opětovným zavěšením po provedení stavebních změn dřevěných dveřních, plochy do 2 m2</t>
  </si>
  <si>
    <t>650527308</t>
  </si>
  <si>
    <t xml:space="preserve">Poznámka k souboru cen:_x000d_
1. Ceny -1931 a -1932 lze užít jen pro křídlo mající současně obě jmenované funkce._x000d_
</t>
  </si>
  <si>
    <t>1*2+1*2</t>
  </si>
  <si>
    <t>1*10</t>
  </si>
  <si>
    <t>771</t>
  </si>
  <si>
    <t>Podlahy z dlaždic</t>
  </si>
  <si>
    <t>123</t>
  </si>
  <si>
    <t>771111011</t>
  </si>
  <si>
    <t>Příprava podkladu před provedením dlažby vysátí podlah</t>
  </si>
  <si>
    <t>-1073119139</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</si>
  <si>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</si>
  <si>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124</t>
  </si>
  <si>
    <t>771121011</t>
  </si>
  <si>
    <t>Příprava podkladu před provedením dlažby nátěr penetrační na podlahu</t>
  </si>
  <si>
    <t>1835365673</t>
  </si>
  <si>
    <t>125</t>
  </si>
  <si>
    <t>771151022</t>
  </si>
  <si>
    <t>Příprava podkladu před provedením dlažby samonivelační stěrka min.pevnosti 30 MPa, tloušťky přes 3 do 5 mm</t>
  </si>
  <si>
    <t>1090988541</t>
  </si>
  <si>
    <t>126</t>
  </si>
  <si>
    <t>771161021</t>
  </si>
  <si>
    <t>Příprava podkladu před provedením dlažby montáž profilu ukončujícího profilu pro plynulý přechod (dlažba-koberec apod.)</t>
  </si>
  <si>
    <t>-1805890669</t>
  </si>
  <si>
    <t>0,9*2</t>
  </si>
  <si>
    <t>0,8*6</t>
  </si>
  <si>
    <t>0,7*2</t>
  </si>
  <si>
    <t>1,2+1+1,6*2+2,75</t>
  </si>
  <si>
    <t>127</t>
  </si>
  <si>
    <t>59054100</t>
  </si>
  <si>
    <t>profil přechodový Al s pohyblivým ramenem 8x20mm</t>
  </si>
  <si>
    <t>-1372179931</t>
  </si>
  <si>
    <t>16,15*1,1 'Přepočtené koeficientem množství</t>
  </si>
  <si>
    <t>128</t>
  </si>
  <si>
    <t>771474112</t>
  </si>
  <si>
    <t>Montáž soklů z dlaždic keramických lepených flexibilním lepidlem rovných, výšky přes 65 do 90 mm</t>
  </si>
  <si>
    <t>1833570823</t>
  </si>
  <si>
    <t>5,3+3,4+2,8+0,45*2+2,5+0,5*2+4,1+1,45*2+2,5</t>
  </si>
  <si>
    <t>2,55*2+0,45*2+0,4*2+5,3+4,6</t>
  </si>
  <si>
    <t>S1.70</t>
  </si>
  <si>
    <t>1,55+0,85+2,1*2</t>
  </si>
  <si>
    <t>S1.71</t>
  </si>
  <si>
    <t>3.6*2+2.5+1.7</t>
  </si>
  <si>
    <t>S1.75</t>
  </si>
  <si>
    <t>6,1+3+3,3+2,5+0,45*2+0,6*2+4,95*2+3,1*2</t>
  </si>
  <si>
    <t>S1.76</t>
  </si>
  <si>
    <t>5,1*2+0,5*2+2,275+1,475</t>
  </si>
  <si>
    <t>1,1+0,4+0,8+0,35+0,6*2</t>
  </si>
  <si>
    <t>S1.83</t>
  </si>
  <si>
    <t>129</t>
  </si>
  <si>
    <t>597614151</t>
  </si>
  <si>
    <t xml:space="preserve">dlažba velkoformátová keramická slinutá protiskluzná do interiéru i exteriéru pro vysoké mechanické namáhání přes 2 do 4ks/m2  , 600 x 600 mm ,povrch.úprava krystalický gres , protiskl. skup. R9</t>
  </si>
  <si>
    <t>-641509934</t>
  </si>
  <si>
    <t>112*0,1*1,2</t>
  </si>
  <si>
    <t>130</t>
  </si>
  <si>
    <t>771576141</t>
  </si>
  <si>
    <t>Montáž podlah z dlaždic keramických lepených flexibilním rychletuhnoucím lepidlem velkoformátových pro vysoké mechanické zatížení protiskluzných nebo reliéfních (bezbariérových) přes 2 do 4 ks/m2</t>
  </si>
  <si>
    <t>1705524789</t>
  </si>
  <si>
    <t xml:space="preserve">Poznámka k souboru cen:_x000d_
1. Položky jsou určeny pro všechny druhy povrchových úprav._x000d_
</t>
  </si>
  <si>
    <t>28,5+18,9+3,4</t>
  </si>
  <si>
    <t>S 1.69,1.70,1.71</t>
  </si>
  <si>
    <t>4,6+3,6+9,4+34,8</t>
  </si>
  <si>
    <t>S 1.72,1.73,1.75,1.76</t>
  </si>
  <si>
    <t>10,1+2+2,4</t>
  </si>
  <si>
    <t>S 1.79,1.83a, 1.83</t>
  </si>
  <si>
    <t>131</t>
  </si>
  <si>
    <t>1766546450</t>
  </si>
  <si>
    <t>117,7*1,1 'Přepočtené koeficientem množství</t>
  </si>
  <si>
    <t>132</t>
  </si>
  <si>
    <t>771591112</t>
  </si>
  <si>
    <t>Izolace podlahy pod dlažbu nátěrem nebo stěrkou ve dvou vrstvách</t>
  </si>
  <si>
    <t>1042730834</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</si>
  <si>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</si>
  <si>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4,6+0,2*(3,55*2+1,2+0,5*3+0,5*2+0,4*2)</t>
  </si>
  <si>
    <t>S 1.72</t>
  </si>
  <si>
    <t>3,6+0,2*(3,55*2+0,95+0,25*3+0,5*2)</t>
  </si>
  <si>
    <t>S 1.73</t>
  </si>
  <si>
    <t>S1.83a</t>
  </si>
  <si>
    <t>133</t>
  </si>
  <si>
    <t>998771101</t>
  </si>
  <si>
    <t>Přesun hmot pro podlahy z dlaždic stanovený z hmotnosti přesunovaného materiálu vodorovná dopravní vzdálenost do 50 m v objektech výšky do 6 m</t>
  </si>
  <si>
    <t>-771744610</t>
  </si>
  <si>
    <t>134</t>
  </si>
  <si>
    <t>998771181</t>
  </si>
  <si>
    <t>Přesun hmot pro podlahy z dlaždic stanovený z hmotnosti přesunovaného materiálu Příplatek k ceně za přesun prováděný bez použití mechanizace pro jakoukoliv výšku objektu</t>
  </si>
  <si>
    <t>1498214269</t>
  </si>
  <si>
    <t>776</t>
  </si>
  <si>
    <t>Podlahy povlakové</t>
  </si>
  <si>
    <t>135</t>
  </si>
  <si>
    <t>776111311</t>
  </si>
  <si>
    <t>Příprava podkladu vysátí podlah</t>
  </si>
  <si>
    <t>-1738307732</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</si>
  <si>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</si>
  <si>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136</t>
  </si>
  <si>
    <t>776121111</t>
  </si>
  <si>
    <t>Příprava podkladu penetrace vodou ředitelná na savý podklad (válečkováním) ředěná v poměru 1:3 podlah</t>
  </si>
  <si>
    <t>92806871</t>
  </si>
  <si>
    <t>88,2+125</t>
  </si>
  <si>
    <t>137</t>
  </si>
  <si>
    <t>776141122</t>
  </si>
  <si>
    <t>Příprava podkladu vyrovnání samonivelační stěrkou podlah min.pevnosti 30 MPa, tloušťky přes 3 do 5 mm</t>
  </si>
  <si>
    <t>-1763635810</t>
  </si>
  <si>
    <t>138</t>
  </si>
  <si>
    <t>776201812</t>
  </si>
  <si>
    <t>Demontáž povlakových podlahovin lepených ručně s podložkou</t>
  </si>
  <si>
    <t>-1914518263</t>
  </si>
  <si>
    <t>28,5+18,9+3,4+4,6+3,6+21,6+9,4+34,8+10,1+18,2+18,6+2+13,6+2,4*1,62</t>
  </si>
  <si>
    <t>místnosti</t>
  </si>
  <si>
    <t>139</t>
  </si>
  <si>
    <t>776211111</t>
  </si>
  <si>
    <t>Montáž textilních podlahovin lepením pásů standardních</t>
  </si>
  <si>
    <t>910113780</t>
  </si>
  <si>
    <t xml:space="preserve">Poznámka k souboru cen:_x000d_
1. V cenách 776 21-2111 a 776 21-2121 montáž volným položením jsou započteny i náklady na dodávku pásky._x000d_
</t>
  </si>
  <si>
    <t>21,6+18,2+18,6+13,6+16,2</t>
  </si>
  <si>
    <t>S 1.74,1.81,1.82,1.83b, 1.84</t>
  </si>
  <si>
    <t>140</t>
  </si>
  <si>
    <t>697510501</t>
  </si>
  <si>
    <t xml:space="preserve">koberec v rolích  do tř. A1fl až Cfl š 4m,  hm 550g/m2, PA, zátěž 33, hořlavost Bfl S1</t>
  </si>
  <si>
    <t>539734506</t>
  </si>
  <si>
    <t>88,2*1,1 'Přepočtené koeficientem množství</t>
  </si>
  <si>
    <t>141</t>
  </si>
  <si>
    <t>776241121</t>
  </si>
  <si>
    <t xml:space="preserve">Montáž podlahovin z vinylu lepením pásů vzorovaných vč.vytahovaných soklů 70 mm </t>
  </si>
  <si>
    <t>-988626638</t>
  </si>
  <si>
    <t>S1.77 , S 1.105</t>
  </si>
  <si>
    <t>142</t>
  </si>
  <si>
    <t>28412111</t>
  </si>
  <si>
    <t xml:space="preserve">PVC vinylová š 2/4m, tl 2,00mm, nášlapná vrstva 0,70mm ,povrch.úprava PUR Pearl,tř.zátěže 34/43, protiskl.R 10 , reakce na oheň tř. Bfl  S1odoln.proti opotř. tř. T </t>
  </si>
  <si>
    <t>1822999239</t>
  </si>
  <si>
    <t>125*1,2 'Přepočtené koeficientem množství</t>
  </si>
  <si>
    <t>143</t>
  </si>
  <si>
    <t>776410811</t>
  </si>
  <si>
    <t>Demontáž soklíků nebo lišt pryžových nebo plastových</t>
  </si>
  <si>
    <t>91910284</t>
  </si>
  <si>
    <t>185</t>
  </si>
  <si>
    <t>144</t>
  </si>
  <si>
    <t>776411111</t>
  </si>
  <si>
    <t>Montáž soklíků lepením obvodových, výšky do 80 mm</t>
  </si>
  <si>
    <t>984211027</t>
  </si>
  <si>
    <t>145</t>
  </si>
  <si>
    <t>-1296161598</t>
  </si>
  <si>
    <t>87,28*0,1*1,1</t>
  </si>
  <si>
    <t>146</t>
  </si>
  <si>
    <t>776991821</t>
  </si>
  <si>
    <t>Ostatní práce odstranění lepidla ručně z podlah</t>
  </si>
  <si>
    <t>319765347</t>
  </si>
  <si>
    <t>191,19*0,5</t>
  </si>
  <si>
    <t>uvažování 50 % plochy</t>
  </si>
  <si>
    <t>147</t>
  </si>
  <si>
    <t>998776101</t>
  </si>
  <si>
    <t>Přesun hmot pro podlahy povlakové stanovený z hmotnosti přesunovaného materiálu vodorovná dopravní vzdálenost do 50 m v objektech výšky do 6 m</t>
  </si>
  <si>
    <t>788390304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</si>
  <si>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</si>
  <si>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148</t>
  </si>
  <si>
    <t>998776181</t>
  </si>
  <si>
    <t>Přesun hmot pro podlahy povlakové stanovený z hmotnosti přesunovaného materiálu Příplatek k cenám za přesun prováděný bez použití mechanizace pro jakoukoliv výšku objektu</t>
  </si>
  <si>
    <t>243436401</t>
  </si>
  <si>
    <t>781</t>
  </si>
  <si>
    <t>Dokončovací práce - obklady</t>
  </si>
  <si>
    <t>149</t>
  </si>
  <si>
    <t>781111011</t>
  </si>
  <si>
    <t>Příprava podkladu před provedením obkladu oprášení (ometení) stěny</t>
  </si>
  <si>
    <t>-1422450648</t>
  </si>
  <si>
    <t xml:space="preserve">Poznámka k souboru cen:_x000d_
1. V cenách 781 12-1011 až -1015 jsou započtenyi náklady na materiál._x000d_
2. V cenách 781 16-1011 až -1023 nejsou započteny náklady na materiál, tyto se oceňují ve specifikaci._x000d_
</t>
  </si>
  <si>
    <t>73,12+7,56</t>
  </si>
  <si>
    <t>150</t>
  </si>
  <si>
    <t>781121011</t>
  </si>
  <si>
    <t>Příprava podkladu před provedením obkladu nátěr penetrační na stěnu</t>
  </si>
  <si>
    <t>1773674789</t>
  </si>
  <si>
    <t>dle obkladu</t>
  </si>
  <si>
    <t>151</t>
  </si>
  <si>
    <t>781131112</t>
  </si>
  <si>
    <t>Izolace stěny pod obklad izolace nátěrem nebo stěrkou ve dvou vrstvách</t>
  </si>
  <si>
    <t>-385320950</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</si>
  <si>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</si>
  <si>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3*(1,1+1,8)*2-0,7*2</t>
  </si>
  <si>
    <t>S 1,83a</t>
  </si>
  <si>
    <t>152</t>
  </si>
  <si>
    <t>781131241</t>
  </si>
  <si>
    <t>Izolace stěny pod obklad izolace těsnícími izolačními pásy vnitřní kout</t>
  </si>
  <si>
    <t>-460814464</t>
  </si>
  <si>
    <t>S 1.83a</t>
  </si>
  <si>
    <t>153</t>
  </si>
  <si>
    <t>781131264</t>
  </si>
  <si>
    <t>Izolace stěny pod obklad izolace těsnícími izolačními pásy mezi podlahou a stěnu</t>
  </si>
  <si>
    <t>257036975</t>
  </si>
  <si>
    <t>(1,1+1,8)*2</t>
  </si>
  <si>
    <t>154</t>
  </si>
  <si>
    <t>781474111</t>
  </si>
  <si>
    <t>Montáž obkladů vnitřních stěn z dlaždic keramických lepených flexibilním lepidlem maloformátových hladkých přes 6 do 9 ks/m2</t>
  </si>
  <si>
    <t>1837450403</t>
  </si>
  <si>
    <t>155</t>
  </si>
  <si>
    <t>597610011</t>
  </si>
  <si>
    <t xml:space="preserve">obklad velkoformátový keramický hladký  200 x 600 bílý </t>
  </si>
  <si>
    <t>-1307577923</t>
  </si>
  <si>
    <t>73,12*2/3*1,1</t>
  </si>
  <si>
    <t>156</t>
  </si>
  <si>
    <t>597610012</t>
  </si>
  <si>
    <t xml:space="preserve">obklad velkoformátový keramický hladký  200 x 600  barevná </t>
  </si>
  <si>
    <t>621268006</t>
  </si>
  <si>
    <t>157</t>
  </si>
  <si>
    <t>-2039702429</t>
  </si>
  <si>
    <t>158</t>
  </si>
  <si>
    <t>-1511700847</t>
  </si>
  <si>
    <t>7,56*2/3*1,1</t>
  </si>
  <si>
    <t>159</t>
  </si>
  <si>
    <t>1748016811</t>
  </si>
  <si>
    <t>160</t>
  </si>
  <si>
    <t>781491011</t>
  </si>
  <si>
    <t>Montáž zrcadel lepených silikonovým tmelem na podkladní omítku, plochy do 1 m2</t>
  </si>
  <si>
    <t>804818358</t>
  </si>
  <si>
    <t>0,6*0,8*7</t>
  </si>
  <si>
    <t>pozice V1</t>
  </si>
  <si>
    <t>161</t>
  </si>
  <si>
    <t>634651261</t>
  </si>
  <si>
    <t xml:space="preserve">zrcadlo  čiré tl 5mm  rozměr 600 x 800mm se zabrouš.hranou</t>
  </si>
  <si>
    <t>-1949328205</t>
  </si>
  <si>
    <t>3,36*1,1 'Přepočtené koeficientem množství</t>
  </si>
  <si>
    <t>162</t>
  </si>
  <si>
    <t>781494111</t>
  </si>
  <si>
    <t>Obklad - dokončující práce profily ukončovací lepené flexibilním lepidlem rohové</t>
  </si>
  <si>
    <t>-1374403118</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</si>
  <si>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</si>
  <si>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2,6*3</t>
  </si>
  <si>
    <t>S1.72</t>
  </si>
  <si>
    <t>2.6</t>
  </si>
  <si>
    <t>S1.73</t>
  </si>
  <si>
    <t>163</t>
  </si>
  <si>
    <t>781495115</t>
  </si>
  <si>
    <t>Obklad - dokončující práce ostatní práce spárování silikonem</t>
  </si>
  <si>
    <t>-1535526222</t>
  </si>
  <si>
    <t>1,35*2+1,2*4+2,1*2+0,4*2+0,5*2+2,6*11</t>
  </si>
  <si>
    <t>0,95*4+1,65*2+1,8*2+0,5*2+2,6*9</t>
  </si>
  <si>
    <t>3*4+(1,1+1,8)*2</t>
  </si>
  <si>
    <t>164</t>
  </si>
  <si>
    <t>998781101</t>
  </si>
  <si>
    <t>Přesun hmot pro obklady keramické stanovený z hmotnosti přesunovaného materiálu vodorovná dopravní vzdálenost do 50 m v objektech výšky do 6 m</t>
  </si>
  <si>
    <t>-926021068</t>
  </si>
  <si>
    <t>165</t>
  </si>
  <si>
    <t>998781181</t>
  </si>
  <si>
    <t>Přesun hmot pro obklady keramické stanovený z hmotnosti přesunovaného materiálu Příplatek k cenám za přesun prováděný bez použití mechanizace pro jakoukoliv výšku objektu</t>
  </si>
  <si>
    <t>-1833178996</t>
  </si>
  <si>
    <t>783</t>
  </si>
  <si>
    <t>Dokončovací práce - nátěry</t>
  </si>
  <si>
    <t>166</t>
  </si>
  <si>
    <t>783317101</t>
  </si>
  <si>
    <t>Krycí nátěr (email) zámečnických konstrukcí jednonásobný syntetický standardní</t>
  </si>
  <si>
    <t>91810903</t>
  </si>
  <si>
    <t>nátěr zárubní</t>
  </si>
  <si>
    <t>0,25*4,9*4</t>
  </si>
  <si>
    <t>0,25*4,8*10</t>
  </si>
  <si>
    <t>0,25*4,7*6</t>
  </si>
  <si>
    <t>0,25*6,4*1</t>
  </si>
  <si>
    <t>nové</t>
  </si>
  <si>
    <t>0,25*5*1</t>
  </si>
  <si>
    <t>0,25*5,45*1</t>
  </si>
  <si>
    <t>0,25*5,5*1</t>
  </si>
  <si>
    <t>stávající</t>
  </si>
  <si>
    <t>784</t>
  </si>
  <si>
    <t>Dokončovací práce - malby a tapety</t>
  </si>
  <si>
    <t>167</t>
  </si>
  <si>
    <t>784181101</t>
  </si>
  <si>
    <t>Penetrace podkladu jednonásobná základní akrylátová v místnostech výšky do 3,80 m</t>
  </si>
  <si>
    <t>1115134547</t>
  </si>
  <si>
    <t>1152,405</t>
  </si>
  <si>
    <t>168</t>
  </si>
  <si>
    <t>784221101</t>
  </si>
  <si>
    <t>Malby z malířských směsí otěruvzdorných za sucha ,omyvatelné , dvojnásobné, bílé za sucha otěruvzdorné dobře v místnostech výšky do 3,80 m</t>
  </si>
  <si>
    <t>-1298882868</t>
  </si>
  <si>
    <t>strop</t>
  </si>
  <si>
    <t>stěny oprava</t>
  </si>
  <si>
    <t>207,92</t>
  </si>
  <si>
    <t>stěny nové</t>
  </si>
  <si>
    <t>786</t>
  </si>
  <si>
    <t>Dokončovací práce - čalounické úpravy</t>
  </si>
  <si>
    <t>169</t>
  </si>
  <si>
    <t>786626111</t>
  </si>
  <si>
    <t xml:space="preserve">Montáž zastiňujících žaluzií lamelových vnitřních do oken </t>
  </si>
  <si>
    <t>-1876774054</t>
  </si>
  <si>
    <t xml:space="preserve">Poznámka k souboru cen:_x000d_
1. Cenu-3111 lze použít pro jakýkoli rozměr žaluzie._x000d_
</t>
  </si>
  <si>
    <t>1,2*1,4*13</t>
  </si>
  <si>
    <t>pozice V9</t>
  </si>
  <si>
    <t>170</t>
  </si>
  <si>
    <t>611409991</t>
  </si>
  <si>
    <t xml:space="preserve">žaluzie vnitřní lamelová horizontální  do oken plast </t>
  </si>
  <si>
    <t>-1636745575</t>
  </si>
  <si>
    <t>171</t>
  </si>
  <si>
    <t>998786101</t>
  </si>
  <si>
    <t>Přesun hmot pro čalounické úpravy stanovený z hmotnosti přesunovaného materiálu vodorovná dopravní vzdálenost do 50 m v objektech výšky (hloubky) do 6 m</t>
  </si>
  <si>
    <t>-63025940</t>
  </si>
  <si>
    <t>172</t>
  </si>
  <si>
    <t>998786181</t>
  </si>
  <si>
    <t>Přesun hmot pro čalounické úpravy stanovený z hmotnosti přesunovaného materiálu Příplatek k cenám za přesun prováděný bez použití mechanizace pro jakoukoliv výšku objektu</t>
  </si>
  <si>
    <t>-1358458561</t>
  </si>
  <si>
    <t>MASN0502 - Elektroinstalace</t>
  </si>
  <si>
    <t xml:space="preserve">    741 - Elektroinstalace - silnoproud</t>
  </si>
  <si>
    <t>741</t>
  </si>
  <si>
    <t>Elektroinstalace - silnoproud</t>
  </si>
  <si>
    <t>741000001</t>
  </si>
  <si>
    <t>Elektroinstalace - silnoproud - samostatný výkaz výměr</t>
  </si>
  <si>
    <t>876108766</t>
  </si>
  <si>
    <t>MASN0503 - Slaboproud</t>
  </si>
  <si>
    <t xml:space="preserve">    742 - Elektroinstalace - slaboproud</t>
  </si>
  <si>
    <t>742</t>
  </si>
  <si>
    <t>Elektroinstalace - slaboproud</t>
  </si>
  <si>
    <t>742000001</t>
  </si>
  <si>
    <t>Slaboproud - samostatný výkaz výměr</t>
  </si>
  <si>
    <t>-546125213</t>
  </si>
  <si>
    <t>MASN0504 - Zdravotní technika</t>
  </si>
  <si>
    <t xml:space="preserve">    721 - Zdravotní technika </t>
  </si>
  <si>
    <t>721</t>
  </si>
  <si>
    <t xml:space="preserve">Zdravotní technika </t>
  </si>
  <si>
    <t>721000001</t>
  </si>
  <si>
    <t xml:space="preserve">Zdravotní technika - samostatný výkaz výměr </t>
  </si>
  <si>
    <t>-155653624</t>
  </si>
  <si>
    <t xml:space="preserve">Poznámka k souboru cen:_x000d_
1. Cenami nelze oceňovat:_x000d_
a) kanalizační svody mezi objekty; tyto svody lze oceňovat cenami katalogu 827-1 Vedení trubní, dálková a přípojná - vodovody a kanalizace._x000d_
</t>
  </si>
  <si>
    <t>MASN0505 - Vytápění</t>
  </si>
  <si>
    <t xml:space="preserve">    735 - Vytápění </t>
  </si>
  <si>
    <t>735</t>
  </si>
  <si>
    <t xml:space="preserve">Vytápění </t>
  </si>
  <si>
    <t>735000001</t>
  </si>
  <si>
    <t xml:space="preserve">Vytápění - samostatný výkaz výměr </t>
  </si>
  <si>
    <t>699089482</t>
  </si>
  <si>
    <t>MASN0506 - Výměna ležatého potrubí - ZTI</t>
  </si>
  <si>
    <t xml:space="preserve">    8 - Trubní vedení</t>
  </si>
  <si>
    <t xml:space="preserve">    721 - Zdravotechnika - vnitřní kanalizace</t>
  </si>
  <si>
    <t>Trubní vedení</t>
  </si>
  <si>
    <t>899722113</t>
  </si>
  <si>
    <t>Krytí potrubí z plastů výstražnou fólií z PVC šířky 34cm</t>
  </si>
  <si>
    <t>-1316863035</t>
  </si>
  <si>
    <t>Zdravotechnika - vnitřní kanalizace</t>
  </si>
  <si>
    <t>721110806</t>
  </si>
  <si>
    <t>Demontáž potrubí z kameninových trub normálních nebo kyselinovzdorných přes 100 do DN 200</t>
  </si>
  <si>
    <t>-1468927578</t>
  </si>
  <si>
    <t>721110963</t>
  </si>
  <si>
    <t>Opravy odpadního potrubí kameninového propojení dosavadního potrubí DN 150</t>
  </si>
  <si>
    <t>-1565557594</t>
  </si>
  <si>
    <t>721140802</t>
  </si>
  <si>
    <t>Demontáž potrubí z litinových trub odpadních nebo dešťových do DN 100</t>
  </si>
  <si>
    <t>-1300834229</t>
  </si>
  <si>
    <t>721140917</t>
  </si>
  <si>
    <t>Opravy odpadního potrubí litinového propojení dosavadního potrubí DN 150</t>
  </si>
  <si>
    <t>131333586</t>
  </si>
  <si>
    <t>721171915</t>
  </si>
  <si>
    <t>Opravy odpadního potrubí plastového propojení dosavadního potrubí DN 110</t>
  </si>
  <si>
    <t>938798885</t>
  </si>
  <si>
    <t>721171917</t>
  </si>
  <si>
    <t>Opravy odpadního potrubí plastového propojení dosavadního potrubí DN 160</t>
  </si>
  <si>
    <t>-730099787</t>
  </si>
  <si>
    <t>721173401</t>
  </si>
  <si>
    <t>Potrubí z plastových trub PVC SN4 svodné (ležaté) DN 110</t>
  </si>
  <si>
    <t>-1880572037</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</si>
  <si>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</si>
  <si>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721173402</t>
  </si>
  <si>
    <t>Potrubí z plastových trub PVC SN4 svodné (ležaté) DN 125</t>
  </si>
  <si>
    <t>-1590211191</t>
  </si>
  <si>
    <t>721173403</t>
  </si>
  <si>
    <t>Potrubí z plastových trub PVC SN4 svodné (ležaté) DN 160</t>
  </si>
  <si>
    <t>-1732398449</t>
  </si>
  <si>
    <t>721174025</t>
  </si>
  <si>
    <t>Potrubí z plastových trub polypropylenové odpadní (svislé) DN 110</t>
  </si>
  <si>
    <t>1157302729</t>
  </si>
  <si>
    <t>721174026</t>
  </si>
  <si>
    <t>Potrubí z plastových trub polypropylenové odpadní (svislé) DN 125</t>
  </si>
  <si>
    <t>1268612560</t>
  </si>
  <si>
    <t>721211403</t>
  </si>
  <si>
    <t xml:space="preserve">Podlahové vpusti s vodorovným odtokem DN 50/75 se spec.zápach.uzávěrkou </t>
  </si>
  <si>
    <t>1151662830</t>
  </si>
  <si>
    <t>721234137</t>
  </si>
  <si>
    <t>Čisticí tvarovkas hladkým koncem DN 110 pro plast.potr.</t>
  </si>
  <si>
    <t>1021459018</t>
  </si>
  <si>
    <t>721290111</t>
  </si>
  <si>
    <t>Zkouška těsnosti kanalizace v objektech vodou do DN 125</t>
  </si>
  <si>
    <t>-166220886</t>
  </si>
  <si>
    <t xml:space="preserve">Poznámka k souboru cen:_x000d_
1. V ceně -0123 není započteno dodání média; jeho dodávka se oceňuje ve specifikaci._x000d_
</t>
  </si>
  <si>
    <t>721290112</t>
  </si>
  <si>
    <t>Zkouška těsnosti kanalizace v objektech vodou DN 150 nebo DN 200</t>
  </si>
  <si>
    <t>1643037552</t>
  </si>
  <si>
    <t>721290113</t>
  </si>
  <si>
    <t>Zkouška těsnosti kanalizace v objektech vodou DN 250 nebo DN 300</t>
  </si>
  <si>
    <t>-1170355639</t>
  </si>
  <si>
    <t>721300922</t>
  </si>
  <si>
    <t>Pročištění ležatých svodů do DN 300</t>
  </si>
  <si>
    <t>1936107724</t>
  </si>
  <si>
    <t>998721102</t>
  </si>
  <si>
    <t>Přesun hmot pro vnitřní kanalizace stanovený z hmotnosti přesunovaného materiálu vodorovná dopravní vzdálenost do 50 m v objektech výšky přes 6 do 12 m</t>
  </si>
  <si>
    <t>1404726921</t>
  </si>
  <si>
    <t>MASN0507 - Výměna ležatého potrubí - stavební práce</t>
  </si>
  <si>
    <t xml:space="preserve">    1 - Zemní práce</t>
  </si>
  <si>
    <t xml:space="preserve">    2 - Zakládání</t>
  </si>
  <si>
    <t xml:space="preserve">    4 - Vodorovné konstrukce</t>
  </si>
  <si>
    <t>Zemní práce</t>
  </si>
  <si>
    <t>132201201</t>
  </si>
  <si>
    <t>Hloubení zapažených i nezapažených rýh šířky přes 600 do 2 000 mm s urovnáním dna do předepsaného profilu a spádu v hornině tř. 3 do 100 m3</t>
  </si>
  <si>
    <t>165429237</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</si>
  <si>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</si>
  <si>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výkop vně obj.</t>
  </si>
  <si>
    <t>(1,5+1+1)*0,9*1,5</t>
  </si>
  <si>
    <t>132201209</t>
  </si>
  <si>
    <t>Hloubení zapažených i nezapažených rýh šířky přes 600 do 2 000 mm s urovnáním dna do předepsaného profilu a spádu v hornině tř. 3 Příplatek k cenám za lepivost horniny tř. 3</t>
  </si>
  <si>
    <t>-716589493</t>
  </si>
  <si>
    <t>4,725*0,5</t>
  </si>
  <si>
    <t>50%</t>
  </si>
  <si>
    <t>139711101</t>
  </si>
  <si>
    <t>Vykopávka v uzavřených prostorách s naložením výkopku na dopravní prostředek v hornině tř. 1 až 4</t>
  </si>
  <si>
    <t>913162104</t>
  </si>
  <si>
    <t xml:space="preserve">Poznámka k souboru cen:_x000d_
1. V cenách nejsou započteny náklady na podchycení stavebních konstrukcí a případné odvětrávání pracovního prostoru._x000d_
</t>
  </si>
  <si>
    <t>výkop pro LK uvnitř</t>
  </si>
  <si>
    <t>(30+84+42-3,5)*0,6*(1,5+0,8)/2</t>
  </si>
  <si>
    <t>162201211</t>
  </si>
  <si>
    <t>Vodorovné přemístění výkopku nebo sypaniny stavebním kolečkem s naložením a vyprázdněním kolečka na hromady nebo do dopravního prostředku na vzdálenost do 10 m z horniny tř. 1 až 4</t>
  </si>
  <si>
    <t>333727890</t>
  </si>
  <si>
    <t>32,74+9,36</t>
  </si>
  <si>
    <t>162201219</t>
  </si>
  <si>
    <t>Vodorovné přemístění výkopku nebo sypaniny stavebním kolečkem s naložením a vyprázdněním kolečka na hromady nebo do dopravního prostředku na vzdálenost do 10 m z horniny Příplatek k ceně za každých dalších 10 m</t>
  </si>
  <si>
    <t>-1465786190</t>
  </si>
  <si>
    <t>162701105</t>
  </si>
  <si>
    <t>Vodorovné přemístění výkopku nebo sypaniny po suchu na obvyklém dopravním prostředku, bez naložení výkopku, avšak se složením bez rozhrnutí z horniny tř. 1 až 4 na vzdálenost přes 9 000 do 10 000 m</t>
  </si>
  <si>
    <t>-1151162549</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</si>
  <si>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</si>
  <si>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42,1</t>
  </si>
  <si>
    <t>4,73-3,47</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</si>
  <si>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</si>
  <si>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</si>
  <si>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59935611</t>
  </si>
  <si>
    <t>43,36*5</t>
  </si>
  <si>
    <t>171201201</t>
  </si>
  <si>
    <t>Uložení sypaniny na skládky</t>
  </si>
  <si>
    <t>65930129</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</si>
  <si>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</si>
  <si>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171201211</t>
  </si>
  <si>
    <t>Poplatek za uložení stavebního odpadu na skládce (skládkovné) zeminy a kameniva zatříděného do Katalogu odpadů pod kódem 170 504</t>
  </si>
  <si>
    <t>1061815686</t>
  </si>
  <si>
    <t xml:space="preserve">Poznámka k souboru cen:_x000d_
1. Ceny uvedené v souboru cen lze po dohodě upravit podle místních podmínek._x000d_
</t>
  </si>
  <si>
    <t>43,36*1,8</t>
  </si>
  <si>
    <t>174101101</t>
  </si>
  <si>
    <t>Zásyp sypaninou z jakékoliv horniny s uložením výkopku ve vrstvách se zhutněním jam, šachet, rýh nebo kolem objektů v těchto vykopávkách</t>
  </si>
  <si>
    <t>-1248634422</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</si>
  <si>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</si>
  <si>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4,73-0,98-0,28</t>
  </si>
  <si>
    <t>174101102</t>
  </si>
  <si>
    <t>Zásyp sypaninou z jakékoliv horniny s uložením výkopku ve vrstvách se zhutněním v uzavřených prostorách s urovnáním povrchu zásypu</t>
  </si>
  <si>
    <t>185782212</t>
  </si>
  <si>
    <t>105,23-32,74-9,36</t>
  </si>
  <si>
    <t>175111101</t>
  </si>
  <si>
    <t>Obsypání potrubí ručně sypaninou z vhodných hornin tř. 1 až 4 nebo materiálem připraveným podél výkopu ve vzdálenosti do 3 m od jeho kraje, pro jakoukoliv hloubku výkopu a míru zhutnění bez prohození sypaniny sítem</t>
  </si>
  <si>
    <t>2037304502</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</si>
  <si>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</si>
  <si>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(30+84+42)*0,6*0,35</t>
  </si>
  <si>
    <t>58331200</t>
  </si>
  <si>
    <t>štěrkopísek netříděný zásypový</t>
  </si>
  <si>
    <t>-808979796</t>
  </si>
  <si>
    <t>32,76*2 'Přepočtené koeficientem množství</t>
  </si>
  <si>
    <t>Zakládání</t>
  </si>
  <si>
    <t>273313611</t>
  </si>
  <si>
    <t>Základy z betonu prostého desky z betonu kamenem neprokládaného tř. C 16/20</t>
  </si>
  <si>
    <t>1490563691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</si>
  <si>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</si>
  <si>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15,42</t>
  </si>
  <si>
    <t>podkl.bet.dle vybourání</t>
  </si>
  <si>
    <t>Vodorovné konstrukce</t>
  </si>
  <si>
    <t>451573111</t>
  </si>
  <si>
    <t>Lože pod potrubí, stoky a drobné objekty v otevřeném výkopu z písku a štěrkopísku do 63 mm</t>
  </si>
  <si>
    <t>1684206144</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</si>
  <si>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</si>
  <si>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(30+84+42)*0,6*0,1</t>
  </si>
  <si>
    <t>-952959820</t>
  </si>
  <si>
    <t>10,28</t>
  </si>
  <si>
    <t>dle vybourání</t>
  </si>
  <si>
    <t>397833430</t>
  </si>
  <si>
    <t>4,44/1000*(33,6+10,5+28+13,6+10,6)*1*1,1</t>
  </si>
  <si>
    <t>965043441</t>
  </si>
  <si>
    <t>Bourání mazanin betonových s potěrem nebo teracem tl. do 150 mm, plochy přes 4 m2</t>
  </si>
  <si>
    <t>196602407</t>
  </si>
  <si>
    <t>vrchní mazanina</t>
  </si>
  <si>
    <t>(3+0,8+6,6+5,5+0,5+6,5+3,6+0,8+2,5+3,8)*1*0,12</t>
  </si>
  <si>
    <t>svod č. 1,8,9,6,7,10</t>
  </si>
  <si>
    <t>(6,8+0,8+1,1+1,8)*1*0,12</t>
  </si>
  <si>
    <t>sv.č.3,5</t>
  </si>
  <si>
    <t>(1,1+3,6+1,6+1,5+10,6+1,7+1,6+6,3)*1*0,12</t>
  </si>
  <si>
    <t>sv.č. 13.15.16.19.20</t>
  </si>
  <si>
    <t>(8,9+0,7+4)*1*0,12</t>
  </si>
  <si>
    <t>869431679</t>
  </si>
  <si>
    <t>podkl.bet. 16 cm</t>
  </si>
  <si>
    <t>33,6*1*0,16</t>
  </si>
  <si>
    <t>10,5*1*0,16</t>
  </si>
  <si>
    <t>28*1*0,16</t>
  </si>
  <si>
    <t>13,6*1*0,16</t>
  </si>
  <si>
    <t>(0,8+1,7+0,8+0,5+0,4+4,5+1+0,9)*1*0,16</t>
  </si>
  <si>
    <t>část kde je vrchní mazanina vybouraná</t>
  </si>
  <si>
    <t>965049112</t>
  </si>
  <si>
    <t>Bourání mazanin Příplatek k cenám za bourání mazanin betonových se svařovanou sítí, tl. přes 100 mm</t>
  </si>
  <si>
    <t>1881490389</t>
  </si>
  <si>
    <t>971042361</t>
  </si>
  <si>
    <t>Vybourání otvorů v betonových příčkách a zdech základových nebo nadzákladových plochy do 0,09 m2, tl. do 600 mm</t>
  </si>
  <si>
    <t>1549994739</t>
  </si>
  <si>
    <t>2+4</t>
  </si>
  <si>
    <t>probourání základu</t>
  </si>
  <si>
    <t>997013111</t>
  </si>
  <si>
    <t>Vnitrostaveništní doprava suti a vybouraných hmot vodorovně do 50 m svisle s použitím mechanizace pro budovy a haly výšky do 6 m</t>
  </si>
  <si>
    <t>279611334</t>
  </si>
  <si>
    <t>306073718</t>
  </si>
  <si>
    <t>460292647</t>
  </si>
  <si>
    <t>57,535*14</t>
  </si>
  <si>
    <t>-350147505</t>
  </si>
  <si>
    <t>57,535-24,682</t>
  </si>
  <si>
    <t>997013802</t>
  </si>
  <si>
    <t>Poplatek za uložení stavebního odpadu na skládce (skládkovné) z armovaného betonu zatříděného do Katalogu odpadů pod kódem 170 101</t>
  </si>
  <si>
    <t>-1816808762</t>
  </si>
  <si>
    <t>10,284*2,4</t>
  </si>
  <si>
    <t>-1387545645</t>
  </si>
  <si>
    <t>2111768011</t>
  </si>
  <si>
    <t>-75611832</t>
  </si>
  <si>
    <t>96,3*0,0003 'Přepočtené koeficientem množství</t>
  </si>
  <si>
    <t>465347777</t>
  </si>
  <si>
    <t>(33,6+10,5+28+13,6+10,6)*1</t>
  </si>
  <si>
    <t>-928038120</t>
  </si>
  <si>
    <t>96,3</t>
  </si>
  <si>
    <t>dle odstran.</t>
  </si>
  <si>
    <t>628530004</t>
  </si>
  <si>
    <t xml:space="preserve">pás asfaltový  modifikovaný SBS tl 4,0mm s vložkou ze skleněné tkaniny se spalitelnou fólií nebo jemnozrnný minerálním posypem nebo textilií na horním povrchu</t>
  </si>
  <si>
    <t>-200396761</t>
  </si>
  <si>
    <t>96,3*1,15 'Přepočtené koeficientem množství</t>
  </si>
  <si>
    <t>711745567</t>
  </si>
  <si>
    <t>Provedení detailů pásy přitavením spojů NAIP</t>
  </si>
  <si>
    <t>-440615700</t>
  </si>
  <si>
    <t>(33,6+10,5+28+13,6+10,6)*2</t>
  </si>
  <si>
    <t>998711101</t>
  </si>
  <si>
    <t>Přesun hmot pro izolace proti vodě, vlhkosti a plynům stanovený z hmotnosti přesunovaného materiálu vodorovná dopravní vzdálenost do 50 m v objektech výšky do 6 m</t>
  </si>
  <si>
    <t>1083480598</t>
  </si>
  <si>
    <t>MASN0508 - VON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</si>
  <si>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</si>
  <si>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</si>
  <si>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</si>
  <si>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</si>
  <si>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</si>
  <si>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</si>
  <si>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</si>
  <si>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</si>
  <si>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</si>
  <si>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</si>
  <si>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013254000</t>
  </si>
  <si>
    <t>Dokumentace skutečného provedení stavby</t>
  </si>
  <si>
    <t>1024</t>
  </si>
  <si>
    <t>1138136796</t>
  </si>
  <si>
    <t>VRN3</t>
  </si>
  <si>
    <t>Zařízení staveniště</t>
  </si>
  <si>
    <t>030001000</t>
  </si>
  <si>
    <t>Zařízení staveniště- zřízení ,odstranění ,oplocení,zabezpečení,náklady na stav.buňky, mobil.WC ,energie pro ZS</t>
  </si>
  <si>
    <t>-1052008549</t>
  </si>
  <si>
    <t>034503000</t>
  </si>
  <si>
    <t>Informační tabule na staveništi</t>
  </si>
  <si>
    <t>806558736</t>
  </si>
  <si>
    <t>VRN4</t>
  </si>
  <si>
    <t>Inženýrská činnost</t>
  </si>
  <si>
    <t>041403000</t>
  </si>
  <si>
    <t>Koordinátor BOZP na staveništi</t>
  </si>
  <si>
    <t>275616742</t>
  </si>
  <si>
    <t>043002000</t>
  </si>
  <si>
    <t>Zkoušky a ostatní měření</t>
  </si>
  <si>
    <t>-1689731163</t>
  </si>
  <si>
    <t>045002000</t>
  </si>
  <si>
    <t>Kompletační a koordinační činnost</t>
  </si>
  <si>
    <t>2070626157</t>
  </si>
  <si>
    <t>VRN7</t>
  </si>
  <si>
    <t>Provozní vlivy</t>
  </si>
  <si>
    <t>071002000</t>
  </si>
  <si>
    <t>Provoz investora, třetích osob</t>
  </si>
  <si>
    <t>-685076996</t>
  </si>
  <si>
    <t>VRN9</t>
  </si>
  <si>
    <t>Ostatní náklady</t>
  </si>
  <si>
    <t>091003001</t>
  </si>
  <si>
    <t>Provozní opatření pro zajištění provozu kuchyně (probourání parapetu,osazení dveří,vč. uvedení do původ.stavu- demontáž dveří,obnovení parapetu okna.Zajištění průjezdu kuchyň.vozíků přes chodbu, provozor.ochrana pro průjezd vozíků .</t>
  </si>
  <si>
    <t>1512803792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</si>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</sst>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0" fillId="0" borderId="0" applyNumberFormat="0" applyFill="0" applyBorder="0" applyAlignment="0" applyProtection="0"/>
  </cellStyleXfs>
  <cellXfs count="34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6"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4"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8"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29" fillId="0" borderId="13" xfId="0" applyNumberFormat="1" applyFont="1" applyBorder="1" applyAlignment="1" applyProtection="1"/>
    <xf numFmtId="166" fontId="29" fillId="0" borderId="14" xfId="0" applyNumberFormat="1" applyFont="1" applyBorder="1" applyAlignment="1" applyProtection="1"/>
    <xf numFmtId="4" fontId="1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0"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1" fillId="0" borderId="0" xfId="0" applyFont="1" applyAlignment="1" applyProtection="1">
      <alignment vertical="center" wrapText="1"/>
    </xf>
    <xf numFmtId="0" fontId="0" fillId="0" borderId="15" xfId="0" applyFont="1" applyBorder="1" applyAlignment="1" applyProtection="1">
      <alignmen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2"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0" applyFont="1" applyBorder="1" applyAlignment="1">
      <alignment vertical="center" wrapText="1"/>
    </xf>
    <xf numFmtId="0" fontId="33" fillId="0" borderId="27"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27" xfId="0" applyFont="1" applyBorder="1" applyAlignment="1">
      <alignment vertical="center" wrapText="1"/>
    </xf>
    <xf numFmtId="0" fontId="35" fillId="0" borderId="29" xfId="0" applyFont="1" applyBorder="1" applyAlignment="1">
      <alignment horizontal="left" wrapText="1"/>
    </xf>
    <xf numFmtId="0" fontId="33" fillId="0" borderId="28" xfId="0" applyFont="1" applyBorder="1" applyAlignment="1">
      <alignment vertical="center" wrapText="1"/>
    </xf>
    <xf numFmtId="0" fontId="35" fillId="0" borderId="1" xfId="0" applyFont="1" applyBorder="1" applyAlignment="1">
      <alignment horizontal="left" vertical="center" wrapText="1"/>
    </xf>
    <xf numFmtId="0" fontId="36" fillId="0" borderId="1" xfId="0" applyFont="1" applyBorder="1" applyAlignment="1">
      <alignment horizontal="left" vertical="center" wrapText="1"/>
    </xf>
    <xf numFmtId="0" fontId="36" fillId="0" borderId="27" xfId="0" applyFont="1" applyBorder="1" applyAlignment="1">
      <alignment vertical="center" wrapText="1"/>
    </xf>
    <xf numFmtId="0" fontId="36" fillId="0" borderId="1" xfId="0" applyFont="1" applyBorder="1" applyAlignment="1">
      <alignment vertical="center" wrapText="1"/>
    </xf>
    <xf numFmtId="0" fontId="36" fillId="0" borderId="1" xfId="0" applyFont="1" applyBorder="1" applyAlignment="1">
      <alignment horizontal="left" vertical="center"/>
    </xf>
    <xf numFmtId="0" fontId="36" fillId="0" borderId="1" xfId="0" applyFont="1" applyBorder="1" applyAlignment="1">
      <alignment vertical="center"/>
    </xf>
    <xf numFmtId="49" fontId="36" fillId="0" borderId="1" xfId="0" applyNumberFormat="1" applyFont="1" applyBorder="1" applyAlignment="1">
      <alignment horizontal="left" vertical="center" wrapText="1"/>
    </xf>
    <xf numFmtId="49" fontId="36" fillId="0" borderId="1" xfId="0" applyNumberFormat="1" applyFont="1" applyBorder="1" applyAlignment="1">
      <alignment vertical="center" wrapText="1"/>
    </xf>
    <xf numFmtId="0" fontId="33" fillId="0" borderId="30" xfId="0" applyFont="1" applyBorder="1" applyAlignment="1">
      <alignment vertical="center" wrapText="1"/>
    </xf>
    <xf numFmtId="0" fontId="37" fillId="0" borderId="29" xfId="0" applyFont="1" applyBorder="1" applyAlignment="1">
      <alignment vertical="center" wrapText="1"/>
    </xf>
    <xf numFmtId="0" fontId="33" fillId="0" borderId="31" xfId="0" applyFont="1" applyBorder="1" applyAlignment="1">
      <alignment vertical="center" wrapText="1"/>
    </xf>
    <xf numFmtId="0" fontId="33" fillId="0" borderId="1" xfId="0" applyFont="1" applyBorder="1" applyAlignment="1">
      <alignment vertical="top"/>
    </xf>
    <xf numFmtId="0" fontId="33" fillId="0" borderId="0" xfId="0" applyFont="1" applyAlignment="1">
      <alignment vertical="top"/>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33" fillId="0" borderId="26" xfId="0" applyFont="1" applyBorder="1" applyAlignment="1">
      <alignment horizontal="left" vertical="center"/>
    </xf>
    <xf numFmtId="0" fontId="33" fillId="0" borderId="27" xfId="0" applyFont="1" applyBorder="1" applyAlignment="1">
      <alignment horizontal="left" vertical="center"/>
    </xf>
    <xf numFmtId="0" fontId="34" fillId="0" borderId="1" xfId="0" applyFont="1" applyBorder="1" applyAlignment="1">
      <alignment horizontal="center" vertical="center"/>
    </xf>
    <xf numFmtId="0" fontId="33" fillId="0" borderId="28" xfId="0" applyFont="1" applyBorder="1" applyAlignment="1">
      <alignment horizontal="left" vertical="center"/>
    </xf>
    <xf numFmtId="0" fontId="35" fillId="0" borderId="1" xfId="0" applyFont="1" applyBorder="1" applyAlignment="1">
      <alignment horizontal="left" vertical="center"/>
    </xf>
    <xf numFmtId="0" fontId="38" fillId="0" borderId="0" xfId="0" applyFont="1" applyAlignment="1">
      <alignment horizontal="left" vertical="center"/>
    </xf>
    <xf numFmtId="0" fontId="35" fillId="0" borderId="29" xfId="0" applyFont="1" applyBorder="1" applyAlignment="1">
      <alignment horizontal="left" vertical="center"/>
    </xf>
    <xf numFmtId="0" fontId="35" fillId="0" borderId="29" xfId="0" applyFont="1" applyBorder="1" applyAlignment="1">
      <alignment horizontal="center" vertical="center"/>
    </xf>
    <xf numFmtId="0" fontId="38" fillId="0" borderId="29" xfId="0" applyFont="1" applyBorder="1" applyAlignment="1">
      <alignment horizontal="left" vertical="center"/>
    </xf>
    <xf numFmtId="0" fontId="39" fillId="0" borderId="1" xfId="0" applyFont="1" applyBorder="1" applyAlignment="1">
      <alignment horizontal="left" vertical="center"/>
    </xf>
    <xf numFmtId="0" fontId="36" fillId="0" borderId="0" xfId="0" applyFont="1" applyAlignment="1">
      <alignment horizontal="left" vertical="center"/>
    </xf>
    <xf numFmtId="0" fontId="36" fillId="0" borderId="1" xfId="0" applyFont="1" applyBorder="1" applyAlignment="1">
      <alignment horizontal="center" vertical="center"/>
    </xf>
    <xf numFmtId="0" fontId="36" fillId="0" borderId="27" xfId="0" applyFont="1" applyBorder="1" applyAlignment="1">
      <alignment horizontal="left"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xf>
    <xf numFmtId="0" fontId="33" fillId="0" borderId="30" xfId="0" applyFont="1" applyBorder="1" applyAlignment="1">
      <alignment horizontal="left" vertical="center"/>
    </xf>
    <xf numFmtId="0" fontId="37" fillId="0" borderId="29" xfId="0" applyFont="1" applyBorder="1" applyAlignment="1">
      <alignment horizontal="left" vertical="center"/>
    </xf>
    <xf numFmtId="0" fontId="33" fillId="0" borderId="31" xfId="0" applyFont="1" applyBorder="1" applyAlignment="1">
      <alignment horizontal="left" vertical="center"/>
    </xf>
    <xf numFmtId="0" fontId="33" fillId="0" borderId="1" xfId="0" applyFont="1" applyBorder="1" applyAlignment="1">
      <alignment horizontal="left" vertical="center"/>
    </xf>
    <xf numFmtId="0" fontId="37" fillId="0" borderId="1" xfId="0" applyFont="1" applyBorder="1" applyAlignment="1">
      <alignment horizontal="left" vertical="center"/>
    </xf>
    <xf numFmtId="0" fontId="38" fillId="0" borderId="1" xfId="0" applyFont="1" applyBorder="1" applyAlignment="1">
      <alignment horizontal="left" vertical="center"/>
    </xf>
    <xf numFmtId="0" fontId="36" fillId="0" borderId="29" xfId="0" applyFont="1" applyBorder="1" applyAlignment="1">
      <alignment horizontal="left" vertical="center"/>
    </xf>
    <xf numFmtId="0" fontId="33" fillId="0" borderId="1" xfId="0" applyFont="1" applyBorder="1" applyAlignment="1">
      <alignment horizontal="left" vertical="center" wrapText="1"/>
    </xf>
    <xf numFmtId="0" fontId="36" fillId="0" borderId="1" xfId="0" applyFont="1" applyBorder="1" applyAlignment="1">
      <alignment horizontal="center" vertical="center" wrapText="1"/>
    </xf>
    <xf numFmtId="0" fontId="33" fillId="0" borderId="24" xfId="0" applyFont="1" applyBorder="1" applyAlignment="1">
      <alignment horizontal="left" vertical="center" wrapText="1"/>
    </xf>
    <xf numFmtId="0" fontId="33" fillId="0" borderId="25" xfId="0" applyFont="1" applyBorder="1" applyAlignment="1">
      <alignment horizontal="left" vertical="center" wrapText="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8" xfId="0" applyFont="1" applyBorder="1" applyAlignment="1">
      <alignment horizontal="left" vertical="center"/>
    </xf>
    <xf numFmtId="0" fontId="36" fillId="0" borderId="30" xfId="0" applyFont="1" applyBorder="1" applyAlignment="1">
      <alignment horizontal="left" vertical="center" wrapText="1"/>
    </xf>
    <xf numFmtId="0" fontId="36" fillId="0" borderId="29" xfId="0" applyFont="1" applyBorder="1" applyAlignment="1">
      <alignment horizontal="left" vertical="center" wrapText="1"/>
    </xf>
    <xf numFmtId="0" fontId="36" fillId="0" borderId="31" xfId="0" applyFont="1" applyBorder="1" applyAlignment="1">
      <alignment horizontal="left" vertical="center" wrapText="1"/>
    </xf>
    <xf numFmtId="0" fontId="36" fillId="0" borderId="1" xfId="0" applyFont="1" applyBorder="1" applyAlignment="1">
      <alignment horizontal="left" vertical="top"/>
    </xf>
    <xf numFmtId="0" fontId="36" fillId="0" borderId="1" xfId="0" applyFont="1" applyBorder="1" applyAlignment="1">
      <alignment horizontal="center" vertical="top"/>
    </xf>
    <xf numFmtId="0" fontId="36" fillId="0" borderId="30" xfId="0" applyFont="1" applyBorder="1" applyAlignment="1">
      <alignment horizontal="left" vertical="center"/>
    </xf>
    <xf numFmtId="0" fontId="36" fillId="0" borderId="31" xfId="0" applyFont="1" applyBorder="1" applyAlignment="1">
      <alignment horizontal="left" vertical="center"/>
    </xf>
    <xf numFmtId="0" fontId="38" fillId="0" borderId="0" xfId="0" applyFont="1" applyAlignment="1">
      <alignment vertical="center"/>
    </xf>
    <xf numFmtId="0" fontId="35" fillId="0" borderId="1" xfId="0" applyFont="1" applyBorder="1" applyAlignment="1">
      <alignment vertical="center"/>
    </xf>
    <xf numFmtId="0" fontId="38" fillId="0" borderId="29" xfId="0" applyFont="1" applyBorder="1" applyAlignment="1">
      <alignment vertical="center"/>
    </xf>
    <xf numFmtId="0" fontId="35" fillId="0" borderId="29" xfId="0" applyFont="1" applyBorder="1" applyAlignment="1">
      <alignment vertical="center"/>
    </xf>
    <xf numFmtId="0" fontId="0" fillId="0" borderId="1" xfId="0" applyBorder="1" applyAlignment="1">
      <alignment vertical="top"/>
    </xf>
    <xf numFmtId="49" fontId="36" fillId="0" borderId="1" xfId="0" applyNumberFormat="1" applyFont="1" applyBorder="1" applyAlignment="1">
      <alignment horizontal="left" vertical="center"/>
    </xf>
    <xf numFmtId="0" fontId="0" fillId="0" borderId="29" xfId="0" applyBorder="1" applyAlignment="1">
      <alignment vertical="top"/>
    </xf>
    <xf numFmtId="0" fontId="35" fillId="0" borderId="29" xfId="0" applyFont="1" applyBorder="1" applyAlignment="1">
      <alignment horizontal="left"/>
    </xf>
    <xf numFmtId="0" fontId="38" fillId="0" borderId="29" xfId="0" applyFont="1" applyBorder="1" applyAlignment="1"/>
    <xf numFmtId="0" fontId="33" fillId="0" borderId="27" xfId="0" applyFont="1" applyBorder="1" applyAlignment="1">
      <alignment vertical="top"/>
    </xf>
    <xf numFmtId="0" fontId="33" fillId="0" borderId="28" xfId="0" applyFont="1" applyBorder="1" applyAlignment="1">
      <alignment vertical="top"/>
    </xf>
    <xf numFmtId="0" fontId="33" fillId="0" borderId="1" xfId="0" applyFont="1" applyBorder="1" applyAlignment="1">
      <alignment horizontal="center" vertical="center"/>
    </xf>
    <xf numFmtId="0" fontId="33" fillId="0" borderId="1" xfId="0" applyFont="1" applyBorder="1" applyAlignment="1">
      <alignment horizontal="left" vertical="top"/>
    </xf>
    <xf numFmtId="0" fontId="33" fillId="0" borderId="30" xfId="0" applyFont="1" applyBorder="1" applyAlignment="1">
      <alignment vertical="top"/>
    </xf>
    <xf numFmtId="0" fontId="33" fillId="0" borderId="29" xfId="0" applyFont="1" applyBorder="1" applyAlignment="1">
      <alignment vertical="top"/>
    </xf>
    <xf numFmtId="0" fontId="3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19</v>
      </c>
      <c r="AO11" s="21"/>
      <c r="AP11" s="21"/>
      <c r="AQ11" s="21"/>
      <c r="AR11" s="19"/>
      <c r="BE11" s="30"/>
      <c r="BS11" s="16" t="s">
        <v>6</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19</v>
      </c>
      <c r="AO17" s="21"/>
      <c r="AP17" s="21"/>
      <c r="AQ17" s="21"/>
      <c r="AR17" s="19"/>
      <c r="BE17" s="30"/>
      <c r="BS17" s="16" t="s">
        <v>33</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19</v>
      </c>
      <c r="AO20" s="21"/>
      <c r="AP20" s="21"/>
      <c r="AQ20" s="21"/>
      <c r="AR20" s="19"/>
      <c r="BE20" s="30"/>
      <c r="BS20" s="16" t="s">
        <v>4</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4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25.92" customHeight="1">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30"/>
    </row>
    <row r="27" s="1" customFormat="1" ht="6.96" customHeight="1">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30"/>
    </row>
    <row r="28" s="1" customFormat="1">
      <c r="B28" s="37"/>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42"/>
      <c r="BE28" s="30"/>
    </row>
    <row r="29" s="2" customFormat="1" ht="14.4" customHeight="1">
      <c r="B29" s="44"/>
      <c r="C29" s="45"/>
      <c r="D29" s="31" t="s">
        <v>42</v>
      </c>
      <c r="E29" s="45"/>
      <c r="F29" s="31" t="s">
        <v>43</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30"/>
    </row>
    <row r="30" s="2" customFormat="1" ht="14.4" customHeight="1">
      <c r="B30" s="44"/>
      <c r="C30" s="45"/>
      <c r="D30" s="45"/>
      <c r="E30" s="45"/>
      <c r="F30" s="31" t="s">
        <v>44</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30"/>
    </row>
    <row r="31" hidden="1" s="2" customFormat="1" ht="14.4" customHeight="1">
      <c r="B31" s="44"/>
      <c r="C31" s="45"/>
      <c r="D31" s="45"/>
      <c r="E31" s="45"/>
      <c r="F31" s="31" t="s">
        <v>45</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30"/>
    </row>
    <row r="32" hidden="1" s="2" customFormat="1" ht="14.4" customHeight="1">
      <c r="B32" s="44"/>
      <c r="C32" s="45"/>
      <c r="D32" s="45"/>
      <c r="E32" s="45"/>
      <c r="F32" s="31" t="s">
        <v>46</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30"/>
    </row>
    <row r="33" hidden="1" s="2" customFormat="1" ht="14.4" customHeight="1">
      <c r="B33" s="44"/>
      <c r="C33" s="45"/>
      <c r="D33" s="45"/>
      <c r="E33" s="45"/>
      <c r="F33" s="31" t="s">
        <v>47</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row>
    <row r="34" s="1" customFormat="1" ht="6.96" customHeight="1">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row>
    <row r="35" s="1" customFormat="1" ht="25.92" customHeight="1">
      <c r="B35" s="37"/>
      <c r="C35" s="49"/>
      <c r="D35" s="50" t="s">
        <v>48</v>
      </c>
      <c r="E35" s="51"/>
      <c r="F35" s="51"/>
      <c r="G35" s="51"/>
      <c r="H35" s="51"/>
      <c r="I35" s="51"/>
      <c r="J35" s="51"/>
      <c r="K35" s="51"/>
      <c r="L35" s="51"/>
      <c r="M35" s="51"/>
      <c r="N35" s="51"/>
      <c r="O35" s="51"/>
      <c r="P35" s="51"/>
      <c r="Q35" s="51"/>
      <c r="R35" s="51"/>
      <c r="S35" s="51"/>
      <c r="T35" s="52" t="s">
        <v>49</v>
      </c>
      <c r="U35" s="51"/>
      <c r="V35" s="51"/>
      <c r="W35" s="51"/>
      <c r="X35" s="53" t="s">
        <v>50</v>
      </c>
      <c r="Y35" s="51"/>
      <c r="Z35" s="51"/>
      <c r="AA35" s="51"/>
      <c r="AB35" s="51"/>
      <c r="AC35" s="51"/>
      <c r="AD35" s="51"/>
      <c r="AE35" s="51"/>
      <c r="AF35" s="51"/>
      <c r="AG35" s="51"/>
      <c r="AH35" s="51"/>
      <c r="AI35" s="51"/>
      <c r="AJ35" s="51"/>
      <c r="AK35" s="54">
        <f>SUM(AK26:AK33)</f>
        <v>0</v>
      </c>
      <c r="AL35" s="51"/>
      <c r="AM35" s="51"/>
      <c r="AN35" s="51"/>
      <c r="AO35" s="55"/>
      <c r="AP35" s="49"/>
      <c r="AQ35" s="49"/>
      <c r="AR35" s="42"/>
    </row>
    <row r="36" s="1" customFormat="1" ht="6.96"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row>
    <row r="37" s="1" customFormat="1" ht="6.96" customHeight="1">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2"/>
    </row>
    <row r="41" s="1" customFormat="1" ht="6.96" customHeight="1">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2"/>
    </row>
    <row r="42" s="1" customFormat="1" ht="24.96" customHeight="1">
      <c r="B42" s="37"/>
      <c r="C42" s="22"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row>
    <row r="43" s="1" customFormat="1" ht="6.96" customHeight="1">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row>
    <row r="44" s="1" customFormat="1" ht="12" customHeight="1">
      <c r="B44" s="37"/>
      <c r="C44" s="31" t="s">
        <v>13</v>
      </c>
      <c r="D44" s="38"/>
      <c r="E44" s="38"/>
      <c r="F44" s="38"/>
      <c r="G44" s="38"/>
      <c r="H44" s="38"/>
      <c r="I44" s="38"/>
      <c r="J44" s="38"/>
      <c r="K44" s="38"/>
      <c r="L44" s="38" t="str">
        <f>K5</f>
        <v>MASN05C</v>
      </c>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42"/>
    </row>
    <row r="45" s="3" customFormat="1" ht="36.96" customHeight="1">
      <c r="B45" s="60"/>
      <c r="C45" s="61" t="s">
        <v>16</v>
      </c>
      <c r="D45" s="62"/>
      <c r="E45" s="62"/>
      <c r="F45" s="62"/>
      <c r="G45" s="62"/>
      <c r="H45" s="62"/>
      <c r="I45" s="62"/>
      <c r="J45" s="62"/>
      <c r="K45" s="62"/>
      <c r="L45" s="63" t="str">
        <f>K6</f>
        <v>Oddělení následné péče 4 .etapa - Spojovací krček , Stavba č.p.600 na p.č. 750 v k.ú. Stod,</v>
      </c>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4"/>
    </row>
    <row r="46" s="1" customFormat="1" ht="6.96" customHeight="1">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row>
    <row r="47" s="1" customFormat="1" ht="12" customHeight="1">
      <c r="B47" s="37"/>
      <c r="C47" s="31" t="s">
        <v>21</v>
      </c>
      <c r="D47" s="38"/>
      <c r="E47" s="38"/>
      <c r="F47" s="38"/>
      <c r="G47" s="38"/>
      <c r="H47" s="38"/>
      <c r="I47" s="38"/>
      <c r="J47" s="38"/>
      <c r="K47" s="38"/>
      <c r="L47" s="65"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66" t="str">
        <f>IF(AN8= "","",AN8)</f>
        <v>4. 6. 2019</v>
      </c>
      <c r="AN47" s="66"/>
      <c r="AO47" s="38"/>
      <c r="AP47" s="38"/>
      <c r="AQ47" s="38"/>
      <c r="AR47" s="42"/>
    </row>
    <row r="48" s="1" customFormat="1" ht="6.96" customHeight="1">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row>
    <row r="49" s="1" customFormat="1" ht="24.9" customHeight="1">
      <c r="B49" s="37"/>
      <c r="C49" s="31" t="s">
        <v>25</v>
      </c>
      <c r="D49" s="38"/>
      <c r="E49" s="38"/>
      <c r="F49" s="38"/>
      <c r="G49" s="38"/>
      <c r="H49" s="38"/>
      <c r="I49" s="38"/>
      <c r="J49" s="38"/>
      <c r="K49" s="38"/>
      <c r="L49" s="38" t="str">
        <f>IF(E11= "","",E11)</f>
        <v>Stodská nemocnice a.s.</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67" t="str">
        <f>IF(E17="","",E17)</f>
        <v>Atelier Mastný, nám.T.G.Masaryka,Plzeň</v>
      </c>
      <c r="AN49" s="38"/>
      <c r="AO49" s="38"/>
      <c r="AP49" s="38"/>
      <c r="AQ49" s="38"/>
      <c r="AR49" s="42"/>
      <c r="AS49" s="68" t="s">
        <v>52</v>
      </c>
      <c r="AT49" s="69"/>
      <c r="AU49" s="70"/>
      <c r="AV49" s="70"/>
      <c r="AW49" s="70"/>
      <c r="AX49" s="70"/>
      <c r="AY49" s="70"/>
      <c r="AZ49" s="70"/>
      <c r="BA49" s="70"/>
      <c r="BB49" s="70"/>
      <c r="BC49" s="70"/>
      <c r="BD49" s="71"/>
    </row>
    <row r="50" s="1" customFormat="1" ht="13.65" customHeight="1">
      <c r="B50" s="37"/>
      <c r="C50" s="31" t="s">
        <v>29</v>
      </c>
      <c r="D50" s="38"/>
      <c r="E50" s="38"/>
      <c r="F50" s="38"/>
      <c r="G50" s="38"/>
      <c r="H50" s="38"/>
      <c r="I50" s="38"/>
      <c r="J50" s="38"/>
      <c r="K50" s="38"/>
      <c r="L50" s="38"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67" t="str">
        <f>IF(E20="","",E20)</f>
        <v>Straka</v>
      </c>
      <c r="AN50" s="38"/>
      <c r="AO50" s="38"/>
      <c r="AP50" s="38"/>
      <c r="AQ50" s="38"/>
      <c r="AR50" s="42"/>
      <c r="AS50" s="72"/>
      <c r="AT50" s="73"/>
      <c r="AU50" s="74"/>
      <c r="AV50" s="74"/>
      <c r="AW50" s="74"/>
      <c r="AX50" s="74"/>
      <c r="AY50" s="74"/>
      <c r="AZ50" s="74"/>
      <c r="BA50" s="74"/>
      <c r="BB50" s="74"/>
      <c r="BC50" s="74"/>
      <c r="BD50" s="75"/>
    </row>
    <row r="51" s="1" customFormat="1" ht="10.8" customHeight="1">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76"/>
      <c r="AT51" s="77"/>
      <c r="AU51" s="78"/>
      <c r="AV51" s="78"/>
      <c r="AW51" s="78"/>
      <c r="AX51" s="78"/>
      <c r="AY51" s="78"/>
      <c r="AZ51" s="78"/>
      <c r="BA51" s="78"/>
      <c r="BB51" s="78"/>
      <c r="BC51" s="78"/>
      <c r="BD51" s="79"/>
    </row>
    <row r="52" s="1" customFormat="1" ht="29.28" customHeight="1">
      <c r="B52" s="37"/>
      <c r="C52" s="80" t="s">
        <v>53</v>
      </c>
      <c r="D52" s="81"/>
      <c r="E52" s="81"/>
      <c r="F52" s="81"/>
      <c r="G52" s="81"/>
      <c r="H52" s="82"/>
      <c r="I52" s="83" t="s">
        <v>54</v>
      </c>
      <c r="J52" s="81"/>
      <c r="K52" s="81"/>
      <c r="L52" s="81"/>
      <c r="M52" s="81"/>
      <c r="N52" s="81"/>
      <c r="O52" s="81"/>
      <c r="P52" s="81"/>
      <c r="Q52" s="81"/>
      <c r="R52" s="81"/>
      <c r="S52" s="81"/>
      <c r="T52" s="81"/>
      <c r="U52" s="81"/>
      <c r="V52" s="81"/>
      <c r="W52" s="81"/>
      <c r="X52" s="81"/>
      <c r="Y52" s="81"/>
      <c r="Z52" s="81"/>
      <c r="AA52" s="81"/>
      <c r="AB52" s="81"/>
      <c r="AC52" s="81"/>
      <c r="AD52" s="81"/>
      <c r="AE52" s="81"/>
      <c r="AF52" s="81"/>
      <c r="AG52" s="84" t="s">
        <v>55</v>
      </c>
      <c r="AH52" s="81"/>
      <c r="AI52" s="81"/>
      <c r="AJ52" s="81"/>
      <c r="AK52" s="81"/>
      <c r="AL52" s="81"/>
      <c r="AM52" s="81"/>
      <c r="AN52" s="83" t="s">
        <v>56</v>
      </c>
      <c r="AO52" s="81"/>
      <c r="AP52" s="81"/>
      <c r="AQ52" s="85" t="s">
        <v>57</v>
      </c>
      <c r="AR52" s="42"/>
      <c r="AS52" s="86" t="s">
        <v>58</v>
      </c>
      <c r="AT52" s="87" t="s">
        <v>59</v>
      </c>
      <c r="AU52" s="87" t="s">
        <v>60</v>
      </c>
      <c r="AV52" s="87" t="s">
        <v>61</v>
      </c>
      <c r="AW52" s="87" t="s">
        <v>62</v>
      </c>
      <c r="AX52" s="87" t="s">
        <v>63</v>
      </c>
      <c r="AY52" s="87" t="s">
        <v>64</v>
      </c>
      <c r="AZ52" s="87" t="s">
        <v>65</v>
      </c>
      <c r="BA52" s="87" t="s">
        <v>66</v>
      </c>
      <c r="BB52" s="87" t="s">
        <v>67</v>
      </c>
      <c r="BC52" s="87" t="s">
        <v>68</v>
      </c>
      <c r="BD52" s="88" t="s">
        <v>69</v>
      </c>
    </row>
    <row r="53" s="1" customFormat="1" ht="10.8" customHeight="1">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89"/>
      <c r="AT53" s="90"/>
      <c r="AU53" s="90"/>
      <c r="AV53" s="90"/>
      <c r="AW53" s="90"/>
      <c r="AX53" s="90"/>
      <c r="AY53" s="90"/>
      <c r="AZ53" s="90"/>
      <c r="BA53" s="90"/>
      <c r="BB53" s="90"/>
      <c r="BC53" s="90"/>
      <c r="BD53" s="91"/>
    </row>
    <row r="54" s="4" customFormat="1" ht="32.4" customHeight="1">
      <c r="B54" s="92"/>
      <c r="C54" s="93" t="s">
        <v>70</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ROUND(SUM(AG55:AG62),2)</f>
        <v>0</v>
      </c>
      <c r="AH54" s="95"/>
      <c r="AI54" s="95"/>
      <c r="AJ54" s="95"/>
      <c r="AK54" s="95"/>
      <c r="AL54" s="95"/>
      <c r="AM54" s="95"/>
      <c r="AN54" s="96">
        <f>SUM(AG54,AT54)</f>
        <v>0</v>
      </c>
      <c r="AO54" s="96"/>
      <c r="AP54" s="96"/>
      <c r="AQ54" s="97" t="s">
        <v>19</v>
      </c>
      <c r="AR54" s="98"/>
      <c r="AS54" s="99">
        <f>ROUND(SUM(AS55:AS62),2)</f>
        <v>0</v>
      </c>
      <c r="AT54" s="100">
        <f>ROUND(SUM(AV54:AW54),2)</f>
        <v>0</v>
      </c>
      <c r="AU54" s="101">
        <f>ROUND(SUM(AU55:AU62),5)</f>
        <v>0</v>
      </c>
      <c r="AV54" s="100">
        <f>ROUND(AZ54*L29,2)</f>
        <v>0</v>
      </c>
      <c r="AW54" s="100">
        <f>ROUND(BA54*L30,2)</f>
        <v>0</v>
      </c>
      <c r="AX54" s="100">
        <f>ROUND(BB54*L29,2)</f>
        <v>0</v>
      </c>
      <c r="AY54" s="100">
        <f>ROUND(BC54*L30,2)</f>
        <v>0</v>
      </c>
      <c r="AZ54" s="100">
        <f>ROUND(SUM(AZ55:AZ62),2)</f>
        <v>0</v>
      </c>
      <c r="BA54" s="100">
        <f>ROUND(SUM(BA55:BA62),2)</f>
        <v>0</v>
      </c>
      <c r="BB54" s="100">
        <f>ROUND(SUM(BB55:BB62),2)</f>
        <v>0</v>
      </c>
      <c r="BC54" s="100">
        <f>ROUND(SUM(BC55:BC62),2)</f>
        <v>0</v>
      </c>
      <c r="BD54" s="102">
        <f>ROUND(SUM(BD55:BD62),2)</f>
        <v>0</v>
      </c>
      <c r="BS54" s="103" t="s">
        <v>71</v>
      </c>
      <c r="BT54" s="103" t="s">
        <v>72</v>
      </c>
      <c r="BU54" s="104" t="s">
        <v>73</v>
      </c>
      <c r="BV54" s="103" t="s">
        <v>74</v>
      </c>
      <c r="BW54" s="103" t="s">
        <v>5</v>
      </c>
      <c r="BX54" s="103" t="s">
        <v>75</v>
      </c>
      <c r="CL54" s="103" t="s">
        <v>19</v>
      </c>
    </row>
    <row r="55" s="5" customFormat="1" ht="27" customHeight="1">
      <c r="A55" s="105" t="s">
        <v>76</v>
      </c>
      <c r="B55" s="106"/>
      <c r="C55" s="107"/>
      <c r="D55" s="108" t="s">
        <v>77</v>
      </c>
      <c r="E55" s="108"/>
      <c r="F55" s="108"/>
      <c r="G55" s="108"/>
      <c r="H55" s="108"/>
      <c r="I55" s="109"/>
      <c r="J55" s="108" t="s">
        <v>78</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'MASN0501 - Spojovací krče...'!J30</f>
        <v>0</v>
      </c>
      <c r="AH55" s="109"/>
      <c r="AI55" s="109"/>
      <c r="AJ55" s="109"/>
      <c r="AK55" s="109"/>
      <c r="AL55" s="109"/>
      <c r="AM55" s="109"/>
      <c r="AN55" s="110">
        <f>SUM(AG55,AT55)</f>
        <v>0</v>
      </c>
      <c r="AO55" s="109"/>
      <c r="AP55" s="109"/>
      <c r="AQ55" s="111" t="s">
        <v>79</v>
      </c>
      <c r="AR55" s="112"/>
      <c r="AS55" s="113">
        <v>0</v>
      </c>
      <c r="AT55" s="114">
        <f>ROUND(SUM(AV55:AW55),2)</f>
        <v>0</v>
      </c>
      <c r="AU55" s="115">
        <f>'MASN0501 - Spojovací krče...'!P98</f>
        <v>0</v>
      </c>
      <c r="AV55" s="114">
        <f>'MASN0501 - Spojovací krče...'!J33</f>
        <v>0</v>
      </c>
      <c r="AW55" s="114">
        <f>'MASN0501 - Spojovací krče...'!J34</f>
        <v>0</v>
      </c>
      <c r="AX55" s="114">
        <f>'MASN0501 - Spojovací krče...'!J35</f>
        <v>0</v>
      </c>
      <c r="AY55" s="114">
        <f>'MASN0501 - Spojovací krče...'!J36</f>
        <v>0</v>
      </c>
      <c r="AZ55" s="114">
        <f>'MASN0501 - Spojovací krče...'!F33</f>
        <v>0</v>
      </c>
      <c r="BA55" s="114">
        <f>'MASN0501 - Spojovací krče...'!F34</f>
        <v>0</v>
      </c>
      <c r="BB55" s="114">
        <f>'MASN0501 - Spojovací krče...'!F35</f>
        <v>0</v>
      </c>
      <c r="BC55" s="114">
        <f>'MASN0501 - Spojovací krče...'!F36</f>
        <v>0</v>
      </c>
      <c r="BD55" s="116">
        <f>'MASN0501 - Spojovací krče...'!F37</f>
        <v>0</v>
      </c>
      <c r="BT55" s="117" t="s">
        <v>80</v>
      </c>
      <c r="BV55" s="117" t="s">
        <v>74</v>
      </c>
      <c r="BW55" s="117" t="s">
        <v>81</v>
      </c>
      <c r="BX55" s="117" t="s">
        <v>5</v>
      </c>
      <c r="CL55" s="117" t="s">
        <v>19</v>
      </c>
      <c r="CM55" s="117" t="s">
        <v>82</v>
      </c>
    </row>
    <row r="56" s="5" customFormat="1" ht="27" customHeight="1">
      <c r="A56" s="105" t="s">
        <v>76</v>
      </c>
      <c r="B56" s="106"/>
      <c r="C56" s="107"/>
      <c r="D56" s="108" t="s">
        <v>83</v>
      </c>
      <c r="E56" s="108"/>
      <c r="F56" s="108"/>
      <c r="G56" s="108"/>
      <c r="H56" s="108"/>
      <c r="I56" s="109"/>
      <c r="J56" s="108" t="s">
        <v>84</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'MASN0502 - Elektroinstalace'!J30</f>
        <v>0</v>
      </c>
      <c r="AH56" s="109"/>
      <c r="AI56" s="109"/>
      <c r="AJ56" s="109"/>
      <c r="AK56" s="109"/>
      <c r="AL56" s="109"/>
      <c r="AM56" s="109"/>
      <c r="AN56" s="110">
        <f>SUM(AG56,AT56)</f>
        <v>0</v>
      </c>
      <c r="AO56" s="109"/>
      <c r="AP56" s="109"/>
      <c r="AQ56" s="111" t="s">
        <v>79</v>
      </c>
      <c r="AR56" s="112"/>
      <c r="AS56" s="113">
        <v>0</v>
      </c>
      <c r="AT56" s="114">
        <f>ROUND(SUM(AV56:AW56),2)</f>
        <v>0</v>
      </c>
      <c r="AU56" s="115">
        <f>'MASN0502 - Elektroinstalace'!P81</f>
        <v>0</v>
      </c>
      <c r="AV56" s="114">
        <f>'MASN0502 - Elektroinstalace'!J33</f>
        <v>0</v>
      </c>
      <c r="AW56" s="114">
        <f>'MASN0502 - Elektroinstalace'!J34</f>
        <v>0</v>
      </c>
      <c r="AX56" s="114">
        <f>'MASN0502 - Elektroinstalace'!J35</f>
        <v>0</v>
      </c>
      <c r="AY56" s="114">
        <f>'MASN0502 - Elektroinstalace'!J36</f>
        <v>0</v>
      </c>
      <c r="AZ56" s="114">
        <f>'MASN0502 - Elektroinstalace'!F33</f>
        <v>0</v>
      </c>
      <c r="BA56" s="114">
        <f>'MASN0502 - Elektroinstalace'!F34</f>
        <v>0</v>
      </c>
      <c r="BB56" s="114">
        <f>'MASN0502 - Elektroinstalace'!F35</f>
        <v>0</v>
      </c>
      <c r="BC56" s="114">
        <f>'MASN0502 - Elektroinstalace'!F36</f>
        <v>0</v>
      </c>
      <c r="BD56" s="116">
        <f>'MASN0502 - Elektroinstalace'!F37</f>
        <v>0</v>
      </c>
      <c r="BT56" s="117" t="s">
        <v>80</v>
      </c>
      <c r="BV56" s="117" t="s">
        <v>74</v>
      </c>
      <c r="BW56" s="117" t="s">
        <v>85</v>
      </c>
      <c r="BX56" s="117" t="s">
        <v>5</v>
      </c>
      <c r="CL56" s="117" t="s">
        <v>19</v>
      </c>
      <c r="CM56" s="117" t="s">
        <v>82</v>
      </c>
    </row>
    <row r="57" s="5" customFormat="1" ht="27" customHeight="1">
      <c r="A57" s="105" t="s">
        <v>76</v>
      </c>
      <c r="B57" s="106"/>
      <c r="C57" s="107"/>
      <c r="D57" s="108" t="s">
        <v>86</v>
      </c>
      <c r="E57" s="108"/>
      <c r="F57" s="108"/>
      <c r="G57" s="108"/>
      <c r="H57" s="108"/>
      <c r="I57" s="109"/>
      <c r="J57" s="108" t="s">
        <v>87</v>
      </c>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10">
        <f>'MASN0503 - Slaboproud'!J30</f>
        <v>0</v>
      </c>
      <c r="AH57" s="109"/>
      <c r="AI57" s="109"/>
      <c r="AJ57" s="109"/>
      <c r="AK57" s="109"/>
      <c r="AL57" s="109"/>
      <c r="AM57" s="109"/>
      <c r="AN57" s="110">
        <f>SUM(AG57,AT57)</f>
        <v>0</v>
      </c>
      <c r="AO57" s="109"/>
      <c r="AP57" s="109"/>
      <c r="AQ57" s="111" t="s">
        <v>79</v>
      </c>
      <c r="AR57" s="112"/>
      <c r="AS57" s="113">
        <v>0</v>
      </c>
      <c r="AT57" s="114">
        <f>ROUND(SUM(AV57:AW57),2)</f>
        <v>0</v>
      </c>
      <c r="AU57" s="115">
        <f>'MASN0503 - Slaboproud'!P81</f>
        <v>0</v>
      </c>
      <c r="AV57" s="114">
        <f>'MASN0503 - Slaboproud'!J33</f>
        <v>0</v>
      </c>
      <c r="AW57" s="114">
        <f>'MASN0503 - Slaboproud'!J34</f>
        <v>0</v>
      </c>
      <c r="AX57" s="114">
        <f>'MASN0503 - Slaboproud'!J35</f>
        <v>0</v>
      </c>
      <c r="AY57" s="114">
        <f>'MASN0503 - Slaboproud'!J36</f>
        <v>0</v>
      </c>
      <c r="AZ57" s="114">
        <f>'MASN0503 - Slaboproud'!F33</f>
        <v>0</v>
      </c>
      <c r="BA57" s="114">
        <f>'MASN0503 - Slaboproud'!F34</f>
        <v>0</v>
      </c>
      <c r="BB57" s="114">
        <f>'MASN0503 - Slaboproud'!F35</f>
        <v>0</v>
      </c>
      <c r="BC57" s="114">
        <f>'MASN0503 - Slaboproud'!F36</f>
        <v>0</v>
      </c>
      <c r="BD57" s="116">
        <f>'MASN0503 - Slaboproud'!F37</f>
        <v>0</v>
      </c>
      <c r="BT57" s="117" t="s">
        <v>80</v>
      </c>
      <c r="BV57" s="117" t="s">
        <v>74</v>
      </c>
      <c r="BW57" s="117" t="s">
        <v>88</v>
      </c>
      <c r="BX57" s="117" t="s">
        <v>5</v>
      </c>
      <c r="CL57" s="117" t="s">
        <v>19</v>
      </c>
      <c r="CM57" s="117" t="s">
        <v>82</v>
      </c>
    </row>
    <row r="58" s="5" customFormat="1" ht="27" customHeight="1">
      <c r="A58" s="105" t="s">
        <v>76</v>
      </c>
      <c r="B58" s="106"/>
      <c r="C58" s="107"/>
      <c r="D58" s="108" t="s">
        <v>89</v>
      </c>
      <c r="E58" s="108"/>
      <c r="F58" s="108"/>
      <c r="G58" s="108"/>
      <c r="H58" s="108"/>
      <c r="I58" s="109"/>
      <c r="J58" s="108" t="s">
        <v>90</v>
      </c>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10">
        <f>'MASN0504 - Zdravotní tech...'!J30</f>
        <v>0</v>
      </c>
      <c r="AH58" s="109"/>
      <c r="AI58" s="109"/>
      <c r="AJ58" s="109"/>
      <c r="AK58" s="109"/>
      <c r="AL58" s="109"/>
      <c r="AM58" s="109"/>
      <c r="AN58" s="110">
        <f>SUM(AG58,AT58)</f>
        <v>0</v>
      </c>
      <c r="AO58" s="109"/>
      <c r="AP58" s="109"/>
      <c r="AQ58" s="111" t="s">
        <v>79</v>
      </c>
      <c r="AR58" s="112"/>
      <c r="AS58" s="113">
        <v>0</v>
      </c>
      <c r="AT58" s="114">
        <f>ROUND(SUM(AV58:AW58),2)</f>
        <v>0</v>
      </c>
      <c r="AU58" s="115">
        <f>'MASN0504 - Zdravotní tech...'!P81</f>
        <v>0</v>
      </c>
      <c r="AV58" s="114">
        <f>'MASN0504 - Zdravotní tech...'!J33</f>
        <v>0</v>
      </c>
      <c r="AW58" s="114">
        <f>'MASN0504 - Zdravotní tech...'!J34</f>
        <v>0</v>
      </c>
      <c r="AX58" s="114">
        <f>'MASN0504 - Zdravotní tech...'!J35</f>
        <v>0</v>
      </c>
      <c r="AY58" s="114">
        <f>'MASN0504 - Zdravotní tech...'!J36</f>
        <v>0</v>
      </c>
      <c r="AZ58" s="114">
        <f>'MASN0504 - Zdravotní tech...'!F33</f>
        <v>0</v>
      </c>
      <c r="BA58" s="114">
        <f>'MASN0504 - Zdravotní tech...'!F34</f>
        <v>0</v>
      </c>
      <c r="BB58" s="114">
        <f>'MASN0504 - Zdravotní tech...'!F35</f>
        <v>0</v>
      </c>
      <c r="BC58" s="114">
        <f>'MASN0504 - Zdravotní tech...'!F36</f>
        <v>0</v>
      </c>
      <c r="BD58" s="116">
        <f>'MASN0504 - Zdravotní tech...'!F37</f>
        <v>0</v>
      </c>
      <c r="BT58" s="117" t="s">
        <v>80</v>
      </c>
      <c r="BV58" s="117" t="s">
        <v>74</v>
      </c>
      <c r="BW58" s="117" t="s">
        <v>91</v>
      </c>
      <c r="BX58" s="117" t="s">
        <v>5</v>
      </c>
      <c r="CL58" s="117" t="s">
        <v>19</v>
      </c>
      <c r="CM58" s="117" t="s">
        <v>82</v>
      </c>
    </row>
    <row r="59" s="5" customFormat="1" ht="27" customHeight="1">
      <c r="A59" s="105" t="s">
        <v>76</v>
      </c>
      <c r="B59" s="106"/>
      <c r="C59" s="107"/>
      <c r="D59" s="108" t="s">
        <v>92</v>
      </c>
      <c r="E59" s="108"/>
      <c r="F59" s="108"/>
      <c r="G59" s="108"/>
      <c r="H59" s="108"/>
      <c r="I59" s="109"/>
      <c r="J59" s="108" t="s">
        <v>93</v>
      </c>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10">
        <f>'MASN0505 - Vytápění'!J30</f>
        <v>0</v>
      </c>
      <c r="AH59" s="109"/>
      <c r="AI59" s="109"/>
      <c r="AJ59" s="109"/>
      <c r="AK59" s="109"/>
      <c r="AL59" s="109"/>
      <c r="AM59" s="109"/>
      <c r="AN59" s="110">
        <f>SUM(AG59,AT59)</f>
        <v>0</v>
      </c>
      <c r="AO59" s="109"/>
      <c r="AP59" s="109"/>
      <c r="AQ59" s="111" t="s">
        <v>79</v>
      </c>
      <c r="AR59" s="112"/>
      <c r="AS59" s="113">
        <v>0</v>
      </c>
      <c r="AT59" s="114">
        <f>ROUND(SUM(AV59:AW59),2)</f>
        <v>0</v>
      </c>
      <c r="AU59" s="115">
        <f>'MASN0505 - Vytápění'!P81</f>
        <v>0</v>
      </c>
      <c r="AV59" s="114">
        <f>'MASN0505 - Vytápění'!J33</f>
        <v>0</v>
      </c>
      <c r="AW59" s="114">
        <f>'MASN0505 - Vytápění'!J34</f>
        <v>0</v>
      </c>
      <c r="AX59" s="114">
        <f>'MASN0505 - Vytápění'!J35</f>
        <v>0</v>
      </c>
      <c r="AY59" s="114">
        <f>'MASN0505 - Vytápění'!J36</f>
        <v>0</v>
      </c>
      <c r="AZ59" s="114">
        <f>'MASN0505 - Vytápění'!F33</f>
        <v>0</v>
      </c>
      <c r="BA59" s="114">
        <f>'MASN0505 - Vytápění'!F34</f>
        <v>0</v>
      </c>
      <c r="BB59" s="114">
        <f>'MASN0505 - Vytápění'!F35</f>
        <v>0</v>
      </c>
      <c r="BC59" s="114">
        <f>'MASN0505 - Vytápění'!F36</f>
        <v>0</v>
      </c>
      <c r="BD59" s="116">
        <f>'MASN0505 - Vytápění'!F37</f>
        <v>0</v>
      </c>
      <c r="BT59" s="117" t="s">
        <v>80</v>
      </c>
      <c r="BV59" s="117" t="s">
        <v>74</v>
      </c>
      <c r="BW59" s="117" t="s">
        <v>94</v>
      </c>
      <c r="BX59" s="117" t="s">
        <v>5</v>
      </c>
      <c r="CL59" s="117" t="s">
        <v>19</v>
      </c>
      <c r="CM59" s="117" t="s">
        <v>82</v>
      </c>
    </row>
    <row r="60" s="5" customFormat="1" ht="27" customHeight="1">
      <c r="A60" s="105" t="s">
        <v>76</v>
      </c>
      <c r="B60" s="106"/>
      <c r="C60" s="107"/>
      <c r="D60" s="108" t="s">
        <v>95</v>
      </c>
      <c r="E60" s="108"/>
      <c r="F60" s="108"/>
      <c r="G60" s="108"/>
      <c r="H60" s="108"/>
      <c r="I60" s="109"/>
      <c r="J60" s="108" t="s">
        <v>96</v>
      </c>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10">
        <f>'MASN0506 - Výměna ležatéh...'!J30</f>
        <v>0</v>
      </c>
      <c r="AH60" s="109"/>
      <c r="AI60" s="109"/>
      <c r="AJ60" s="109"/>
      <c r="AK60" s="109"/>
      <c r="AL60" s="109"/>
      <c r="AM60" s="109"/>
      <c r="AN60" s="110">
        <f>SUM(AG60,AT60)</f>
        <v>0</v>
      </c>
      <c r="AO60" s="109"/>
      <c r="AP60" s="109"/>
      <c r="AQ60" s="111" t="s">
        <v>79</v>
      </c>
      <c r="AR60" s="112"/>
      <c r="AS60" s="113">
        <v>0</v>
      </c>
      <c r="AT60" s="114">
        <f>ROUND(SUM(AV60:AW60),2)</f>
        <v>0</v>
      </c>
      <c r="AU60" s="115">
        <f>'MASN0506 - Výměna ležatéh...'!P83</f>
        <v>0</v>
      </c>
      <c r="AV60" s="114">
        <f>'MASN0506 - Výměna ležatéh...'!J33</f>
        <v>0</v>
      </c>
      <c r="AW60" s="114">
        <f>'MASN0506 - Výměna ležatéh...'!J34</f>
        <v>0</v>
      </c>
      <c r="AX60" s="114">
        <f>'MASN0506 - Výměna ležatéh...'!J35</f>
        <v>0</v>
      </c>
      <c r="AY60" s="114">
        <f>'MASN0506 - Výměna ležatéh...'!J36</f>
        <v>0</v>
      </c>
      <c r="AZ60" s="114">
        <f>'MASN0506 - Výměna ležatéh...'!F33</f>
        <v>0</v>
      </c>
      <c r="BA60" s="114">
        <f>'MASN0506 - Výměna ležatéh...'!F34</f>
        <v>0</v>
      </c>
      <c r="BB60" s="114">
        <f>'MASN0506 - Výměna ležatéh...'!F35</f>
        <v>0</v>
      </c>
      <c r="BC60" s="114">
        <f>'MASN0506 - Výměna ležatéh...'!F36</f>
        <v>0</v>
      </c>
      <c r="BD60" s="116">
        <f>'MASN0506 - Výměna ležatéh...'!F37</f>
        <v>0</v>
      </c>
      <c r="BT60" s="117" t="s">
        <v>80</v>
      </c>
      <c r="BV60" s="117" t="s">
        <v>74</v>
      </c>
      <c r="BW60" s="117" t="s">
        <v>97</v>
      </c>
      <c r="BX60" s="117" t="s">
        <v>5</v>
      </c>
      <c r="CL60" s="117" t="s">
        <v>19</v>
      </c>
      <c r="CM60" s="117" t="s">
        <v>82</v>
      </c>
    </row>
    <row r="61" s="5" customFormat="1" ht="27" customHeight="1">
      <c r="A61" s="105" t="s">
        <v>76</v>
      </c>
      <c r="B61" s="106"/>
      <c r="C61" s="107"/>
      <c r="D61" s="108" t="s">
        <v>98</v>
      </c>
      <c r="E61" s="108"/>
      <c r="F61" s="108"/>
      <c r="G61" s="108"/>
      <c r="H61" s="108"/>
      <c r="I61" s="109"/>
      <c r="J61" s="108" t="s">
        <v>99</v>
      </c>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10">
        <f>'MASN0507 - Výměna ležatéh...'!J30</f>
        <v>0</v>
      </c>
      <c r="AH61" s="109"/>
      <c r="AI61" s="109"/>
      <c r="AJ61" s="109"/>
      <c r="AK61" s="109"/>
      <c r="AL61" s="109"/>
      <c r="AM61" s="109"/>
      <c r="AN61" s="110">
        <f>SUM(AG61,AT61)</f>
        <v>0</v>
      </c>
      <c r="AO61" s="109"/>
      <c r="AP61" s="109"/>
      <c r="AQ61" s="111" t="s">
        <v>79</v>
      </c>
      <c r="AR61" s="112"/>
      <c r="AS61" s="113">
        <v>0</v>
      </c>
      <c r="AT61" s="114">
        <f>ROUND(SUM(AV61:AW61),2)</f>
        <v>0</v>
      </c>
      <c r="AU61" s="115">
        <f>'MASN0507 - Výměna ležatéh...'!P89</f>
        <v>0</v>
      </c>
      <c r="AV61" s="114">
        <f>'MASN0507 - Výměna ležatéh...'!J33</f>
        <v>0</v>
      </c>
      <c r="AW61" s="114">
        <f>'MASN0507 - Výměna ležatéh...'!J34</f>
        <v>0</v>
      </c>
      <c r="AX61" s="114">
        <f>'MASN0507 - Výměna ležatéh...'!J35</f>
        <v>0</v>
      </c>
      <c r="AY61" s="114">
        <f>'MASN0507 - Výměna ležatéh...'!J36</f>
        <v>0</v>
      </c>
      <c r="AZ61" s="114">
        <f>'MASN0507 - Výměna ležatéh...'!F33</f>
        <v>0</v>
      </c>
      <c r="BA61" s="114">
        <f>'MASN0507 - Výměna ležatéh...'!F34</f>
        <v>0</v>
      </c>
      <c r="BB61" s="114">
        <f>'MASN0507 - Výměna ležatéh...'!F35</f>
        <v>0</v>
      </c>
      <c r="BC61" s="114">
        <f>'MASN0507 - Výměna ležatéh...'!F36</f>
        <v>0</v>
      </c>
      <c r="BD61" s="116">
        <f>'MASN0507 - Výměna ležatéh...'!F37</f>
        <v>0</v>
      </c>
      <c r="BT61" s="117" t="s">
        <v>80</v>
      </c>
      <c r="BV61" s="117" t="s">
        <v>74</v>
      </c>
      <c r="BW61" s="117" t="s">
        <v>100</v>
      </c>
      <c r="BX61" s="117" t="s">
        <v>5</v>
      </c>
      <c r="CL61" s="117" t="s">
        <v>19</v>
      </c>
      <c r="CM61" s="117" t="s">
        <v>82</v>
      </c>
    </row>
    <row r="62" s="5" customFormat="1" ht="27" customHeight="1">
      <c r="A62" s="105" t="s">
        <v>76</v>
      </c>
      <c r="B62" s="106"/>
      <c r="C62" s="107"/>
      <c r="D62" s="108" t="s">
        <v>101</v>
      </c>
      <c r="E62" s="108"/>
      <c r="F62" s="108"/>
      <c r="G62" s="108"/>
      <c r="H62" s="108"/>
      <c r="I62" s="109"/>
      <c r="J62" s="108" t="s">
        <v>102</v>
      </c>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10">
        <f>'MASN0508 - VON'!J30</f>
        <v>0</v>
      </c>
      <c r="AH62" s="109"/>
      <c r="AI62" s="109"/>
      <c r="AJ62" s="109"/>
      <c r="AK62" s="109"/>
      <c r="AL62" s="109"/>
      <c r="AM62" s="109"/>
      <c r="AN62" s="110">
        <f>SUM(AG62,AT62)</f>
        <v>0</v>
      </c>
      <c r="AO62" s="109"/>
      <c r="AP62" s="109"/>
      <c r="AQ62" s="111" t="s">
        <v>79</v>
      </c>
      <c r="AR62" s="112"/>
      <c r="AS62" s="118">
        <v>0</v>
      </c>
      <c r="AT62" s="119">
        <f>ROUND(SUM(AV62:AW62),2)</f>
        <v>0</v>
      </c>
      <c r="AU62" s="120">
        <f>'MASN0508 - VON'!P85</f>
        <v>0</v>
      </c>
      <c r="AV62" s="119">
        <f>'MASN0508 - VON'!J33</f>
        <v>0</v>
      </c>
      <c r="AW62" s="119">
        <f>'MASN0508 - VON'!J34</f>
        <v>0</v>
      </c>
      <c r="AX62" s="119">
        <f>'MASN0508 - VON'!J35</f>
        <v>0</v>
      </c>
      <c r="AY62" s="119">
        <f>'MASN0508 - VON'!J36</f>
        <v>0</v>
      </c>
      <c r="AZ62" s="119">
        <f>'MASN0508 - VON'!F33</f>
        <v>0</v>
      </c>
      <c r="BA62" s="119">
        <f>'MASN0508 - VON'!F34</f>
        <v>0</v>
      </c>
      <c r="BB62" s="119">
        <f>'MASN0508 - VON'!F35</f>
        <v>0</v>
      </c>
      <c r="BC62" s="119">
        <f>'MASN0508 - VON'!F36</f>
        <v>0</v>
      </c>
      <c r="BD62" s="121">
        <f>'MASN0508 - VON'!F37</f>
        <v>0</v>
      </c>
      <c r="BT62" s="117" t="s">
        <v>80</v>
      </c>
      <c r="BV62" s="117" t="s">
        <v>74</v>
      </c>
      <c r="BW62" s="117" t="s">
        <v>103</v>
      </c>
      <c r="BX62" s="117" t="s">
        <v>5</v>
      </c>
      <c r="CL62" s="117" t="s">
        <v>19</v>
      </c>
      <c r="CM62" s="117" t="s">
        <v>82</v>
      </c>
    </row>
    <row r="63" s="1" customFormat="1" ht="30" customHeight="1">
      <c r="B63" s="37"/>
      <c r="C63" s="38"/>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42"/>
    </row>
    <row r="64" s="1" customFormat="1" ht="6.96" customHeight="1">
      <c r="B64" s="56"/>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42"/>
    </row>
  </sheetData>
  <sheetProtection sheet="1" formatColumns="0" formatRows="0" objects="1" scenarios="1" spinCount="100000" saltValue="GRPTF4VOpXPBm5K30i1g6CPEadosdyaRxumdUoqPGRCWQJmv/nG9s8q0Ic9X9JtT0mkljj+WSmHl0Reup6U/Og==" hashValue="529csnRaMqEtWL4kzfKTbKceb0IILAAoMhSU2/MWPpcfyiSHi6exk7NOoeURe30DGpwUzoyTT+C7wtyotJN/dA==" algorithmName="SHA-512" password="CC35"/>
  <mergeCells count="70">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D62:H62"/>
    <mergeCell ref="D55:H55"/>
    <mergeCell ref="D56:H56"/>
    <mergeCell ref="D57:H57"/>
    <mergeCell ref="D58:H58"/>
    <mergeCell ref="D59:H59"/>
    <mergeCell ref="D60:H60"/>
    <mergeCell ref="D61:H61"/>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 ref="C52:G52"/>
    <mergeCell ref="I52:AF52"/>
    <mergeCell ref="J55:AF55"/>
    <mergeCell ref="J56:AF56"/>
    <mergeCell ref="J57:AF57"/>
    <mergeCell ref="J58:AF58"/>
    <mergeCell ref="J59:AF59"/>
    <mergeCell ref="J60:AF60"/>
    <mergeCell ref="J61:AF61"/>
    <mergeCell ref="J62:AF62"/>
  </mergeCells>
  <hyperlinks>
    <hyperlink ref="A55" location="'MASN0501 - Spojovací krče...'!C2" display="/"/>
    <hyperlink ref="A56" location="'MASN0502 - Elektroinstalace'!C2" display="/"/>
    <hyperlink ref="A57" location="'MASN0503 - Slaboproud'!C2" display="/"/>
    <hyperlink ref="A58" location="'MASN0504 - Zdravotní tech...'!C2" display="/"/>
    <hyperlink ref="A59" location="'MASN0505 - Vytápění'!C2" display="/"/>
    <hyperlink ref="A60" location="'MASN0506 - Výměna ležatéh...'!C2" display="/"/>
    <hyperlink ref="A61" location="'MASN0507 - Výměna ležatéh...'!C2" display="/"/>
    <hyperlink ref="A62" location="'MASN0508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67" customWidth="1"/>
    <col min="2" max="2" width="1.664063" style="267" customWidth="1"/>
    <col min="3" max="4" width="5" style="267" customWidth="1"/>
    <col min="5" max="5" width="11.67" style="267" customWidth="1"/>
    <col min="6" max="6" width="9.17" style="267" customWidth="1"/>
    <col min="7" max="7" width="5" style="267" customWidth="1"/>
    <col min="8" max="8" width="77.83" style="267" customWidth="1"/>
    <col min="9" max="10" width="20" style="267" customWidth="1"/>
    <col min="11" max="11" width="1.664063" style="267" customWidth="1"/>
  </cols>
  <sheetData>
    <row r="1" ht="37.5" customHeight="1"/>
    <row r="2" ht="7.5" customHeight="1">
      <c r="B2" s="268"/>
      <c r="C2" s="269"/>
      <c r="D2" s="269"/>
      <c r="E2" s="269"/>
      <c r="F2" s="269"/>
      <c r="G2" s="269"/>
      <c r="H2" s="269"/>
      <c r="I2" s="269"/>
      <c r="J2" s="269"/>
      <c r="K2" s="270"/>
    </row>
    <row r="3" s="14" customFormat="1" ht="45" customHeight="1">
      <c r="B3" s="271"/>
      <c r="C3" s="272" t="s">
        <v>1480</v>
      </c>
      <c r="D3" s="272"/>
      <c r="E3" s="272"/>
      <c r="F3" s="272"/>
      <c r="G3" s="272"/>
      <c r="H3" s="272"/>
      <c r="I3" s="272"/>
      <c r="J3" s="272"/>
      <c r="K3" s="273"/>
    </row>
    <row r="4" ht="25.5" customHeight="1">
      <c r="B4" s="274"/>
      <c r="C4" s="275" t="s">
        <v>1481</v>
      </c>
      <c r="D4" s="275"/>
      <c r="E4" s="275"/>
      <c r="F4" s="275"/>
      <c r="G4" s="275"/>
      <c r="H4" s="275"/>
      <c r="I4" s="275"/>
      <c r="J4" s="275"/>
      <c r="K4" s="276"/>
    </row>
    <row r="5" ht="5.25" customHeight="1">
      <c r="B5" s="274"/>
      <c r="C5" s="277"/>
      <c r="D5" s="277"/>
      <c r="E5" s="277"/>
      <c r="F5" s="277"/>
      <c r="G5" s="277"/>
      <c r="H5" s="277"/>
      <c r="I5" s="277"/>
      <c r="J5" s="277"/>
      <c r="K5" s="276"/>
    </row>
    <row r="6" ht="15" customHeight="1">
      <c r="B6" s="274"/>
      <c r="C6" s="278" t="s">
        <v>1482</v>
      </c>
      <c r="D6" s="278"/>
      <c r="E6" s="278"/>
      <c r="F6" s="278"/>
      <c r="G6" s="278"/>
      <c r="H6" s="278"/>
      <c r="I6" s="278"/>
      <c r="J6" s="278"/>
      <c r="K6" s="276"/>
    </row>
    <row r="7" ht="15" customHeight="1">
      <c r="B7" s="279"/>
      <c r="C7" s="278" t="s">
        <v>1483</v>
      </c>
      <c r="D7" s="278"/>
      <c r="E7" s="278"/>
      <c r="F7" s="278"/>
      <c r="G7" s="278"/>
      <c r="H7" s="278"/>
      <c r="I7" s="278"/>
      <c r="J7" s="278"/>
      <c r="K7" s="276"/>
    </row>
    <row r="8" ht="12.75" customHeight="1">
      <c r="B8" s="279"/>
      <c r="C8" s="278"/>
      <c r="D8" s="278"/>
      <c r="E8" s="278"/>
      <c r="F8" s="278"/>
      <c r="G8" s="278"/>
      <c r="H8" s="278"/>
      <c r="I8" s="278"/>
      <c r="J8" s="278"/>
      <c r="K8" s="276"/>
    </row>
    <row r="9" ht="15" customHeight="1">
      <c r="B9" s="279"/>
      <c r="C9" s="278" t="s">
        <v>1484</v>
      </c>
      <c r="D9" s="278"/>
      <c r="E9" s="278"/>
      <c r="F9" s="278"/>
      <c r="G9" s="278"/>
      <c r="H9" s="278"/>
      <c r="I9" s="278"/>
      <c r="J9" s="278"/>
      <c r="K9" s="276"/>
    </row>
    <row r="10" ht="15" customHeight="1">
      <c r="B10" s="279"/>
      <c r="C10" s="278"/>
      <c r="D10" s="278" t="s">
        <v>1485</v>
      </c>
      <c r="E10" s="278"/>
      <c r="F10" s="278"/>
      <c r="G10" s="278"/>
      <c r="H10" s="278"/>
      <c r="I10" s="278"/>
      <c r="J10" s="278"/>
      <c r="K10" s="276"/>
    </row>
    <row r="11" ht="15" customHeight="1">
      <c r="B11" s="279"/>
      <c r="C11" s="280"/>
      <c r="D11" s="278" t="s">
        <v>1486</v>
      </c>
      <c r="E11" s="278"/>
      <c r="F11" s="278"/>
      <c r="G11" s="278"/>
      <c r="H11" s="278"/>
      <c r="I11" s="278"/>
      <c r="J11" s="278"/>
      <c r="K11" s="276"/>
    </row>
    <row r="12" ht="15" customHeight="1">
      <c r="B12" s="279"/>
      <c r="C12" s="280"/>
      <c r="D12" s="278"/>
      <c r="E12" s="278"/>
      <c r="F12" s="278"/>
      <c r="G12" s="278"/>
      <c r="H12" s="278"/>
      <c r="I12" s="278"/>
      <c r="J12" s="278"/>
      <c r="K12" s="276"/>
    </row>
    <row r="13" ht="15" customHeight="1">
      <c r="B13" s="279"/>
      <c r="C13" s="280"/>
      <c r="D13" s="281" t="s">
        <v>1487</v>
      </c>
      <c r="E13" s="278"/>
      <c r="F13" s="278"/>
      <c r="G13" s="278"/>
      <c r="H13" s="278"/>
      <c r="I13" s="278"/>
      <c r="J13" s="278"/>
      <c r="K13" s="276"/>
    </row>
    <row r="14" ht="12.75" customHeight="1">
      <c r="B14" s="279"/>
      <c r="C14" s="280"/>
      <c r="D14" s="280"/>
      <c r="E14" s="280"/>
      <c r="F14" s="280"/>
      <c r="G14" s="280"/>
      <c r="H14" s="280"/>
      <c r="I14" s="280"/>
      <c r="J14" s="280"/>
      <c r="K14" s="276"/>
    </row>
    <row r="15" ht="15" customHeight="1">
      <c r="B15" s="279"/>
      <c r="C15" s="280"/>
      <c r="D15" s="278" t="s">
        <v>1488</v>
      </c>
      <c r="E15" s="278"/>
      <c r="F15" s="278"/>
      <c r="G15" s="278"/>
      <c r="H15" s="278"/>
      <c r="I15" s="278"/>
      <c r="J15" s="278"/>
      <c r="K15" s="276"/>
    </row>
    <row r="16" ht="15" customHeight="1">
      <c r="B16" s="279"/>
      <c r="C16" s="280"/>
      <c r="D16" s="278" t="s">
        <v>1489</v>
      </c>
      <c r="E16" s="278"/>
      <c r="F16" s="278"/>
      <c r="G16" s="278"/>
      <c r="H16" s="278"/>
      <c r="I16" s="278"/>
      <c r="J16" s="278"/>
      <c r="K16" s="276"/>
    </row>
    <row r="17" ht="15" customHeight="1">
      <c r="B17" s="279"/>
      <c r="C17" s="280"/>
      <c r="D17" s="278" t="s">
        <v>1490</v>
      </c>
      <c r="E17" s="278"/>
      <c r="F17" s="278"/>
      <c r="G17" s="278"/>
      <c r="H17" s="278"/>
      <c r="I17" s="278"/>
      <c r="J17" s="278"/>
      <c r="K17" s="276"/>
    </row>
    <row r="18" ht="15" customHeight="1">
      <c r="B18" s="279"/>
      <c r="C18" s="280"/>
      <c r="D18" s="280"/>
      <c r="E18" s="282" t="s">
        <v>79</v>
      </c>
      <c r="F18" s="278" t="s">
        <v>1491</v>
      </c>
      <c r="G18" s="278"/>
      <c r="H18" s="278"/>
      <c r="I18" s="278"/>
      <c r="J18" s="278"/>
      <c r="K18" s="276"/>
    </row>
    <row r="19" ht="15" customHeight="1">
      <c r="B19" s="279"/>
      <c r="C19" s="280"/>
      <c r="D19" s="280"/>
      <c r="E19" s="282" t="s">
        <v>1492</v>
      </c>
      <c r="F19" s="278" t="s">
        <v>1493</v>
      </c>
      <c r="G19" s="278"/>
      <c r="H19" s="278"/>
      <c r="I19" s="278"/>
      <c r="J19" s="278"/>
      <c r="K19" s="276"/>
    </row>
    <row r="20" ht="15" customHeight="1">
      <c r="B20" s="279"/>
      <c r="C20" s="280"/>
      <c r="D20" s="280"/>
      <c r="E20" s="282" t="s">
        <v>1494</v>
      </c>
      <c r="F20" s="278" t="s">
        <v>1495</v>
      </c>
      <c r="G20" s="278"/>
      <c r="H20" s="278"/>
      <c r="I20" s="278"/>
      <c r="J20" s="278"/>
      <c r="K20" s="276"/>
    </row>
    <row r="21" ht="15" customHeight="1">
      <c r="B21" s="279"/>
      <c r="C21" s="280"/>
      <c r="D21" s="280"/>
      <c r="E21" s="282" t="s">
        <v>102</v>
      </c>
      <c r="F21" s="278" t="s">
        <v>1496</v>
      </c>
      <c r="G21" s="278"/>
      <c r="H21" s="278"/>
      <c r="I21" s="278"/>
      <c r="J21" s="278"/>
      <c r="K21" s="276"/>
    </row>
    <row r="22" ht="15" customHeight="1">
      <c r="B22" s="279"/>
      <c r="C22" s="280"/>
      <c r="D22" s="280"/>
      <c r="E22" s="282" t="s">
        <v>1497</v>
      </c>
      <c r="F22" s="278" t="s">
        <v>1498</v>
      </c>
      <c r="G22" s="278"/>
      <c r="H22" s="278"/>
      <c r="I22" s="278"/>
      <c r="J22" s="278"/>
      <c r="K22" s="276"/>
    </row>
    <row r="23" ht="15" customHeight="1">
      <c r="B23" s="279"/>
      <c r="C23" s="280"/>
      <c r="D23" s="280"/>
      <c r="E23" s="282" t="s">
        <v>1499</v>
      </c>
      <c r="F23" s="278" t="s">
        <v>1500</v>
      </c>
      <c r="G23" s="278"/>
      <c r="H23" s="278"/>
      <c r="I23" s="278"/>
      <c r="J23" s="278"/>
      <c r="K23" s="276"/>
    </row>
    <row r="24" ht="12.75" customHeight="1">
      <c r="B24" s="279"/>
      <c r="C24" s="280"/>
      <c r="D24" s="280"/>
      <c r="E24" s="280"/>
      <c r="F24" s="280"/>
      <c r="G24" s="280"/>
      <c r="H24" s="280"/>
      <c r="I24" s="280"/>
      <c r="J24" s="280"/>
      <c r="K24" s="276"/>
    </row>
    <row r="25" ht="15" customHeight="1">
      <c r="B25" s="279"/>
      <c r="C25" s="278" t="s">
        <v>1501</v>
      </c>
      <c r="D25" s="278"/>
      <c r="E25" s="278"/>
      <c r="F25" s="278"/>
      <c r="G25" s="278"/>
      <c r="H25" s="278"/>
      <c r="I25" s="278"/>
      <c r="J25" s="278"/>
      <c r="K25" s="276"/>
    </row>
    <row r="26" ht="15" customHeight="1">
      <c r="B26" s="279"/>
      <c r="C26" s="278" t="s">
        <v>1502</v>
      </c>
      <c r="D26" s="278"/>
      <c r="E26" s="278"/>
      <c r="F26" s="278"/>
      <c r="G26" s="278"/>
      <c r="H26" s="278"/>
      <c r="I26" s="278"/>
      <c r="J26" s="278"/>
      <c r="K26" s="276"/>
    </row>
    <row r="27" ht="15" customHeight="1">
      <c r="B27" s="279"/>
      <c r="C27" s="278"/>
      <c r="D27" s="278" t="s">
        <v>1503</v>
      </c>
      <c r="E27" s="278"/>
      <c r="F27" s="278"/>
      <c r="G27" s="278"/>
      <c r="H27" s="278"/>
      <c r="I27" s="278"/>
      <c r="J27" s="278"/>
      <c r="K27" s="276"/>
    </row>
    <row r="28" ht="15" customHeight="1">
      <c r="B28" s="279"/>
      <c r="C28" s="280"/>
      <c r="D28" s="278" t="s">
        <v>1504</v>
      </c>
      <c r="E28" s="278"/>
      <c r="F28" s="278"/>
      <c r="G28" s="278"/>
      <c r="H28" s="278"/>
      <c r="I28" s="278"/>
      <c r="J28" s="278"/>
      <c r="K28" s="276"/>
    </row>
    <row r="29" ht="12.75" customHeight="1">
      <c r="B29" s="279"/>
      <c r="C29" s="280"/>
      <c r="D29" s="280"/>
      <c r="E29" s="280"/>
      <c r="F29" s="280"/>
      <c r="G29" s="280"/>
      <c r="H29" s="280"/>
      <c r="I29" s="280"/>
      <c r="J29" s="280"/>
      <c r="K29" s="276"/>
    </row>
    <row r="30" ht="15" customHeight="1">
      <c r="B30" s="279"/>
      <c r="C30" s="280"/>
      <c r="D30" s="278" t="s">
        <v>1505</v>
      </c>
      <c r="E30" s="278"/>
      <c r="F30" s="278"/>
      <c r="G30" s="278"/>
      <c r="H30" s="278"/>
      <c r="I30" s="278"/>
      <c r="J30" s="278"/>
      <c r="K30" s="276"/>
    </row>
    <row r="31" ht="15" customHeight="1">
      <c r="B31" s="279"/>
      <c r="C31" s="280"/>
      <c r="D31" s="278" t="s">
        <v>1506</v>
      </c>
      <c r="E31" s="278"/>
      <c r="F31" s="278"/>
      <c r="G31" s="278"/>
      <c r="H31" s="278"/>
      <c r="I31" s="278"/>
      <c r="J31" s="278"/>
      <c r="K31" s="276"/>
    </row>
    <row r="32" ht="12.75" customHeight="1">
      <c r="B32" s="279"/>
      <c r="C32" s="280"/>
      <c r="D32" s="280"/>
      <c r="E32" s="280"/>
      <c r="F32" s="280"/>
      <c r="G32" s="280"/>
      <c r="H32" s="280"/>
      <c r="I32" s="280"/>
      <c r="J32" s="280"/>
      <c r="K32" s="276"/>
    </row>
    <row r="33" ht="15" customHeight="1">
      <c r="B33" s="279"/>
      <c r="C33" s="280"/>
      <c r="D33" s="278" t="s">
        <v>1507</v>
      </c>
      <c r="E33" s="278"/>
      <c r="F33" s="278"/>
      <c r="G33" s="278"/>
      <c r="H33" s="278"/>
      <c r="I33" s="278"/>
      <c r="J33" s="278"/>
      <c r="K33" s="276"/>
    </row>
    <row r="34" ht="15" customHeight="1">
      <c r="B34" s="279"/>
      <c r="C34" s="280"/>
      <c r="D34" s="278" t="s">
        <v>1508</v>
      </c>
      <c r="E34" s="278"/>
      <c r="F34" s="278"/>
      <c r="G34" s="278"/>
      <c r="H34" s="278"/>
      <c r="I34" s="278"/>
      <c r="J34" s="278"/>
      <c r="K34" s="276"/>
    </row>
    <row r="35" ht="15" customHeight="1">
      <c r="B35" s="279"/>
      <c r="C35" s="280"/>
      <c r="D35" s="278" t="s">
        <v>1509</v>
      </c>
      <c r="E35" s="278"/>
      <c r="F35" s="278"/>
      <c r="G35" s="278"/>
      <c r="H35" s="278"/>
      <c r="I35" s="278"/>
      <c r="J35" s="278"/>
      <c r="K35" s="276"/>
    </row>
    <row r="36" ht="15" customHeight="1">
      <c r="B36" s="279"/>
      <c r="C36" s="280"/>
      <c r="D36" s="278"/>
      <c r="E36" s="281" t="s">
        <v>131</v>
      </c>
      <c r="F36" s="278"/>
      <c r="G36" s="278" t="s">
        <v>1510</v>
      </c>
      <c r="H36" s="278"/>
      <c r="I36" s="278"/>
      <c r="J36" s="278"/>
      <c r="K36" s="276"/>
    </row>
    <row r="37" ht="30.75" customHeight="1">
      <c r="B37" s="279"/>
      <c r="C37" s="280"/>
      <c r="D37" s="278"/>
      <c r="E37" s="281" t="s">
        <v>1511</v>
      </c>
      <c r="F37" s="278"/>
      <c r="G37" s="278" t="s">
        <v>1512</v>
      </c>
      <c r="H37" s="278"/>
      <c r="I37" s="278"/>
      <c r="J37" s="278"/>
      <c r="K37" s="276"/>
    </row>
    <row r="38" ht="15" customHeight="1">
      <c r="B38" s="279"/>
      <c r="C38" s="280"/>
      <c r="D38" s="278"/>
      <c r="E38" s="281" t="s">
        <v>53</v>
      </c>
      <c r="F38" s="278"/>
      <c r="G38" s="278" t="s">
        <v>1513</v>
      </c>
      <c r="H38" s="278"/>
      <c r="I38" s="278"/>
      <c r="J38" s="278"/>
      <c r="K38" s="276"/>
    </row>
    <row r="39" ht="15" customHeight="1">
      <c r="B39" s="279"/>
      <c r="C39" s="280"/>
      <c r="D39" s="278"/>
      <c r="E39" s="281" t="s">
        <v>54</v>
      </c>
      <c r="F39" s="278"/>
      <c r="G39" s="278" t="s">
        <v>1514</v>
      </c>
      <c r="H39" s="278"/>
      <c r="I39" s="278"/>
      <c r="J39" s="278"/>
      <c r="K39" s="276"/>
    </row>
    <row r="40" ht="15" customHeight="1">
      <c r="B40" s="279"/>
      <c r="C40" s="280"/>
      <c r="D40" s="278"/>
      <c r="E40" s="281" t="s">
        <v>132</v>
      </c>
      <c r="F40" s="278"/>
      <c r="G40" s="278" t="s">
        <v>1515</v>
      </c>
      <c r="H40" s="278"/>
      <c r="I40" s="278"/>
      <c r="J40" s="278"/>
      <c r="K40" s="276"/>
    </row>
    <row r="41" ht="15" customHeight="1">
      <c r="B41" s="279"/>
      <c r="C41" s="280"/>
      <c r="D41" s="278"/>
      <c r="E41" s="281" t="s">
        <v>133</v>
      </c>
      <c r="F41" s="278"/>
      <c r="G41" s="278" t="s">
        <v>1516</v>
      </c>
      <c r="H41" s="278"/>
      <c r="I41" s="278"/>
      <c r="J41" s="278"/>
      <c r="K41" s="276"/>
    </row>
    <row r="42" ht="15" customHeight="1">
      <c r="B42" s="279"/>
      <c r="C42" s="280"/>
      <c r="D42" s="278"/>
      <c r="E42" s="281" t="s">
        <v>1517</v>
      </c>
      <c r="F42" s="278"/>
      <c r="G42" s="278" t="s">
        <v>1518</v>
      </c>
      <c r="H42" s="278"/>
      <c r="I42" s="278"/>
      <c r="J42" s="278"/>
      <c r="K42" s="276"/>
    </row>
    <row r="43" ht="15" customHeight="1">
      <c r="B43" s="279"/>
      <c r="C43" s="280"/>
      <c r="D43" s="278"/>
      <c r="E43" s="281"/>
      <c r="F43" s="278"/>
      <c r="G43" s="278" t="s">
        <v>1519</v>
      </c>
      <c r="H43" s="278"/>
      <c r="I43" s="278"/>
      <c r="J43" s="278"/>
      <c r="K43" s="276"/>
    </row>
    <row r="44" ht="15" customHeight="1">
      <c r="B44" s="279"/>
      <c r="C44" s="280"/>
      <c r="D44" s="278"/>
      <c r="E44" s="281" t="s">
        <v>1520</v>
      </c>
      <c r="F44" s="278"/>
      <c r="G44" s="278" t="s">
        <v>1521</v>
      </c>
      <c r="H44" s="278"/>
      <c r="I44" s="278"/>
      <c r="J44" s="278"/>
      <c r="K44" s="276"/>
    </row>
    <row r="45" ht="15" customHeight="1">
      <c r="B45" s="279"/>
      <c r="C45" s="280"/>
      <c r="D45" s="278"/>
      <c r="E45" s="281" t="s">
        <v>135</v>
      </c>
      <c r="F45" s="278"/>
      <c r="G45" s="278" t="s">
        <v>1522</v>
      </c>
      <c r="H45" s="278"/>
      <c r="I45" s="278"/>
      <c r="J45" s="278"/>
      <c r="K45" s="276"/>
    </row>
    <row r="46" ht="12.75" customHeight="1">
      <c r="B46" s="279"/>
      <c r="C46" s="280"/>
      <c r="D46" s="278"/>
      <c r="E46" s="278"/>
      <c r="F46" s="278"/>
      <c r="G46" s="278"/>
      <c r="H46" s="278"/>
      <c r="I46" s="278"/>
      <c r="J46" s="278"/>
      <c r="K46" s="276"/>
    </row>
    <row r="47" ht="15" customHeight="1">
      <c r="B47" s="279"/>
      <c r="C47" s="280"/>
      <c r="D47" s="278" t="s">
        <v>1523</v>
      </c>
      <c r="E47" s="278"/>
      <c r="F47" s="278"/>
      <c r="G47" s="278"/>
      <c r="H47" s="278"/>
      <c r="I47" s="278"/>
      <c r="J47" s="278"/>
      <c r="K47" s="276"/>
    </row>
    <row r="48" ht="15" customHeight="1">
      <c r="B48" s="279"/>
      <c r="C48" s="280"/>
      <c r="D48" s="280"/>
      <c r="E48" s="278" t="s">
        <v>1524</v>
      </c>
      <c r="F48" s="278"/>
      <c r="G48" s="278"/>
      <c r="H48" s="278"/>
      <c r="I48" s="278"/>
      <c r="J48" s="278"/>
      <c r="K48" s="276"/>
    </row>
    <row r="49" ht="15" customHeight="1">
      <c r="B49" s="279"/>
      <c r="C49" s="280"/>
      <c r="D49" s="280"/>
      <c r="E49" s="278" t="s">
        <v>1525</v>
      </c>
      <c r="F49" s="278"/>
      <c r="G49" s="278"/>
      <c r="H49" s="278"/>
      <c r="I49" s="278"/>
      <c r="J49" s="278"/>
      <c r="K49" s="276"/>
    </row>
    <row r="50" ht="15" customHeight="1">
      <c r="B50" s="279"/>
      <c r="C50" s="280"/>
      <c r="D50" s="280"/>
      <c r="E50" s="278" t="s">
        <v>1526</v>
      </c>
      <c r="F50" s="278"/>
      <c r="G50" s="278"/>
      <c r="H50" s="278"/>
      <c r="I50" s="278"/>
      <c r="J50" s="278"/>
      <c r="K50" s="276"/>
    </row>
    <row r="51" ht="15" customHeight="1">
      <c r="B51" s="279"/>
      <c r="C51" s="280"/>
      <c r="D51" s="278" t="s">
        <v>1527</v>
      </c>
      <c r="E51" s="278"/>
      <c r="F51" s="278"/>
      <c r="G51" s="278"/>
      <c r="H51" s="278"/>
      <c r="I51" s="278"/>
      <c r="J51" s="278"/>
      <c r="K51" s="276"/>
    </row>
    <row r="52" ht="25.5" customHeight="1">
      <c r="B52" s="274"/>
      <c r="C52" s="275" t="s">
        <v>1528</v>
      </c>
      <c r="D52" s="275"/>
      <c r="E52" s="275"/>
      <c r="F52" s="275"/>
      <c r="G52" s="275"/>
      <c r="H52" s="275"/>
      <c r="I52" s="275"/>
      <c r="J52" s="275"/>
      <c r="K52" s="276"/>
    </row>
    <row r="53" ht="5.25" customHeight="1">
      <c r="B53" s="274"/>
      <c r="C53" s="277"/>
      <c r="D53" s="277"/>
      <c r="E53" s="277"/>
      <c r="F53" s="277"/>
      <c r="G53" s="277"/>
      <c r="H53" s="277"/>
      <c r="I53" s="277"/>
      <c r="J53" s="277"/>
      <c r="K53" s="276"/>
    </row>
    <row r="54" ht="15" customHeight="1">
      <c r="B54" s="274"/>
      <c r="C54" s="278" t="s">
        <v>1529</v>
      </c>
      <c r="D54" s="278"/>
      <c r="E54" s="278"/>
      <c r="F54" s="278"/>
      <c r="G54" s="278"/>
      <c r="H54" s="278"/>
      <c r="I54" s="278"/>
      <c r="J54" s="278"/>
      <c r="K54" s="276"/>
    </row>
    <row r="55" ht="15" customHeight="1">
      <c r="B55" s="274"/>
      <c r="C55" s="278" t="s">
        <v>1530</v>
      </c>
      <c r="D55" s="278"/>
      <c r="E55" s="278"/>
      <c r="F55" s="278"/>
      <c r="G55" s="278"/>
      <c r="H55" s="278"/>
      <c r="I55" s="278"/>
      <c r="J55" s="278"/>
      <c r="K55" s="276"/>
    </row>
    <row r="56" ht="12.75" customHeight="1">
      <c r="B56" s="274"/>
      <c r="C56" s="278"/>
      <c r="D56" s="278"/>
      <c r="E56" s="278"/>
      <c r="F56" s="278"/>
      <c r="G56" s="278"/>
      <c r="H56" s="278"/>
      <c r="I56" s="278"/>
      <c r="J56" s="278"/>
      <c r="K56" s="276"/>
    </row>
    <row r="57" ht="15" customHeight="1">
      <c r="B57" s="274"/>
      <c r="C57" s="278" t="s">
        <v>1531</v>
      </c>
      <c r="D57" s="278"/>
      <c r="E57" s="278"/>
      <c r="F57" s="278"/>
      <c r="G57" s="278"/>
      <c r="H57" s="278"/>
      <c r="I57" s="278"/>
      <c r="J57" s="278"/>
      <c r="K57" s="276"/>
    </row>
    <row r="58" ht="15" customHeight="1">
      <c r="B58" s="274"/>
      <c r="C58" s="280"/>
      <c r="D58" s="278" t="s">
        <v>1532</v>
      </c>
      <c r="E58" s="278"/>
      <c r="F58" s="278"/>
      <c r="G58" s="278"/>
      <c r="H58" s="278"/>
      <c r="I58" s="278"/>
      <c r="J58" s="278"/>
      <c r="K58" s="276"/>
    </row>
    <row r="59" ht="15" customHeight="1">
      <c r="B59" s="274"/>
      <c r="C59" s="280"/>
      <c r="D59" s="278" t="s">
        <v>1533</v>
      </c>
      <c r="E59" s="278"/>
      <c r="F59" s="278"/>
      <c r="G59" s="278"/>
      <c r="H59" s="278"/>
      <c r="I59" s="278"/>
      <c r="J59" s="278"/>
      <c r="K59" s="276"/>
    </row>
    <row r="60" ht="15" customHeight="1">
      <c r="B60" s="274"/>
      <c r="C60" s="280"/>
      <c r="D60" s="278" t="s">
        <v>1534</v>
      </c>
      <c r="E60" s="278"/>
      <c r="F60" s="278"/>
      <c r="G60" s="278"/>
      <c r="H60" s="278"/>
      <c r="I60" s="278"/>
      <c r="J60" s="278"/>
      <c r="K60" s="276"/>
    </row>
    <row r="61" ht="15" customHeight="1">
      <c r="B61" s="274"/>
      <c r="C61" s="280"/>
      <c r="D61" s="278" t="s">
        <v>1535</v>
      </c>
      <c r="E61" s="278"/>
      <c r="F61" s="278"/>
      <c r="G61" s="278"/>
      <c r="H61" s="278"/>
      <c r="I61" s="278"/>
      <c r="J61" s="278"/>
      <c r="K61" s="276"/>
    </row>
    <row r="62" ht="15" customHeight="1">
      <c r="B62" s="274"/>
      <c r="C62" s="280"/>
      <c r="D62" s="283" t="s">
        <v>1536</v>
      </c>
      <c r="E62" s="283"/>
      <c r="F62" s="283"/>
      <c r="G62" s="283"/>
      <c r="H62" s="283"/>
      <c r="I62" s="283"/>
      <c r="J62" s="283"/>
      <c r="K62" s="276"/>
    </row>
    <row r="63" ht="15" customHeight="1">
      <c r="B63" s="274"/>
      <c r="C63" s="280"/>
      <c r="D63" s="278" t="s">
        <v>1537</v>
      </c>
      <c r="E63" s="278"/>
      <c r="F63" s="278"/>
      <c r="G63" s="278"/>
      <c r="H63" s="278"/>
      <c r="I63" s="278"/>
      <c r="J63" s="278"/>
      <c r="K63" s="276"/>
    </row>
    <row r="64" ht="12.75" customHeight="1">
      <c r="B64" s="274"/>
      <c r="C64" s="280"/>
      <c r="D64" s="280"/>
      <c r="E64" s="284"/>
      <c r="F64" s="280"/>
      <c r="G64" s="280"/>
      <c r="H64" s="280"/>
      <c r="I64" s="280"/>
      <c r="J64" s="280"/>
      <c r="K64" s="276"/>
    </row>
    <row r="65" ht="15" customHeight="1">
      <c r="B65" s="274"/>
      <c r="C65" s="280"/>
      <c r="D65" s="278" t="s">
        <v>1538</v>
      </c>
      <c r="E65" s="278"/>
      <c r="F65" s="278"/>
      <c r="G65" s="278"/>
      <c r="H65" s="278"/>
      <c r="I65" s="278"/>
      <c r="J65" s="278"/>
      <c r="K65" s="276"/>
    </row>
    <row r="66" ht="15" customHeight="1">
      <c r="B66" s="274"/>
      <c r="C66" s="280"/>
      <c r="D66" s="283" t="s">
        <v>1539</v>
      </c>
      <c r="E66" s="283"/>
      <c r="F66" s="283"/>
      <c r="G66" s="283"/>
      <c r="H66" s="283"/>
      <c r="I66" s="283"/>
      <c r="J66" s="283"/>
      <c r="K66" s="276"/>
    </row>
    <row r="67" ht="15" customHeight="1">
      <c r="B67" s="274"/>
      <c r="C67" s="280"/>
      <c r="D67" s="278" t="s">
        <v>1540</v>
      </c>
      <c r="E67" s="278"/>
      <c r="F67" s="278"/>
      <c r="G67" s="278"/>
      <c r="H67" s="278"/>
      <c r="I67" s="278"/>
      <c r="J67" s="278"/>
      <c r="K67" s="276"/>
    </row>
    <row r="68" ht="15" customHeight="1">
      <c r="B68" s="274"/>
      <c r="C68" s="280"/>
      <c r="D68" s="278" t="s">
        <v>1541</v>
      </c>
      <c r="E68" s="278"/>
      <c r="F68" s="278"/>
      <c r="G68" s="278"/>
      <c r="H68" s="278"/>
      <c r="I68" s="278"/>
      <c r="J68" s="278"/>
      <c r="K68" s="276"/>
    </row>
    <row r="69" ht="15" customHeight="1">
      <c r="B69" s="274"/>
      <c r="C69" s="280"/>
      <c r="D69" s="278" t="s">
        <v>1542</v>
      </c>
      <c r="E69" s="278"/>
      <c r="F69" s="278"/>
      <c r="G69" s="278"/>
      <c r="H69" s="278"/>
      <c r="I69" s="278"/>
      <c r="J69" s="278"/>
      <c r="K69" s="276"/>
    </row>
    <row r="70" ht="15" customHeight="1">
      <c r="B70" s="274"/>
      <c r="C70" s="280"/>
      <c r="D70" s="278" t="s">
        <v>1543</v>
      </c>
      <c r="E70" s="278"/>
      <c r="F70" s="278"/>
      <c r="G70" s="278"/>
      <c r="H70" s="278"/>
      <c r="I70" s="278"/>
      <c r="J70" s="278"/>
      <c r="K70" s="276"/>
    </row>
    <row r="71" ht="12.75" customHeight="1">
      <c r="B71" s="285"/>
      <c r="C71" s="286"/>
      <c r="D71" s="286"/>
      <c r="E71" s="286"/>
      <c r="F71" s="286"/>
      <c r="G71" s="286"/>
      <c r="H71" s="286"/>
      <c r="I71" s="286"/>
      <c r="J71" s="286"/>
      <c r="K71" s="287"/>
    </row>
    <row r="72" ht="18.75" customHeight="1">
      <c r="B72" s="288"/>
      <c r="C72" s="288"/>
      <c r="D72" s="288"/>
      <c r="E72" s="288"/>
      <c r="F72" s="288"/>
      <c r="G72" s="288"/>
      <c r="H72" s="288"/>
      <c r="I72" s="288"/>
      <c r="J72" s="288"/>
      <c r="K72" s="289"/>
    </row>
    <row r="73" ht="18.75" customHeight="1">
      <c r="B73" s="289"/>
      <c r="C73" s="289"/>
      <c r="D73" s="289"/>
      <c r="E73" s="289"/>
      <c r="F73" s="289"/>
      <c r="G73" s="289"/>
      <c r="H73" s="289"/>
      <c r="I73" s="289"/>
      <c r="J73" s="289"/>
      <c r="K73" s="289"/>
    </row>
    <row r="74" ht="7.5" customHeight="1">
      <c r="B74" s="290"/>
      <c r="C74" s="291"/>
      <c r="D74" s="291"/>
      <c r="E74" s="291"/>
      <c r="F74" s="291"/>
      <c r="G74" s="291"/>
      <c r="H74" s="291"/>
      <c r="I74" s="291"/>
      <c r="J74" s="291"/>
      <c r="K74" s="292"/>
    </row>
    <row r="75" ht="45" customHeight="1">
      <c r="B75" s="293"/>
      <c r="C75" s="294" t="s">
        <v>1544</v>
      </c>
      <c r="D75" s="294"/>
      <c r="E75" s="294"/>
      <c r="F75" s="294"/>
      <c r="G75" s="294"/>
      <c r="H75" s="294"/>
      <c r="I75" s="294"/>
      <c r="J75" s="294"/>
      <c r="K75" s="295"/>
    </row>
    <row r="76" ht="17.25" customHeight="1">
      <c r="B76" s="293"/>
      <c r="C76" s="296" t="s">
        <v>1545</v>
      </c>
      <c r="D76" s="296"/>
      <c r="E76" s="296"/>
      <c r="F76" s="296" t="s">
        <v>1546</v>
      </c>
      <c r="G76" s="297"/>
      <c r="H76" s="296" t="s">
        <v>54</v>
      </c>
      <c r="I76" s="296" t="s">
        <v>57</v>
      </c>
      <c r="J76" s="296" t="s">
        <v>1547</v>
      </c>
      <c r="K76" s="295"/>
    </row>
    <row r="77" ht="17.25" customHeight="1">
      <c r="B77" s="293"/>
      <c r="C77" s="298" t="s">
        <v>1548</v>
      </c>
      <c r="D77" s="298"/>
      <c r="E77" s="298"/>
      <c r="F77" s="299" t="s">
        <v>1549</v>
      </c>
      <c r="G77" s="300"/>
      <c r="H77" s="298"/>
      <c r="I77" s="298"/>
      <c r="J77" s="298" t="s">
        <v>1550</v>
      </c>
      <c r="K77" s="295"/>
    </row>
    <row r="78" ht="5.25" customHeight="1">
      <c r="B78" s="293"/>
      <c r="C78" s="301"/>
      <c r="D78" s="301"/>
      <c r="E78" s="301"/>
      <c r="F78" s="301"/>
      <c r="G78" s="302"/>
      <c r="H78" s="301"/>
      <c r="I78" s="301"/>
      <c r="J78" s="301"/>
      <c r="K78" s="295"/>
    </row>
    <row r="79" ht="15" customHeight="1">
      <c r="B79" s="293"/>
      <c r="C79" s="281" t="s">
        <v>53</v>
      </c>
      <c r="D79" s="301"/>
      <c r="E79" s="301"/>
      <c r="F79" s="303" t="s">
        <v>1551</v>
      </c>
      <c r="G79" s="302"/>
      <c r="H79" s="281" t="s">
        <v>1552</v>
      </c>
      <c r="I79" s="281" t="s">
        <v>1553</v>
      </c>
      <c r="J79" s="281">
        <v>20</v>
      </c>
      <c r="K79" s="295"/>
    </row>
    <row r="80" ht="15" customHeight="1">
      <c r="B80" s="293"/>
      <c r="C80" s="281" t="s">
        <v>1554</v>
      </c>
      <c r="D80" s="281"/>
      <c r="E80" s="281"/>
      <c r="F80" s="303" t="s">
        <v>1551</v>
      </c>
      <c r="G80" s="302"/>
      <c r="H80" s="281" t="s">
        <v>1555</v>
      </c>
      <c r="I80" s="281" t="s">
        <v>1553</v>
      </c>
      <c r="J80" s="281">
        <v>120</v>
      </c>
      <c r="K80" s="295"/>
    </row>
    <row r="81" ht="15" customHeight="1">
      <c r="B81" s="304"/>
      <c r="C81" s="281" t="s">
        <v>1556</v>
      </c>
      <c r="D81" s="281"/>
      <c r="E81" s="281"/>
      <c r="F81" s="303" t="s">
        <v>1557</v>
      </c>
      <c r="G81" s="302"/>
      <c r="H81" s="281" t="s">
        <v>1558</v>
      </c>
      <c r="I81" s="281" t="s">
        <v>1553</v>
      </c>
      <c r="J81" s="281">
        <v>50</v>
      </c>
      <c r="K81" s="295"/>
    </row>
    <row r="82" ht="15" customHeight="1">
      <c r="B82" s="304"/>
      <c r="C82" s="281" t="s">
        <v>1559</v>
      </c>
      <c r="D82" s="281"/>
      <c r="E82" s="281"/>
      <c r="F82" s="303" t="s">
        <v>1551</v>
      </c>
      <c r="G82" s="302"/>
      <c r="H82" s="281" t="s">
        <v>1560</v>
      </c>
      <c r="I82" s="281" t="s">
        <v>1561</v>
      </c>
      <c r="J82" s="281"/>
      <c r="K82" s="295"/>
    </row>
    <row r="83" ht="15" customHeight="1">
      <c r="B83" s="304"/>
      <c r="C83" s="305" t="s">
        <v>1562</v>
      </c>
      <c r="D83" s="305"/>
      <c r="E83" s="305"/>
      <c r="F83" s="306" t="s">
        <v>1557</v>
      </c>
      <c r="G83" s="305"/>
      <c r="H83" s="305" t="s">
        <v>1563</v>
      </c>
      <c r="I83" s="305" t="s">
        <v>1553</v>
      </c>
      <c r="J83" s="305">
        <v>15</v>
      </c>
      <c r="K83" s="295"/>
    </row>
    <row r="84" ht="15" customHeight="1">
      <c r="B84" s="304"/>
      <c r="C84" s="305" t="s">
        <v>1564</v>
      </c>
      <c r="D84" s="305"/>
      <c r="E84" s="305"/>
      <c r="F84" s="306" t="s">
        <v>1557</v>
      </c>
      <c r="G84" s="305"/>
      <c r="H84" s="305" t="s">
        <v>1565</v>
      </c>
      <c r="I84" s="305" t="s">
        <v>1553</v>
      </c>
      <c r="J84" s="305">
        <v>15</v>
      </c>
      <c r="K84" s="295"/>
    </row>
    <row r="85" ht="15" customHeight="1">
      <c r="B85" s="304"/>
      <c r="C85" s="305" t="s">
        <v>1566</v>
      </c>
      <c r="D85" s="305"/>
      <c r="E85" s="305"/>
      <c r="F85" s="306" t="s">
        <v>1557</v>
      </c>
      <c r="G85" s="305"/>
      <c r="H85" s="305" t="s">
        <v>1567</v>
      </c>
      <c r="I85" s="305" t="s">
        <v>1553</v>
      </c>
      <c r="J85" s="305">
        <v>20</v>
      </c>
      <c r="K85" s="295"/>
    </row>
    <row r="86" ht="15" customHeight="1">
      <c r="B86" s="304"/>
      <c r="C86" s="305" t="s">
        <v>1568</v>
      </c>
      <c r="D86" s="305"/>
      <c r="E86" s="305"/>
      <c r="F86" s="306" t="s">
        <v>1557</v>
      </c>
      <c r="G86" s="305"/>
      <c r="H86" s="305" t="s">
        <v>1569</v>
      </c>
      <c r="I86" s="305" t="s">
        <v>1553</v>
      </c>
      <c r="J86" s="305">
        <v>20</v>
      </c>
      <c r="K86" s="295"/>
    </row>
    <row r="87" ht="15" customHeight="1">
      <c r="B87" s="304"/>
      <c r="C87" s="281" t="s">
        <v>1570</v>
      </c>
      <c r="D87" s="281"/>
      <c r="E87" s="281"/>
      <c r="F87" s="303" t="s">
        <v>1557</v>
      </c>
      <c r="G87" s="302"/>
      <c r="H87" s="281" t="s">
        <v>1571</v>
      </c>
      <c r="I87" s="281" t="s">
        <v>1553</v>
      </c>
      <c r="J87" s="281">
        <v>50</v>
      </c>
      <c r="K87" s="295"/>
    </row>
    <row r="88" ht="15" customHeight="1">
      <c r="B88" s="304"/>
      <c r="C88" s="281" t="s">
        <v>1572</v>
      </c>
      <c r="D88" s="281"/>
      <c r="E88" s="281"/>
      <c r="F88" s="303" t="s">
        <v>1557</v>
      </c>
      <c r="G88" s="302"/>
      <c r="H88" s="281" t="s">
        <v>1573</v>
      </c>
      <c r="I88" s="281" t="s">
        <v>1553</v>
      </c>
      <c r="J88" s="281">
        <v>20</v>
      </c>
      <c r="K88" s="295"/>
    </row>
    <row r="89" ht="15" customHeight="1">
      <c r="B89" s="304"/>
      <c r="C89" s="281" t="s">
        <v>1574</v>
      </c>
      <c r="D89" s="281"/>
      <c r="E89" s="281"/>
      <c r="F89" s="303" t="s">
        <v>1557</v>
      </c>
      <c r="G89" s="302"/>
      <c r="H89" s="281" t="s">
        <v>1575</v>
      </c>
      <c r="I89" s="281" t="s">
        <v>1553</v>
      </c>
      <c r="J89" s="281">
        <v>20</v>
      </c>
      <c r="K89" s="295"/>
    </row>
    <row r="90" ht="15" customHeight="1">
      <c r="B90" s="304"/>
      <c r="C90" s="281" t="s">
        <v>1576</v>
      </c>
      <c r="D90" s="281"/>
      <c r="E90" s="281"/>
      <c r="F90" s="303" t="s">
        <v>1557</v>
      </c>
      <c r="G90" s="302"/>
      <c r="H90" s="281" t="s">
        <v>1577</v>
      </c>
      <c r="I90" s="281" t="s">
        <v>1553</v>
      </c>
      <c r="J90" s="281">
        <v>50</v>
      </c>
      <c r="K90" s="295"/>
    </row>
    <row r="91" ht="15" customHeight="1">
      <c r="B91" s="304"/>
      <c r="C91" s="281" t="s">
        <v>1578</v>
      </c>
      <c r="D91" s="281"/>
      <c r="E91" s="281"/>
      <c r="F91" s="303" t="s">
        <v>1557</v>
      </c>
      <c r="G91" s="302"/>
      <c r="H91" s="281" t="s">
        <v>1578</v>
      </c>
      <c r="I91" s="281" t="s">
        <v>1553</v>
      </c>
      <c r="J91" s="281">
        <v>50</v>
      </c>
      <c r="K91" s="295"/>
    </row>
    <row r="92" ht="15" customHeight="1">
      <c r="B92" s="304"/>
      <c r="C92" s="281" t="s">
        <v>1579</v>
      </c>
      <c r="D92" s="281"/>
      <c r="E92" s="281"/>
      <c r="F92" s="303" t="s">
        <v>1557</v>
      </c>
      <c r="G92" s="302"/>
      <c r="H92" s="281" t="s">
        <v>1580</v>
      </c>
      <c r="I92" s="281" t="s">
        <v>1553</v>
      </c>
      <c r="J92" s="281">
        <v>255</v>
      </c>
      <c r="K92" s="295"/>
    </row>
    <row r="93" ht="15" customHeight="1">
      <c r="B93" s="304"/>
      <c r="C93" s="281" t="s">
        <v>1581</v>
      </c>
      <c r="D93" s="281"/>
      <c r="E93" s="281"/>
      <c r="F93" s="303" t="s">
        <v>1551</v>
      </c>
      <c r="G93" s="302"/>
      <c r="H93" s="281" t="s">
        <v>1582</v>
      </c>
      <c r="I93" s="281" t="s">
        <v>1583</v>
      </c>
      <c r="J93" s="281"/>
      <c r="K93" s="295"/>
    </row>
    <row r="94" ht="15" customHeight="1">
      <c r="B94" s="304"/>
      <c r="C94" s="281" t="s">
        <v>1584</v>
      </c>
      <c r="D94" s="281"/>
      <c r="E94" s="281"/>
      <c r="F94" s="303" t="s">
        <v>1551</v>
      </c>
      <c r="G94" s="302"/>
      <c r="H94" s="281" t="s">
        <v>1585</v>
      </c>
      <c r="I94" s="281" t="s">
        <v>1586</v>
      </c>
      <c r="J94" s="281"/>
      <c r="K94" s="295"/>
    </row>
    <row r="95" ht="15" customHeight="1">
      <c r="B95" s="304"/>
      <c r="C95" s="281" t="s">
        <v>1587</v>
      </c>
      <c r="D95" s="281"/>
      <c r="E95" s="281"/>
      <c r="F95" s="303" t="s">
        <v>1551</v>
      </c>
      <c r="G95" s="302"/>
      <c r="H95" s="281" t="s">
        <v>1587</v>
      </c>
      <c r="I95" s="281" t="s">
        <v>1586</v>
      </c>
      <c r="J95" s="281"/>
      <c r="K95" s="295"/>
    </row>
    <row r="96" ht="15" customHeight="1">
      <c r="B96" s="304"/>
      <c r="C96" s="281" t="s">
        <v>38</v>
      </c>
      <c r="D96" s="281"/>
      <c r="E96" s="281"/>
      <c r="F96" s="303" t="s">
        <v>1551</v>
      </c>
      <c r="G96" s="302"/>
      <c r="H96" s="281" t="s">
        <v>1588</v>
      </c>
      <c r="I96" s="281" t="s">
        <v>1586</v>
      </c>
      <c r="J96" s="281"/>
      <c r="K96" s="295"/>
    </row>
    <row r="97" ht="15" customHeight="1">
      <c r="B97" s="304"/>
      <c r="C97" s="281" t="s">
        <v>48</v>
      </c>
      <c r="D97" s="281"/>
      <c r="E97" s="281"/>
      <c r="F97" s="303" t="s">
        <v>1551</v>
      </c>
      <c r="G97" s="302"/>
      <c r="H97" s="281" t="s">
        <v>1589</v>
      </c>
      <c r="I97" s="281" t="s">
        <v>1586</v>
      </c>
      <c r="J97" s="281"/>
      <c r="K97" s="295"/>
    </row>
    <row r="98" ht="15" customHeight="1">
      <c r="B98" s="307"/>
      <c r="C98" s="308"/>
      <c r="D98" s="308"/>
      <c r="E98" s="308"/>
      <c r="F98" s="308"/>
      <c r="G98" s="308"/>
      <c r="H98" s="308"/>
      <c r="I98" s="308"/>
      <c r="J98" s="308"/>
      <c r="K98" s="309"/>
    </row>
    <row r="99" ht="18.75" customHeight="1">
      <c r="B99" s="310"/>
      <c r="C99" s="311"/>
      <c r="D99" s="311"/>
      <c r="E99" s="311"/>
      <c r="F99" s="311"/>
      <c r="G99" s="311"/>
      <c r="H99" s="311"/>
      <c r="I99" s="311"/>
      <c r="J99" s="311"/>
      <c r="K99" s="310"/>
    </row>
    <row r="100" ht="18.75" customHeight="1">
      <c r="B100" s="289"/>
      <c r="C100" s="289"/>
      <c r="D100" s="289"/>
      <c r="E100" s="289"/>
      <c r="F100" s="289"/>
      <c r="G100" s="289"/>
      <c r="H100" s="289"/>
      <c r="I100" s="289"/>
      <c r="J100" s="289"/>
      <c r="K100" s="289"/>
    </row>
    <row r="101" ht="7.5" customHeight="1">
      <c r="B101" s="290"/>
      <c r="C101" s="291"/>
      <c r="D101" s="291"/>
      <c r="E101" s="291"/>
      <c r="F101" s="291"/>
      <c r="G101" s="291"/>
      <c r="H101" s="291"/>
      <c r="I101" s="291"/>
      <c r="J101" s="291"/>
      <c r="K101" s="292"/>
    </row>
    <row r="102" ht="45" customHeight="1">
      <c r="B102" s="293"/>
      <c r="C102" s="294" t="s">
        <v>1590</v>
      </c>
      <c r="D102" s="294"/>
      <c r="E102" s="294"/>
      <c r="F102" s="294"/>
      <c r="G102" s="294"/>
      <c r="H102" s="294"/>
      <c r="I102" s="294"/>
      <c r="J102" s="294"/>
      <c r="K102" s="295"/>
    </row>
    <row r="103" ht="17.25" customHeight="1">
      <c r="B103" s="293"/>
      <c r="C103" s="296" t="s">
        <v>1545</v>
      </c>
      <c r="D103" s="296"/>
      <c r="E103" s="296"/>
      <c r="F103" s="296" t="s">
        <v>1546</v>
      </c>
      <c r="G103" s="297"/>
      <c r="H103" s="296" t="s">
        <v>54</v>
      </c>
      <c r="I103" s="296" t="s">
        <v>57</v>
      </c>
      <c r="J103" s="296" t="s">
        <v>1547</v>
      </c>
      <c r="K103" s="295"/>
    </row>
    <row r="104" ht="17.25" customHeight="1">
      <c r="B104" s="293"/>
      <c r="C104" s="298" t="s">
        <v>1548</v>
      </c>
      <c r="D104" s="298"/>
      <c r="E104" s="298"/>
      <c r="F104" s="299" t="s">
        <v>1549</v>
      </c>
      <c r="G104" s="300"/>
      <c r="H104" s="298"/>
      <c r="I104" s="298"/>
      <c r="J104" s="298" t="s">
        <v>1550</v>
      </c>
      <c r="K104" s="295"/>
    </row>
    <row r="105" ht="5.25" customHeight="1">
      <c r="B105" s="293"/>
      <c r="C105" s="296"/>
      <c r="D105" s="296"/>
      <c r="E105" s="296"/>
      <c r="F105" s="296"/>
      <c r="G105" s="312"/>
      <c r="H105" s="296"/>
      <c r="I105" s="296"/>
      <c r="J105" s="296"/>
      <c r="K105" s="295"/>
    </row>
    <row r="106" ht="15" customHeight="1">
      <c r="B106" s="293"/>
      <c r="C106" s="281" t="s">
        <v>53</v>
      </c>
      <c r="D106" s="301"/>
      <c r="E106" s="301"/>
      <c r="F106" s="303" t="s">
        <v>1551</v>
      </c>
      <c r="G106" s="312"/>
      <c r="H106" s="281" t="s">
        <v>1591</v>
      </c>
      <c r="I106" s="281" t="s">
        <v>1553</v>
      </c>
      <c r="J106" s="281">
        <v>20</v>
      </c>
      <c r="K106" s="295"/>
    </row>
    <row r="107" ht="15" customHeight="1">
      <c r="B107" s="293"/>
      <c r="C107" s="281" t="s">
        <v>1554</v>
      </c>
      <c r="D107" s="281"/>
      <c r="E107" s="281"/>
      <c r="F107" s="303" t="s">
        <v>1551</v>
      </c>
      <c r="G107" s="281"/>
      <c r="H107" s="281" t="s">
        <v>1591</v>
      </c>
      <c r="I107" s="281" t="s">
        <v>1553</v>
      </c>
      <c r="J107" s="281">
        <v>120</v>
      </c>
      <c r="K107" s="295"/>
    </row>
    <row r="108" ht="15" customHeight="1">
      <c r="B108" s="304"/>
      <c r="C108" s="281" t="s">
        <v>1556</v>
      </c>
      <c r="D108" s="281"/>
      <c r="E108" s="281"/>
      <c r="F108" s="303" t="s">
        <v>1557</v>
      </c>
      <c r="G108" s="281"/>
      <c r="H108" s="281" t="s">
        <v>1591</v>
      </c>
      <c r="I108" s="281" t="s">
        <v>1553</v>
      </c>
      <c r="J108" s="281">
        <v>50</v>
      </c>
      <c r="K108" s="295"/>
    </row>
    <row r="109" ht="15" customHeight="1">
      <c r="B109" s="304"/>
      <c r="C109" s="281" t="s">
        <v>1559</v>
      </c>
      <c r="D109" s="281"/>
      <c r="E109" s="281"/>
      <c r="F109" s="303" t="s">
        <v>1551</v>
      </c>
      <c r="G109" s="281"/>
      <c r="H109" s="281" t="s">
        <v>1591</v>
      </c>
      <c r="I109" s="281" t="s">
        <v>1561</v>
      </c>
      <c r="J109" s="281"/>
      <c r="K109" s="295"/>
    </row>
    <row r="110" ht="15" customHeight="1">
      <c r="B110" s="304"/>
      <c r="C110" s="281" t="s">
        <v>1570</v>
      </c>
      <c r="D110" s="281"/>
      <c r="E110" s="281"/>
      <c r="F110" s="303" t="s">
        <v>1557</v>
      </c>
      <c r="G110" s="281"/>
      <c r="H110" s="281" t="s">
        <v>1591</v>
      </c>
      <c r="I110" s="281" t="s">
        <v>1553</v>
      </c>
      <c r="J110" s="281">
        <v>50</v>
      </c>
      <c r="K110" s="295"/>
    </row>
    <row r="111" ht="15" customHeight="1">
      <c r="B111" s="304"/>
      <c r="C111" s="281" t="s">
        <v>1578</v>
      </c>
      <c r="D111" s="281"/>
      <c r="E111" s="281"/>
      <c r="F111" s="303" t="s">
        <v>1557</v>
      </c>
      <c r="G111" s="281"/>
      <c r="H111" s="281" t="s">
        <v>1591</v>
      </c>
      <c r="I111" s="281" t="s">
        <v>1553</v>
      </c>
      <c r="J111" s="281">
        <v>50</v>
      </c>
      <c r="K111" s="295"/>
    </row>
    <row r="112" ht="15" customHeight="1">
      <c r="B112" s="304"/>
      <c r="C112" s="281" t="s">
        <v>1576</v>
      </c>
      <c r="D112" s="281"/>
      <c r="E112" s="281"/>
      <c r="F112" s="303" t="s">
        <v>1557</v>
      </c>
      <c r="G112" s="281"/>
      <c r="H112" s="281" t="s">
        <v>1591</v>
      </c>
      <c r="I112" s="281" t="s">
        <v>1553</v>
      </c>
      <c r="J112" s="281">
        <v>50</v>
      </c>
      <c r="K112" s="295"/>
    </row>
    <row r="113" ht="15" customHeight="1">
      <c r="B113" s="304"/>
      <c r="C113" s="281" t="s">
        <v>53</v>
      </c>
      <c r="D113" s="281"/>
      <c r="E113" s="281"/>
      <c r="F113" s="303" t="s">
        <v>1551</v>
      </c>
      <c r="G113" s="281"/>
      <c r="H113" s="281" t="s">
        <v>1592</v>
      </c>
      <c r="I113" s="281" t="s">
        <v>1553</v>
      </c>
      <c r="J113" s="281">
        <v>20</v>
      </c>
      <c r="K113" s="295"/>
    </row>
    <row r="114" ht="15" customHeight="1">
      <c r="B114" s="304"/>
      <c r="C114" s="281" t="s">
        <v>1593</v>
      </c>
      <c r="D114" s="281"/>
      <c r="E114" s="281"/>
      <c r="F114" s="303" t="s">
        <v>1551</v>
      </c>
      <c r="G114" s="281"/>
      <c r="H114" s="281" t="s">
        <v>1594</v>
      </c>
      <c r="I114" s="281" t="s">
        <v>1553</v>
      </c>
      <c r="J114" s="281">
        <v>120</v>
      </c>
      <c r="K114" s="295"/>
    </row>
    <row r="115" ht="15" customHeight="1">
      <c r="B115" s="304"/>
      <c r="C115" s="281" t="s">
        <v>38</v>
      </c>
      <c r="D115" s="281"/>
      <c r="E115" s="281"/>
      <c r="F115" s="303" t="s">
        <v>1551</v>
      </c>
      <c r="G115" s="281"/>
      <c r="H115" s="281" t="s">
        <v>1595</v>
      </c>
      <c r="I115" s="281" t="s">
        <v>1586</v>
      </c>
      <c r="J115" s="281"/>
      <c r="K115" s="295"/>
    </row>
    <row r="116" ht="15" customHeight="1">
      <c r="B116" s="304"/>
      <c r="C116" s="281" t="s">
        <v>48</v>
      </c>
      <c r="D116" s="281"/>
      <c r="E116" s="281"/>
      <c r="F116" s="303" t="s">
        <v>1551</v>
      </c>
      <c r="G116" s="281"/>
      <c r="H116" s="281" t="s">
        <v>1596</v>
      </c>
      <c r="I116" s="281" t="s">
        <v>1586</v>
      </c>
      <c r="J116" s="281"/>
      <c r="K116" s="295"/>
    </row>
    <row r="117" ht="15" customHeight="1">
      <c r="B117" s="304"/>
      <c r="C117" s="281" t="s">
        <v>57</v>
      </c>
      <c r="D117" s="281"/>
      <c r="E117" s="281"/>
      <c r="F117" s="303" t="s">
        <v>1551</v>
      </c>
      <c r="G117" s="281"/>
      <c r="H117" s="281" t="s">
        <v>1597</v>
      </c>
      <c r="I117" s="281" t="s">
        <v>1598</v>
      </c>
      <c r="J117" s="281"/>
      <c r="K117" s="295"/>
    </row>
    <row r="118" ht="15" customHeight="1">
      <c r="B118" s="307"/>
      <c r="C118" s="313"/>
      <c r="D118" s="313"/>
      <c r="E118" s="313"/>
      <c r="F118" s="313"/>
      <c r="G118" s="313"/>
      <c r="H118" s="313"/>
      <c r="I118" s="313"/>
      <c r="J118" s="313"/>
      <c r="K118" s="309"/>
    </row>
    <row r="119" ht="18.75" customHeight="1">
      <c r="B119" s="314"/>
      <c r="C119" s="278"/>
      <c r="D119" s="278"/>
      <c r="E119" s="278"/>
      <c r="F119" s="315"/>
      <c r="G119" s="278"/>
      <c r="H119" s="278"/>
      <c r="I119" s="278"/>
      <c r="J119" s="278"/>
      <c r="K119" s="314"/>
    </row>
    <row r="120" ht="18.75" customHeight="1">
      <c r="B120" s="289"/>
      <c r="C120" s="289"/>
      <c r="D120" s="289"/>
      <c r="E120" s="289"/>
      <c r="F120" s="289"/>
      <c r="G120" s="289"/>
      <c r="H120" s="289"/>
      <c r="I120" s="289"/>
      <c r="J120" s="289"/>
      <c r="K120" s="289"/>
    </row>
    <row r="121" ht="7.5" customHeight="1">
      <c r="B121" s="316"/>
      <c r="C121" s="317"/>
      <c r="D121" s="317"/>
      <c r="E121" s="317"/>
      <c r="F121" s="317"/>
      <c r="G121" s="317"/>
      <c r="H121" s="317"/>
      <c r="I121" s="317"/>
      <c r="J121" s="317"/>
      <c r="K121" s="318"/>
    </row>
    <row r="122" ht="45" customHeight="1">
      <c r="B122" s="319"/>
      <c r="C122" s="272" t="s">
        <v>1599</v>
      </c>
      <c r="D122" s="272"/>
      <c r="E122" s="272"/>
      <c r="F122" s="272"/>
      <c r="G122" s="272"/>
      <c r="H122" s="272"/>
      <c r="I122" s="272"/>
      <c r="J122" s="272"/>
      <c r="K122" s="320"/>
    </row>
    <row r="123" ht="17.25" customHeight="1">
      <c r="B123" s="321"/>
      <c r="C123" s="296" t="s">
        <v>1545</v>
      </c>
      <c r="D123" s="296"/>
      <c r="E123" s="296"/>
      <c r="F123" s="296" t="s">
        <v>1546</v>
      </c>
      <c r="G123" s="297"/>
      <c r="H123" s="296" t="s">
        <v>54</v>
      </c>
      <c r="I123" s="296" t="s">
        <v>57</v>
      </c>
      <c r="J123" s="296" t="s">
        <v>1547</v>
      </c>
      <c r="K123" s="322"/>
    </row>
    <row r="124" ht="17.25" customHeight="1">
      <c r="B124" s="321"/>
      <c r="C124" s="298" t="s">
        <v>1548</v>
      </c>
      <c r="D124" s="298"/>
      <c r="E124" s="298"/>
      <c r="F124" s="299" t="s">
        <v>1549</v>
      </c>
      <c r="G124" s="300"/>
      <c r="H124" s="298"/>
      <c r="I124" s="298"/>
      <c r="J124" s="298" t="s">
        <v>1550</v>
      </c>
      <c r="K124" s="322"/>
    </row>
    <row r="125" ht="5.25" customHeight="1">
      <c r="B125" s="323"/>
      <c r="C125" s="301"/>
      <c r="D125" s="301"/>
      <c r="E125" s="301"/>
      <c r="F125" s="301"/>
      <c r="G125" s="281"/>
      <c r="H125" s="301"/>
      <c r="I125" s="301"/>
      <c r="J125" s="301"/>
      <c r="K125" s="324"/>
    </row>
    <row r="126" ht="15" customHeight="1">
      <c r="B126" s="323"/>
      <c r="C126" s="281" t="s">
        <v>1554</v>
      </c>
      <c r="D126" s="301"/>
      <c r="E126" s="301"/>
      <c r="F126" s="303" t="s">
        <v>1551</v>
      </c>
      <c r="G126" s="281"/>
      <c r="H126" s="281" t="s">
        <v>1591</v>
      </c>
      <c r="I126" s="281" t="s">
        <v>1553</v>
      </c>
      <c r="J126" s="281">
        <v>120</v>
      </c>
      <c r="K126" s="325"/>
    </row>
    <row r="127" ht="15" customHeight="1">
      <c r="B127" s="323"/>
      <c r="C127" s="281" t="s">
        <v>1600</v>
      </c>
      <c r="D127" s="281"/>
      <c r="E127" s="281"/>
      <c r="F127" s="303" t="s">
        <v>1551</v>
      </c>
      <c r="G127" s="281"/>
      <c r="H127" s="281" t="s">
        <v>1601</v>
      </c>
      <c r="I127" s="281" t="s">
        <v>1553</v>
      </c>
      <c r="J127" s="281" t="s">
        <v>1602</v>
      </c>
      <c r="K127" s="325"/>
    </row>
    <row r="128" ht="15" customHeight="1">
      <c r="B128" s="323"/>
      <c r="C128" s="281" t="s">
        <v>1499</v>
      </c>
      <c r="D128" s="281"/>
      <c r="E128" s="281"/>
      <c r="F128" s="303" t="s">
        <v>1551</v>
      </c>
      <c r="G128" s="281"/>
      <c r="H128" s="281" t="s">
        <v>1603</v>
      </c>
      <c r="I128" s="281" t="s">
        <v>1553</v>
      </c>
      <c r="J128" s="281" t="s">
        <v>1602</v>
      </c>
      <c r="K128" s="325"/>
    </row>
    <row r="129" ht="15" customHeight="1">
      <c r="B129" s="323"/>
      <c r="C129" s="281" t="s">
        <v>1562</v>
      </c>
      <c r="D129" s="281"/>
      <c r="E129" s="281"/>
      <c r="F129" s="303" t="s">
        <v>1557</v>
      </c>
      <c r="G129" s="281"/>
      <c r="H129" s="281" t="s">
        <v>1563</v>
      </c>
      <c r="I129" s="281" t="s">
        <v>1553</v>
      </c>
      <c r="J129" s="281">
        <v>15</v>
      </c>
      <c r="K129" s="325"/>
    </row>
    <row r="130" ht="15" customHeight="1">
      <c r="B130" s="323"/>
      <c r="C130" s="305" t="s">
        <v>1564</v>
      </c>
      <c r="D130" s="305"/>
      <c r="E130" s="305"/>
      <c r="F130" s="306" t="s">
        <v>1557</v>
      </c>
      <c r="G130" s="305"/>
      <c r="H130" s="305" t="s">
        <v>1565</v>
      </c>
      <c r="I130" s="305" t="s">
        <v>1553</v>
      </c>
      <c r="J130" s="305">
        <v>15</v>
      </c>
      <c r="K130" s="325"/>
    </row>
    <row r="131" ht="15" customHeight="1">
      <c r="B131" s="323"/>
      <c r="C131" s="305" t="s">
        <v>1566</v>
      </c>
      <c r="D131" s="305"/>
      <c r="E131" s="305"/>
      <c r="F131" s="306" t="s">
        <v>1557</v>
      </c>
      <c r="G131" s="305"/>
      <c r="H131" s="305" t="s">
        <v>1567</v>
      </c>
      <c r="I131" s="305" t="s">
        <v>1553</v>
      </c>
      <c r="J131" s="305">
        <v>20</v>
      </c>
      <c r="K131" s="325"/>
    </row>
    <row r="132" ht="15" customHeight="1">
      <c r="B132" s="323"/>
      <c r="C132" s="305" t="s">
        <v>1568</v>
      </c>
      <c r="D132" s="305"/>
      <c r="E132" s="305"/>
      <c r="F132" s="306" t="s">
        <v>1557</v>
      </c>
      <c r="G132" s="305"/>
      <c r="H132" s="305" t="s">
        <v>1569</v>
      </c>
      <c r="I132" s="305" t="s">
        <v>1553</v>
      </c>
      <c r="J132" s="305">
        <v>20</v>
      </c>
      <c r="K132" s="325"/>
    </row>
    <row r="133" ht="15" customHeight="1">
      <c r="B133" s="323"/>
      <c r="C133" s="281" t="s">
        <v>1556</v>
      </c>
      <c r="D133" s="281"/>
      <c r="E133" s="281"/>
      <c r="F133" s="303" t="s">
        <v>1557</v>
      </c>
      <c r="G133" s="281"/>
      <c r="H133" s="281" t="s">
        <v>1591</v>
      </c>
      <c r="I133" s="281" t="s">
        <v>1553</v>
      </c>
      <c r="J133" s="281">
        <v>50</v>
      </c>
      <c r="K133" s="325"/>
    </row>
    <row r="134" ht="15" customHeight="1">
      <c r="B134" s="323"/>
      <c r="C134" s="281" t="s">
        <v>1570</v>
      </c>
      <c r="D134" s="281"/>
      <c r="E134" s="281"/>
      <c r="F134" s="303" t="s">
        <v>1557</v>
      </c>
      <c r="G134" s="281"/>
      <c r="H134" s="281" t="s">
        <v>1591</v>
      </c>
      <c r="I134" s="281" t="s">
        <v>1553</v>
      </c>
      <c r="J134" s="281">
        <v>50</v>
      </c>
      <c r="K134" s="325"/>
    </row>
    <row r="135" ht="15" customHeight="1">
      <c r="B135" s="323"/>
      <c r="C135" s="281" t="s">
        <v>1576</v>
      </c>
      <c r="D135" s="281"/>
      <c r="E135" s="281"/>
      <c r="F135" s="303" t="s">
        <v>1557</v>
      </c>
      <c r="G135" s="281"/>
      <c r="H135" s="281" t="s">
        <v>1591</v>
      </c>
      <c r="I135" s="281" t="s">
        <v>1553</v>
      </c>
      <c r="J135" s="281">
        <v>50</v>
      </c>
      <c r="K135" s="325"/>
    </row>
    <row r="136" ht="15" customHeight="1">
      <c r="B136" s="323"/>
      <c r="C136" s="281" t="s">
        <v>1578</v>
      </c>
      <c r="D136" s="281"/>
      <c r="E136" s="281"/>
      <c r="F136" s="303" t="s">
        <v>1557</v>
      </c>
      <c r="G136" s="281"/>
      <c r="H136" s="281" t="s">
        <v>1591</v>
      </c>
      <c r="I136" s="281" t="s">
        <v>1553</v>
      </c>
      <c r="J136" s="281">
        <v>50</v>
      </c>
      <c r="K136" s="325"/>
    </row>
    <row r="137" ht="15" customHeight="1">
      <c r="B137" s="323"/>
      <c r="C137" s="281" t="s">
        <v>1579</v>
      </c>
      <c r="D137" s="281"/>
      <c r="E137" s="281"/>
      <c r="F137" s="303" t="s">
        <v>1557</v>
      </c>
      <c r="G137" s="281"/>
      <c r="H137" s="281" t="s">
        <v>1604</v>
      </c>
      <c r="I137" s="281" t="s">
        <v>1553</v>
      </c>
      <c r="J137" s="281">
        <v>255</v>
      </c>
      <c r="K137" s="325"/>
    </row>
    <row r="138" ht="15" customHeight="1">
      <c r="B138" s="323"/>
      <c r="C138" s="281" t="s">
        <v>1581</v>
      </c>
      <c r="D138" s="281"/>
      <c r="E138" s="281"/>
      <c r="F138" s="303" t="s">
        <v>1551</v>
      </c>
      <c r="G138" s="281"/>
      <c r="H138" s="281" t="s">
        <v>1605</v>
      </c>
      <c r="I138" s="281" t="s">
        <v>1583</v>
      </c>
      <c r="J138" s="281"/>
      <c r="K138" s="325"/>
    </row>
    <row r="139" ht="15" customHeight="1">
      <c r="B139" s="323"/>
      <c r="C139" s="281" t="s">
        <v>1584</v>
      </c>
      <c r="D139" s="281"/>
      <c r="E139" s="281"/>
      <c r="F139" s="303" t="s">
        <v>1551</v>
      </c>
      <c r="G139" s="281"/>
      <c r="H139" s="281" t="s">
        <v>1606</v>
      </c>
      <c r="I139" s="281" t="s">
        <v>1586</v>
      </c>
      <c r="J139" s="281"/>
      <c r="K139" s="325"/>
    </row>
    <row r="140" ht="15" customHeight="1">
      <c r="B140" s="323"/>
      <c r="C140" s="281" t="s">
        <v>1587</v>
      </c>
      <c r="D140" s="281"/>
      <c r="E140" s="281"/>
      <c r="F140" s="303" t="s">
        <v>1551</v>
      </c>
      <c r="G140" s="281"/>
      <c r="H140" s="281" t="s">
        <v>1587</v>
      </c>
      <c r="I140" s="281" t="s">
        <v>1586</v>
      </c>
      <c r="J140" s="281"/>
      <c r="K140" s="325"/>
    </row>
    <row r="141" ht="15" customHeight="1">
      <c r="B141" s="323"/>
      <c r="C141" s="281" t="s">
        <v>38</v>
      </c>
      <c r="D141" s="281"/>
      <c r="E141" s="281"/>
      <c r="F141" s="303" t="s">
        <v>1551</v>
      </c>
      <c r="G141" s="281"/>
      <c r="H141" s="281" t="s">
        <v>1607</v>
      </c>
      <c r="I141" s="281" t="s">
        <v>1586</v>
      </c>
      <c r="J141" s="281"/>
      <c r="K141" s="325"/>
    </row>
    <row r="142" ht="15" customHeight="1">
      <c r="B142" s="323"/>
      <c r="C142" s="281" t="s">
        <v>1608</v>
      </c>
      <c r="D142" s="281"/>
      <c r="E142" s="281"/>
      <c r="F142" s="303" t="s">
        <v>1551</v>
      </c>
      <c r="G142" s="281"/>
      <c r="H142" s="281" t="s">
        <v>1609</v>
      </c>
      <c r="I142" s="281" t="s">
        <v>1586</v>
      </c>
      <c r="J142" s="281"/>
      <c r="K142" s="325"/>
    </row>
    <row r="143" ht="15" customHeight="1">
      <c r="B143" s="326"/>
      <c r="C143" s="327"/>
      <c r="D143" s="327"/>
      <c r="E143" s="327"/>
      <c r="F143" s="327"/>
      <c r="G143" s="327"/>
      <c r="H143" s="327"/>
      <c r="I143" s="327"/>
      <c r="J143" s="327"/>
      <c r="K143" s="328"/>
    </row>
    <row r="144" ht="18.75" customHeight="1">
      <c r="B144" s="278"/>
      <c r="C144" s="278"/>
      <c r="D144" s="278"/>
      <c r="E144" s="278"/>
      <c r="F144" s="315"/>
      <c r="G144" s="278"/>
      <c r="H144" s="278"/>
      <c r="I144" s="278"/>
      <c r="J144" s="278"/>
      <c r="K144" s="278"/>
    </row>
    <row r="145" ht="18.75" customHeight="1">
      <c r="B145" s="289"/>
      <c r="C145" s="289"/>
      <c r="D145" s="289"/>
      <c r="E145" s="289"/>
      <c r="F145" s="289"/>
      <c r="G145" s="289"/>
      <c r="H145" s="289"/>
      <c r="I145" s="289"/>
      <c r="J145" s="289"/>
      <c r="K145" s="289"/>
    </row>
    <row r="146" ht="7.5" customHeight="1">
      <c r="B146" s="290"/>
      <c r="C146" s="291"/>
      <c r="D146" s="291"/>
      <c r="E146" s="291"/>
      <c r="F146" s="291"/>
      <c r="G146" s="291"/>
      <c r="H146" s="291"/>
      <c r="I146" s="291"/>
      <c r="J146" s="291"/>
      <c r="K146" s="292"/>
    </row>
    <row r="147" ht="45" customHeight="1">
      <c r="B147" s="293"/>
      <c r="C147" s="294" t="s">
        <v>1610</v>
      </c>
      <c r="D147" s="294"/>
      <c r="E147" s="294"/>
      <c r="F147" s="294"/>
      <c r="G147" s="294"/>
      <c r="H147" s="294"/>
      <c r="I147" s="294"/>
      <c r="J147" s="294"/>
      <c r="K147" s="295"/>
    </row>
    <row r="148" ht="17.25" customHeight="1">
      <c r="B148" s="293"/>
      <c r="C148" s="296" t="s">
        <v>1545</v>
      </c>
      <c r="D148" s="296"/>
      <c r="E148" s="296"/>
      <c r="F148" s="296" t="s">
        <v>1546</v>
      </c>
      <c r="G148" s="297"/>
      <c r="H148" s="296" t="s">
        <v>54</v>
      </c>
      <c r="I148" s="296" t="s">
        <v>57</v>
      </c>
      <c r="J148" s="296" t="s">
        <v>1547</v>
      </c>
      <c r="K148" s="295"/>
    </row>
    <row r="149" ht="17.25" customHeight="1">
      <c r="B149" s="293"/>
      <c r="C149" s="298" t="s">
        <v>1548</v>
      </c>
      <c r="D149" s="298"/>
      <c r="E149" s="298"/>
      <c r="F149" s="299" t="s">
        <v>1549</v>
      </c>
      <c r="G149" s="300"/>
      <c r="H149" s="298"/>
      <c r="I149" s="298"/>
      <c r="J149" s="298" t="s">
        <v>1550</v>
      </c>
      <c r="K149" s="295"/>
    </row>
    <row r="150" ht="5.25" customHeight="1">
      <c r="B150" s="304"/>
      <c r="C150" s="301"/>
      <c r="D150" s="301"/>
      <c r="E150" s="301"/>
      <c r="F150" s="301"/>
      <c r="G150" s="302"/>
      <c r="H150" s="301"/>
      <c r="I150" s="301"/>
      <c r="J150" s="301"/>
      <c r="K150" s="325"/>
    </row>
    <row r="151" ht="15" customHeight="1">
      <c r="B151" s="304"/>
      <c r="C151" s="329" t="s">
        <v>1554</v>
      </c>
      <c r="D151" s="281"/>
      <c r="E151" s="281"/>
      <c r="F151" s="330" t="s">
        <v>1551</v>
      </c>
      <c r="G151" s="281"/>
      <c r="H151" s="329" t="s">
        <v>1591</v>
      </c>
      <c r="I151" s="329" t="s">
        <v>1553</v>
      </c>
      <c r="J151" s="329">
        <v>120</v>
      </c>
      <c r="K151" s="325"/>
    </row>
    <row r="152" ht="15" customHeight="1">
      <c r="B152" s="304"/>
      <c r="C152" s="329" t="s">
        <v>1600</v>
      </c>
      <c r="D152" s="281"/>
      <c r="E152" s="281"/>
      <c r="F152" s="330" t="s">
        <v>1551</v>
      </c>
      <c r="G152" s="281"/>
      <c r="H152" s="329" t="s">
        <v>1611</v>
      </c>
      <c r="I152" s="329" t="s">
        <v>1553</v>
      </c>
      <c r="J152" s="329" t="s">
        <v>1602</v>
      </c>
      <c r="K152" s="325"/>
    </row>
    <row r="153" ht="15" customHeight="1">
      <c r="B153" s="304"/>
      <c r="C153" s="329" t="s">
        <v>1499</v>
      </c>
      <c r="D153" s="281"/>
      <c r="E153" s="281"/>
      <c r="F153" s="330" t="s">
        <v>1551</v>
      </c>
      <c r="G153" s="281"/>
      <c r="H153" s="329" t="s">
        <v>1612</v>
      </c>
      <c r="I153" s="329" t="s">
        <v>1553</v>
      </c>
      <c r="J153" s="329" t="s">
        <v>1602</v>
      </c>
      <c r="K153" s="325"/>
    </row>
    <row r="154" ht="15" customHeight="1">
      <c r="B154" s="304"/>
      <c r="C154" s="329" t="s">
        <v>1556</v>
      </c>
      <c r="D154" s="281"/>
      <c r="E154" s="281"/>
      <c r="F154" s="330" t="s">
        <v>1557</v>
      </c>
      <c r="G154" s="281"/>
      <c r="H154" s="329" t="s">
        <v>1591</v>
      </c>
      <c r="I154" s="329" t="s">
        <v>1553</v>
      </c>
      <c r="J154" s="329">
        <v>50</v>
      </c>
      <c r="K154" s="325"/>
    </row>
    <row r="155" ht="15" customHeight="1">
      <c r="B155" s="304"/>
      <c r="C155" s="329" t="s">
        <v>1559</v>
      </c>
      <c r="D155" s="281"/>
      <c r="E155" s="281"/>
      <c r="F155" s="330" t="s">
        <v>1551</v>
      </c>
      <c r="G155" s="281"/>
      <c r="H155" s="329" t="s">
        <v>1591</v>
      </c>
      <c r="I155" s="329" t="s">
        <v>1561</v>
      </c>
      <c r="J155" s="329"/>
      <c r="K155" s="325"/>
    </row>
    <row r="156" ht="15" customHeight="1">
      <c r="B156" s="304"/>
      <c r="C156" s="329" t="s">
        <v>1570</v>
      </c>
      <c r="D156" s="281"/>
      <c r="E156" s="281"/>
      <c r="F156" s="330" t="s">
        <v>1557</v>
      </c>
      <c r="G156" s="281"/>
      <c r="H156" s="329" t="s">
        <v>1591</v>
      </c>
      <c r="I156" s="329" t="s">
        <v>1553</v>
      </c>
      <c r="J156" s="329">
        <v>50</v>
      </c>
      <c r="K156" s="325"/>
    </row>
    <row r="157" ht="15" customHeight="1">
      <c r="B157" s="304"/>
      <c r="C157" s="329" t="s">
        <v>1578</v>
      </c>
      <c r="D157" s="281"/>
      <c r="E157" s="281"/>
      <c r="F157" s="330" t="s">
        <v>1557</v>
      </c>
      <c r="G157" s="281"/>
      <c r="H157" s="329" t="s">
        <v>1591</v>
      </c>
      <c r="I157" s="329" t="s">
        <v>1553</v>
      </c>
      <c r="J157" s="329">
        <v>50</v>
      </c>
      <c r="K157" s="325"/>
    </row>
    <row r="158" ht="15" customHeight="1">
      <c r="B158" s="304"/>
      <c r="C158" s="329" t="s">
        <v>1576</v>
      </c>
      <c r="D158" s="281"/>
      <c r="E158" s="281"/>
      <c r="F158" s="330" t="s">
        <v>1557</v>
      </c>
      <c r="G158" s="281"/>
      <c r="H158" s="329" t="s">
        <v>1591</v>
      </c>
      <c r="I158" s="329" t="s">
        <v>1553</v>
      </c>
      <c r="J158" s="329">
        <v>50</v>
      </c>
      <c r="K158" s="325"/>
    </row>
    <row r="159" ht="15" customHeight="1">
      <c r="B159" s="304"/>
      <c r="C159" s="329" t="s">
        <v>108</v>
      </c>
      <c r="D159" s="281"/>
      <c r="E159" s="281"/>
      <c r="F159" s="330" t="s">
        <v>1551</v>
      </c>
      <c r="G159" s="281"/>
      <c r="H159" s="329" t="s">
        <v>1613</v>
      </c>
      <c r="I159" s="329" t="s">
        <v>1553</v>
      </c>
      <c r="J159" s="329" t="s">
        <v>1614</v>
      </c>
      <c r="K159" s="325"/>
    </row>
    <row r="160" ht="15" customHeight="1">
      <c r="B160" s="304"/>
      <c r="C160" s="329" t="s">
        <v>1615</v>
      </c>
      <c r="D160" s="281"/>
      <c r="E160" s="281"/>
      <c r="F160" s="330" t="s">
        <v>1551</v>
      </c>
      <c r="G160" s="281"/>
      <c r="H160" s="329" t="s">
        <v>1616</v>
      </c>
      <c r="I160" s="329" t="s">
        <v>1586</v>
      </c>
      <c r="J160" s="329"/>
      <c r="K160" s="325"/>
    </row>
    <row r="161" ht="15" customHeight="1">
      <c r="B161" s="331"/>
      <c r="C161" s="313"/>
      <c r="D161" s="313"/>
      <c r="E161" s="313"/>
      <c r="F161" s="313"/>
      <c r="G161" s="313"/>
      <c r="H161" s="313"/>
      <c r="I161" s="313"/>
      <c r="J161" s="313"/>
      <c r="K161" s="332"/>
    </row>
    <row r="162" ht="18.75" customHeight="1">
      <c r="B162" s="278"/>
      <c r="C162" s="281"/>
      <c r="D162" s="281"/>
      <c r="E162" s="281"/>
      <c r="F162" s="303"/>
      <c r="G162" s="281"/>
      <c r="H162" s="281"/>
      <c r="I162" s="281"/>
      <c r="J162" s="281"/>
      <c r="K162" s="278"/>
    </row>
    <row r="163" ht="18.75" customHeight="1">
      <c r="B163" s="289"/>
      <c r="C163" s="289"/>
      <c r="D163" s="289"/>
      <c r="E163" s="289"/>
      <c r="F163" s="289"/>
      <c r="G163" s="289"/>
      <c r="H163" s="289"/>
      <c r="I163" s="289"/>
      <c r="J163" s="289"/>
      <c r="K163" s="289"/>
    </row>
    <row r="164" ht="7.5" customHeight="1">
      <c r="B164" s="268"/>
      <c r="C164" s="269"/>
      <c r="D164" s="269"/>
      <c r="E164" s="269"/>
      <c r="F164" s="269"/>
      <c r="G164" s="269"/>
      <c r="H164" s="269"/>
      <c r="I164" s="269"/>
      <c r="J164" s="269"/>
      <c r="K164" s="270"/>
    </row>
    <row r="165" ht="45" customHeight="1">
      <c r="B165" s="271"/>
      <c r="C165" s="272" t="s">
        <v>1617</v>
      </c>
      <c r="D165" s="272"/>
      <c r="E165" s="272"/>
      <c r="F165" s="272"/>
      <c r="G165" s="272"/>
      <c r="H165" s="272"/>
      <c r="I165" s="272"/>
      <c r="J165" s="272"/>
      <c r="K165" s="273"/>
    </row>
    <row r="166" ht="17.25" customHeight="1">
      <c r="B166" s="271"/>
      <c r="C166" s="296" t="s">
        <v>1545</v>
      </c>
      <c r="D166" s="296"/>
      <c r="E166" s="296"/>
      <c r="F166" s="296" t="s">
        <v>1546</v>
      </c>
      <c r="G166" s="333"/>
      <c r="H166" s="334" t="s">
        <v>54</v>
      </c>
      <c r="I166" s="334" t="s">
        <v>57</v>
      </c>
      <c r="J166" s="296" t="s">
        <v>1547</v>
      </c>
      <c r="K166" s="273"/>
    </row>
    <row r="167" ht="17.25" customHeight="1">
      <c r="B167" s="274"/>
      <c r="C167" s="298" t="s">
        <v>1548</v>
      </c>
      <c r="D167" s="298"/>
      <c r="E167" s="298"/>
      <c r="F167" s="299" t="s">
        <v>1549</v>
      </c>
      <c r="G167" s="335"/>
      <c r="H167" s="336"/>
      <c r="I167" s="336"/>
      <c r="J167" s="298" t="s">
        <v>1550</v>
      </c>
      <c r="K167" s="276"/>
    </row>
    <row r="168" ht="5.25" customHeight="1">
      <c r="B168" s="304"/>
      <c r="C168" s="301"/>
      <c r="D168" s="301"/>
      <c r="E168" s="301"/>
      <c r="F168" s="301"/>
      <c r="G168" s="302"/>
      <c r="H168" s="301"/>
      <c r="I168" s="301"/>
      <c r="J168" s="301"/>
      <c r="K168" s="325"/>
    </row>
    <row r="169" ht="15" customHeight="1">
      <c r="B169" s="304"/>
      <c r="C169" s="281" t="s">
        <v>1554</v>
      </c>
      <c r="D169" s="281"/>
      <c r="E169" s="281"/>
      <c r="F169" s="303" t="s">
        <v>1551</v>
      </c>
      <c r="G169" s="281"/>
      <c r="H169" s="281" t="s">
        <v>1591</v>
      </c>
      <c r="I169" s="281" t="s">
        <v>1553</v>
      </c>
      <c r="J169" s="281">
        <v>120</v>
      </c>
      <c r="K169" s="325"/>
    </row>
    <row r="170" ht="15" customHeight="1">
      <c r="B170" s="304"/>
      <c r="C170" s="281" t="s">
        <v>1600</v>
      </c>
      <c r="D170" s="281"/>
      <c r="E170" s="281"/>
      <c r="F170" s="303" t="s">
        <v>1551</v>
      </c>
      <c r="G170" s="281"/>
      <c r="H170" s="281" t="s">
        <v>1601</v>
      </c>
      <c r="I170" s="281" t="s">
        <v>1553</v>
      </c>
      <c r="J170" s="281" t="s">
        <v>1602</v>
      </c>
      <c r="K170" s="325"/>
    </row>
    <row r="171" ht="15" customHeight="1">
      <c r="B171" s="304"/>
      <c r="C171" s="281" t="s">
        <v>1499</v>
      </c>
      <c r="D171" s="281"/>
      <c r="E171" s="281"/>
      <c r="F171" s="303" t="s">
        <v>1551</v>
      </c>
      <c r="G171" s="281"/>
      <c r="H171" s="281" t="s">
        <v>1618</v>
      </c>
      <c r="I171" s="281" t="s">
        <v>1553</v>
      </c>
      <c r="J171" s="281" t="s">
        <v>1602</v>
      </c>
      <c r="K171" s="325"/>
    </row>
    <row r="172" ht="15" customHeight="1">
      <c r="B172" s="304"/>
      <c r="C172" s="281" t="s">
        <v>1556</v>
      </c>
      <c r="D172" s="281"/>
      <c r="E172" s="281"/>
      <c r="F172" s="303" t="s">
        <v>1557</v>
      </c>
      <c r="G172" s="281"/>
      <c r="H172" s="281" t="s">
        <v>1618</v>
      </c>
      <c r="I172" s="281" t="s">
        <v>1553</v>
      </c>
      <c r="J172" s="281">
        <v>50</v>
      </c>
      <c r="K172" s="325"/>
    </row>
    <row r="173" ht="15" customHeight="1">
      <c r="B173" s="304"/>
      <c r="C173" s="281" t="s">
        <v>1559</v>
      </c>
      <c r="D173" s="281"/>
      <c r="E173" s="281"/>
      <c r="F173" s="303" t="s">
        <v>1551</v>
      </c>
      <c r="G173" s="281"/>
      <c r="H173" s="281" t="s">
        <v>1618</v>
      </c>
      <c r="I173" s="281" t="s">
        <v>1561</v>
      </c>
      <c r="J173" s="281"/>
      <c r="K173" s="325"/>
    </row>
    <row r="174" ht="15" customHeight="1">
      <c r="B174" s="304"/>
      <c r="C174" s="281" t="s">
        <v>1570</v>
      </c>
      <c r="D174" s="281"/>
      <c r="E174" s="281"/>
      <c r="F174" s="303" t="s">
        <v>1557</v>
      </c>
      <c r="G174" s="281"/>
      <c r="H174" s="281" t="s">
        <v>1618</v>
      </c>
      <c r="I174" s="281" t="s">
        <v>1553</v>
      </c>
      <c r="J174" s="281">
        <v>50</v>
      </c>
      <c r="K174" s="325"/>
    </row>
    <row r="175" ht="15" customHeight="1">
      <c r="B175" s="304"/>
      <c r="C175" s="281" t="s">
        <v>1578</v>
      </c>
      <c r="D175" s="281"/>
      <c r="E175" s="281"/>
      <c r="F175" s="303" t="s">
        <v>1557</v>
      </c>
      <c r="G175" s="281"/>
      <c r="H175" s="281" t="s">
        <v>1618</v>
      </c>
      <c r="I175" s="281" t="s">
        <v>1553</v>
      </c>
      <c r="J175" s="281">
        <v>50</v>
      </c>
      <c r="K175" s="325"/>
    </row>
    <row r="176" ht="15" customHeight="1">
      <c r="B176" s="304"/>
      <c r="C176" s="281" t="s">
        <v>1576</v>
      </c>
      <c r="D176" s="281"/>
      <c r="E176" s="281"/>
      <c r="F176" s="303" t="s">
        <v>1557</v>
      </c>
      <c r="G176" s="281"/>
      <c r="H176" s="281" t="s">
        <v>1618</v>
      </c>
      <c r="I176" s="281" t="s">
        <v>1553</v>
      </c>
      <c r="J176" s="281">
        <v>50</v>
      </c>
      <c r="K176" s="325"/>
    </row>
    <row r="177" ht="15" customHeight="1">
      <c r="B177" s="304"/>
      <c r="C177" s="281" t="s">
        <v>131</v>
      </c>
      <c r="D177" s="281"/>
      <c r="E177" s="281"/>
      <c r="F177" s="303" t="s">
        <v>1551</v>
      </c>
      <c r="G177" s="281"/>
      <c r="H177" s="281" t="s">
        <v>1619</v>
      </c>
      <c r="I177" s="281" t="s">
        <v>1620</v>
      </c>
      <c r="J177" s="281"/>
      <c r="K177" s="325"/>
    </row>
    <row r="178" ht="15" customHeight="1">
      <c r="B178" s="304"/>
      <c r="C178" s="281" t="s">
        <v>57</v>
      </c>
      <c r="D178" s="281"/>
      <c r="E178" s="281"/>
      <c r="F178" s="303" t="s">
        <v>1551</v>
      </c>
      <c r="G178" s="281"/>
      <c r="H178" s="281" t="s">
        <v>1621</v>
      </c>
      <c r="I178" s="281" t="s">
        <v>1622</v>
      </c>
      <c r="J178" s="281">
        <v>1</v>
      </c>
      <c r="K178" s="325"/>
    </row>
    <row r="179" ht="15" customHeight="1">
      <c r="B179" s="304"/>
      <c r="C179" s="281" t="s">
        <v>53</v>
      </c>
      <c r="D179" s="281"/>
      <c r="E179" s="281"/>
      <c r="F179" s="303" t="s">
        <v>1551</v>
      </c>
      <c r="G179" s="281"/>
      <c r="H179" s="281" t="s">
        <v>1623</v>
      </c>
      <c r="I179" s="281" t="s">
        <v>1553</v>
      </c>
      <c r="J179" s="281">
        <v>20</v>
      </c>
      <c r="K179" s="325"/>
    </row>
    <row r="180" ht="15" customHeight="1">
      <c r="B180" s="304"/>
      <c r="C180" s="281" t="s">
        <v>54</v>
      </c>
      <c r="D180" s="281"/>
      <c r="E180" s="281"/>
      <c r="F180" s="303" t="s">
        <v>1551</v>
      </c>
      <c r="G180" s="281"/>
      <c r="H180" s="281" t="s">
        <v>1624</v>
      </c>
      <c r="I180" s="281" t="s">
        <v>1553</v>
      </c>
      <c r="J180" s="281">
        <v>255</v>
      </c>
      <c r="K180" s="325"/>
    </row>
    <row r="181" ht="15" customHeight="1">
      <c r="B181" s="304"/>
      <c r="C181" s="281" t="s">
        <v>132</v>
      </c>
      <c r="D181" s="281"/>
      <c r="E181" s="281"/>
      <c r="F181" s="303" t="s">
        <v>1551</v>
      </c>
      <c r="G181" s="281"/>
      <c r="H181" s="281" t="s">
        <v>1515</v>
      </c>
      <c r="I181" s="281" t="s">
        <v>1553</v>
      </c>
      <c r="J181" s="281">
        <v>10</v>
      </c>
      <c r="K181" s="325"/>
    </row>
    <row r="182" ht="15" customHeight="1">
      <c r="B182" s="304"/>
      <c r="C182" s="281" t="s">
        <v>133</v>
      </c>
      <c r="D182" s="281"/>
      <c r="E182" s="281"/>
      <c r="F182" s="303" t="s">
        <v>1551</v>
      </c>
      <c r="G182" s="281"/>
      <c r="H182" s="281" t="s">
        <v>1625</v>
      </c>
      <c r="I182" s="281" t="s">
        <v>1586</v>
      </c>
      <c r="J182" s="281"/>
      <c r="K182" s="325"/>
    </row>
    <row r="183" ht="15" customHeight="1">
      <c r="B183" s="304"/>
      <c r="C183" s="281" t="s">
        <v>1626</v>
      </c>
      <c r="D183" s="281"/>
      <c r="E183" s="281"/>
      <c r="F183" s="303" t="s">
        <v>1551</v>
      </c>
      <c r="G183" s="281"/>
      <c r="H183" s="281" t="s">
        <v>1627</v>
      </c>
      <c r="I183" s="281" t="s">
        <v>1586</v>
      </c>
      <c r="J183" s="281"/>
      <c r="K183" s="325"/>
    </row>
    <row r="184" ht="15" customHeight="1">
      <c r="B184" s="304"/>
      <c r="C184" s="281" t="s">
        <v>1615</v>
      </c>
      <c r="D184" s="281"/>
      <c r="E184" s="281"/>
      <c r="F184" s="303" t="s">
        <v>1551</v>
      </c>
      <c r="G184" s="281"/>
      <c r="H184" s="281" t="s">
        <v>1628</v>
      </c>
      <c r="I184" s="281" t="s">
        <v>1586</v>
      </c>
      <c r="J184" s="281"/>
      <c r="K184" s="325"/>
    </row>
    <row r="185" ht="15" customHeight="1">
      <c r="B185" s="304"/>
      <c r="C185" s="281" t="s">
        <v>135</v>
      </c>
      <c r="D185" s="281"/>
      <c r="E185" s="281"/>
      <c r="F185" s="303" t="s">
        <v>1557</v>
      </c>
      <c r="G185" s="281"/>
      <c r="H185" s="281" t="s">
        <v>1629</v>
      </c>
      <c r="I185" s="281" t="s">
        <v>1553</v>
      </c>
      <c r="J185" s="281">
        <v>50</v>
      </c>
      <c r="K185" s="325"/>
    </row>
    <row r="186" ht="15" customHeight="1">
      <c r="B186" s="304"/>
      <c r="C186" s="281" t="s">
        <v>1630</v>
      </c>
      <c r="D186" s="281"/>
      <c r="E186" s="281"/>
      <c r="F186" s="303" t="s">
        <v>1557</v>
      </c>
      <c r="G186" s="281"/>
      <c r="H186" s="281" t="s">
        <v>1631</v>
      </c>
      <c r="I186" s="281" t="s">
        <v>1632</v>
      </c>
      <c r="J186" s="281"/>
      <c r="K186" s="325"/>
    </row>
    <row r="187" ht="15" customHeight="1">
      <c r="B187" s="304"/>
      <c r="C187" s="281" t="s">
        <v>1633</v>
      </c>
      <c r="D187" s="281"/>
      <c r="E187" s="281"/>
      <c r="F187" s="303" t="s">
        <v>1557</v>
      </c>
      <c r="G187" s="281"/>
      <c r="H187" s="281" t="s">
        <v>1634</v>
      </c>
      <c r="I187" s="281" t="s">
        <v>1632</v>
      </c>
      <c r="J187" s="281"/>
      <c r="K187" s="325"/>
    </row>
    <row r="188" ht="15" customHeight="1">
      <c r="B188" s="304"/>
      <c r="C188" s="281" t="s">
        <v>1635</v>
      </c>
      <c r="D188" s="281"/>
      <c r="E188" s="281"/>
      <c r="F188" s="303" t="s">
        <v>1557</v>
      </c>
      <c r="G188" s="281"/>
      <c r="H188" s="281" t="s">
        <v>1636</v>
      </c>
      <c r="I188" s="281" t="s">
        <v>1632</v>
      </c>
      <c r="J188" s="281"/>
      <c r="K188" s="325"/>
    </row>
    <row r="189" ht="15" customHeight="1">
      <c r="B189" s="304"/>
      <c r="C189" s="337" t="s">
        <v>1637</v>
      </c>
      <c r="D189" s="281"/>
      <c r="E189" s="281"/>
      <c r="F189" s="303" t="s">
        <v>1557</v>
      </c>
      <c r="G189" s="281"/>
      <c r="H189" s="281" t="s">
        <v>1638</v>
      </c>
      <c r="I189" s="281" t="s">
        <v>1639</v>
      </c>
      <c r="J189" s="338" t="s">
        <v>1640</v>
      </c>
      <c r="K189" s="325"/>
    </row>
    <row r="190" ht="15" customHeight="1">
      <c r="B190" s="304"/>
      <c r="C190" s="288" t="s">
        <v>42</v>
      </c>
      <c r="D190" s="281"/>
      <c r="E190" s="281"/>
      <c r="F190" s="303" t="s">
        <v>1551</v>
      </c>
      <c r="G190" s="281"/>
      <c r="H190" s="278" t="s">
        <v>1641</v>
      </c>
      <c r="I190" s="281" t="s">
        <v>1642</v>
      </c>
      <c r="J190" s="281"/>
      <c r="K190" s="325"/>
    </row>
    <row r="191" ht="15" customHeight="1">
      <c r="B191" s="304"/>
      <c r="C191" s="288" t="s">
        <v>1643</v>
      </c>
      <c r="D191" s="281"/>
      <c r="E191" s="281"/>
      <c r="F191" s="303" t="s">
        <v>1551</v>
      </c>
      <c r="G191" s="281"/>
      <c r="H191" s="281" t="s">
        <v>1644</v>
      </c>
      <c r="I191" s="281" t="s">
        <v>1586</v>
      </c>
      <c r="J191" s="281"/>
      <c r="K191" s="325"/>
    </row>
    <row r="192" ht="15" customHeight="1">
      <c r="B192" s="304"/>
      <c r="C192" s="288" t="s">
        <v>1645</v>
      </c>
      <c r="D192" s="281"/>
      <c r="E192" s="281"/>
      <c r="F192" s="303" t="s">
        <v>1551</v>
      </c>
      <c r="G192" s="281"/>
      <c r="H192" s="281" t="s">
        <v>1646</v>
      </c>
      <c r="I192" s="281" t="s">
        <v>1586</v>
      </c>
      <c r="J192" s="281"/>
      <c r="K192" s="325"/>
    </row>
    <row r="193" ht="15" customHeight="1">
      <c r="B193" s="304"/>
      <c r="C193" s="288" t="s">
        <v>1647</v>
      </c>
      <c r="D193" s="281"/>
      <c r="E193" s="281"/>
      <c r="F193" s="303" t="s">
        <v>1557</v>
      </c>
      <c r="G193" s="281"/>
      <c r="H193" s="281" t="s">
        <v>1648</v>
      </c>
      <c r="I193" s="281" t="s">
        <v>1586</v>
      </c>
      <c r="J193" s="281"/>
      <c r="K193" s="325"/>
    </row>
    <row r="194" ht="15" customHeight="1">
      <c r="B194" s="331"/>
      <c r="C194" s="339"/>
      <c r="D194" s="313"/>
      <c r="E194" s="313"/>
      <c r="F194" s="313"/>
      <c r="G194" s="313"/>
      <c r="H194" s="313"/>
      <c r="I194" s="313"/>
      <c r="J194" s="313"/>
      <c r="K194" s="332"/>
    </row>
    <row r="195" ht="18.75" customHeight="1">
      <c r="B195" s="278"/>
      <c r="C195" s="281"/>
      <c r="D195" s="281"/>
      <c r="E195" s="281"/>
      <c r="F195" s="303"/>
      <c r="G195" s="281"/>
      <c r="H195" s="281"/>
      <c r="I195" s="281"/>
      <c r="J195" s="281"/>
      <c r="K195" s="278"/>
    </row>
    <row r="196" ht="18.75" customHeight="1">
      <c r="B196" s="278"/>
      <c r="C196" s="281"/>
      <c r="D196" s="281"/>
      <c r="E196" s="281"/>
      <c r="F196" s="303"/>
      <c r="G196" s="281"/>
      <c r="H196" s="281"/>
      <c r="I196" s="281"/>
      <c r="J196" s="281"/>
      <c r="K196" s="278"/>
    </row>
    <row r="197" ht="18.75" customHeight="1">
      <c r="B197" s="289"/>
      <c r="C197" s="289"/>
      <c r="D197" s="289"/>
      <c r="E197" s="289"/>
      <c r="F197" s="289"/>
      <c r="G197" s="289"/>
      <c r="H197" s="289"/>
      <c r="I197" s="289"/>
      <c r="J197" s="289"/>
      <c r="K197" s="289"/>
    </row>
    <row r="198" ht="13.5">
      <c r="B198" s="268"/>
      <c r="C198" s="269"/>
      <c r="D198" s="269"/>
      <c r="E198" s="269"/>
      <c r="F198" s="269"/>
      <c r="G198" s="269"/>
      <c r="H198" s="269"/>
      <c r="I198" s="269"/>
      <c r="J198" s="269"/>
      <c r="K198" s="270"/>
    </row>
    <row r="199" ht="21">
      <c r="B199" s="271"/>
      <c r="C199" s="272" t="s">
        <v>1649</v>
      </c>
      <c r="D199" s="272"/>
      <c r="E199" s="272"/>
      <c r="F199" s="272"/>
      <c r="G199" s="272"/>
      <c r="H199" s="272"/>
      <c r="I199" s="272"/>
      <c r="J199" s="272"/>
      <c r="K199" s="273"/>
    </row>
    <row r="200" ht="25.5" customHeight="1">
      <c r="B200" s="271"/>
      <c r="C200" s="340" t="s">
        <v>1650</v>
      </c>
      <c r="D200" s="340"/>
      <c r="E200" s="340"/>
      <c r="F200" s="340" t="s">
        <v>1651</v>
      </c>
      <c r="G200" s="341"/>
      <c r="H200" s="340" t="s">
        <v>1652</v>
      </c>
      <c r="I200" s="340"/>
      <c r="J200" s="340"/>
      <c r="K200" s="273"/>
    </row>
    <row r="201" ht="5.25" customHeight="1">
      <c r="B201" s="304"/>
      <c r="C201" s="301"/>
      <c r="D201" s="301"/>
      <c r="E201" s="301"/>
      <c r="F201" s="301"/>
      <c r="G201" s="281"/>
      <c r="H201" s="301"/>
      <c r="I201" s="301"/>
      <c r="J201" s="301"/>
      <c r="K201" s="325"/>
    </row>
    <row r="202" ht="15" customHeight="1">
      <c r="B202" s="304"/>
      <c r="C202" s="281" t="s">
        <v>1642</v>
      </c>
      <c r="D202" s="281"/>
      <c r="E202" s="281"/>
      <c r="F202" s="303" t="s">
        <v>43</v>
      </c>
      <c r="G202" s="281"/>
      <c r="H202" s="281" t="s">
        <v>1653</v>
      </c>
      <c r="I202" s="281"/>
      <c r="J202" s="281"/>
      <c r="K202" s="325"/>
    </row>
    <row r="203" ht="15" customHeight="1">
      <c r="B203" s="304"/>
      <c r="C203" s="310"/>
      <c r="D203" s="281"/>
      <c r="E203" s="281"/>
      <c r="F203" s="303" t="s">
        <v>44</v>
      </c>
      <c r="G203" s="281"/>
      <c r="H203" s="281" t="s">
        <v>1654</v>
      </c>
      <c r="I203" s="281"/>
      <c r="J203" s="281"/>
      <c r="K203" s="325"/>
    </row>
    <row r="204" ht="15" customHeight="1">
      <c r="B204" s="304"/>
      <c r="C204" s="310"/>
      <c r="D204" s="281"/>
      <c r="E204" s="281"/>
      <c r="F204" s="303" t="s">
        <v>47</v>
      </c>
      <c r="G204" s="281"/>
      <c r="H204" s="281" t="s">
        <v>1655</v>
      </c>
      <c r="I204" s="281"/>
      <c r="J204" s="281"/>
      <c r="K204" s="325"/>
    </row>
    <row r="205" ht="15" customHeight="1">
      <c r="B205" s="304"/>
      <c r="C205" s="281"/>
      <c r="D205" s="281"/>
      <c r="E205" s="281"/>
      <c r="F205" s="303" t="s">
        <v>45</v>
      </c>
      <c r="G205" s="281"/>
      <c r="H205" s="281" t="s">
        <v>1656</v>
      </c>
      <c r="I205" s="281"/>
      <c r="J205" s="281"/>
      <c r="K205" s="325"/>
    </row>
    <row r="206" ht="15" customHeight="1">
      <c r="B206" s="304"/>
      <c r="C206" s="281"/>
      <c r="D206" s="281"/>
      <c r="E206" s="281"/>
      <c r="F206" s="303" t="s">
        <v>46</v>
      </c>
      <c r="G206" s="281"/>
      <c r="H206" s="281" t="s">
        <v>1657</v>
      </c>
      <c r="I206" s="281"/>
      <c r="J206" s="281"/>
      <c r="K206" s="325"/>
    </row>
    <row r="207" ht="15" customHeight="1">
      <c r="B207" s="304"/>
      <c r="C207" s="281"/>
      <c r="D207" s="281"/>
      <c r="E207" s="281"/>
      <c r="F207" s="303"/>
      <c r="G207" s="281"/>
      <c r="H207" s="281"/>
      <c r="I207" s="281"/>
      <c r="J207" s="281"/>
      <c r="K207" s="325"/>
    </row>
    <row r="208" ht="15" customHeight="1">
      <c r="B208" s="304"/>
      <c r="C208" s="281" t="s">
        <v>1598</v>
      </c>
      <c r="D208" s="281"/>
      <c r="E208" s="281"/>
      <c r="F208" s="303" t="s">
        <v>79</v>
      </c>
      <c r="G208" s="281"/>
      <c r="H208" s="281" t="s">
        <v>1658</v>
      </c>
      <c r="I208" s="281"/>
      <c r="J208" s="281"/>
      <c r="K208" s="325"/>
    </row>
    <row r="209" ht="15" customHeight="1">
      <c r="B209" s="304"/>
      <c r="C209" s="310"/>
      <c r="D209" s="281"/>
      <c r="E209" s="281"/>
      <c r="F209" s="303" t="s">
        <v>1494</v>
      </c>
      <c r="G209" s="281"/>
      <c r="H209" s="281" t="s">
        <v>1495</v>
      </c>
      <c r="I209" s="281"/>
      <c r="J209" s="281"/>
      <c r="K209" s="325"/>
    </row>
    <row r="210" ht="15" customHeight="1">
      <c r="B210" s="304"/>
      <c r="C210" s="281"/>
      <c r="D210" s="281"/>
      <c r="E210" s="281"/>
      <c r="F210" s="303" t="s">
        <v>1492</v>
      </c>
      <c r="G210" s="281"/>
      <c r="H210" s="281" t="s">
        <v>1659</v>
      </c>
      <c r="I210" s="281"/>
      <c r="J210" s="281"/>
      <c r="K210" s="325"/>
    </row>
    <row r="211" ht="15" customHeight="1">
      <c r="B211" s="342"/>
      <c r="C211" s="310"/>
      <c r="D211" s="310"/>
      <c r="E211" s="310"/>
      <c r="F211" s="303" t="s">
        <v>102</v>
      </c>
      <c r="G211" s="288"/>
      <c r="H211" s="329" t="s">
        <v>1496</v>
      </c>
      <c r="I211" s="329"/>
      <c r="J211" s="329"/>
      <c r="K211" s="343"/>
    </row>
    <row r="212" ht="15" customHeight="1">
      <c r="B212" s="342"/>
      <c r="C212" s="310"/>
      <c r="D212" s="310"/>
      <c r="E212" s="310"/>
      <c r="F212" s="303" t="s">
        <v>1497</v>
      </c>
      <c r="G212" s="288"/>
      <c r="H212" s="329" t="s">
        <v>1476</v>
      </c>
      <c r="I212" s="329"/>
      <c r="J212" s="329"/>
      <c r="K212" s="343"/>
    </row>
    <row r="213" ht="15" customHeight="1">
      <c r="B213" s="342"/>
      <c r="C213" s="310"/>
      <c r="D213" s="310"/>
      <c r="E213" s="310"/>
      <c r="F213" s="344"/>
      <c r="G213" s="288"/>
      <c r="H213" s="345"/>
      <c r="I213" s="345"/>
      <c r="J213" s="345"/>
      <c r="K213" s="343"/>
    </row>
    <row r="214" ht="15" customHeight="1">
      <c r="B214" s="342"/>
      <c r="C214" s="281" t="s">
        <v>1622</v>
      </c>
      <c r="D214" s="310"/>
      <c r="E214" s="310"/>
      <c r="F214" s="303">
        <v>1</v>
      </c>
      <c r="G214" s="288"/>
      <c r="H214" s="329" t="s">
        <v>1660</v>
      </c>
      <c r="I214" s="329"/>
      <c r="J214" s="329"/>
      <c r="K214" s="343"/>
    </row>
    <row r="215" ht="15" customHeight="1">
      <c r="B215" s="342"/>
      <c r="C215" s="310"/>
      <c r="D215" s="310"/>
      <c r="E215" s="310"/>
      <c r="F215" s="303">
        <v>2</v>
      </c>
      <c r="G215" s="288"/>
      <c r="H215" s="329" t="s">
        <v>1661</v>
      </c>
      <c r="I215" s="329"/>
      <c r="J215" s="329"/>
      <c r="K215" s="343"/>
    </row>
    <row r="216" ht="15" customHeight="1">
      <c r="B216" s="342"/>
      <c r="C216" s="310"/>
      <c r="D216" s="310"/>
      <c r="E216" s="310"/>
      <c r="F216" s="303">
        <v>3</v>
      </c>
      <c r="G216" s="288"/>
      <c r="H216" s="329" t="s">
        <v>1662</v>
      </c>
      <c r="I216" s="329"/>
      <c r="J216" s="329"/>
      <c r="K216" s="343"/>
    </row>
    <row r="217" ht="15" customHeight="1">
      <c r="B217" s="342"/>
      <c r="C217" s="310"/>
      <c r="D217" s="310"/>
      <c r="E217" s="310"/>
      <c r="F217" s="303">
        <v>4</v>
      </c>
      <c r="G217" s="288"/>
      <c r="H217" s="329" t="s">
        <v>1663</v>
      </c>
      <c r="I217" s="329"/>
      <c r="J217" s="329"/>
      <c r="K217" s="343"/>
    </row>
    <row r="218" ht="12.75" customHeight="1">
      <c r="B218" s="346"/>
      <c r="C218" s="347"/>
      <c r="D218" s="347"/>
      <c r="E218" s="347"/>
      <c r="F218" s="347"/>
      <c r="G218" s="347"/>
      <c r="H218" s="347"/>
      <c r="I218" s="347"/>
      <c r="J218" s="347"/>
      <c r="K218" s="348"/>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81</v>
      </c>
    </row>
    <row r="3" ht="6.96" customHeight="1">
      <c r="B3" s="123"/>
      <c r="C3" s="124"/>
      <c r="D3" s="124"/>
      <c r="E3" s="124"/>
      <c r="F3" s="124"/>
      <c r="G3" s="124"/>
      <c r="H3" s="124"/>
      <c r="I3" s="125"/>
      <c r="J3" s="124"/>
      <c r="K3" s="124"/>
      <c r="L3" s="19"/>
      <c r="AT3" s="16" t="s">
        <v>82</v>
      </c>
    </row>
    <row r="4" ht="24.96" customHeight="1">
      <c r="B4" s="19"/>
      <c r="D4" s="126" t="s">
        <v>104</v>
      </c>
      <c r="L4" s="19"/>
      <c r="M4" s="23" t="s">
        <v>10</v>
      </c>
      <c r="AT4" s="16" t="s">
        <v>4</v>
      </c>
    </row>
    <row r="5" ht="6.96" customHeight="1">
      <c r="B5" s="19"/>
      <c r="L5" s="19"/>
    </row>
    <row r="6" ht="12" customHeight="1">
      <c r="B6" s="19"/>
      <c r="D6" s="127" t="s">
        <v>16</v>
      </c>
      <c r="L6" s="19"/>
    </row>
    <row r="7" ht="16.5" customHeight="1">
      <c r="B7" s="19"/>
      <c r="E7" s="128" t="str">
        <f>'Rekapitulace stavby'!K6</f>
        <v>Oddělení následné péče 4 .etapa - Spojovací krček , Stavba č.p.600 na p.č. 750 v k.ú. Stod,</v>
      </c>
      <c r="F7" s="127"/>
      <c r="G7" s="127"/>
      <c r="H7" s="127"/>
      <c r="L7" s="19"/>
    </row>
    <row r="8" s="1" customFormat="1" ht="12" customHeight="1">
      <c r="B8" s="42"/>
      <c r="D8" s="127" t="s">
        <v>105</v>
      </c>
      <c r="I8" s="129"/>
      <c r="L8" s="42"/>
    </row>
    <row r="9" s="1" customFormat="1" ht="36.96" customHeight="1">
      <c r="B9" s="42"/>
      <c r="E9" s="130" t="s">
        <v>106</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4. 6. 2019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ROUND(J98,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ROUND((SUM(BE98:BE845)),  2)</f>
        <v>0</v>
      </c>
      <c r="I33" s="142">
        <v>0.20999999999999999</v>
      </c>
      <c r="J33" s="141">
        <f>ROUND(((SUM(BE98:BE845))*I33),  2)</f>
        <v>0</v>
      </c>
      <c r="L33" s="42"/>
    </row>
    <row r="34" s="1" customFormat="1" ht="14.4" customHeight="1">
      <c r="B34" s="42"/>
      <c r="E34" s="127" t="s">
        <v>44</v>
      </c>
      <c r="F34" s="141">
        <f>ROUND((SUM(BF98:BF845)),  2)</f>
        <v>0</v>
      </c>
      <c r="I34" s="142">
        <v>0.14999999999999999</v>
      </c>
      <c r="J34" s="141">
        <f>ROUND(((SUM(BF98:BF845))*I34),  2)</f>
        <v>0</v>
      </c>
      <c r="L34" s="42"/>
    </row>
    <row r="35" hidden="1" s="1" customFormat="1" ht="14.4" customHeight="1">
      <c r="B35" s="42"/>
      <c r="E35" s="127" t="s">
        <v>45</v>
      </c>
      <c r="F35" s="141">
        <f>ROUND((SUM(BG98:BG845)),  2)</f>
        <v>0</v>
      </c>
      <c r="I35" s="142">
        <v>0.20999999999999999</v>
      </c>
      <c r="J35" s="141">
        <f>0</f>
        <v>0</v>
      </c>
      <c r="L35" s="42"/>
    </row>
    <row r="36" hidden="1" s="1" customFormat="1" ht="14.4" customHeight="1">
      <c r="B36" s="42"/>
      <c r="E36" s="127" t="s">
        <v>46</v>
      </c>
      <c r="F36" s="141">
        <f>ROUND((SUM(BH98:BH845)),  2)</f>
        <v>0</v>
      </c>
      <c r="I36" s="142">
        <v>0.14999999999999999</v>
      </c>
      <c r="J36" s="141">
        <f>0</f>
        <v>0</v>
      </c>
      <c r="L36" s="42"/>
    </row>
    <row r="37" hidden="1" s="1" customFormat="1" ht="14.4" customHeight="1">
      <c r="B37" s="42"/>
      <c r="E37" s="127" t="s">
        <v>47</v>
      </c>
      <c r="F37" s="141">
        <f>ROUND((SUM(BI98:BI845)),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107</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Oddělení následné péče 4 .etapa - Spojovací krček , Stavba č.p.600 na p.č. 750 v k.ú. Stod,</v>
      </c>
      <c r="F48" s="31"/>
      <c r="G48" s="31"/>
      <c r="H48" s="31"/>
      <c r="I48" s="129"/>
      <c r="J48" s="38"/>
      <c r="K48" s="38"/>
      <c r="L48" s="42"/>
    </row>
    <row r="49" s="1" customFormat="1" ht="12" customHeight="1">
      <c r="B49" s="37"/>
      <c r="C49" s="31" t="s">
        <v>105</v>
      </c>
      <c r="D49" s="38"/>
      <c r="E49" s="38"/>
      <c r="F49" s="38"/>
      <c r="G49" s="38"/>
      <c r="H49" s="38"/>
      <c r="I49" s="129"/>
      <c r="J49" s="38"/>
      <c r="K49" s="38"/>
      <c r="L49" s="42"/>
    </row>
    <row r="50" s="1" customFormat="1" ht="16.5" customHeight="1">
      <c r="B50" s="37"/>
      <c r="C50" s="38"/>
      <c r="D50" s="38"/>
      <c r="E50" s="63" t="str">
        <f>E9</f>
        <v>MASN0501 - Spojovací krček - stavební část</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4. 6. 2019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Atelier Mastný, nám.T.G.Masaryka,Plzeň</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108</v>
      </c>
      <c r="D57" s="159"/>
      <c r="E57" s="159"/>
      <c r="F57" s="159"/>
      <c r="G57" s="159"/>
      <c r="H57" s="159"/>
      <c r="I57" s="160"/>
      <c r="J57" s="161" t="s">
        <v>109</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J98</f>
        <v>0</v>
      </c>
      <c r="K59" s="38"/>
      <c r="L59" s="42"/>
      <c r="AU59" s="16" t="s">
        <v>110</v>
      </c>
    </row>
    <row r="60" s="7" customFormat="1" ht="24.96" customHeight="1">
      <c r="B60" s="163"/>
      <c r="C60" s="164"/>
      <c r="D60" s="165" t="s">
        <v>111</v>
      </c>
      <c r="E60" s="166"/>
      <c r="F60" s="166"/>
      <c r="G60" s="166"/>
      <c r="H60" s="166"/>
      <c r="I60" s="167"/>
      <c r="J60" s="168">
        <f>J99</f>
        <v>0</v>
      </c>
      <c r="K60" s="164"/>
      <c r="L60" s="169"/>
    </row>
    <row r="61" s="8" customFormat="1" ht="19.92" customHeight="1">
      <c r="B61" s="170"/>
      <c r="C61" s="171"/>
      <c r="D61" s="172" t="s">
        <v>112</v>
      </c>
      <c r="E61" s="173"/>
      <c r="F61" s="173"/>
      <c r="G61" s="173"/>
      <c r="H61" s="173"/>
      <c r="I61" s="174"/>
      <c r="J61" s="175">
        <f>J100</f>
        <v>0</v>
      </c>
      <c r="K61" s="171"/>
      <c r="L61" s="176"/>
    </row>
    <row r="62" s="8" customFormat="1" ht="19.92" customHeight="1">
      <c r="B62" s="170"/>
      <c r="C62" s="171"/>
      <c r="D62" s="172" t="s">
        <v>113</v>
      </c>
      <c r="E62" s="173"/>
      <c r="F62" s="173"/>
      <c r="G62" s="173"/>
      <c r="H62" s="173"/>
      <c r="I62" s="174"/>
      <c r="J62" s="175">
        <f>J171</f>
        <v>0</v>
      </c>
      <c r="K62" s="171"/>
      <c r="L62" s="176"/>
    </row>
    <row r="63" s="8" customFormat="1" ht="19.92" customHeight="1">
      <c r="B63" s="170"/>
      <c r="C63" s="171"/>
      <c r="D63" s="172" t="s">
        <v>114</v>
      </c>
      <c r="E63" s="173"/>
      <c r="F63" s="173"/>
      <c r="G63" s="173"/>
      <c r="H63" s="173"/>
      <c r="I63" s="174"/>
      <c r="J63" s="175">
        <f>J359</f>
        <v>0</v>
      </c>
      <c r="K63" s="171"/>
      <c r="L63" s="176"/>
    </row>
    <row r="64" s="8" customFormat="1" ht="19.92" customHeight="1">
      <c r="B64" s="170"/>
      <c r="C64" s="171"/>
      <c r="D64" s="172" t="s">
        <v>115</v>
      </c>
      <c r="E64" s="173"/>
      <c r="F64" s="173"/>
      <c r="G64" s="173"/>
      <c r="H64" s="173"/>
      <c r="I64" s="174"/>
      <c r="J64" s="175">
        <f>J468</f>
        <v>0</v>
      </c>
      <c r="K64" s="171"/>
      <c r="L64" s="176"/>
    </row>
    <row r="65" s="8" customFormat="1" ht="19.92" customHeight="1">
      <c r="B65" s="170"/>
      <c r="C65" s="171"/>
      <c r="D65" s="172" t="s">
        <v>116</v>
      </c>
      <c r="E65" s="173"/>
      <c r="F65" s="173"/>
      <c r="G65" s="173"/>
      <c r="H65" s="173"/>
      <c r="I65" s="174"/>
      <c r="J65" s="175">
        <f>J500</f>
        <v>0</v>
      </c>
      <c r="K65" s="171"/>
      <c r="L65" s="176"/>
    </row>
    <row r="66" s="7" customFormat="1" ht="24.96" customHeight="1">
      <c r="B66" s="163"/>
      <c r="C66" s="164"/>
      <c r="D66" s="165" t="s">
        <v>117</v>
      </c>
      <c r="E66" s="166"/>
      <c r="F66" s="166"/>
      <c r="G66" s="166"/>
      <c r="H66" s="166"/>
      <c r="I66" s="167"/>
      <c r="J66" s="168">
        <f>J503</f>
        <v>0</v>
      </c>
      <c r="K66" s="164"/>
      <c r="L66" s="169"/>
    </row>
    <row r="67" s="8" customFormat="1" ht="19.92" customHeight="1">
      <c r="B67" s="170"/>
      <c r="C67" s="171"/>
      <c r="D67" s="172" t="s">
        <v>118</v>
      </c>
      <c r="E67" s="173"/>
      <c r="F67" s="173"/>
      <c r="G67" s="173"/>
      <c r="H67" s="173"/>
      <c r="I67" s="174"/>
      <c r="J67" s="175">
        <f>J504</f>
        <v>0</v>
      </c>
      <c r="K67" s="171"/>
      <c r="L67" s="176"/>
    </row>
    <row r="68" s="8" customFormat="1" ht="19.92" customHeight="1">
      <c r="B68" s="170"/>
      <c r="C68" s="171"/>
      <c r="D68" s="172" t="s">
        <v>119</v>
      </c>
      <c r="E68" s="173"/>
      <c r="F68" s="173"/>
      <c r="G68" s="173"/>
      <c r="H68" s="173"/>
      <c r="I68" s="174"/>
      <c r="J68" s="175">
        <f>J523</f>
        <v>0</v>
      </c>
      <c r="K68" s="171"/>
      <c r="L68" s="176"/>
    </row>
    <row r="69" s="8" customFormat="1" ht="19.92" customHeight="1">
      <c r="B69" s="170"/>
      <c r="C69" s="171"/>
      <c r="D69" s="172" t="s">
        <v>120</v>
      </c>
      <c r="E69" s="173"/>
      <c r="F69" s="173"/>
      <c r="G69" s="173"/>
      <c r="H69" s="173"/>
      <c r="I69" s="174"/>
      <c r="J69" s="175">
        <f>J550</f>
        <v>0</v>
      </c>
      <c r="K69" s="171"/>
      <c r="L69" s="176"/>
    </row>
    <row r="70" s="8" customFormat="1" ht="19.92" customHeight="1">
      <c r="B70" s="170"/>
      <c r="C70" s="171"/>
      <c r="D70" s="172" t="s">
        <v>121</v>
      </c>
      <c r="E70" s="173"/>
      <c r="F70" s="173"/>
      <c r="G70" s="173"/>
      <c r="H70" s="173"/>
      <c r="I70" s="174"/>
      <c r="J70" s="175">
        <f>J579</f>
        <v>0</v>
      </c>
      <c r="K70" s="171"/>
      <c r="L70" s="176"/>
    </row>
    <row r="71" s="8" customFormat="1" ht="19.92" customHeight="1">
      <c r="B71" s="170"/>
      <c r="C71" s="171"/>
      <c r="D71" s="172" t="s">
        <v>122</v>
      </c>
      <c r="E71" s="173"/>
      <c r="F71" s="173"/>
      <c r="G71" s="173"/>
      <c r="H71" s="173"/>
      <c r="I71" s="174"/>
      <c r="J71" s="175">
        <f>J589</f>
        <v>0</v>
      </c>
      <c r="K71" s="171"/>
      <c r="L71" s="176"/>
    </row>
    <row r="72" s="8" customFormat="1" ht="19.92" customHeight="1">
      <c r="B72" s="170"/>
      <c r="C72" s="171"/>
      <c r="D72" s="172" t="s">
        <v>123</v>
      </c>
      <c r="E72" s="173"/>
      <c r="F72" s="173"/>
      <c r="G72" s="173"/>
      <c r="H72" s="173"/>
      <c r="I72" s="174"/>
      <c r="J72" s="175">
        <f>J619</f>
        <v>0</v>
      </c>
      <c r="K72" s="171"/>
      <c r="L72" s="176"/>
    </row>
    <row r="73" s="8" customFormat="1" ht="19.92" customHeight="1">
      <c r="B73" s="170"/>
      <c r="C73" s="171"/>
      <c r="D73" s="172" t="s">
        <v>124</v>
      </c>
      <c r="E73" s="173"/>
      <c r="F73" s="173"/>
      <c r="G73" s="173"/>
      <c r="H73" s="173"/>
      <c r="I73" s="174"/>
      <c r="J73" s="175">
        <f>J646</f>
        <v>0</v>
      </c>
      <c r="K73" s="171"/>
      <c r="L73" s="176"/>
    </row>
    <row r="74" s="8" customFormat="1" ht="19.92" customHeight="1">
      <c r="B74" s="170"/>
      <c r="C74" s="171"/>
      <c r="D74" s="172" t="s">
        <v>125</v>
      </c>
      <c r="E74" s="173"/>
      <c r="F74" s="173"/>
      <c r="G74" s="173"/>
      <c r="H74" s="173"/>
      <c r="I74" s="174"/>
      <c r="J74" s="175">
        <f>J705</f>
        <v>0</v>
      </c>
      <c r="K74" s="171"/>
      <c r="L74" s="176"/>
    </row>
    <row r="75" s="8" customFormat="1" ht="19.92" customHeight="1">
      <c r="B75" s="170"/>
      <c r="C75" s="171"/>
      <c r="D75" s="172" t="s">
        <v>126</v>
      </c>
      <c r="E75" s="173"/>
      <c r="F75" s="173"/>
      <c r="G75" s="173"/>
      <c r="H75" s="173"/>
      <c r="I75" s="174"/>
      <c r="J75" s="175">
        <f>J748</f>
        <v>0</v>
      </c>
      <c r="K75" s="171"/>
      <c r="L75" s="176"/>
    </row>
    <row r="76" s="8" customFormat="1" ht="19.92" customHeight="1">
      <c r="B76" s="170"/>
      <c r="C76" s="171"/>
      <c r="D76" s="172" t="s">
        <v>127</v>
      </c>
      <c r="E76" s="173"/>
      <c r="F76" s="173"/>
      <c r="G76" s="173"/>
      <c r="H76" s="173"/>
      <c r="I76" s="174"/>
      <c r="J76" s="175">
        <f>J810</f>
        <v>0</v>
      </c>
      <c r="K76" s="171"/>
      <c r="L76" s="176"/>
    </row>
    <row r="77" s="8" customFormat="1" ht="19.92" customHeight="1">
      <c r="B77" s="170"/>
      <c r="C77" s="171"/>
      <c r="D77" s="172" t="s">
        <v>128</v>
      </c>
      <c r="E77" s="173"/>
      <c r="F77" s="173"/>
      <c r="G77" s="173"/>
      <c r="H77" s="173"/>
      <c r="I77" s="174"/>
      <c r="J77" s="175">
        <f>J823</f>
        <v>0</v>
      </c>
      <c r="K77" s="171"/>
      <c r="L77" s="176"/>
    </row>
    <row r="78" s="8" customFormat="1" ht="19.92" customHeight="1">
      <c r="B78" s="170"/>
      <c r="C78" s="171"/>
      <c r="D78" s="172" t="s">
        <v>129</v>
      </c>
      <c r="E78" s="173"/>
      <c r="F78" s="173"/>
      <c r="G78" s="173"/>
      <c r="H78" s="173"/>
      <c r="I78" s="174"/>
      <c r="J78" s="175">
        <f>J835</f>
        <v>0</v>
      </c>
      <c r="K78" s="171"/>
      <c r="L78" s="176"/>
    </row>
    <row r="79" s="1" customFormat="1" ht="21.84" customHeight="1">
      <c r="B79" s="37"/>
      <c r="C79" s="38"/>
      <c r="D79" s="38"/>
      <c r="E79" s="38"/>
      <c r="F79" s="38"/>
      <c r="G79" s="38"/>
      <c r="H79" s="38"/>
      <c r="I79" s="129"/>
      <c r="J79" s="38"/>
      <c r="K79" s="38"/>
      <c r="L79" s="42"/>
    </row>
    <row r="80" s="1" customFormat="1" ht="6.96" customHeight="1">
      <c r="B80" s="56"/>
      <c r="C80" s="57"/>
      <c r="D80" s="57"/>
      <c r="E80" s="57"/>
      <c r="F80" s="57"/>
      <c r="G80" s="57"/>
      <c r="H80" s="57"/>
      <c r="I80" s="153"/>
      <c r="J80" s="57"/>
      <c r="K80" s="57"/>
      <c r="L80" s="42"/>
    </row>
    <row r="84" s="1" customFormat="1" ht="6.96" customHeight="1">
      <c r="B84" s="58"/>
      <c r="C84" s="59"/>
      <c r="D84" s="59"/>
      <c r="E84" s="59"/>
      <c r="F84" s="59"/>
      <c r="G84" s="59"/>
      <c r="H84" s="59"/>
      <c r="I84" s="156"/>
      <c r="J84" s="59"/>
      <c r="K84" s="59"/>
      <c r="L84" s="42"/>
    </row>
    <row r="85" s="1" customFormat="1" ht="24.96" customHeight="1">
      <c r="B85" s="37"/>
      <c r="C85" s="22" t="s">
        <v>130</v>
      </c>
      <c r="D85" s="38"/>
      <c r="E85" s="38"/>
      <c r="F85" s="38"/>
      <c r="G85" s="38"/>
      <c r="H85" s="38"/>
      <c r="I85" s="129"/>
      <c r="J85" s="38"/>
      <c r="K85" s="38"/>
      <c r="L85" s="42"/>
    </row>
    <row r="86" s="1" customFormat="1" ht="6.96" customHeight="1">
      <c r="B86" s="37"/>
      <c r="C86" s="38"/>
      <c r="D86" s="38"/>
      <c r="E86" s="38"/>
      <c r="F86" s="38"/>
      <c r="G86" s="38"/>
      <c r="H86" s="38"/>
      <c r="I86" s="129"/>
      <c r="J86" s="38"/>
      <c r="K86" s="38"/>
      <c r="L86" s="42"/>
    </row>
    <row r="87" s="1" customFormat="1" ht="12" customHeight="1">
      <c r="B87" s="37"/>
      <c r="C87" s="31" t="s">
        <v>16</v>
      </c>
      <c r="D87" s="38"/>
      <c r="E87" s="38"/>
      <c r="F87" s="38"/>
      <c r="G87" s="38"/>
      <c r="H87" s="38"/>
      <c r="I87" s="129"/>
      <c r="J87" s="38"/>
      <c r="K87" s="38"/>
      <c r="L87" s="42"/>
    </row>
    <row r="88" s="1" customFormat="1" ht="16.5" customHeight="1">
      <c r="B88" s="37"/>
      <c r="C88" s="38"/>
      <c r="D88" s="38"/>
      <c r="E88" s="157" t="str">
        <f>E7</f>
        <v>Oddělení následné péče 4 .etapa - Spojovací krček , Stavba č.p.600 na p.č. 750 v k.ú. Stod,</v>
      </c>
      <c r="F88" s="31"/>
      <c r="G88" s="31"/>
      <c r="H88" s="31"/>
      <c r="I88" s="129"/>
      <c r="J88" s="38"/>
      <c r="K88" s="38"/>
      <c r="L88" s="42"/>
    </row>
    <row r="89" s="1" customFormat="1" ht="12" customHeight="1">
      <c r="B89" s="37"/>
      <c r="C89" s="31" t="s">
        <v>105</v>
      </c>
      <c r="D89" s="38"/>
      <c r="E89" s="38"/>
      <c r="F89" s="38"/>
      <c r="G89" s="38"/>
      <c r="H89" s="38"/>
      <c r="I89" s="129"/>
      <c r="J89" s="38"/>
      <c r="K89" s="38"/>
      <c r="L89" s="42"/>
    </row>
    <row r="90" s="1" customFormat="1" ht="16.5" customHeight="1">
      <c r="B90" s="37"/>
      <c r="C90" s="38"/>
      <c r="D90" s="38"/>
      <c r="E90" s="63" t="str">
        <f>E9</f>
        <v>MASN0501 - Spojovací krček - stavební část</v>
      </c>
      <c r="F90" s="38"/>
      <c r="G90" s="38"/>
      <c r="H90" s="38"/>
      <c r="I90" s="129"/>
      <c r="J90" s="38"/>
      <c r="K90" s="38"/>
      <c r="L90" s="42"/>
    </row>
    <row r="91" s="1" customFormat="1" ht="6.96" customHeight="1">
      <c r="B91" s="37"/>
      <c r="C91" s="38"/>
      <c r="D91" s="38"/>
      <c r="E91" s="38"/>
      <c r="F91" s="38"/>
      <c r="G91" s="38"/>
      <c r="H91" s="38"/>
      <c r="I91" s="129"/>
      <c r="J91" s="38"/>
      <c r="K91" s="38"/>
      <c r="L91" s="42"/>
    </row>
    <row r="92" s="1" customFormat="1" ht="12" customHeight="1">
      <c r="B92" s="37"/>
      <c r="C92" s="31" t="s">
        <v>21</v>
      </c>
      <c r="D92" s="38"/>
      <c r="E92" s="38"/>
      <c r="F92" s="26" t="str">
        <f>F12</f>
        <v xml:space="preserve"> </v>
      </c>
      <c r="G92" s="38"/>
      <c r="H92" s="38"/>
      <c r="I92" s="131" t="s">
        <v>23</v>
      </c>
      <c r="J92" s="66" t="str">
        <f>IF(J12="","",J12)</f>
        <v>4. 6. 2019</v>
      </c>
      <c r="K92" s="38"/>
      <c r="L92" s="42"/>
    </row>
    <row r="93" s="1" customFormat="1" ht="6.96" customHeight="1">
      <c r="B93" s="37"/>
      <c r="C93" s="38"/>
      <c r="D93" s="38"/>
      <c r="E93" s="38"/>
      <c r="F93" s="38"/>
      <c r="G93" s="38"/>
      <c r="H93" s="38"/>
      <c r="I93" s="129"/>
      <c r="J93" s="38"/>
      <c r="K93" s="38"/>
      <c r="L93" s="42"/>
    </row>
    <row r="94" s="1" customFormat="1" ht="24.9" customHeight="1">
      <c r="B94" s="37"/>
      <c r="C94" s="31" t="s">
        <v>25</v>
      </c>
      <c r="D94" s="38"/>
      <c r="E94" s="38"/>
      <c r="F94" s="26" t="str">
        <f>E15</f>
        <v>Stodská nemocnice a.s.</v>
      </c>
      <c r="G94" s="38"/>
      <c r="H94" s="38"/>
      <c r="I94" s="131" t="s">
        <v>31</v>
      </c>
      <c r="J94" s="35" t="str">
        <f>E21</f>
        <v>Atelier Mastný, nám.T.G.Masaryka,Plzeň</v>
      </c>
      <c r="K94" s="38"/>
      <c r="L94" s="42"/>
    </row>
    <row r="95" s="1" customFormat="1" ht="13.65" customHeight="1">
      <c r="B95" s="37"/>
      <c r="C95" s="31" t="s">
        <v>29</v>
      </c>
      <c r="D95" s="38"/>
      <c r="E95" s="38"/>
      <c r="F95" s="26" t="str">
        <f>IF(E18="","",E18)</f>
        <v>Vyplň údaj</v>
      </c>
      <c r="G95" s="38"/>
      <c r="H95" s="38"/>
      <c r="I95" s="131" t="s">
        <v>34</v>
      </c>
      <c r="J95" s="35" t="str">
        <f>E24</f>
        <v>Straka</v>
      </c>
      <c r="K95" s="38"/>
      <c r="L95" s="42"/>
    </row>
    <row r="96" s="1" customFormat="1" ht="10.32" customHeight="1">
      <c r="B96" s="37"/>
      <c r="C96" s="38"/>
      <c r="D96" s="38"/>
      <c r="E96" s="38"/>
      <c r="F96" s="38"/>
      <c r="G96" s="38"/>
      <c r="H96" s="38"/>
      <c r="I96" s="129"/>
      <c r="J96" s="38"/>
      <c r="K96" s="38"/>
      <c r="L96" s="42"/>
    </row>
    <row r="97" s="9" customFormat="1" ht="29.28" customHeight="1">
      <c r="B97" s="177"/>
      <c r="C97" s="178" t="s">
        <v>131</v>
      </c>
      <c r="D97" s="179" t="s">
        <v>57</v>
      </c>
      <c r="E97" s="179" t="s">
        <v>53</v>
      </c>
      <c r="F97" s="179" t="s">
        <v>54</v>
      </c>
      <c r="G97" s="179" t="s">
        <v>132</v>
      </c>
      <c r="H97" s="179" t="s">
        <v>133</v>
      </c>
      <c r="I97" s="180" t="s">
        <v>134</v>
      </c>
      <c r="J97" s="179" t="s">
        <v>109</v>
      </c>
      <c r="K97" s="181" t="s">
        <v>135</v>
      </c>
      <c r="L97" s="182"/>
      <c r="M97" s="86" t="s">
        <v>19</v>
      </c>
      <c r="N97" s="87" t="s">
        <v>42</v>
      </c>
      <c r="O97" s="87" t="s">
        <v>136</v>
      </c>
      <c r="P97" s="87" t="s">
        <v>137</v>
      </c>
      <c r="Q97" s="87" t="s">
        <v>138</v>
      </c>
      <c r="R97" s="87" t="s">
        <v>139</v>
      </c>
      <c r="S97" s="87" t="s">
        <v>140</v>
      </c>
      <c r="T97" s="88" t="s">
        <v>141</v>
      </c>
    </row>
    <row r="98" s="1" customFormat="1" ht="22.8" customHeight="1">
      <c r="B98" s="37"/>
      <c r="C98" s="93" t="s">
        <v>142</v>
      </c>
      <c r="D98" s="38"/>
      <c r="E98" s="38"/>
      <c r="F98" s="38"/>
      <c r="G98" s="38"/>
      <c r="H98" s="38"/>
      <c r="I98" s="129"/>
      <c r="J98" s="183">
        <f>BK98</f>
        <v>0</v>
      </c>
      <c r="K98" s="38"/>
      <c r="L98" s="42"/>
      <c r="M98" s="89"/>
      <c r="N98" s="90"/>
      <c r="O98" s="90"/>
      <c r="P98" s="184">
        <f>P99+P503</f>
        <v>0</v>
      </c>
      <c r="Q98" s="90"/>
      <c r="R98" s="184">
        <f>R99+R503</f>
        <v>118.27888440000002</v>
      </c>
      <c r="S98" s="90"/>
      <c r="T98" s="185">
        <f>T99+T503</f>
        <v>118.56993499999999</v>
      </c>
      <c r="AT98" s="16" t="s">
        <v>71</v>
      </c>
      <c r="AU98" s="16" t="s">
        <v>110</v>
      </c>
      <c r="BK98" s="186">
        <f>BK99+BK503</f>
        <v>0</v>
      </c>
    </row>
    <row r="99" s="10" customFormat="1" ht="25.92" customHeight="1">
      <c r="B99" s="187"/>
      <c r="C99" s="188"/>
      <c r="D99" s="189" t="s">
        <v>71</v>
      </c>
      <c r="E99" s="190" t="s">
        <v>143</v>
      </c>
      <c r="F99" s="190" t="s">
        <v>144</v>
      </c>
      <c r="G99" s="188"/>
      <c r="H99" s="188"/>
      <c r="I99" s="191"/>
      <c r="J99" s="192">
        <f>BK99</f>
        <v>0</v>
      </c>
      <c r="K99" s="188"/>
      <c r="L99" s="193"/>
      <c r="M99" s="194"/>
      <c r="N99" s="195"/>
      <c r="O99" s="195"/>
      <c r="P99" s="196">
        <f>P100+P171+P359+P468+P500</f>
        <v>0</v>
      </c>
      <c r="Q99" s="195"/>
      <c r="R99" s="196">
        <f>R100+R171+R359+R468+R500</f>
        <v>104.88767145000003</v>
      </c>
      <c r="S99" s="195"/>
      <c r="T99" s="197">
        <f>T100+T171+T359+T468+T500</f>
        <v>117.22525099999999</v>
      </c>
      <c r="AR99" s="198" t="s">
        <v>80</v>
      </c>
      <c r="AT99" s="199" t="s">
        <v>71</v>
      </c>
      <c r="AU99" s="199" t="s">
        <v>72</v>
      </c>
      <c r="AY99" s="198" t="s">
        <v>145</v>
      </c>
      <c r="BK99" s="200">
        <f>BK100+BK171+BK359+BK468+BK500</f>
        <v>0</v>
      </c>
    </row>
    <row r="100" s="10" customFormat="1" ht="22.8" customHeight="1">
      <c r="B100" s="187"/>
      <c r="C100" s="188"/>
      <c r="D100" s="189" t="s">
        <v>71</v>
      </c>
      <c r="E100" s="201" t="s">
        <v>146</v>
      </c>
      <c r="F100" s="201" t="s">
        <v>147</v>
      </c>
      <c r="G100" s="188"/>
      <c r="H100" s="188"/>
      <c r="I100" s="191"/>
      <c r="J100" s="202">
        <f>BK100</f>
        <v>0</v>
      </c>
      <c r="K100" s="188"/>
      <c r="L100" s="193"/>
      <c r="M100" s="194"/>
      <c r="N100" s="195"/>
      <c r="O100" s="195"/>
      <c r="P100" s="196">
        <f>SUM(P101:P170)</f>
        <v>0</v>
      </c>
      <c r="Q100" s="195"/>
      <c r="R100" s="196">
        <f>SUM(R101:R170)</f>
        <v>17.624095349999997</v>
      </c>
      <c r="S100" s="195"/>
      <c r="T100" s="197">
        <f>SUM(T101:T170)</f>
        <v>0</v>
      </c>
      <c r="AR100" s="198" t="s">
        <v>80</v>
      </c>
      <c r="AT100" s="199" t="s">
        <v>71</v>
      </c>
      <c r="AU100" s="199" t="s">
        <v>80</v>
      </c>
      <c r="AY100" s="198" t="s">
        <v>145</v>
      </c>
      <c r="BK100" s="200">
        <f>SUM(BK101:BK170)</f>
        <v>0</v>
      </c>
    </row>
    <row r="101" s="1" customFormat="1" ht="16.5" customHeight="1">
      <c r="B101" s="37"/>
      <c r="C101" s="203" t="s">
        <v>80</v>
      </c>
      <c r="D101" s="203" t="s">
        <v>148</v>
      </c>
      <c r="E101" s="204" t="s">
        <v>149</v>
      </c>
      <c r="F101" s="205" t="s">
        <v>150</v>
      </c>
      <c r="G101" s="206" t="s">
        <v>151</v>
      </c>
      <c r="H101" s="207">
        <v>1.2</v>
      </c>
      <c r="I101" s="208"/>
      <c r="J101" s="209">
        <f>ROUND(I101*H101,2)</f>
        <v>0</v>
      </c>
      <c r="K101" s="205" t="s">
        <v>152</v>
      </c>
      <c r="L101" s="42"/>
      <c r="M101" s="210" t="s">
        <v>19</v>
      </c>
      <c r="N101" s="211" t="s">
        <v>43</v>
      </c>
      <c r="O101" s="78"/>
      <c r="P101" s="212">
        <f>O101*H101</f>
        <v>0</v>
      </c>
      <c r="Q101" s="212">
        <v>1.8775</v>
      </c>
      <c r="R101" s="212">
        <f>Q101*H101</f>
        <v>2.2529999999999997</v>
      </c>
      <c r="S101" s="212">
        <v>0</v>
      </c>
      <c r="T101" s="213">
        <f>S101*H101</f>
        <v>0</v>
      </c>
      <c r="AR101" s="16" t="s">
        <v>153</v>
      </c>
      <c r="AT101" s="16" t="s">
        <v>148</v>
      </c>
      <c r="AU101" s="16" t="s">
        <v>82</v>
      </c>
      <c r="AY101" s="16" t="s">
        <v>145</v>
      </c>
      <c r="BE101" s="214">
        <f>IF(N101="základní",J101,0)</f>
        <v>0</v>
      </c>
      <c r="BF101" s="214">
        <f>IF(N101="snížená",J101,0)</f>
        <v>0</v>
      </c>
      <c r="BG101" s="214">
        <f>IF(N101="zákl. přenesená",J101,0)</f>
        <v>0</v>
      </c>
      <c r="BH101" s="214">
        <f>IF(N101="sníž. přenesená",J101,0)</f>
        <v>0</v>
      </c>
      <c r="BI101" s="214">
        <f>IF(N101="nulová",J101,0)</f>
        <v>0</v>
      </c>
      <c r="BJ101" s="16" t="s">
        <v>80</v>
      </c>
      <c r="BK101" s="214">
        <f>ROUND(I101*H101,2)</f>
        <v>0</v>
      </c>
      <c r="BL101" s="16" t="s">
        <v>153</v>
      </c>
      <c r="BM101" s="16" t="s">
        <v>154</v>
      </c>
    </row>
    <row r="102" s="11" customFormat="1">
      <c r="B102" s="215"/>
      <c r="C102" s="216"/>
      <c r="D102" s="217" t="s">
        <v>155</v>
      </c>
      <c r="E102" s="218" t="s">
        <v>19</v>
      </c>
      <c r="F102" s="219" t="s">
        <v>156</v>
      </c>
      <c r="G102" s="216"/>
      <c r="H102" s="220">
        <v>1.2</v>
      </c>
      <c r="I102" s="221"/>
      <c r="J102" s="216"/>
      <c r="K102" s="216"/>
      <c r="L102" s="222"/>
      <c r="M102" s="223"/>
      <c r="N102" s="224"/>
      <c r="O102" s="224"/>
      <c r="P102" s="224"/>
      <c r="Q102" s="224"/>
      <c r="R102" s="224"/>
      <c r="S102" s="224"/>
      <c r="T102" s="225"/>
      <c r="AT102" s="226" t="s">
        <v>155</v>
      </c>
      <c r="AU102" s="226" t="s">
        <v>82</v>
      </c>
      <c r="AV102" s="11" t="s">
        <v>82</v>
      </c>
      <c r="AW102" s="11" t="s">
        <v>33</v>
      </c>
      <c r="AX102" s="11" t="s">
        <v>72</v>
      </c>
      <c r="AY102" s="226" t="s">
        <v>145</v>
      </c>
    </row>
    <row r="103" s="12" customFormat="1">
      <c r="B103" s="227"/>
      <c r="C103" s="228"/>
      <c r="D103" s="217" t="s">
        <v>155</v>
      </c>
      <c r="E103" s="229" t="s">
        <v>19</v>
      </c>
      <c r="F103" s="230" t="s">
        <v>157</v>
      </c>
      <c r="G103" s="228"/>
      <c r="H103" s="231">
        <v>1.2</v>
      </c>
      <c r="I103" s="232"/>
      <c r="J103" s="228"/>
      <c r="K103" s="228"/>
      <c r="L103" s="233"/>
      <c r="M103" s="234"/>
      <c r="N103" s="235"/>
      <c r="O103" s="235"/>
      <c r="P103" s="235"/>
      <c r="Q103" s="235"/>
      <c r="R103" s="235"/>
      <c r="S103" s="235"/>
      <c r="T103" s="236"/>
      <c r="AT103" s="237" t="s">
        <v>155</v>
      </c>
      <c r="AU103" s="237" t="s">
        <v>82</v>
      </c>
      <c r="AV103" s="12" t="s">
        <v>153</v>
      </c>
      <c r="AW103" s="12" t="s">
        <v>33</v>
      </c>
      <c r="AX103" s="12" t="s">
        <v>80</v>
      </c>
      <c r="AY103" s="237" t="s">
        <v>145</v>
      </c>
    </row>
    <row r="104" s="1" customFormat="1" ht="16.5" customHeight="1">
      <c r="B104" s="37"/>
      <c r="C104" s="203" t="s">
        <v>82</v>
      </c>
      <c r="D104" s="203" t="s">
        <v>148</v>
      </c>
      <c r="E104" s="204" t="s">
        <v>158</v>
      </c>
      <c r="F104" s="205" t="s">
        <v>159</v>
      </c>
      <c r="G104" s="206" t="s">
        <v>151</v>
      </c>
      <c r="H104" s="207">
        <v>0.27000000000000002</v>
      </c>
      <c r="I104" s="208"/>
      <c r="J104" s="209">
        <f>ROUND(I104*H104,2)</f>
        <v>0</v>
      </c>
      <c r="K104" s="205" t="s">
        <v>152</v>
      </c>
      <c r="L104" s="42"/>
      <c r="M104" s="210" t="s">
        <v>19</v>
      </c>
      <c r="N104" s="211" t="s">
        <v>43</v>
      </c>
      <c r="O104" s="78"/>
      <c r="P104" s="212">
        <f>O104*H104</f>
        <v>0</v>
      </c>
      <c r="Q104" s="212">
        <v>1.3271500000000001</v>
      </c>
      <c r="R104" s="212">
        <f>Q104*H104</f>
        <v>0.35833050000000005</v>
      </c>
      <c r="S104" s="212">
        <v>0</v>
      </c>
      <c r="T104" s="213">
        <f>S104*H104</f>
        <v>0</v>
      </c>
      <c r="AR104" s="16" t="s">
        <v>153</v>
      </c>
      <c r="AT104" s="16" t="s">
        <v>148</v>
      </c>
      <c r="AU104" s="16" t="s">
        <v>82</v>
      </c>
      <c r="AY104" s="16" t="s">
        <v>145</v>
      </c>
      <c r="BE104" s="214">
        <f>IF(N104="základní",J104,0)</f>
        <v>0</v>
      </c>
      <c r="BF104" s="214">
        <f>IF(N104="snížená",J104,0)</f>
        <v>0</v>
      </c>
      <c r="BG104" s="214">
        <f>IF(N104="zákl. přenesená",J104,0)</f>
        <v>0</v>
      </c>
      <c r="BH104" s="214">
        <f>IF(N104="sníž. přenesená",J104,0)</f>
        <v>0</v>
      </c>
      <c r="BI104" s="214">
        <f>IF(N104="nulová",J104,0)</f>
        <v>0</v>
      </c>
      <c r="BJ104" s="16" t="s">
        <v>80</v>
      </c>
      <c r="BK104" s="214">
        <f>ROUND(I104*H104,2)</f>
        <v>0</v>
      </c>
      <c r="BL104" s="16" t="s">
        <v>153</v>
      </c>
      <c r="BM104" s="16" t="s">
        <v>160</v>
      </c>
    </row>
    <row r="105" s="13" customFormat="1">
      <c r="B105" s="238"/>
      <c r="C105" s="239"/>
      <c r="D105" s="217" t="s">
        <v>155</v>
      </c>
      <c r="E105" s="240" t="s">
        <v>19</v>
      </c>
      <c r="F105" s="241" t="s">
        <v>161</v>
      </c>
      <c r="G105" s="239"/>
      <c r="H105" s="240" t="s">
        <v>19</v>
      </c>
      <c r="I105" s="242"/>
      <c r="J105" s="239"/>
      <c r="K105" s="239"/>
      <c r="L105" s="243"/>
      <c r="M105" s="244"/>
      <c r="N105" s="245"/>
      <c r="O105" s="245"/>
      <c r="P105" s="245"/>
      <c r="Q105" s="245"/>
      <c r="R105" s="245"/>
      <c r="S105" s="245"/>
      <c r="T105" s="246"/>
      <c r="AT105" s="247" t="s">
        <v>155</v>
      </c>
      <c r="AU105" s="247" t="s">
        <v>82</v>
      </c>
      <c r="AV105" s="13" t="s">
        <v>80</v>
      </c>
      <c r="AW105" s="13" t="s">
        <v>33</v>
      </c>
      <c r="AX105" s="13" t="s">
        <v>72</v>
      </c>
      <c r="AY105" s="247" t="s">
        <v>145</v>
      </c>
    </row>
    <row r="106" s="11" customFormat="1">
      <c r="B106" s="215"/>
      <c r="C106" s="216"/>
      <c r="D106" s="217" t="s">
        <v>155</v>
      </c>
      <c r="E106" s="218" t="s">
        <v>19</v>
      </c>
      <c r="F106" s="219" t="s">
        <v>162</v>
      </c>
      <c r="G106" s="216"/>
      <c r="H106" s="220">
        <v>0.14399999999999999</v>
      </c>
      <c r="I106" s="221"/>
      <c r="J106" s="216"/>
      <c r="K106" s="216"/>
      <c r="L106" s="222"/>
      <c r="M106" s="223"/>
      <c r="N106" s="224"/>
      <c r="O106" s="224"/>
      <c r="P106" s="224"/>
      <c r="Q106" s="224"/>
      <c r="R106" s="224"/>
      <c r="S106" s="224"/>
      <c r="T106" s="225"/>
      <c r="AT106" s="226" t="s">
        <v>155</v>
      </c>
      <c r="AU106" s="226" t="s">
        <v>82</v>
      </c>
      <c r="AV106" s="11" t="s">
        <v>82</v>
      </c>
      <c r="AW106" s="11" t="s">
        <v>33</v>
      </c>
      <c r="AX106" s="11" t="s">
        <v>72</v>
      </c>
      <c r="AY106" s="226" t="s">
        <v>145</v>
      </c>
    </row>
    <row r="107" s="11" customFormat="1">
      <c r="B107" s="215"/>
      <c r="C107" s="216"/>
      <c r="D107" s="217" t="s">
        <v>155</v>
      </c>
      <c r="E107" s="218" t="s">
        <v>19</v>
      </c>
      <c r="F107" s="219" t="s">
        <v>163</v>
      </c>
      <c r="G107" s="216"/>
      <c r="H107" s="220">
        <v>0.108</v>
      </c>
      <c r="I107" s="221"/>
      <c r="J107" s="216"/>
      <c r="K107" s="216"/>
      <c r="L107" s="222"/>
      <c r="M107" s="223"/>
      <c r="N107" s="224"/>
      <c r="O107" s="224"/>
      <c r="P107" s="224"/>
      <c r="Q107" s="224"/>
      <c r="R107" s="224"/>
      <c r="S107" s="224"/>
      <c r="T107" s="225"/>
      <c r="AT107" s="226" t="s">
        <v>155</v>
      </c>
      <c r="AU107" s="226" t="s">
        <v>82</v>
      </c>
      <c r="AV107" s="11" t="s">
        <v>82</v>
      </c>
      <c r="AW107" s="11" t="s">
        <v>33</v>
      </c>
      <c r="AX107" s="11" t="s">
        <v>72</v>
      </c>
      <c r="AY107" s="226" t="s">
        <v>145</v>
      </c>
    </row>
    <row r="108" s="11" customFormat="1">
      <c r="B108" s="215"/>
      <c r="C108" s="216"/>
      <c r="D108" s="217" t="s">
        <v>155</v>
      </c>
      <c r="E108" s="218" t="s">
        <v>19</v>
      </c>
      <c r="F108" s="219" t="s">
        <v>164</v>
      </c>
      <c r="G108" s="216"/>
      <c r="H108" s="220">
        <v>0.017999999999999999</v>
      </c>
      <c r="I108" s="221"/>
      <c r="J108" s="216"/>
      <c r="K108" s="216"/>
      <c r="L108" s="222"/>
      <c r="M108" s="223"/>
      <c r="N108" s="224"/>
      <c r="O108" s="224"/>
      <c r="P108" s="224"/>
      <c r="Q108" s="224"/>
      <c r="R108" s="224"/>
      <c r="S108" s="224"/>
      <c r="T108" s="225"/>
      <c r="AT108" s="226" t="s">
        <v>155</v>
      </c>
      <c r="AU108" s="226" t="s">
        <v>82</v>
      </c>
      <c r="AV108" s="11" t="s">
        <v>82</v>
      </c>
      <c r="AW108" s="11" t="s">
        <v>33</v>
      </c>
      <c r="AX108" s="11" t="s">
        <v>72</v>
      </c>
      <c r="AY108" s="226" t="s">
        <v>145</v>
      </c>
    </row>
    <row r="109" s="12" customFormat="1">
      <c r="B109" s="227"/>
      <c r="C109" s="228"/>
      <c r="D109" s="217" t="s">
        <v>155</v>
      </c>
      <c r="E109" s="229" t="s">
        <v>19</v>
      </c>
      <c r="F109" s="230" t="s">
        <v>157</v>
      </c>
      <c r="G109" s="228"/>
      <c r="H109" s="231">
        <v>0.27000000000000002</v>
      </c>
      <c r="I109" s="232"/>
      <c r="J109" s="228"/>
      <c r="K109" s="228"/>
      <c r="L109" s="233"/>
      <c r="M109" s="234"/>
      <c r="N109" s="235"/>
      <c r="O109" s="235"/>
      <c r="P109" s="235"/>
      <c r="Q109" s="235"/>
      <c r="R109" s="235"/>
      <c r="S109" s="235"/>
      <c r="T109" s="236"/>
      <c r="AT109" s="237" t="s">
        <v>155</v>
      </c>
      <c r="AU109" s="237" t="s">
        <v>82</v>
      </c>
      <c r="AV109" s="12" t="s">
        <v>153</v>
      </c>
      <c r="AW109" s="12" t="s">
        <v>33</v>
      </c>
      <c r="AX109" s="12" t="s">
        <v>80</v>
      </c>
      <c r="AY109" s="237" t="s">
        <v>145</v>
      </c>
    </row>
    <row r="110" s="1" customFormat="1" ht="22.5" customHeight="1">
      <c r="B110" s="37"/>
      <c r="C110" s="203" t="s">
        <v>146</v>
      </c>
      <c r="D110" s="203" t="s">
        <v>148</v>
      </c>
      <c r="E110" s="204" t="s">
        <v>165</v>
      </c>
      <c r="F110" s="205" t="s">
        <v>166</v>
      </c>
      <c r="G110" s="206" t="s">
        <v>167</v>
      </c>
      <c r="H110" s="207">
        <v>8.2080000000000002</v>
      </c>
      <c r="I110" s="208"/>
      <c r="J110" s="209">
        <f>ROUND(I110*H110,2)</f>
        <v>0</v>
      </c>
      <c r="K110" s="205" t="s">
        <v>152</v>
      </c>
      <c r="L110" s="42"/>
      <c r="M110" s="210" t="s">
        <v>19</v>
      </c>
      <c r="N110" s="211" t="s">
        <v>43</v>
      </c>
      <c r="O110" s="78"/>
      <c r="P110" s="212">
        <f>O110*H110</f>
        <v>0</v>
      </c>
      <c r="Q110" s="212">
        <v>0.14854000000000001</v>
      </c>
      <c r="R110" s="212">
        <f>Q110*H110</f>
        <v>1.2192163200000001</v>
      </c>
      <c r="S110" s="212">
        <v>0</v>
      </c>
      <c r="T110" s="213">
        <f>S110*H110</f>
        <v>0</v>
      </c>
      <c r="AR110" s="16" t="s">
        <v>153</v>
      </c>
      <c r="AT110" s="16" t="s">
        <v>148</v>
      </c>
      <c r="AU110" s="16" t="s">
        <v>82</v>
      </c>
      <c r="AY110" s="16" t="s">
        <v>145</v>
      </c>
      <c r="BE110" s="214">
        <f>IF(N110="základní",J110,0)</f>
        <v>0</v>
      </c>
      <c r="BF110" s="214">
        <f>IF(N110="snížená",J110,0)</f>
        <v>0</v>
      </c>
      <c r="BG110" s="214">
        <f>IF(N110="zákl. přenesená",J110,0)</f>
        <v>0</v>
      </c>
      <c r="BH110" s="214">
        <f>IF(N110="sníž. přenesená",J110,0)</f>
        <v>0</v>
      </c>
      <c r="BI110" s="214">
        <f>IF(N110="nulová",J110,0)</f>
        <v>0</v>
      </c>
      <c r="BJ110" s="16" t="s">
        <v>80</v>
      </c>
      <c r="BK110" s="214">
        <f>ROUND(I110*H110,2)</f>
        <v>0</v>
      </c>
      <c r="BL110" s="16" t="s">
        <v>153</v>
      </c>
      <c r="BM110" s="16" t="s">
        <v>168</v>
      </c>
    </row>
    <row r="111" s="11" customFormat="1">
      <c r="B111" s="215"/>
      <c r="C111" s="216"/>
      <c r="D111" s="217" t="s">
        <v>155</v>
      </c>
      <c r="E111" s="218" t="s">
        <v>19</v>
      </c>
      <c r="F111" s="219" t="s">
        <v>169</v>
      </c>
      <c r="G111" s="216"/>
      <c r="H111" s="220">
        <v>8.2080000000000002</v>
      </c>
      <c r="I111" s="221"/>
      <c r="J111" s="216"/>
      <c r="K111" s="216"/>
      <c r="L111" s="222"/>
      <c r="M111" s="223"/>
      <c r="N111" s="224"/>
      <c r="O111" s="224"/>
      <c r="P111" s="224"/>
      <c r="Q111" s="224"/>
      <c r="R111" s="224"/>
      <c r="S111" s="224"/>
      <c r="T111" s="225"/>
      <c r="AT111" s="226" t="s">
        <v>155</v>
      </c>
      <c r="AU111" s="226" t="s">
        <v>82</v>
      </c>
      <c r="AV111" s="11" t="s">
        <v>82</v>
      </c>
      <c r="AW111" s="11" t="s">
        <v>33</v>
      </c>
      <c r="AX111" s="11" t="s">
        <v>72</v>
      </c>
      <c r="AY111" s="226" t="s">
        <v>145</v>
      </c>
    </row>
    <row r="112" s="12" customFormat="1">
      <c r="B112" s="227"/>
      <c r="C112" s="228"/>
      <c r="D112" s="217" t="s">
        <v>155</v>
      </c>
      <c r="E112" s="229" t="s">
        <v>19</v>
      </c>
      <c r="F112" s="230" t="s">
        <v>157</v>
      </c>
      <c r="G112" s="228"/>
      <c r="H112" s="231">
        <v>8.2080000000000002</v>
      </c>
      <c r="I112" s="232"/>
      <c r="J112" s="228"/>
      <c r="K112" s="228"/>
      <c r="L112" s="233"/>
      <c r="M112" s="234"/>
      <c r="N112" s="235"/>
      <c r="O112" s="235"/>
      <c r="P112" s="235"/>
      <c r="Q112" s="235"/>
      <c r="R112" s="235"/>
      <c r="S112" s="235"/>
      <c r="T112" s="236"/>
      <c r="AT112" s="237" t="s">
        <v>155</v>
      </c>
      <c r="AU112" s="237" t="s">
        <v>82</v>
      </c>
      <c r="AV112" s="12" t="s">
        <v>153</v>
      </c>
      <c r="AW112" s="12" t="s">
        <v>33</v>
      </c>
      <c r="AX112" s="12" t="s">
        <v>80</v>
      </c>
      <c r="AY112" s="237" t="s">
        <v>145</v>
      </c>
    </row>
    <row r="113" s="1" customFormat="1" ht="16.5" customHeight="1">
      <c r="B113" s="37"/>
      <c r="C113" s="203" t="s">
        <v>153</v>
      </c>
      <c r="D113" s="203" t="s">
        <v>148</v>
      </c>
      <c r="E113" s="204" t="s">
        <v>170</v>
      </c>
      <c r="F113" s="205" t="s">
        <v>171</v>
      </c>
      <c r="G113" s="206" t="s">
        <v>151</v>
      </c>
      <c r="H113" s="207">
        <v>0.41299999999999998</v>
      </c>
      <c r="I113" s="208"/>
      <c r="J113" s="209">
        <f>ROUND(I113*H113,2)</f>
        <v>0</v>
      </c>
      <c r="K113" s="205" t="s">
        <v>152</v>
      </c>
      <c r="L113" s="42"/>
      <c r="M113" s="210" t="s">
        <v>19</v>
      </c>
      <c r="N113" s="211" t="s">
        <v>43</v>
      </c>
      <c r="O113" s="78"/>
      <c r="P113" s="212">
        <f>O113*H113</f>
        <v>0</v>
      </c>
      <c r="Q113" s="212">
        <v>1.94302</v>
      </c>
      <c r="R113" s="212">
        <f>Q113*H113</f>
        <v>0.8024672599999999</v>
      </c>
      <c r="S113" s="212">
        <v>0</v>
      </c>
      <c r="T113" s="213">
        <f>S113*H113</f>
        <v>0</v>
      </c>
      <c r="AR113" s="16" t="s">
        <v>153</v>
      </c>
      <c r="AT113" s="16" t="s">
        <v>148</v>
      </c>
      <c r="AU113" s="16" t="s">
        <v>82</v>
      </c>
      <c r="AY113" s="16" t="s">
        <v>145</v>
      </c>
      <c r="BE113" s="214">
        <f>IF(N113="základní",J113,0)</f>
        <v>0</v>
      </c>
      <c r="BF113" s="214">
        <f>IF(N113="snížená",J113,0)</f>
        <v>0</v>
      </c>
      <c r="BG113" s="214">
        <f>IF(N113="zákl. přenesená",J113,0)</f>
        <v>0</v>
      </c>
      <c r="BH113" s="214">
        <f>IF(N113="sníž. přenesená",J113,0)</f>
        <v>0</v>
      </c>
      <c r="BI113" s="214">
        <f>IF(N113="nulová",J113,0)</f>
        <v>0</v>
      </c>
      <c r="BJ113" s="16" t="s">
        <v>80</v>
      </c>
      <c r="BK113" s="214">
        <f>ROUND(I113*H113,2)</f>
        <v>0</v>
      </c>
      <c r="BL113" s="16" t="s">
        <v>153</v>
      </c>
      <c r="BM113" s="16" t="s">
        <v>172</v>
      </c>
    </row>
    <row r="114" s="1" customFormat="1">
      <c r="B114" s="37"/>
      <c r="C114" s="38"/>
      <c r="D114" s="217" t="s">
        <v>173</v>
      </c>
      <c r="E114" s="38"/>
      <c r="F114" s="248" t="s">
        <v>174</v>
      </c>
      <c r="G114" s="38"/>
      <c r="H114" s="38"/>
      <c r="I114" s="129"/>
      <c r="J114" s="38"/>
      <c r="K114" s="38"/>
      <c r="L114" s="42"/>
      <c r="M114" s="249"/>
      <c r="N114" s="78"/>
      <c r="O114" s="78"/>
      <c r="P114" s="78"/>
      <c r="Q114" s="78"/>
      <c r="R114" s="78"/>
      <c r="S114" s="78"/>
      <c r="T114" s="79"/>
      <c r="AT114" s="16" t="s">
        <v>173</v>
      </c>
      <c r="AU114" s="16" t="s">
        <v>82</v>
      </c>
    </row>
    <row r="115" s="11" customFormat="1">
      <c r="B115" s="215"/>
      <c r="C115" s="216"/>
      <c r="D115" s="217" t="s">
        <v>155</v>
      </c>
      <c r="E115" s="218" t="s">
        <v>19</v>
      </c>
      <c r="F115" s="219" t="s">
        <v>175</v>
      </c>
      <c r="G115" s="216"/>
      <c r="H115" s="220">
        <v>0.16800000000000001</v>
      </c>
      <c r="I115" s="221"/>
      <c r="J115" s="216"/>
      <c r="K115" s="216"/>
      <c r="L115" s="222"/>
      <c r="M115" s="223"/>
      <c r="N115" s="224"/>
      <c r="O115" s="224"/>
      <c r="P115" s="224"/>
      <c r="Q115" s="224"/>
      <c r="R115" s="224"/>
      <c r="S115" s="224"/>
      <c r="T115" s="225"/>
      <c r="AT115" s="226" t="s">
        <v>155</v>
      </c>
      <c r="AU115" s="226" t="s">
        <v>82</v>
      </c>
      <c r="AV115" s="11" t="s">
        <v>82</v>
      </c>
      <c r="AW115" s="11" t="s">
        <v>33</v>
      </c>
      <c r="AX115" s="11" t="s">
        <v>72</v>
      </c>
      <c r="AY115" s="226" t="s">
        <v>145</v>
      </c>
    </row>
    <row r="116" s="11" customFormat="1">
      <c r="B116" s="215"/>
      <c r="C116" s="216"/>
      <c r="D116" s="217" t="s">
        <v>155</v>
      </c>
      <c r="E116" s="218" t="s">
        <v>19</v>
      </c>
      <c r="F116" s="219" t="s">
        <v>176</v>
      </c>
      <c r="G116" s="216"/>
      <c r="H116" s="220">
        <v>0.11</v>
      </c>
      <c r="I116" s="221"/>
      <c r="J116" s="216"/>
      <c r="K116" s="216"/>
      <c r="L116" s="222"/>
      <c r="M116" s="223"/>
      <c r="N116" s="224"/>
      <c r="O116" s="224"/>
      <c r="P116" s="224"/>
      <c r="Q116" s="224"/>
      <c r="R116" s="224"/>
      <c r="S116" s="224"/>
      <c r="T116" s="225"/>
      <c r="AT116" s="226" t="s">
        <v>155</v>
      </c>
      <c r="AU116" s="226" t="s">
        <v>82</v>
      </c>
      <c r="AV116" s="11" t="s">
        <v>82</v>
      </c>
      <c r="AW116" s="11" t="s">
        <v>33</v>
      </c>
      <c r="AX116" s="11" t="s">
        <v>72</v>
      </c>
      <c r="AY116" s="226" t="s">
        <v>145</v>
      </c>
    </row>
    <row r="117" s="11" customFormat="1">
      <c r="B117" s="215"/>
      <c r="C117" s="216"/>
      <c r="D117" s="217" t="s">
        <v>155</v>
      </c>
      <c r="E117" s="218" t="s">
        <v>19</v>
      </c>
      <c r="F117" s="219" t="s">
        <v>177</v>
      </c>
      <c r="G117" s="216"/>
      <c r="H117" s="220">
        <v>0.065000000000000002</v>
      </c>
      <c r="I117" s="221"/>
      <c r="J117" s="216"/>
      <c r="K117" s="216"/>
      <c r="L117" s="222"/>
      <c r="M117" s="223"/>
      <c r="N117" s="224"/>
      <c r="O117" s="224"/>
      <c r="P117" s="224"/>
      <c r="Q117" s="224"/>
      <c r="R117" s="224"/>
      <c r="S117" s="224"/>
      <c r="T117" s="225"/>
      <c r="AT117" s="226" t="s">
        <v>155</v>
      </c>
      <c r="AU117" s="226" t="s">
        <v>82</v>
      </c>
      <c r="AV117" s="11" t="s">
        <v>82</v>
      </c>
      <c r="AW117" s="11" t="s">
        <v>33</v>
      </c>
      <c r="AX117" s="11" t="s">
        <v>72</v>
      </c>
      <c r="AY117" s="226" t="s">
        <v>145</v>
      </c>
    </row>
    <row r="118" s="11" customFormat="1">
      <c r="B118" s="215"/>
      <c r="C118" s="216"/>
      <c r="D118" s="217" t="s">
        <v>155</v>
      </c>
      <c r="E118" s="218" t="s">
        <v>19</v>
      </c>
      <c r="F118" s="219" t="s">
        <v>178</v>
      </c>
      <c r="G118" s="216"/>
      <c r="H118" s="220">
        <v>0.070000000000000007</v>
      </c>
      <c r="I118" s="221"/>
      <c r="J118" s="216"/>
      <c r="K118" s="216"/>
      <c r="L118" s="222"/>
      <c r="M118" s="223"/>
      <c r="N118" s="224"/>
      <c r="O118" s="224"/>
      <c r="P118" s="224"/>
      <c r="Q118" s="224"/>
      <c r="R118" s="224"/>
      <c r="S118" s="224"/>
      <c r="T118" s="225"/>
      <c r="AT118" s="226" t="s">
        <v>155</v>
      </c>
      <c r="AU118" s="226" t="s">
        <v>82</v>
      </c>
      <c r="AV118" s="11" t="s">
        <v>82</v>
      </c>
      <c r="AW118" s="11" t="s">
        <v>33</v>
      </c>
      <c r="AX118" s="11" t="s">
        <v>72</v>
      </c>
      <c r="AY118" s="226" t="s">
        <v>145</v>
      </c>
    </row>
    <row r="119" s="12" customFormat="1">
      <c r="B119" s="227"/>
      <c r="C119" s="228"/>
      <c r="D119" s="217" t="s">
        <v>155</v>
      </c>
      <c r="E119" s="229" t="s">
        <v>19</v>
      </c>
      <c r="F119" s="230" t="s">
        <v>157</v>
      </c>
      <c r="G119" s="228"/>
      <c r="H119" s="231">
        <v>0.41299999999999998</v>
      </c>
      <c r="I119" s="232"/>
      <c r="J119" s="228"/>
      <c r="K119" s="228"/>
      <c r="L119" s="233"/>
      <c r="M119" s="234"/>
      <c r="N119" s="235"/>
      <c r="O119" s="235"/>
      <c r="P119" s="235"/>
      <c r="Q119" s="235"/>
      <c r="R119" s="235"/>
      <c r="S119" s="235"/>
      <c r="T119" s="236"/>
      <c r="AT119" s="237" t="s">
        <v>155</v>
      </c>
      <c r="AU119" s="237" t="s">
        <v>82</v>
      </c>
      <c r="AV119" s="12" t="s">
        <v>153</v>
      </c>
      <c r="AW119" s="12" t="s">
        <v>33</v>
      </c>
      <c r="AX119" s="12" t="s">
        <v>80</v>
      </c>
      <c r="AY119" s="237" t="s">
        <v>145</v>
      </c>
    </row>
    <row r="120" s="1" customFormat="1" ht="16.5" customHeight="1">
      <c r="B120" s="37"/>
      <c r="C120" s="203" t="s">
        <v>179</v>
      </c>
      <c r="D120" s="203" t="s">
        <v>148</v>
      </c>
      <c r="E120" s="204" t="s">
        <v>180</v>
      </c>
      <c r="F120" s="205" t="s">
        <v>181</v>
      </c>
      <c r="G120" s="206" t="s">
        <v>182</v>
      </c>
      <c r="H120" s="207">
        <v>0.081000000000000003</v>
      </c>
      <c r="I120" s="208"/>
      <c r="J120" s="209">
        <f>ROUND(I120*H120,2)</f>
        <v>0</v>
      </c>
      <c r="K120" s="205" t="s">
        <v>152</v>
      </c>
      <c r="L120" s="42"/>
      <c r="M120" s="210" t="s">
        <v>19</v>
      </c>
      <c r="N120" s="211" t="s">
        <v>43</v>
      </c>
      <c r="O120" s="78"/>
      <c r="P120" s="212">
        <f>O120*H120</f>
        <v>0</v>
      </c>
      <c r="Q120" s="212">
        <v>1.0900000000000001</v>
      </c>
      <c r="R120" s="212">
        <f>Q120*H120</f>
        <v>0.088290000000000007</v>
      </c>
      <c r="S120" s="212">
        <v>0</v>
      </c>
      <c r="T120" s="213">
        <f>S120*H120</f>
        <v>0</v>
      </c>
      <c r="AR120" s="16" t="s">
        <v>153</v>
      </c>
      <c r="AT120" s="16" t="s">
        <v>148</v>
      </c>
      <c r="AU120" s="16" t="s">
        <v>82</v>
      </c>
      <c r="AY120" s="16" t="s">
        <v>145</v>
      </c>
      <c r="BE120" s="214">
        <f>IF(N120="základní",J120,0)</f>
        <v>0</v>
      </c>
      <c r="BF120" s="214">
        <f>IF(N120="snížená",J120,0)</f>
        <v>0</v>
      </c>
      <c r="BG120" s="214">
        <f>IF(N120="zákl. přenesená",J120,0)</f>
        <v>0</v>
      </c>
      <c r="BH120" s="214">
        <f>IF(N120="sníž. přenesená",J120,0)</f>
        <v>0</v>
      </c>
      <c r="BI120" s="214">
        <f>IF(N120="nulová",J120,0)</f>
        <v>0</v>
      </c>
      <c r="BJ120" s="16" t="s">
        <v>80</v>
      </c>
      <c r="BK120" s="214">
        <f>ROUND(I120*H120,2)</f>
        <v>0</v>
      </c>
      <c r="BL120" s="16" t="s">
        <v>153</v>
      </c>
      <c r="BM120" s="16" t="s">
        <v>183</v>
      </c>
    </row>
    <row r="121" s="1" customFormat="1">
      <c r="B121" s="37"/>
      <c r="C121" s="38"/>
      <c r="D121" s="217" t="s">
        <v>173</v>
      </c>
      <c r="E121" s="38"/>
      <c r="F121" s="248" t="s">
        <v>184</v>
      </c>
      <c r="G121" s="38"/>
      <c r="H121" s="38"/>
      <c r="I121" s="129"/>
      <c r="J121" s="38"/>
      <c r="K121" s="38"/>
      <c r="L121" s="42"/>
      <c r="M121" s="249"/>
      <c r="N121" s="78"/>
      <c r="O121" s="78"/>
      <c r="P121" s="78"/>
      <c r="Q121" s="78"/>
      <c r="R121" s="78"/>
      <c r="S121" s="78"/>
      <c r="T121" s="79"/>
      <c r="AT121" s="16" t="s">
        <v>173</v>
      </c>
      <c r="AU121" s="16" t="s">
        <v>82</v>
      </c>
    </row>
    <row r="122" s="13" customFormat="1">
      <c r="B122" s="238"/>
      <c r="C122" s="239"/>
      <c r="D122" s="217" t="s">
        <v>155</v>
      </c>
      <c r="E122" s="240" t="s">
        <v>19</v>
      </c>
      <c r="F122" s="241" t="s">
        <v>185</v>
      </c>
      <c r="G122" s="239"/>
      <c r="H122" s="240" t="s">
        <v>19</v>
      </c>
      <c r="I122" s="242"/>
      <c r="J122" s="239"/>
      <c r="K122" s="239"/>
      <c r="L122" s="243"/>
      <c r="M122" s="244"/>
      <c r="N122" s="245"/>
      <c r="O122" s="245"/>
      <c r="P122" s="245"/>
      <c r="Q122" s="245"/>
      <c r="R122" s="245"/>
      <c r="S122" s="245"/>
      <c r="T122" s="246"/>
      <c r="AT122" s="247" t="s">
        <v>155</v>
      </c>
      <c r="AU122" s="247" t="s">
        <v>82</v>
      </c>
      <c r="AV122" s="13" t="s">
        <v>80</v>
      </c>
      <c r="AW122" s="13" t="s">
        <v>33</v>
      </c>
      <c r="AX122" s="13" t="s">
        <v>72</v>
      </c>
      <c r="AY122" s="247" t="s">
        <v>145</v>
      </c>
    </row>
    <row r="123" s="11" customFormat="1">
      <c r="B123" s="215"/>
      <c r="C123" s="216"/>
      <c r="D123" s="217" t="s">
        <v>155</v>
      </c>
      <c r="E123" s="218" t="s">
        <v>19</v>
      </c>
      <c r="F123" s="219" t="s">
        <v>186</v>
      </c>
      <c r="G123" s="216"/>
      <c r="H123" s="220">
        <v>0.067000000000000004</v>
      </c>
      <c r="I123" s="221"/>
      <c r="J123" s="216"/>
      <c r="K123" s="216"/>
      <c r="L123" s="222"/>
      <c r="M123" s="223"/>
      <c r="N123" s="224"/>
      <c r="O123" s="224"/>
      <c r="P123" s="224"/>
      <c r="Q123" s="224"/>
      <c r="R123" s="224"/>
      <c r="S123" s="224"/>
      <c r="T123" s="225"/>
      <c r="AT123" s="226" t="s">
        <v>155</v>
      </c>
      <c r="AU123" s="226" t="s">
        <v>82</v>
      </c>
      <c r="AV123" s="11" t="s">
        <v>82</v>
      </c>
      <c r="AW123" s="11" t="s">
        <v>33</v>
      </c>
      <c r="AX123" s="11" t="s">
        <v>72</v>
      </c>
      <c r="AY123" s="226" t="s">
        <v>145</v>
      </c>
    </row>
    <row r="124" s="13" customFormat="1">
      <c r="B124" s="238"/>
      <c r="C124" s="239"/>
      <c r="D124" s="217" t="s">
        <v>155</v>
      </c>
      <c r="E124" s="240" t="s">
        <v>19</v>
      </c>
      <c r="F124" s="241" t="s">
        <v>187</v>
      </c>
      <c r="G124" s="239"/>
      <c r="H124" s="240" t="s">
        <v>19</v>
      </c>
      <c r="I124" s="242"/>
      <c r="J124" s="239"/>
      <c r="K124" s="239"/>
      <c r="L124" s="243"/>
      <c r="M124" s="244"/>
      <c r="N124" s="245"/>
      <c r="O124" s="245"/>
      <c r="P124" s="245"/>
      <c r="Q124" s="245"/>
      <c r="R124" s="245"/>
      <c r="S124" s="245"/>
      <c r="T124" s="246"/>
      <c r="AT124" s="247" t="s">
        <v>155</v>
      </c>
      <c r="AU124" s="247" t="s">
        <v>82</v>
      </c>
      <c r="AV124" s="13" t="s">
        <v>80</v>
      </c>
      <c r="AW124" s="13" t="s">
        <v>33</v>
      </c>
      <c r="AX124" s="13" t="s">
        <v>72</v>
      </c>
      <c r="AY124" s="247" t="s">
        <v>145</v>
      </c>
    </row>
    <row r="125" s="11" customFormat="1">
      <c r="B125" s="215"/>
      <c r="C125" s="216"/>
      <c r="D125" s="217" t="s">
        <v>155</v>
      </c>
      <c r="E125" s="218" t="s">
        <v>19</v>
      </c>
      <c r="F125" s="219" t="s">
        <v>188</v>
      </c>
      <c r="G125" s="216"/>
      <c r="H125" s="220">
        <v>0.014</v>
      </c>
      <c r="I125" s="221"/>
      <c r="J125" s="216"/>
      <c r="K125" s="216"/>
      <c r="L125" s="222"/>
      <c r="M125" s="223"/>
      <c r="N125" s="224"/>
      <c r="O125" s="224"/>
      <c r="P125" s="224"/>
      <c r="Q125" s="224"/>
      <c r="R125" s="224"/>
      <c r="S125" s="224"/>
      <c r="T125" s="225"/>
      <c r="AT125" s="226" t="s">
        <v>155</v>
      </c>
      <c r="AU125" s="226" t="s">
        <v>82</v>
      </c>
      <c r="AV125" s="11" t="s">
        <v>82</v>
      </c>
      <c r="AW125" s="11" t="s">
        <v>33</v>
      </c>
      <c r="AX125" s="11" t="s">
        <v>72</v>
      </c>
      <c r="AY125" s="226" t="s">
        <v>145</v>
      </c>
    </row>
    <row r="126" s="12" customFormat="1">
      <c r="B126" s="227"/>
      <c r="C126" s="228"/>
      <c r="D126" s="217" t="s">
        <v>155</v>
      </c>
      <c r="E126" s="229" t="s">
        <v>19</v>
      </c>
      <c r="F126" s="230" t="s">
        <v>157</v>
      </c>
      <c r="G126" s="228"/>
      <c r="H126" s="231">
        <v>0.081000000000000003</v>
      </c>
      <c r="I126" s="232"/>
      <c r="J126" s="228"/>
      <c r="K126" s="228"/>
      <c r="L126" s="233"/>
      <c r="M126" s="234"/>
      <c r="N126" s="235"/>
      <c r="O126" s="235"/>
      <c r="P126" s="235"/>
      <c r="Q126" s="235"/>
      <c r="R126" s="235"/>
      <c r="S126" s="235"/>
      <c r="T126" s="236"/>
      <c r="AT126" s="237" t="s">
        <v>155</v>
      </c>
      <c r="AU126" s="237" t="s">
        <v>82</v>
      </c>
      <c r="AV126" s="12" t="s">
        <v>153</v>
      </c>
      <c r="AW126" s="12" t="s">
        <v>33</v>
      </c>
      <c r="AX126" s="12" t="s">
        <v>80</v>
      </c>
      <c r="AY126" s="237" t="s">
        <v>145</v>
      </c>
    </row>
    <row r="127" s="1" customFormat="1" ht="16.5" customHeight="1">
      <c r="B127" s="37"/>
      <c r="C127" s="203" t="s">
        <v>189</v>
      </c>
      <c r="D127" s="203" t="s">
        <v>148</v>
      </c>
      <c r="E127" s="204" t="s">
        <v>180</v>
      </c>
      <c r="F127" s="205" t="s">
        <v>181</v>
      </c>
      <c r="G127" s="206" t="s">
        <v>182</v>
      </c>
      <c r="H127" s="207">
        <v>0.218</v>
      </c>
      <c r="I127" s="208"/>
      <c r="J127" s="209">
        <f>ROUND(I127*H127,2)</f>
        <v>0</v>
      </c>
      <c r="K127" s="205" t="s">
        <v>152</v>
      </c>
      <c r="L127" s="42"/>
      <c r="M127" s="210" t="s">
        <v>19</v>
      </c>
      <c r="N127" s="211" t="s">
        <v>43</v>
      </c>
      <c r="O127" s="78"/>
      <c r="P127" s="212">
        <f>O127*H127</f>
        <v>0</v>
      </c>
      <c r="Q127" s="212">
        <v>1.0900000000000001</v>
      </c>
      <c r="R127" s="212">
        <f>Q127*H127</f>
        <v>0.23762000000000003</v>
      </c>
      <c r="S127" s="212">
        <v>0</v>
      </c>
      <c r="T127" s="213">
        <f>S127*H127</f>
        <v>0</v>
      </c>
      <c r="AR127" s="16" t="s">
        <v>153</v>
      </c>
      <c r="AT127" s="16" t="s">
        <v>148</v>
      </c>
      <c r="AU127" s="16" t="s">
        <v>82</v>
      </c>
      <c r="AY127" s="16" t="s">
        <v>145</v>
      </c>
      <c r="BE127" s="214">
        <f>IF(N127="základní",J127,0)</f>
        <v>0</v>
      </c>
      <c r="BF127" s="214">
        <f>IF(N127="snížená",J127,0)</f>
        <v>0</v>
      </c>
      <c r="BG127" s="214">
        <f>IF(N127="zákl. přenesená",J127,0)</f>
        <v>0</v>
      </c>
      <c r="BH127" s="214">
        <f>IF(N127="sníž. přenesená",J127,0)</f>
        <v>0</v>
      </c>
      <c r="BI127" s="214">
        <f>IF(N127="nulová",J127,0)</f>
        <v>0</v>
      </c>
      <c r="BJ127" s="16" t="s">
        <v>80</v>
      </c>
      <c r="BK127" s="214">
        <f>ROUND(I127*H127,2)</f>
        <v>0</v>
      </c>
      <c r="BL127" s="16" t="s">
        <v>153</v>
      </c>
      <c r="BM127" s="16" t="s">
        <v>190</v>
      </c>
    </row>
    <row r="128" s="1" customFormat="1">
      <c r="B128" s="37"/>
      <c r="C128" s="38"/>
      <c r="D128" s="217" t="s">
        <v>173</v>
      </c>
      <c r="E128" s="38"/>
      <c r="F128" s="248" t="s">
        <v>184</v>
      </c>
      <c r="G128" s="38"/>
      <c r="H128" s="38"/>
      <c r="I128" s="129"/>
      <c r="J128" s="38"/>
      <c r="K128" s="38"/>
      <c r="L128" s="42"/>
      <c r="M128" s="249"/>
      <c r="N128" s="78"/>
      <c r="O128" s="78"/>
      <c r="P128" s="78"/>
      <c r="Q128" s="78"/>
      <c r="R128" s="78"/>
      <c r="S128" s="78"/>
      <c r="T128" s="79"/>
      <c r="AT128" s="16" t="s">
        <v>173</v>
      </c>
      <c r="AU128" s="16" t="s">
        <v>82</v>
      </c>
    </row>
    <row r="129" s="13" customFormat="1">
      <c r="B129" s="238"/>
      <c r="C129" s="239"/>
      <c r="D129" s="217" t="s">
        <v>155</v>
      </c>
      <c r="E129" s="240" t="s">
        <v>19</v>
      </c>
      <c r="F129" s="241" t="s">
        <v>191</v>
      </c>
      <c r="G129" s="239"/>
      <c r="H129" s="240" t="s">
        <v>19</v>
      </c>
      <c r="I129" s="242"/>
      <c r="J129" s="239"/>
      <c r="K129" s="239"/>
      <c r="L129" s="243"/>
      <c r="M129" s="244"/>
      <c r="N129" s="245"/>
      <c r="O129" s="245"/>
      <c r="P129" s="245"/>
      <c r="Q129" s="245"/>
      <c r="R129" s="245"/>
      <c r="S129" s="245"/>
      <c r="T129" s="246"/>
      <c r="AT129" s="247" t="s">
        <v>155</v>
      </c>
      <c r="AU129" s="247" t="s">
        <v>82</v>
      </c>
      <c r="AV129" s="13" t="s">
        <v>80</v>
      </c>
      <c r="AW129" s="13" t="s">
        <v>33</v>
      </c>
      <c r="AX129" s="13" t="s">
        <v>72</v>
      </c>
      <c r="AY129" s="247" t="s">
        <v>145</v>
      </c>
    </row>
    <row r="130" s="11" customFormat="1">
      <c r="B130" s="215"/>
      <c r="C130" s="216"/>
      <c r="D130" s="217" t="s">
        <v>155</v>
      </c>
      <c r="E130" s="218" t="s">
        <v>19</v>
      </c>
      <c r="F130" s="219" t="s">
        <v>192</v>
      </c>
      <c r="G130" s="216"/>
      <c r="H130" s="220">
        <v>0.218</v>
      </c>
      <c r="I130" s="221"/>
      <c r="J130" s="216"/>
      <c r="K130" s="216"/>
      <c r="L130" s="222"/>
      <c r="M130" s="223"/>
      <c r="N130" s="224"/>
      <c r="O130" s="224"/>
      <c r="P130" s="224"/>
      <c r="Q130" s="224"/>
      <c r="R130" s="224"/>
      <c r="S130" s="224"/>
      <c r="T130" s="225"/>
      <c r="AT130" s="226" t="s">
        <v>155</v>
      </c>
      <c r="AU130" s="226" t="s">
        <v>82</v>
      </c>
      <c r="AV130" s="11" t="s">
        <v>82</v>
      </c>
      <c r="AW130" s="11" t="s">
        <v>33</v>
      </c>
      <c r="AX130" s="11" t="s">
        <v>72</v>
      </c>
      <c r="AY130" s="226" t="s">
        <v>145</v>
      </c>
    </row>
    <row r="131" s="12" customFormat="1">
      <c r="B131" s="227"/>
      <c r="C131" s="228"/>
      <c r="D131" s="217" t="s">
        <v>155</v>
      </c>
      <c r="E131" s="229" t="s">
        <v>19</v>
      </c>
      <c r="F131" s="230" t="s">
        <v>157</v>
      </c>
      <c r="G131" s="228"/>
      <c r="H131" s="231">
        <v>0.218</v>
      </c>
      <c r="I131" s="232"/>
      <c r="J131" s="228"/>
      <c r="K131" s="228"/>
      <c r="L131" s="233"/>
      <c r="M131" s="234"/>
      <c r="N131" s="235"/>
      <c r="O131" s="235"/>
      <c r="P131" s="235"/>
      <c r="Q131" s="235"/>
      <c r="R131" s="235"/>
      <c r="S131" s="235"/>
      <c r="T131" s="236"/>
      <c r="AT131" s="237" t="s">
        <v>155</v>
      </c>
      <c r="AU131" s="237" t="s">
        <v>82</v>
      </c>
      <c r="AV131" s="12" t="s">
        <v>153</v>
      </c>
      <c r="AW131" s="12" t="s">
        <v>33</v>
      </c>
      <c r="AX131" s="12" t="s">
        <v>80</v>
      </c>
      <c r="AY131" s="237" t="s">
        <v>145</v>
      </c>
    </row>
    <row r="132" s="1" customFormat="1" ht="16.5" customHeight="1">
      <c r="B132" s="37"/>
      <c r="C132" s="203" t="s">
        <v>193</v>
      </c>
      <c r="D132" s="203" t="s">
        <v>148</v>
      </c>
      <c r="E132" s="204" t="s">
        <v>194</v>
      </c>
      <c r="F132" s="205" t="s">
        <v>195</v>
      </c>
      <c r="G132" s="206" t="s">
        <v>182</v>
      </c>
      <c r="H132" s="207">
        <v>0.14999999999999999</v>
      </c>
      <c r="I132" s="208"/>
      <c r="J132" s="209">
        <f>ROUND(I132*H132,2)</f>
        <v>0</v>
      </c>
      <c r="K132" s="205" t="s">
        <v>152</v>
      </c>
      <c r="L132" s="42"/>
      <c r="M132" s="210" t="s">
        <v>19</v>
      </c>
      <c r="N132" s="211" t="s">
        <v>43</v>
      </c>
      <c r="O132" s="78"/>
      <c r="P132" s="212">
        <f>O132*H132</f>
        <v>0</v>
      </c>
      <c r="Q132" s="212">
        <v>1.0900000000000001</v>
      </c>
      <c r="R132" s="212">
        <f>Q132*H132</f>
        <v>0.16350000000000001</v>
      </c>
      <c r="S132" s="212">
        <v>0</v>
      </c>
      <c r="T132" s="213">
        <f>S132*H132</f>
        <v>0</v>
      </c>
      <c r="AR132" s="16" t="s">
        <v>153</v>
      </c>
      <c r="AT132" s="16" t="s">
        <v>148</v>
      </c>
      <c r="AU132" s="16" t="s">
        <v>82</v>
      </c>
      <c r="AY132" s="16" t="s">
        <v>145</v>
      </c>
      <c r="BE132" s="214">
        <f>IF(N132="základní",J132,0)</f>
        <v>0</v>
      </c>
      <c r="BF132" s="214">
        <f>IF(N132="snížená",J132,0)</f>
        <v>0</v>
      </c>
      <c r="BG132" s="214">
        <f>IF(N132="zákl. přenesená",J132,0)</f>
        <v>0</v>
      </c>
      <c r="BH132" s="214">
        <f>IF(N132="sníž. přenesená",J132,0)</f>
        <v>0</v>
      </c>
      <c r="BI132" s="214">
        <f>IF(N132="nulová",J132,0)</f>
        <v>0</v>
      </c>
      <c r="BJ132" s="16" t="s">
        <v>80</v>
      </c>
      <c r="BK132" s="214">
        <f>ROUND(I132*H132,2)</f>
        <v>0</v>
      </c>
      <c r="BL132" s="16" t="s">
        <v>153</v>
      </c>
      <c r="BM132" s="16" t="s">
        <v>196</v>
      </c>
    </row>
    <row r="133" s="1" customFormat="1">
      <c r="B133" s="37"/>
      <c r="C133" s="38"/>
      <c r="D133" s="217" t="s">
        <v>173</v>
      </c>
      <c r="E133" s="38"/>
      <c r="F133" s="248" t="s">
        <v>184</v>
      </c>
      <c r="G133" s="38"/>
      <c r="H133" s="38"/>
      <c r="I133" s="129"/>
      <c r="J133" s="38"/>
      <c r="K133" s="38"/>
      <c r="L133" s="42"/>
      <c r="M133" s="249"/>
      <c r="N133" s="78"/>
      <c r="O133" s="78"/>
      <c r="P133" s="78"/>
      <c r="Q133" s="78"/>
      <c r="R133" s="78"/>
      <c r="S133" s="78"/>
      <c r="T133" s="79"/>
      <c r="AT133" s="16" t="s">
        <v>173</v>
      </c>
      <c r="AU133" s="16" t="s">
        <v>82</v>
      </c>
    </row>
    <row r="134" s="13" customFormat="1">
      <c r="B134" s="238"/>
      <c r="C134" s="239"/>
      <c r="D134" s="217" t="s">
        <v>155</v>
      </c>
      <c r="E134" s="240" t="s">
        <v>19</v>
      </c>
      <c r="F134" s="241" t="s">
        <v>197</v>
      </c>
      <c r="G134" s="239"/>
      <c r="H134" s="240" t="s">
        <v>19</v>
      </c>
      <c r="I134" s="242"/>
      <c r="J134" s="239"/>
      <c r="K134" s="239"/>
      <c r="L134" s="243"/>
      <c r="M134" s="244"/>
      <c r="N134" s="245"/>
      <c r="O134" s="245"/>
      <c r="P134" s="245"/>
      <c r="Q134" s="245"/>
      <c r="R134" s="245"/>
      <c r="S134" s="245"/>
      <c r="T134" s="246"/>
      <c r="AT134" s="247" t="s">
        <v>155</v>
      </c>
      <c r="AU134" s="247" t="s">
        <v>82</v>
      </c>
      <c r="AV134" s="13" t="s">
        <v>80</v>
      </c>
      <c r="AW134" s="13" t="s">
        <v>33</v>
      </c>
      <c r="AX134" s="13" t="s">
        <v>72</v>
      </c>
      <c r="AY134" s="247" t="s">
        <v>145</v>
      </c>
    </row>
    <row r="135" s="11" customFormat="1">
      <c r="B135" s="215"/>
      <c r="C135" s="216"/>
      <c r="D135" s="217" t="s">
        <v>155</v>
      </c>
      <c r="E135" s="218" t="s">
        <v>19</v>
      </c>
      <c r="F135" s="219" t="s">
        <v>198</v>
      </c>
      <c r="G135" s="216"/>
      <c r="H135" s="220">
        <v>0.14999999999999999</v>
      </c>
      <c r="I135" s="221"/>
      <c r="J135" s="216"/>
      <c r="K135" s="216"/>
      <c r="L135" s="222"/>
      <c r="M135" s="223"/>
      <c r="N135" s="224"/>
      <c r="O135" s="224"/>
      <c r="P135" s="224"/>
      <c r="Q135" s="224"/>
      <c r="R135" s="224"/>
      <c r="S135" s="224"/>
      <c r="T135" s="225"/>
      <c r="AT135" s="226" t="s">
        <v>155</v>
      </c>
      <c r="AU135" s="226" t="s">
        <v>82</v>
      </c>
      <c r="AV135" s="11" t="s">
        <v>82</v>
      </c>
      <c r="AW135" s="11" t="s">
        <v>33</v>
      </c>
      <c r="AX135" s="11" t="s">
        <v>72</v>
      </c>
      <c r="AY135" s="226" t="s">
        <v>145</v>
      </c>
    </row>
    <row r="136" s="12" customFormat="1">
      <c r="B136" s="227"/>
      <c r="C136" s="228"/>
      <c r="D136" s="217" t="s">
        <v>155</v>
      </c>
      <c r="E136" s="229" t="s">
        <v>19</v>
      </c>
      <c r="F136" s="230" t="s">
        <v>157</v>
      </c>
      <c r="G136" s="228"/>
      <c r="H136" s="231">
        <v>0.14999999999999999</v>
      </c>
      <c r="I136" s="232"/>
      <c r="J136" s="228"/>
      <c r="K136" s="228"/>
      <c r="L136" s="233"/>
      <c r="M136" s="234"/>
      <c r="N136" s="235"/>
      <c r="O136" s="235"/>
      <c r="P136" s="235"/>
      <c r="Q136" s="235"/>
      <c r="R136" s="235"/>
      <c r="S136" s="235"/>
      <c r="T136" s="236"/>
      <c r="AT136" s="237" t="s">
        <v>155</v>
      </c>
      <c r="AU136" s="237" t="s">
        <v>82</v>
      </c>
      <c r="AV136" s="12" t="s">
        <v>153</v>
      </c>
      <c r="AW136" s="12" t="s">
        <v>33</v>
      </c>
      <c r="AX136" s="12" t="s">
        <v>80</v>
      </c>
      <c r="AY136" s="237" t="s">
        <v>145</v>
      </c>
    </row>
    <row r="137" s="1" customFormat="1" ht="16.5" customHeight="1">
      <c r="B137" s="37"/>
      <c r="C137" s="203" t="s">
        <v>199</v>
      </c>
      <c r="D137" s="203" t="s">
        <v>148</v>
      </c>
      <c r="E137" s="204" t="s">
        <v>200</v>
      </c>
      <c r="F137" s="205" t="s">
        <v>201</v>
      </c>
      <c r="G137" s="206" t="s">
        <v>167</v>
      </c>
      <c r="H137" s="207">
        <v>7.9199999999999999</v>
      </c>
      <c r="I137" s="208"/>
      <c r="J137" s="209">
        <f>ROUND(I137*H137,2)</f>
        <v>0</v>
      </c>
      <c r="K137" s="205" t="s">
        <v>152</v>
      </c>
      <c r="L137" s="42"/>
      <c r="M137" s="210" t="s">
        <v>19</v>
      </c>
      <c r="N137" s="211" t="s">
        <v>43</v>
      </c>
      <c r="O137" s="78"/>
      <c r="P137" s="212">
        <f>O137*H137</f>
        <v>0</v>
      </c>
      <c r="Q137" s="212">
        <v>0.25364999999999999</v>
      </c>
      <c r="R137" s="212">
        <f>Q137*H137</f>
        <v>2.0089079999999999</v>
      </c>
      <c r="S137" s="212">
        <v>0</v>
      </c>
      <c r="T137" s="213">
        <f>S137*H137</f>
        <v>0</v>
      </c>
      <c r="AR137" s="16" t="s">
        <v>153</v>
      </c>
      <c r="AT137" s="16" t="s">
        <v>148</v>
      </c>
      <c r="AU137" s="16" t="s">
        <v>82</v>
      </c>
      <c r="AY137" s="16" t="s">
        <v>145</v>
      </c>
      <c r="BE137" s="214">
        <f>IF(N137="základní",J137,0)</f>
        <v>0</v>
      </c>
      <c r="BF137" s="214">
        <f>IF(N137="snížená",J137,0)</f>
        <v>0</v>
      </c>
      <c r="BG137" s="214">
        <f>IF(N137="zákl. přenesená",J137,0)</f>
        <v>0</v>
      </c>
      <c r="BH137" s="214">
        <f>IF(N137="sníž. přenesená",J137,0)</f>
        <v>0</v>
      </c>
      <c r="BI137" s="214">
        <f>IF(N137="nulová",J137,0)</f>
        <v>0</v>
      </c>
      <c r="BJ137" s="16" t="s">
        <v>80</v>
      </c>
      <c r="BK137" s="214">
        <f>ROUND(I137*H137,2)</f>
        <v>0</v>
      </c>
      <c r="BL137" s="16" t="s">
        <v>153</v>
      </c>
      <c r="BM137" s="16" t="s">
        <v>202</v>
      </c>
    </row>
    <row r="138" s="11" customFormat="1">
      <c r="B138" s="215"/>
      <c r="C138" s="216"/>
      <c r="D138" s="217" t="s">
        <v>155</v>
      </c>
      <c r="E138" s="218" t="s">
        <v>19</v>
      </c>
      <c r="F138" s="219" t="s">
        <v>203</v>
      </c>
      <c r="G138" s="216"/>
      <c r="H138" s="220">
        <v>5.4000000000000004</v>
      </c>
      <c r="I138" s="221"/>
      <c r="J138" s="216"/>
      <c r="K138" s="216"/>
      <c r="L138" s="222"/>
      <c r="M138" s="223"/>
      <c r="N138" s="224"/>
      <c r="O138" s="224"/>
      <c r="P138" s="224"/>
      <c r="Q138" s="224"/>
      <c r="R138" s="224"/>
      <c r="S138" s="224"/>
      <c r="T138" s="225"/>
      <c r="AT138" s="226" t="s">
        <v>155</v>
      </c>
      <c r="AU138" s="226" t="s">
        <v>82</v>
      </c>
      <c r="AV138" s="11" t="s">
        <v>82</v>
      </c>
      <c r="AW138" s="11" t="s">
        <v>33</v>
      </c>
      <c r="AX138" s="11" t="s">
        <v>72</v>
      </c>
      <c r="AY138" s="226" t="s">
        <v>145</v>
      </c>
    </row>
    <row r="139" s="11" customFormat="1">
      <c r="B139" s="215"/>
      <c r="C139" s="216"/>
      <c r="D139" s="217" t="s">
        <v>155</v>
      </c>
      <c r="E139" s="218" t="s">
        <v>19</v>
      </c>
      <c r="F139" s="219" t="s">
        <v>204</v>
      </c>
      <c r="G139" s="216"/>
      <c r="H139" s="220">
        <v>2.52</v>
      </c>
      <c r="I139" s="221"/>
      <c r="J139" s="216"/>
      <c r="K139" s="216"/>
      <c r="L139" s="222"/>
      <c r="M139" s="223"/>
      <c r="N139" s="224"/>
      <c r="O139" s="224"/>
      <c r="P139" s="224"/>
      <c r="Q139" s="224"/>
      <c r="R139" s="224"/>
      <c r="S139" s="224"/>
      <c r="T139" s="225"/>
      <c r="AT139" s="226" t="s">
        <v>155</v>
      </c>
      <c r="AU139" s="226" t="s">
        <v>82</v>
      </c>
      <c r="AV139" s="11" t="s">
        <v>82</v>
      </c>
      <c r="AW139" s="11" t="s">
        <v>33</v>
      </c>
      <c r="AX139" s="11" t="s">
        <v>72</v>
      </c>
      <c r="AY139" s="226" t="s">
        <v>145</v>
      </c>
    </row>
    <row r="140" s="12" customFormat="1">
      <c r="B140" s="227"/>
      <c r="C140" s="228"/>
      <c r="D140" s="217" t="s">
        <v>155</v>
      </c>
      <c r="E140" s="229" t="s">
        <v>19</v>
      </c>
      <c r="F140" s="230" t="s">
        <v>157</v>
      </c>
      <c r="G140" s="228"/>
      <c r="H140" s="231">
        <v>7.9199999999999999</v>
      </c>
      <c r="I140" s="232"/>
      <c r="J140" s="228"/>
      <c r="K140" s="228"/>
      <c r="L140" s="233"/>
      <c r="M140" s="234"/>
      <c r="N140" s="235"/>
      <c r="O140" s="235"/>
      <c r="P140" s="235"/>
      <c r="Q140" s="235"/>
      <c r="R140" s="235"/>
      <c r="S140" s="235"/>
      <c r="T140" s="236"/>
      <c r="AT140" s="237" t="s">
        <v>155</v>
      </c>
      <c r="AU140" s="237" t="s">
        <v>82</v>
      </c>
      <c r="AV140" s="12" t="s">
        <v>153</v>
      </c>
      <c r="AW140" s="12" t="s">
        <v>33</v>
      </c>
      <c r="AX140" s="12" t="s">
        <v>80</v>
      </c>
      <c r="AY140" s="237" t="s">
        <v>145</v>
      </c>
    </row>
    <row r="141" s="1" customFormat="1" ht="16.5" customHeight="1">
      <c r="B141" s="37"/>
      <c r="C141" s="203" t="s">
        <v>205</v>
      </c>
      <c r="D141" s="203" t="s">
        <v>148</v>
      </c>
      <c r="E141" s="204" t="s">
        <v>206</v>
      </c>
      <c r="F141" s="205" t="s">
        <v>207</v>
      </c>
      <c r="G141" s="206" t="s">
        <v>167</v>
      </c>
      <c r="H141" s="207">
        <v>14.43</v>
      </c>
      <c r="I141" s="208"/>
      <c r="J141" s="209">
        <f>ROUND(I141*H141,2)</f>
        <v>0</v>
      </c>
      <c r="K141" s="205" t="s">
        <v>152</v>
      </c>
      <c r="L141" s="42"/>
      <c r="M141" s="210" t="s">
        <v>19</v>
      </c>
      <c r="N141" s="211" t="s">
        <v>43</v>
      </c>
      <c r="O141" s="78"/>
      <c r="P141" s="212">
        <f>O141*H141</f>
        <v>0</v>
      </c>
      <c r="Q141" s="212">
        <v>0.069169999999999995</v>
      </c>
      <c r="R141" s="212">
        <f>Q141*H141</f>
        <v>0.99812309999999993</v>
      </c>
      <c r="S141" s="212">
        <v>0</v>
      </c>
      <c r="T141" s="213">
        <f>S141*H141</f>
        <v>0</v>
      </c>
      <c r="AR141" s="16" t="s">
        <v>153</v>
      </c>
      <c r="AT141" s="16" t="s">
        <v>148</v>
      </c>
      <c r="AU141" s="16" t="s">
        <v>82</v>
      </c>
      <c r="AY141" s="16" t="s">
        <v>145</v>
      </c>
      <c r="BE141" s="214">
        <f>IF(N141="základní",J141,0)</f>
        <v>0</v>
      </c>
      <c r="BF141" s="214">
        <f>IF(N141="snížená",J141,0)</f>
        <v>0</v>
      </c>
      <c r="BG141" s="214">
        <f>IF(N141="zákl. přenesená",J141,0)</f>
        <v>0</v>
      </c>
      <c r="BH141" s="214">
        <f>IF(N141="sníž. přenesená",J141,0)</f>
        <v>0</v>
      </c>
      <c r="BI141" s="214">
        <f>IF(N141="nulová",J141,0)</f>
        <v>0</v>
      </c>
      <c r="BJ141" s="16" t="s">
        <v>80</v>
      </c>
      <c r="BK141" s="214">
        <f>ROUND(I141*H141,2)</f>
        <v>0</v>
      </c>
      <c r="BL141" s="16" t="s">
        <v>153</v>
      </c>
      <c r="BM141" s="16" t="s">
        <v>208</v>
      </c>
    </row>
    <row r="142" s="11" customFormat="1">
      <c r="B142" s="215"/>
      <c r="C142" s="216"/>
      <c r="D142" s="217" t="s">
        <v>155</v>
      </c>
      <c r="E142" s="218" t="s">
        <v>19</v>
      </c>
      <c r="F142" s="219" t="s">
        <v>209</v>
      </c>
      <c r="G142" s="216"/>
      <c r="H142" s="220">
        <v>14.945</v>
      </c>
      <c r="I142" s="221"/>
      <c r="J142" s="216"/>
      <c r="K142" s="216"/>
      <c r="L142" s="222"/>
      <c r="M142" s="223"/>
      <c r="N142" s="224"/>
      <c r="O142" s="224"/>
      <c r="P142" s="224"/>
      <c r="Q142" s="224"/>
      <c r="R142" s="224"/>
      <c r="S142" s="224"/>
      <c r="T142" s="225"/>
      <c r="AT142" s="226" t="s">
        <v>155</v>
      </c>
      <c r="AU142" s="226" t="s">
        <v>82</v>
      </c>
      <c r="AV142" s="11" t="s">
        <v>82</v>
      </c>
      <c r="AW142" s="11" t="s">
        <v>33</v>
      </c>
      <c r="AX142" s="11" t="s">
        <v>72</v>
      </c>
      <c r="AY142" s="226" t="s">
        <v>145</v>
      </c>
    </row>
    <row r="143" s="11" customFormat="1">
      <c r="B143" s="215"/>
      <c r="C143" s="216"/>
      <c r="D143" s="217" t="s">
        <v>155</v>
      </c>
      <c r="E143" s="218" t="s">
        <v>19</v>
      </c>
      <c r="F143" s="219" t="s">
        <v>210</v>
      </c>
      <c r="G143" s="216"/>
      <c r="H143" s="220">
        <v>-2.7999999999999998</v>
      </c>
      <c r="I143" s="221"/>
      <c r="J143" s="216"/>
      <c r="K143" s="216"/>
      <c r="L143" s="222"/>
      <c r="M143" s="223"/>
      <c r="N143" s="224"/>
      <c r="O143" s="224"/>
      <c r="P143" s="224"/>
      <c r="Q143" s="224"/>
      <c r="R143" s="224"/>
      <c r="S143" s="224"/>
      <c r="T143" s="225"/>
      <c r="AT143" s="226" t="s">
        <v>155</v>
      </c>
      <c r="AU143" s="226" t="s">
        <v>82</v>
      </c>
      <c r="AV143" s="11" t="s">
        <v>82</v>
      </c>
      <c r="AW143" s="11" t="s">
        <v>33</v>
      </c>
      <c r="AX143" s="11" t="s">
        <v>72</v>
      </c>
      <c r="AY143" s="226" t="s">
        <v>145</v>
      </c>
    </row>
    <row r="144" s="11" customFormat="1">
      <c r="B144" s="215"/>
      <c r="C144" s="216"/>
      <c r="D144" s="217" t="s">
        <v>155</v>
      </c>
      <c r="E144" s="218" t="s">
        <v>19</v>
      </c>
      <c r="F144" s="219" t="s">
        <v>211</v>
      </c>
      <c r="G144" s="216"/>
      <c r="H144" s="220">
        <v>3.6850000000000001</v>
      </c>
      <c r="I144" s="221"/>
      <c r="J144" s="216"/>
      <c r="K144" s="216"/>
      <c r="L144" s="222"/>
      <c r="M144" s="223"/>
      <c r="N144" s="224"/>
      <c r="O144" s="224"/>
      <c r="P144" s="224"/>
      <c r="Q144" s="224"/>
      <c r="R144" s="224"/>
      <c r="S144" s="224"/>
      <c r="T144" s="225"/>
      <c r="AT144" s="226" t="s">
        <v>155</v>
      </c>
      <c r="AU144" s="226" t="s">
        <v>82</v>
      </c>
      <c r="AV144" s="11" t="s">
        <v>82</v>
      </c>
      <c r="AW144" s="11" t="s">
        <v>33</v>
      </c>
      <c r="AX144" s="11" t="s">
        <v>72</v>
      </c>
      <c r="AY144" s="226" t="s">
        <v>145</v>
      </c>
    </row>
    <row r="145" s="11" customFormat="1">
      <c r="B145" s="215"/>
      <c r="C145" s="216"/>
      <c r="D145" s="217" t="s">
        <v>155</v>
      </c>
      <c r="E145" s="218" t="s">
        <v>19</v>
      </c>
      <c r="F145" s="219" t="s">
        <v>212</v>
      </c>
      <c r="G145" s="216"/>
      <c r="H145" s="220">
        <v>-1.3999999999999999</v>
      </c>
      <c r="I145" s="221"/>
      <c r="J145" s="216"/>
      <c r="K145" s="216"/>
      <c r="L145" s="222"/>
      <c r="M145" s="223"/>
      <c r="N145" s="224"/>
      <c r="O145" s="224"/>
      <c r="P145" s="224"/>
      <c r="Q145" s="224"/>
      <c r="R145" s="224"/>
      <c r="S145" s="224"/>
      <c r="T145" s="225"/>
      <c r="AT145" s="226" t="s">
        <v>155</v>
      </c>
      <c r="AU145" s="226" t="s">
        <v>82</v>
      </c>
      <c r="AV145" s="11" t="s">
        <v>82</v>
      </c>
      <c r="AW145" s="11" t="s">
        <v>33</v>
      </c>
      <c r="AX145" s="11" t="s">
        <v>72</v>
      </c>
      <c r="AY145" s="226" t="s">
        <v>145</v>
      </c>
    </row>
    <row r="146" s="12" customFormat="1">
      <c r="B146" s="227"/>
      <c r="C146" s="228"/>
      <c r="D146" s="217" t="s">
        <v>155</v>
      </c>
      <c r="E146" s="229" t="s">
        <v>19</v>
      </c>
      <c r="F146" s="230" t="s">
        <v>157</v>
      </c>
      <c r="G146" s="228"/>
      <c r="H146" s="231">
        <v>14.43</v>
      </c>
      <c r="I146" s="232"/>
      <c r="J146" s="228"/>
      <c r="K146" s="228"/>
      <c r="L146" s="233"/>
      <c r="M146" s="234"/>
      <c r="N146" s="235"/>
      <c r="O146" s="235"/>
      <c r="P146" s="235"/>
      <c r="Q146" s="235"/>
      <c r="R146" s="235"/>
      <c r="S146" s="235"/>
      <c r="T146" s="236"/>
      <c r="AT146" s="237" t="s">
        <v>155</v>
      </c>
      <c r="AU146" s="237" t="s">
        <v>82</v>
      </c>
      <c r="AV146" s="12" t="s">
        <v>153</v>
      </c>
      <c r="AW146" s="12" t="s">
        <v>33</v>
      </c>
      <c r="AX146" s="12" t="s">
        <v>80</v>
      </c>
      <c r="AY146" s="237" t="s">
        <v>145</v>
      </c>
    </row>
    <row r="147" s="1" customFormat="1" ht="16.5" customHeight="1">
      <c r="B147" s="37"/>
      <c r="C147" s="203" t="s">
        <v>213</v>
      </c>
      <c r="D147" s="203" t="s">
        <v>148</v>
      </c>
      <c r="E147" s="204" t="s">
        <v>214</v>
      </c>
      <c r="F147" s="205" t="s">
        <v>215</v>
      </c>
      <c r="G147" s="206" t="s">
        <v>167</v>
      </c>
      <c r="H147" s="207">
        <v>81.313000000000002</v>
      </c>
      <c r="I147" s="208"/>
      <c r="J147" s="209">
        <f>ROUND(I147*H147,2)</f>
        <v>0</v>
      </c>
      <c r="K147" s="205" t="s">
        <v>152</v>
      </c>
      <c r="L147" s="42"/>
      <c r="M147" s="210" t="s">
        <v>19</v>
      </c>
      <c r="N147" s="211" t="s">
        <v>43</v>
      </c>
      <c r="O147" s="78"/>
      <c r="P147" s="212">
        <f>O147*H147</f>
        <v>0</v>
      </c>
      <c r="Q147" s="212">
        <v>0.10325</v>
      </c>
      <c r="R147" s="212">
        <f>Q147*H147</f>
        <v>8.3955672499999991</v>
      </c>
      <c r="S147" s="212">
        <v>0</v>
      </c>
      <c r="T147" s="213">
        <f>S147*H147</f>
        <v>0</v>
      </c>
      <c r="AR147" s="16" t="s">
        <v>153</v>
      </c>
      <c r="AT147" s="16" t="s">
        <v>148</v>
      </c>
      <c r="AU147" s="16" t="s">
        <v>82</v>
      </c>
      <c r="AY147" s="16" t="s">
        <v>145</v>
      </c>
      <c r="BE147" s="214">
        <f>IF(N147="základní",J147,0)</f>
        <v>0</v>
      </c>
      <c r="BF147" s="214">
        <f>IF(N147="snížená",J147,0)</f>
        <v>0</v>
      </c>
      <c r="BG147" s="214">
        <f>IF(N147="zákl. přenesená",J147,0)</f>
        <v>0</v>
      </c>
      <c r="BH147" s="214">
        <f>IF(N147="sníž. přenesená",J147,0)</f>
        <v>0</v>
      </c>
      <c r="BI147" s="214">
        <f>IF(N147="nulová",J147,0)</f>
        <v>0</v>
      </c>
      <c r="BJ147" s="16" t="s">
        <v>80</v>
      </c>
      <c r="BK147" s="214">
        <f>ROUND(I147*H147,2)</f>
        <v>0</v>
      </c>
      <c r="BL147" s="16" t="s">
        <v>153</v>
      </c>
      <c r="BM147" s="16" t="s">
        <v>216</v>
      </c>
    </row>
    <row r="148" s="11" customFormat="1">
      <c r="B148" s="215"/>
      <c r="C148" s="216"/>
      <c r="D148" s="217" t="s">
        <v>155</v>
      </c>
      <c r="E148" s="218" t="s">
        <v>19</v>
      </c>
      <c r="F148" s="219" t="s">
        <v>217</v>
      </c>
      <c r="G148" s="216"/>
      <c r="H148" s="220">
        <v>54.270000000000003</v>
      </c>
      <c r="I148" s="221"/>
      <c r="J148" s="216"/>
      <c r="K148" s="216"/>
      <c r="L148" s="222"/>
      <c r="M148" s="223"/>
      <c r="N148" s="224"/>
      <c r="O148" s="224"/>
      <c r="P148" s="224"/>
      <c r="Q148" s="224"/>
      <c r="R148" s="224"/>
      <c r="S148" s="224"/>
      <c r="T148" s="225"/>
      <c r="AT148" s="226" t="s">
        <v>155</v>
      </c>
      <c r="AU148" s="226" t="s">
        <v>82</v>
      </c>
      <c r="AV148" s="11" t="s">
        <v>82</v>
      </c>
      <c r="AW148" s="11" t="s">
        <v>33</v>
      </c>
      <c r="AX148" s="11" t="s">
        <v>72</v>
      </c>
      <c r="AY148" s="226" t="s">
        <v>145</v>
      </c>
    </row>
    <row r="149" s="11" customFormat="1">
      <c r="B149" s="215"/>
      <c r="C149" s="216"/>
      <c r="D149" s="217" t="s">
        <v>155</v>
      </c>
      <c r="E149" s="218" t="s">
        <v>19</v>
      </c>
      <c r="F149" s="219" t="s">
        <v>218</v>
      </c>
      <c r="G149" s="216"/>
      <c r="H149" s="220">
        <v>28.643000000000001</v>
      </c>
      <c r="I149" s="221"/>
      <c r="J149" s="216"/>
      <c r="K149" s="216"/>
      <c r="L149" s="222"/>
      <c r="M149" s="223"/>
      <c r="N149" s="224"/>
      <c r="O149" s="224"/>
      <c r="P149" s="224"/>
      <c r="Q149" s="224"/>
      <c r="R149" s="224"/>
      <c r="S149" s="224"/>
      <c r="T149" s="225"/>
      <c r="AT149" s="226" t="s">
        <v>155</v>
      </c>
      <c r="AU149" s="226" t="s">
        <v>82</v>
      </c>
      <c r="AV149" s="11" t="s">
        <v>82</v>
      </c>
      <c r="AW149" s="11" t="s">
        <v>33</v>
      </c>
      <c r="AX149" s="11" t="s">
        <v>72</v>
      </c>
      <c r="AY149" s="226" t="s">
        <v>145</v>
      </c>
    </row>
    <row r="150" s="11" customFormat="1">
      <c r="B150" s="215"/>
      <c r="C150" s="216"/>
      <c r="D150" s="217" t="s">
        <v>155</v>
      </c>
      <c r="E150" s="218" t="s">
        <v>19</v>
      </c>
      <c r="F150" s="219" t="s">
        <v>219</v>
      </c>
      <c r="G150" s="216"/>
      <c r="H150" s="220">
        <v>-1.6000000000000001</v>
      </c>
      <c r="I150" s="221"/>
      <c r="J150" s="216"/>
      <c r="K150" s="216"/>
      <c r="L150" s="222"/>
      <c r="M150" s="223"/>
      <c r="N150" s="224"/>
      <c r="O150" s="224"/>
      <c r="P150" s="224"/>
      <c r="Q150" s="224"/>
      <c r="R150" s="224"/>
      <c r="S150" s="224"/>
      <c r="T150" s="225"/>
      <c r="AT150" s="226" t="s">
        <v>155</v>
      </c>
      <c r="AU150" s="226" t="s">
        <v>82</v>
      </c>
      <c r="AV150" s="11" t="s">
        <v>82</v>
      </c>
      <c r="AW150" s="11" t="s">
        <v>33</v>
      </c>
      <c r="AX150" s="11" t="s">
        <v>72</v>
      </c>
      <c r="AY150" s="226" t="s">
        <v>145</v>
      </c>
    </row>
    <row r="151" s="12" customFormat="1">
      <c r="B151" s="227"/>
      <c r="C151" s="228"/>
      <c r="D151" s="217" t="s">
        <v>155</v>
      </c>
      <c r="E151" s="229" t="s">
        <v>19</v>
      </c>
      <c r="F151" s="230" t="s">
        <v>157</v>
      </c>
      <c r="G151" s="228"/>
      <c r="H151" s="231">
        <v>81.313000000000002</v>
      </c>
      <c r="I151" s="232"/>
      <c r="J151" s="228"/>
      <c r="K151" s="228"/>
      <c r="L151" s="233"/>
      <c r="M151" s="234"/>
      <c r="N151" s="235"/>
      <c r="O151" s="235"/>
      <c r="P151" s="235"/>
      <c r="Q151" s="235"/>
      <c r="R151" s="235"/>
      <c r="S151" s="235"/>
      <c r="T151" s="236"/>
      <c r="AT151" s="237" t="s">
        <v>155</v>
      </c>
      <c r="AU151" s="237" t="s">
        <v>82</v>
      </c>
      <c r="AV151" s="12" t="s">
        <v>153</v>
      </c>
      <c r="AW151" s="12" t="s">
        <v>33</v>
      </c>
      <c r="AX151" s="12" t="s">
        <v>80</v>
      </c>
      <c r="AY151" s="237" t="s">
        <v>145</v>
      </c>
    </row>
    <row r="152" s="1" customFormat="1" ht="16.5" customHeight="1">
      <c r="B152" s="37"/>
      <c r="C152" s="203" t="s">
        <v>220</v>
      </c>
      <c r="D152" s="203" t="s">
        <v>148</v>
      </c>
      <c r="E152" s="204" t="s">
        <v>221</v>
      </c>
      <c r="F152" s="205" t="s">
        <v>222</v>
      </c>
      <c r="G152" s="206" t="s">
        <v>223</v>
      </c>
      <c r="H152" s="207">
        <v>17.149999999999999</v>
      </c>
      <c r="I152" s="208"/>
      <c r="J152" s="209">
        <f>ROUND(I152*H152,2)</f>
        <v>0</v>
      </c>
      <c r="K152" s="205" t="s">
        <v>152</v>
      </c>
      <c r="L152" s="42"/>
      <c r="M152" s="210" t="s">
        <v>19</v>
      </c>
      <c r="N152" s="211" t="s">
        <v>43</v>
      </c>
      <c r="O152" s="78"/>
      <c r="P152" s="212">
        <f>O152*H152</f>
        <v>0</v>
      </c>
      <c r="Q152" s="212">
        <v>8.0000000000000007E-05</v>
      </c>
      <c r="R152" s="212">
        <f>Q152*H152</f>
        <v>0.001372</v>
      </c>
      <c r="S152" s="212">
        <v>0</v>
      </c>
      <c r="T152" s="213">
        <f>S152*H152</f>
        <v>0</v>
      </c>
      <c r="AR152" s="16" t="s">
        <v>153</v>
      </c>
      <c r="AT152" s="16" t="s">
        <v>148</v>
      </c>
      <c r="AU152" s="16" t="s">
        <v>82</v>
      </c>
      <c r="AY152" s="16" t="s">
        <v>145</v>
      </c>
      <c r="BE152" s="214">
        <f>IF(N152="základní",J152,0)</f>
        <v>0</v>
      </c>
      <c r="BF152" s="214">
        <f>IF(N152="snížená",J152,0)</f>
        <v>0</v>
      </c>
      <c r="BG152" s="214">
        <f>IF(N152="zákl. přenesená",J152,0)</f>
        <v>0</v>
      </c>
      <c r="BH152" s="214">
        <f>IF(N152="sníž. přenesená",J152,0)</f>
        <v>0</v>
      </c>
      <c r="BI152" s="214">
        <f>IF(N152="nulová",J152,0)</f>
        <v>0</v>
      </c>
      <c r="BJ152" s="16" t="s">
        <v>80</v>
      </c>
      <c r="BK152" s="214">
        <f>ROUND(I152*H152,2)</f>
        <v>0</v>
      </c>
      <c r="BL152" s="16" t="s">
        <v>153</v>
      </c>
      <c r="BM152" s="16" t="s">
        <v>224</v>
      </c>
    </row>
    <row r="153" s="1" customFormat="1">
      <c r="B153" s="37"/>
      <c r="C153" s="38"/>
      <c r="D153" s="217" t="s">
        <v>173</v>
      </c>
      <c r="E153" s="38"/>
      <c r="F153" s="248" t="s">
        <v>225</v>
      </c>
      <c r="G153" s="38"/>
      <c r="H153" s="38"/>
      <c r="I153" s="129"/>
      <c r="J153" s="38"/>
      <c r="K153" s="38"/>
      <c r="L153" s="42"/>
      <c r="M153" s="249"/>
      <c r="N153" s="78"/>
      <c r="O153" s="78"/>
      <c r="P153" s="78"/>
      <c r="Q153" s="78"/>
      <c r="R153" s="78"/>
      <c r="S153" s="78"/>
      <c r="T153" s="79"/>
      <c r="AT153" s="16" t="s">
        <v>173</v>
      </c>
      <c r="AU153" s="16" t="s">
        <v>82</v>
      </c>
    </row>
    <row r="154" s="11" customFormat="1">
      <c r="B154" s="215"/>
      <c r="C154" s="216"/>
      <c r="D154" s="217" t="s">
        <v>155</v>
      </c>
      <c r="E154" s="218" t="s">
        <v>19</v>
      </c>
      <c r="F154" s="219" t="s">
        <v>226</v>
      </c>
      <c r="G154" s="216"/>
      <c r="H154" s="220">
        <v>17.149999999999999</v>
      </c>
      <c r="I154" s="221"/>
      <c r="J154" s="216"/>
      <c r="K154" s="216"/>
      <c r="L154" s="222"/>
      <c r="M154" s="223"/>
      <c r="N154" s="224"/>
      <c r="O154" s="224"/>
      <c r="P154" s="224"/>
      <c r="Q154" s="224"/>
      <c r="R154" s="224"/>
      <c r="S154" s="224"/>
      <c r="T154" s="225"/>
      <c r="AT154" s="226" t="s">
        <v>155</v>
      </c>
      <c r="AU154" s="226" t="s">
        <v>82</v>
      </c>
      <c r="AV154" s="11" t="s">
        <v>82</v>
      </c>
      <c r="AW154" s="11" t="s">
        <v>33</v>
      </c>
      <c r="AX154" s="11" t="s">
        <v>72</v>
      </c>
      <c r="AY154" s="226" t="s">
        <v>145</v>
      </c>
    </row>
    <row r="155" s="12" customFormat="1">
      <c r="B155" s="227"/>
      <c r="C155" s="228"/>
      <c r="D155" s="217" t="s">
        <v>155</v>
      </c>
      <c r="E155" s="229" t="s">
        <v>19</v>
      </c>
      <c r="F155" s="230" t="s">
        <v>157</v>
      </c>
      <c r="G155" s="228"/>
      <c r="H155" s="231">
        <v>17.149999999999999</v>
      </c>
      <c r="I155" s="232"/>
      <c r="J155" s="228"/>
      <c r="K155" s="228"/>
      <c r="L155" s="233"/>
      <c r="M155" s="234"/>
      <c r="N155" s="235"/>
      <c r="O155" s="235"/>
      <c r="P155" s="235"/>
      <c r="Q155" s="235"/>
      <c r="R155" s="235"/>
      <c r="S155" s="235"/>
      <c r="T155" s="236"/>
      <c r="AT155" s="237" t="s">
        <v>155</v>
      </c>
      <c r="AU155" s="237" t="s">
        <v>82</v>
      </c>
      <c r="AV155" s="12" t="s">
        <v>153</v>
      </c>
      <c r="AW155" s="12" t="s">
        <v>33</v>
      </c>
      <c r="AX155" s="12" t="s">
        <v>80</v>
      </c>
      <c r="AY155" s="237" t="s">
        <v>145</v>
      </c>
    </row>
    <row r="156" s="1" customFormat="1" ht="16.5" customHeight="1">
      <c r="B156" s="37"/>
      <c r="C156" s="203" t="s">
        <v>227</v>
      </c>
      <c r="D156" s="203" t="s">
        <v>148</v>
      </c>
      <c r="E156" s="204" t="s">
        <v>228</v>
      </c>
      <c r="F156" s="205" t="s">
        <v>229</v>
      </c>
      <c r="G156" s="206" t="s">
        <v>223</v>
      </c>
      <c r="H156" s="207">
        <v>40.200000000000003</v>
      </c>
      <c r="I156" s="208"/>
      <c r="J156" s="209">
        <f>ROUND(I156*H156,2)</f>
        <v>0</v>
      </c>
      <c r="K156" s="205" t="s">
        <v>152</v>
      </c>
      <c r="L156" s="42"/>
      <c r="M156" s="210" t="s">
        <v>19</v>
      </c>
      <c r="N156" s="211" t="s">
        <v>43</v>
      </c>
      <c r="O156" s="78"/>
      <c r="P156" s="212">
        <f>O156*H156</f>
        <v>0</v>
      </c>
      <c r="Q156" s="212">
        <v>0.00012</v>
      </c>
      <c r="R156" s="212">
        <f>Q156*H156</f>
        <v>0.0048240000000000002</v>
      </c>
      <c r="S156" s="212">
        <v>0</v>
      </c>
      <c r="T156" s="213">
        <f>S156*H156</f>
        <v>0</v>
      </c>
      <c r="AR156" s="16" t="s">
        <v>153</v>
      </c>
      <c r="AT156" s="16" t="s">
        <v>148</v>
      </c>
      <c r="AU156" s="16" t="s">
        <v>82</v>
      </c>
      <c r="AY156" s="16" t="s">
        <v>145</v>
      </c>
      <c r="BE156" s="214">
        <f>IF(N156="základní",J156,0)</f>
        <v>0</v>
      </c>
      <c r="BF156" s="214">
        <f>IF(N156="snížená",J156,0)</f>
        <v>0</v>
      </c>
      <c r="BG156" s="214">
        <f>IF(N156="zákl. přenesená",J156,0)</f>
        <v>0</v>
      </c>
      <c r="BH156" s="214">
        <f>IF(N156="sníž. přenesená",J156,0)</f>
        <v>0</v>
      </c>
      <c r="BI156" s="214">
        <f>IF(N156="nulová",J156,0)</f>
        <v>0</v>
      </c>
      <c r="BJ156" s="16" t="s">
        <v>80</v>
      </c>
      <c r="BK156" s="214">
        <f>ROUND(I156*H156,2)</f>
        <v>0</v>
      </c>
      <c r="BL156" s="16" t="s">
        <v>153</v>
      </c>
      <c r="BM156" s="16" t="s">
        <v>230</v>
      </c>
    </row>
    <row r="157" s="1" customFormat="1">
      <c r="B157" s="37"/>
      <c r="C157" s="38"/>
      <c r="D157" s="217" t="s">
        <v>173</v>
      </c>
      <c r="E157" s="38"/>
      <c r="F157" s="248" t="s">
        <v>225</v>
      </c>
      <c r="G157" s="38"/>
      <c r="H157" s="38"/>
      <c r="I157" s="129"/>
      <c r="J157" s="38"/>
      <c r="K157" s="38"/>
      <c r="L157" s="42"/>
      <c r="M157" s="249"/>
      <c r="N157" s="78"/>
      <c r="O157" s="78"/>
      <c r="P157" s="78"/>
      <c r="Q157" s="78"/>
      <c r="R157" s="78"/>
      <c r="S157" s="78"/>
      <c r="T157" s="79"/>
      <c r="AT157" s="16" t="s">
        <v>173</v>
      </c>
      <c r="AU157" s="16" t="s">
        <v>82</v>
      </c>
    </row>
    <row r="158" s="11" customFormat="1">
      <c r="B158" s="215"/>
      <c r="C158" s="216"/>
      <c r="D158" s="217" t="s">
        <v>155</v>
      </c>
      <c r="E158" s="218" t="s">
        <v>19</v>
      </c>
      <c r="F158" s="219" t="s">
        <v>231</v>
      </c>
      <c r="G158" s="216"/>
      <c r="H158" s="220">
        <v>26.800000000000001</v>
      </c>
      <c r="I158" s="221"/>
      <c r="J158" s="216"/>
      <c r="K158" s="216"/>
      <c r="L158" s="222"/>
      <c r="M158" s="223"/>
      <c r="N158" s="224"/>
      <c r="O158" s="224"/>
      <c r="P158" s="224"/>
      <c r="Q158" s="224"/>
      <c r="R158" s="224"/>
      <c r="S158" s="224"/>
      <c r="T158" s="225"/>
      <c r="AT158" s="226" t="s">
        <v>155</v>
      </c>
      <c r="AU158" s="226" t="s">
        <v>82</v>
      </c>
      <c r="AV158" s="11" t="s">
        <v>82</v>
      </c>
      <c r="AW158" s="11" t="s">
        <v>33</v>
      </c>
      <c r="AX158" s="11" t="s">
        <v>72</v>
      </c>
      <c r="AY158" s="226" t="s">
        <v>145</v>
      </c>
    </row>
    <row r="159" s="11" customFormat="1">
      <c r="B159" s="215"/>
      <c r="C159" s="216"/>
      <c r="D159" s="217" t="s">
        <v>155</v>
      </c>
      <c r="E159" s="218" t="s">
        <v>19</v>
      </c>
      <c r="F159" s="219" t="s">
        <v>232</v>
      </c>
      <c r="G159" s="216"/>
      <c r="H159" s="220">
        <v>13.4</v>
      </c>
      <c r="I159" s="221"/>
      <c r="J159" s="216"/>
      <c r="K159" s="216"/>
      <c r="L159" s="222"/>
      <c r="M159" s="223"/>
      <c r="N159" s="224"/>
      <c r="O159" s="224"/>
      <c r="P159" s="224"/>
      <c r="Q159" s="224"/>
      <c r="R159" s="224"/>
      <c r="S159" s="224"/>
      <c r="T159" s="225"/>
      <c r="AT159" s="226" t="s">
        <v>155</v>
      </c>
      <c r="AU159" s="226" t="s">
        <v>82</v>
      </c>
      <c r="AV159" s="11" t="s">
        <v>82</v>
      </c>
      <c r="AW159" s="11" t="s">
        <v>33</v>
      </c>
      <c r="AX159" s="11" t="s">
        <v>72</v>
      </c>
      <c r="AY159" s="226" t="s">
        <v>145</v>
      </c>
    </row>
    <row r="160" s="12" customFormat="1">
      <c r="B160" s="227"/>
      <c r="C160" s="228"/>
      <c r="D160" s="217" t="s">
        <v>155</v>
      </c>
      <c r="E160" s="229" t="s">
        <v>19</v>
      </c>
      <c r="F160" s="230" t="s">
        <v>157</v>
      </c>
      <c r="G160" s="228"/>
      <c r="H160" s="231">
        <v>40.200000000000003</v>
      </c>
      <c r="I160" s="232"/>
      <c r="J160" s="228"/>
      <c r="K160" s="228"/>
      <c r="L160" s="233"/>
      <c r="M160" s="234"/>
      <c r="N160" s="235"/>
      <c r="O160" s="235"/>
      <c r="P160" s="235"/>
      <c r="Q160" s="235"/>
      <c r="R160" s="235"/>
      <c r="S160" s="235"/>
      <c r="T160" s="236"/>
      <c r="AT160" s="237" t="s">
        <v>155</v>
      </c>
      <c r="AU160" s="237" t="s">
        <v>82</v>
      </c>
      <c r="AV160" s="12" t="s">
        <v>153</v>
      </c>
      <c r="AW160" s="12" t="s">
        <v>33</v>
      </c>
      <c r="AX160" s="12" t="s">
        <v>80</v>
      </c>
      <c r="AY160" s="237" t="s">
        <v>145</v>
      </c>
    </row>
    <row r="161" s="1" customFormat="1" ht="16.5" customHeight="1">
      <c r="B161" s="37"/>
      <c r="C161" s="203" t="s">
        <v>233</v>
      </c>
      <c r="D161" s="203" t="s">
        <v>148</v>
      </c>
      <c r="E161" s="204" t="s">
        <v>234</v>
      </c>
      <c r="F161" s="205" t="s">
        <v>235</v>
      </c>
      <c r="G161" s="206" t="s">
        <v>167</v>
      </c>
      <c r="H161" s="207">
        <v>3.1640000000000001</v>
      </c>
      <c r="I161" s="208"/>
      <c r="J161" s="209">
        <f>ROUND(I161*H161,2)</f>
        <v>0</v>
      </c>
      <c r="K161" s="205" t="s">
        <v>152</v>
      </c>
      <c r="L161" s="42"/>
      <c r="M161" s="210" t="s">
        <v>19</v>
      </c>
      <c r="N161" s="211" t="s">
        <v>43</v>
      </c>
      <c r="O161" s="78"/>
      <c r="P161" s="212">
        <f>O161*H161</f>
        <v>0</v>
      </c>
      <c r="Q161" s="212">
        <v>0.17818000000000001</v>
      </c>
      <c r="R161" s="212">
        <f>Q161*H161</f>
        <v>0.56376152000000002</v>
      </c>
      <c r="S161" s="212">
        <v>0</v>
      </c>
      <c r="T161" s="213">
        <f>S161*H161</f>
        <v>0</v>
      </c>
      <c r="AR161" s="16" t="s">
        <v>153</v>
      </c>
      <c r="AT161" s="16" t="s">
        <v>148</v>
      </c>
      <c r="AU161" s="16" t="s">
        <v>82</v>
      </c>
      <c r="AY161" s="16" t="s">
        <v>145</v>
      </c>
      <c r="BE161" s="214">
        <f>IF(N161="základní",J161,0)</f>
        <v>0</v>
      </c>
      <c r="BF161" s="214">
        <f>IF(N161="snížená",J161,0)</f>
        <v>0</v>
      </c>
      <c r="BG161" s="214">
        <f>IF(N161="zákl. přenesená",J161,0)</f>
        <v>0</v>
      </c>
      <c r="BH161" s="214">
        <f>IF(N161="sníž. přenesená",J161,0)</f>
        <v>0</v>
      </c>
      <c r="BI161" s="214">
        <f>IF(N161="nulová",J161,0)</f>
        <v>0</v>
      </c>
      <c r="BJ161" s="16" t="s">
        <v>80</v>
      </c>
      <c r="BK161" s="214">
        <f>ROUND(I161*H161,2)</f>
        <v>0</v>
      </c>
      <c r="BL161" s="16" t="s">
        <v>153</v>
      </c>
      <c r="BM161" s="16" t="s">
        <v>236</v>
      </c>
    </row>
    <row r="162" s="11" customFormat="1">
      <c r="B162" s="215"/>
      <c r="C162" s="216"/>
      <c r="D162" s="217" t="s">
        <v>155</v>
      </c>
      <c r="E162" s="218" t="s">
        <v>19</v>
      </c>
      <c r="F162" s="219" t="s">
        <v>237</v>
      </c>
      <c r="G162" s="216"/>
      <c r="H162" s="220">
        <v>0.78000000000000003</v>
      </c>
      <c r="I162" s="221"/>
      <c r="J162" s="216"/>
      <c r="K162" s="216"/>
      <c r="L162" s="222"/>
      <c r="M162" s="223"/>
      <c r="N162" s="224"/>
      <c r="O162" s="224"/>
      <c r="P162" s="224"/>
      <c r="Q162" s="224"/>
      <c r="R162" s="224"/>
      <c r="S162" s="224"/>
      <c r="T162" s="225"/>
      <c r="AT162" s="226" t="s">
        <v>155</v>
      </c>
      <c r="AU162" s="226" t="s">
        <v>82</v>
      </c>
      <c r="AV162" s="11" t="s">
        <v>82</v>
      </c>
      <c r="AW162" s="11" t="s">
        <v>33</v>
      </c>
      <c r="AX162" s="11" t="s">
        <v>72</v>
      </c>
      <c r="AY162" s="226" t="s">
        <v>145</v>
      </c>
    </row>
    <row r="163" s="11" customFormat="1">
      <c r="B163" s="215"/>
      <c r="C163" s="216"/>
      <c r="D163" s="217" t="s">
        <v>155</v>
      </c>
      <c r="E163" s="218" t="s">
        <v>19</v>
      </c>
      <c r="F163" s="219" t="s">
        <v>238</v>
      </c>
      <c r="G163" s="216"/>
      <c r="H163" s="220">
        <v>0.312</v>
      </c>
      <c r="I163" s="221"/>
      <c r="J163" s="216"/>
      <c r="K163" s="216"/>
      <c r="L163" s="222"/>
      <c r="M163" s="223"/>
      <c r="N163" s="224"/>
      <c r="O163" s="224"/>
      <c r="P163" s="224"/>
      <c r="Q163" s="224"/>
      <c r="R163" s="224"/>
      <c r="S163" s="224"/>
      <c r="T163" s="225"/>
      <c r="AT163" s="226" t="s">
        <v>155</v>
      </c>
      <c r="AU163" s="226" t="s">
        <v>82</v>
      </c>
      <c r="AV163" s="11" t="s">
        <v>82</v>
      </c>
      <c r="AW163" s="11" t="s">
        <v>33</v>
      </c>
      <c r="AX163" s="11" t="s">
        <v>72</v>
      </c>
      <c r="AY163" s="226" t="s">
        <v>145</v>
      </c>
    </row>
    <row r="164" s="11" customFormat="1">
      <c r="B164" s="215"/>
      <c r="C164" s="216"/>
      <c r="D164" s="217" t="s">
        <v>155</v>
      </c>
      <c r="E164" s="218" t="s">
        <v>19</v>
      </c>
      <c r="F164" s="219" t="s">
        <v>239</v>
      </c>
      <c r="G164" s="216"/>
      <c r="H164" s="220">
        <v>0.89600000000000002</v>
      </c>
      <c r="I164" s="221"/>
      <c r="J164" s="216"/>
      <c r="K164" s="216"/>
      <c r="L164" s="222"/>
      <c r="M164" s="223"/>
      <c r="N164" s="224"/>
      <c r="O164" s="224"/>
      <c r="P164" s="224"/>
      <c r="Q164" s="224"/>
      <c r="R164" s="224"/>
      <c r="S164" s="224"/>
      <c r="T164" s="225"/>
      <c r="AT164" s="226" t="s">
        <v>155</v>
      </c>
      <c r="AU164" s="226" t="s">
        <v>82</v>
      </c>
      <c r="AV164" s="11" t="s">
        <v>82</v>
      </c>
      <c r="AW164" s="11" t="s">
        <v>33</v>
      </c>
      <c r="AX164" s="11" t="s">
        <v>72</v>
      </c>
      <c r="AY164" s="226" t="s">
        <v>145</v>
      </c>
    </row>
    <row r="165" s="11" customFormat="1">
      <c r="B165" s="215"/>
      <c r="C165" s="216"/>
      <c r="D165" s="217" t="s">
        <v>155</v>
      </c>
      <c r="E165" s="218" t="s">
        <v>19</v>
      </c>
      <c r="F165" s="219" t="s">
        <v>240</v>
      </c>
      <c r="G165" s="216"/>
      <c r="H165" s="220">
        <v>1.1759999999999999</v>
      </c>
      <c r="I165" s="221"/>
      <c r="J165" s="216"/>
      <c r="K165" s="216"/>
      <c r="L165" s="222"/>
      <c r="M165" s="223"/>
      <c r="N165" s="224"/>
      <c r="O165" s="224"/>
      <c r="P165" s="224"/>
      <c r="Q165" s="224"/>
      <c r="R165" s="224"/>
      <c r="S165" s="224"/>
      <c r="T165" s="225"/>
      <c r="AT165" s="226" t="s">
        <v>155</v>
      </c>
      <c r="AU165" s="226" t="s">
        <v>82</v>
      </c>
      <c r="AV165" s="11" t="s">
        <v>82</v>
      </c>
      <c r="AW165" s="11" t="s">
        <v>33</v>
      </c>
      <c r="AX165" s="11" t="s">
        <v>72</v>
      </c>
      <c r="AY165" s="226" t="s">
        <v>145</v>
      </c>
    </row>
    <row r="166" s="12" customFormat="1">
      <c r="B166" s="227"/>
      <c r="C166" s="228"/>
      <c r="D166" s="217" t="s">
        <v>155</v>
      </c>
      <c r="E166" s="229" t="s">
        <v>19</v>
      </c>
      <c r="F166" s="230" t="s">
        <v>157</v>
      </c>
      <c r="G166" s="228"/>
      <c r="H166" s="231">
        <v>3.1640000000000001</v>
      </c>
      <c r="I166" s="232"/>
      <c r="J166" s="228"/>
      <c r="K166" s="228"/>
      <c r="L166" s="233"/>
      <c r="M166" s="234"/>
      <c r="N166" s="235"/>
      <c r="O166" s="235"/>
      <c r="P166" s="235"/>
      <c r="Q166" s="235"/>
      <c r="R166" s="235"/>
      <c r="S166" s="235"/>
      <c r="T166" s="236"/>
      <c r="AT166" s="237" t="s">
        <v>155</v>
      </c>
      <c r="AU166" s="237" t="s">
        <v>82</v>
      </c>
      <c r="AV166" s="12" t="s">
        <v>153</v>
      </c>
      <c r="AW166" s="12" t="s">
        <v>33</v>
      </c>
      <c r="AX166" s="12" t="s">
        <v>80</v>
      </c>
      <c r="AY166" s="237" t="s">
        <v>145</v>
      </c>
    </row>
    <row r="167" s="1" customFormat="1" ht="16.5" customHeight="1">
      <c r="B167" s="37"/>
      <c r="C167" s="203" t="s">
        <v>241</v>
      </c>
      <c r="D167" s="203" t="s">
        <v>148</v>
      </c>
      <c r="E167" s="204" t="s">
        <v>242</v>
      </c>
      <c r="F167" s="205" t="s">
        <v>243</v>
      </c>
      <c r="G167" s="206" t="s">
        <v>167</v>
      </c>
      <c r="H167" s="207">
        <v>1.98</v>
      </c>
      <c r="I167" s="208"/>
      <c r="J167" s="209">
        <f>ROUND(I167*H167,2)</f>
        <v>0</v>
      </c>
      <c r="K167" s="205" t="s">
        <v>152</v>
      </c>
      <c r="L167" s="42"/>
      <c r="M167" s="210" t="s">
        <v>19</v>
      </c>
      <c r="N167" s="211" t="s">
        <v>43</v>
      </c>
      <c r="O167" s="78"/>
      <c r="P167" s="212">
        <f>O167*H167</f>
        <v>0</v>
      </c>
      <c r="Q167" s="212">
        <v>0.26723000000000002</v>
      </c>
      <c r="R167" s="212">
        <f>Q167*H167</f>
        <v>0.52911540000000001</v>
      </c>
      <c r="S167" s="212">
        <v>0</v>
      </c>
      <c r="T167" s="213">
        <f>S167*H167</f>
        <v>0</v>
      </c>
      <c r="AR167" s="16" t="s">
        <v>153</v>
      </c>
      <c r="AT167" s="16" t="s">
        <v>148</v>
      </c>
      <c r="AU167" s="16" t="s">
        <v>82</v>
      </c>
      <c r="AY167" s="16" t="s">
        <v>145</v>
      </c>
      <c r="BE167" s="214">
        <f>IF(N167="základní",J167,0)</f>
        <v>0</v>
      </c>
      <c r="BF167" s="214">
        <f>IF(N167="snížená",J167,0)</f>
        <v>0</v>
      </c>
      <c r="BG167" s="214">
        <f>IF(N167="zákl. přenesená",J167,0)</f>
        <v>0</v>
      </c>
      <c r="BH167" s="214">
        <f>IF(N167="sníž. přenesená",J167,0)</f>
        <v>0</v>
      </c>
      <c r="BI167" s="214">
        <f>IF(N167="nulová",J167,0)</f>
        <v>0</v>
      </c>
      <c r="BJ167" s="16" t="s">
        <v>80</v>
      </c>
      <c r="BK167" s="214">
        <f>ROUND(I167*H167,2)</f>
        <v>0</v>
      </c>
      <c r="BL167" s="16" t="s">
        <v>153</v>
      </c>
      <c r="BM167" s="16" t="s">
        <v>244</v>
      </c>
    </row>
    <row r="168" s="1" customFormat="1">
      <c r="B168" s="37"/>
      <c r="C168" s="38"/>
      <c r="D168" s="217" t="s">
        <v>173</v>
      </c>
      <c r="E168" s="38"/>
      <c r="F168" s="248" t="s">
        <v>245</v>
      </c>
      <c r="G168" s="38"/>
      <c r="H168" s="38"/>
      <c r="I168" s="129"/>
      <c r="J168" s="38"/>
      <c r="K168" s="38"/>
      <c r="L168" s="42"/>
      <c r="M168" s="249"/>
      <c r="N168" s="78"/>
      <c r="O168" s="78"/>
      <c r="P168" s="78"/>
      <c r="Q168" s="78"/>
      <c r="R168" s="78"/>
      <c r="S168" s="78"/>
      <c r="T168" s="79"/>
      <c r="AT168" s="16" t="s">
        <v>173</v>
      </c>
      <c r="AU168" s="16" t="s">
        <v>82</v>
      </c>
    </row>
    <row r="169" s="11" customFormat="1">
      <c r="B169" s="215"/>
      <c r="C169" s="216"/>
      <c r="D169" s="217" t="s">
        <v>155</v>
      </c>
      <c r="E169" s="218" t="s">
        <v>19</v>
      </c>
      <c r="F169" s="219" t="s">
        <v>246</v>
      </c>
      <c r="G169" s="216"/>
      <c r="H169" s="220">
        <v>1.98</v>
      </c>
      <c r="I169" s="221"/>
      <c r="J169" s="216"/>
      <c r="K169" s="216"/>
      <c r="L169" s="222"/>
      <c r="M169" s="223"/>
      <c r="N169" s="224"/>
      <c r="O169" s="224"/>
      <c r="P169" s="224"/>
      <c r="Q169" s="224"/>
      <c r="R169" s="224"/>
      <c r="S169" s="224"/>
      <c r="T169" s="225"/>
      <c r="AT169" s="226" t="s">
        <v>155</v>
      </c>
      <c r="AU169" s="226" t="s">
        <v>82</v>
      </c>
      <c r="AV169" s="11" t="s">
        <v>82</v>
      </c>
      <c r="AW169" s="11" t="s">
        <v>33</v>
      </c>
      <c r="AX169" s="11" t="s">
        <v>72</v>
      </c>
      <c r="AY169" s="226" t="s">
        <v>145</v>
      </c>
    </row>
    <row r="170" s="12" customFormat="1">
      <c r="B170" s="227"/>
      <c r="C170" s="228"/>
      <c r="D170" s="217" t="s">
        <v>155</v>
      </c>
      <c r="E170" s="229" t="s">
        <v>19</v>
      </c>
      <c r="F170" s="230" t="s">
        <v>157</v>
      </c>
      <c r="G170" s="228"/>
      <c r="H170" s="231">
        <v>1.98</v>
      </c>
      <c r="I170" s="232"/>
      <c r="J170" s="228"/>
      <c r="K170" s="228"/>
      <c r="L170" s="233"/>
      <c r="M170" s="234"/>
      <c r="N170" s="235"/>
      <c r="O170" s="235"/>
      <c r="P170" s="235"/>
      <c r="Q170" s="235"/>
      <c r="R170" s="235"/>
      <c r="S170" s="235"/>
      <c r="T170" s="236"/>
      <c r="AT170" s="237" t="s">
        <v>155</v>
      </c>
      <c r="AU170" s="237" t="s">
        <v>82</v>
      </c>
      <c r="AV170" s="12" t="s">
        <v>153</v>
      </c>
      <c r="AW170" s="12" t="s">
        <v>33</v>
      </c>
      <c r="AX170" s="12" t="s">
        <v>80</v>
      </c>
      <c r="AY170" s="237" t="s">
        <v>145</v>
      </c>
    </row>
    <row r="171" s="10" customFormat="1" ht="22.8" customHeight="1">
      <c r="B171" s="187"/>
      <c r="C171" s="188"/>
      <c r="D171" s="189" t="s">
        <v>71</v>
      </c>
      <c r="E171" s="201" t="s">
        <v>189</v>
      </c>
      <c r="F171" s="201" t="s">
        <v>247</v>
      </c>
      <c r="G171" s="188"/>
      <c r="H171" s="188"/>
      <c r="I171" s="191"/>
      <c r="J171" s="202">
        <f>BK171</f>
        <v>0</v>
      </c>
      <c r="K171" s="188"/>
      <c r="L171" s="193"/>
      <c r="M171" s="194"/>
      <c r="N171" s="195"/>
      <c r="O171" s="195"/>
      <c r="P171" s="196">
        <f>SUM(P172:P358)</f>
        <v>0</v>
      </c>
      <c r="Q171" s="195"/>
      <c r="R171" s="196">
        <f>SUM(R172:R358)</f>
        <v>86.966340100000025</v>
      </c>
      <c r="S171" s="195"/>
      <c r="T171" s="197">
        <f>SUM(T172:T358)</f>
        <v>0</v>
      </c>
      <c r="AR171" s="198" t="s">
        <v>80</v>
      </c>
      <c r="AT171" s="199" t="s">
        <v>71</v>
      </c>
      <c r="AU171" s="199" t="s">
        <v>80</v>
      </c>
      <c r="AY171" s="198" t="s">
        <v>145</v>
      </c>
      <c r="BK171" s="200">
        <f>SUM(BK172:BK358)</f>
        <v>0</v>
      </c>
    </row>
    <row r="172" s="1" customFormat="1" ht="16.5" customHeight="1">
      <c r="B172" s="37"/>
      <c r="C172" s="203" t="s">
        <v>8</v>
      </c>
      <c r="D172" s="203" t="s">
        <v>148</v>
      </c>
      <c r="E172" s="204" t="s">
        <v>248</v>
      </c>
      <c r="F172" s="205" t="s">
        <v>249</v>
      </c>
      <c r="G172" s="206" t="s">
        <v>167</v>
      </c>
      <c r="H172" s="207">
        <v>95.900000000000006</v>
      </c>
      <c r="I172" s="208"/>
      <c r="J172" s="209">
        <f>ROUND(I172*H172,2)</f>
        <v>0</v>
      </c>
      <c r="K172" s="205" t="s">
        <v>152</v>
      </c>
      <c r="L172" s="42"/>
      <c r="M172" s="210" t="s">
        <v>19</v>
      </c>
      <c r="N172" s="211" t="s">
        <v>43</v>
      </c>
      <c r="O172" s="78"/>
      <c r="P172" s="212">
        <f>O172*H172</f>
        <v>0</v>
      </c>
      <c r="Q172" s="212">
        <v>0.0030000000000000001</v>
      </c>
      <c r="R172" s="212">
        <f>Q172*H172</f>
        <v>0.28770000000000001</v>
      </c>
      <c r="S172" s="212">
        <v>0</v>
      </c>
      <c r="T172" s="213">
        <f>S172*H172</f>
        <v>0</v>
      </c>
      <c r="AR172" s="16" t="s">
        <v>153</v>
      </c>
      <c r="AT172" s="16" t="s">
        <v>148</v>
      </c>
      <c r="AU172" s="16" t="s">
        <v>82</v>
      </c>
      <c r="AY172" s="16" t="s">
        <v>145</v>
      </c>
      <c r="BE172" s="214">
        <f>IF(N172="základní",J172,0)</f>
        <v>0</v>
      </c>
      <c r="BF172" s="214">
        <f>IF(N172="snížená",J172,0)</f>
        <v>0</v>
      </c>
      <c r="BG172" s="214">
        <f>IF(N172="zákl. přenesená",J172,0)</f>
        <v>0</v>
      </c>
      <c r="BH172" s="214">
        <f>IF(N172="sníž. přenesená",J172,0)</f>
        <v>0</v>
      </c>
      <c r="BI172" s="214">
        <f>IF(N172="nulová",J172,0)</f>
        <v>0</v>
      </c>
      <c r="BJ172" s="16" t="s">
        <v>80</v>
      </c>
      <c r="BK172" s="214">
        <f>ROUND(I172*H172,2)</f>
        <v>0</v>
      </c>
      <c r="BL172" s="16" t="s">
        <v>153</v>
      </c>
      <c r="BM172" s="16" t="s">
        <v>250</v>
      </c>
    </row>
    <row r="173" s="11" customFormat="1">
      <c r="B173" s="215"/>
      <c r="C173" s="216"/>
      <c r="D173" s="217" t="s">
        <v>155</v>
      </c>
      <c r="E173" s="218" t="s">
        <v>19</v>
      </c>
      <c r="F173" s="219" t="s">
        <v>251</v>
      </c>
      <c r="G173" s="216"/>
      <c r="H173" s="220">
        <v>95.900000000000006</v>
      </c>
      <c r="I173" s="221"/>
      <c r="J173" s="216"/>
      <c r="K173" s="216"/>
      <c r="L173" s="222"/>
      <c r="M173" s="223"/>
      <c r="N173" s="224"/>
      <c r="O173" s="224"/>
      <c r="P173" s="224"/>
      <c r="Q173" s="224"/>
      <c r="R173" s="224"/>
      <c r="S173" s="224"/>
      <c r="T173" s="225"/>
      <c r="AT173" s="226" t="s">
        <v>155</v>
      </c>
      <c r="AU173" s="226" t="s">
        <v>82</v>
      </c>
      <c r="AV173" s="11" t="s">
        <v>82</v>
      </c>
      <c r="AW173" s="11" t="s">
        <v>33</v>
      </c>
      <c r="AX173" s="11" t="s">
        <v>72</v>
      </c>
      <c r="AY173" s="226" t="s">
        <v>145</v>
      </c>
    </row>
    <row r="174" s="13" customFormat="1">
      <c r="B174" s="238"/>
      <c r="C174" s="239"/>
      <c r="D174" s="217" t="s">
        <v>155</v>
      </c>
      <c r="E174" s="240" t="s">
        <v>19</v>
      </c>
      <c r="F174" s="241" t="s">
        <v>252</v>
      </c>
      <c r="G174" s="239"/>
      <c r="H174" s="240" t="s">
        <v>19</v>
      </c>
      <c r="I174" s="242"/>
      <c r="J174" s="239"/>
      <c r="K174" s="239"/>
      <c r="L174" s="243"/>
      <c r="M174" s="244"/>
      <c r="N174" s="245"/>
      <c r="O174" s="245"/>
      <c r="P174" s="245"/>
      <c r="Q174" s="245"/>
      <c r="R174" s="245"/>
      <c r="S174" s="245"/>
      <c r="T174" s="246"/>
      <c r="AT174" s="247" t="s">
        <v>155</v>
      </c>
      <c r="AU174" s="247" t="s">
        <v>82</v>
      </c>
      <c r="AV174" s="13" t="s">
        <v>80</v>
      </c>
      <c r="AW174" s="13" t="s">
        <v>33</v>
      </c>
      <c r="AX174" s="13" t="s">
        <v>72</v>
      </c>
      <c r="AY174" s="247" t="s">
        <v>145</v>
      </c>
    </row>
    <row r="175" s="12" customFormat="1">
      <c r="B175" s="227"/>
      <c r="C175" s="228"/>
      <c r="D175" s="217" t="s">
        <v>155</v>
      </c>
      <c r="E175" s="229" t="s">
        <v>19</v>
      </c>
      <c r="F175" s="230" t="s">
        <v>157</v>
      </c>
      <c r="G175" s="228"/>
      <c r="H175" s="231">
        <v>95.900000000000006</v>
      </c>
      <c r="I175" s="232"/>
      <c r="J175" s="228"/>
      <c r="K175" s="228"/>
      <c r="L175" s="233"/>
      <c r="M175" s="234"/>
      <c r="N175" s="235"/>
      <c r="O175" s="235"/>
      <c r="P175" s="235"/>
      <c r="Q175" s="235"/>
      <c r="R175" s="235"/>
      <c r="S175" s="235"/>
      <c r="T175" s="236"/>
      <c r="AT175" s="237" t="s">
        <v>155</v>
      </c>
      <c r="AU175" s="237" t="s">
        <v>82</v>
      </c>
      <c r="AV175" s="12" t="s">
        <v>153</v>
      </c>
      <c r="AW175" s="12" t="s">
        <v>33</v>
      </c>
      <c r="AX175" s="12" t="s">
        <v>80</v>
      </c>
      <c r="AY175" s="237" t="s">
        <v>145</v>
      </c>
    </row>
    <row r="176" s="1" customFormat="1" ht="22.5" customHeight="1">
      <c r="B176" s="37"/>
      <c r="C176" s="203" t="s">
        <v>253</v>
      </c>
      <c r="D176" s="203" t="s">
        <v>148</v>
      </c>
      <c r="E176" s="204" t="s">
        <v>254</v>
      </c>
      <c r="F176" s="205" t="s">
        <v>255</v>
      </c>
      <c r="G176" s="206" t="s">
        <v>167</v>
      </c>
      <c r="H176" s="207">
        <v>95.900000000000006</v>
      </c>
      <c r="I176" s="208"/>
      <c r="J176" s="209">
        <f>ROUND(I176*H176,2)</f>
        <v>0</v>
      </c>
      <c r="K176" s="205" t="s">
        <v>152</v>
      </c>
      <c r="L176" s="42"/>
      <c r="M176" s="210" t="s">
        <v>19</v>
      </c>
      <c r="N176" s="211" t="s">
        <v>43</v>
      </c>
      <c r="O176" s="78"/>
      <c r="P176" s="212">
        <f>O176*H176</f>
        <v>0</v>
      </c>
      <c r="Q176" s="212">
        <v>0.017000000000000001</v>
      </c>
      <c r="R176" s="212">
        <f>Q176*H176</f>
        <v>1.6303000000000003</v>
      </c>
      <c r="S176" s="212">
        <v>0</v>
      </c>
      <c r="T176" s="213">
        <f>S176*H176</f>
        <v>0</v>
      </c>
      <c r="AR176" s="16" t="s">
        <v>153</v>
      </c>
      <c r="AT176" s="16" t="s">
        <v>148</v>
      </c>
      <c r="AU176" s="16" t="s">
        <v>82</v>
      </c>
      <c r="AY176" s="16" t="s">
        <v>145</v>
      </c>
      <c r="BE176" s="214">
        <f>IF(N176="základní",J176,0)</f>
        <v>0</v>
      </c>
      <c r="BF176" s="214">
        <f>IF(N176="snížená",J176,0)</f>
        <v>0</v>
      </c>
      <c r="BG176" s="214">
        <f>IF(N176="zákl. přenesená",J176,0)</f>
        <v>0</v>
      </c>
      <c r="BH176" s="214">
        <f>IF(N176="sníž. přenesená",J176,0)</f>
        <v>0</v>
      </c>
      <c r="BI176" s="214">
        <f>IF(N176="nulová",J176,0)</f>
        <v>0</v>
      </c>
      <c r="BJ176" s="16" t="s">
        <v>80</v>
      </c>
      <c r="BK176" s="214">
        <f>ROUND(I176*H176,2)</f>
        <v>0</v>
      </c>
      <c r="BL176" s="16" t="s">
        <v>153</v>
      </c>
      <c r="BM176" s="16" t="s">
        <v>256</v>
      </c>
    </row>
    <row r="177" s="1" customFormat="1">
      <c r="B177" s="37"/>
      <c r="C177" s="38"/>
      <c r="D177" s="217" t="s">
        <v>173</v>
      </c>
      <c r="E177" s="38"/>
      <c r="F177" s="248" t="s">
        <v>257</v>
      </c>
      <c r="G177" s="38"/>
      <c r="H177" s="38"/>
      <c r="I177" s="129"/>
      <c r="J177" s="38"/>
      <c r="K177" s="38"/>
      <c r="L177" s="42"/>
      <c r="M177" s="249"/>
      <c r="N177" s="78"/>
      <c r="O177" s="78"/>
      <c r="P177" s="78"/>
      <c r="Q177" s="78"/>
      <c r="R177" s="78"/>
      <c r="S177" s="78"/>
      <c r="T177" s="79"/>
      <c r="AT177" s="16" t="s">
        <v>173</v>
      </c>
      <c r="AU177" s="16" t="s">
        <v>82</v>
      </c>
    </row>
    <row r="178" s="11" customFormat="1">
      <c r="B178" s="215"/>
      <c r="C178" s="216"/>
      <c r="D178" s="217" t="s">
        <v>155</v>
      </c>
      <c r="E178" s="218" t="s">
        <v>19</v>
      </c>
      <c r="F178" s="219" t="s">
        <v>258</v>
      </c>
      <c r="G178" s="216"/>
      <c r="H178" s="220">
        <v>95.900000000000006</v>
      </c>
      <c r="I178" s="221"/>
      <c r="J178" s="216"/>
      <c r="K178" s="216"/>
      <c r="L178" s="222"/>
      <c r="M178" s="223"/>
      <c r="N178" s="224"/>
      <c r="O178" s="224"/>
      <c r="P178" s="224"/>
      <c r="Q178" s="224"/>
      <c r="R178" s="224"/>
      <c r="S178" s="224"/>
      <c r="T178" s="225"/>
      <c r="AT178" s="226" t="s">
        <v>155</v>
      </c>
      <c r="AU178" s="226" t="s">
        <v>82</v>
      </c>
      <c r="AV178" s="11" t="s">
        <v>82</v>
      </c>
      <c r="AW178" s="11" t="s">
        <v>33</v>
      </c>
      <c r="AX178" s="11" t="s">
        <v>72</v>
      </c>
      <c r="AY178" s="226" t="s">
        <v>145</v>
      </c>
    </row>
    <row r="179" s="13" customFormat="1">
      <c r="B179" s="238"/>
      <c r="C179" s="239"/>
      <c r="D179" s="217" t="s">
        <v>155</v>
      </c>
      <c r="E179" s="240" t="s">
        <v>19</v>
      </c>
      <c r="F179" s="241" t="s">
        <v>259</v>
      </c>
      <c r="G179" s="239"/>
      <c r="H179" s="240" t="s">
        <v>19</v>
      </c>
      <c r="I179" s="242"/>
      <c r="J179" s="239"/>
      <c r="K179" s="239"/>
      <c r="L179" s="243"/>
      <c r="M179" s="244"/>
      <c r="N179" s="245"/>
      <c r="O179" s="245"/>
      <c r="P179" s="245"/>
      <c r="Q179" s="245"/>
      <c r="R179" s="245"/>
      <c r="S179" s="245"/>
      <c r="T179" s="246"/>
      <c r="AT179" s="247" t="s">
        <v>155</v>
      </c>
      <c r="AU179" s="247" t="s">
        <v>82</v>
      </c>
      <c r="AV179" s="13" t="s">
        <v>80</v>
      </c>
      <c r="AW179" s="13" t="s">
        <v>33</v>
      </c>
      <c r="AX179" s="13" t="s">
        <v>72</v>
      </c>
      <c r="AY179" s="247" t="s">
        <v>145</v>
      </c>
    </row>
    <row r="180" s="12" customFormat="1">
      <c r="B180" s="227"/>
      <c r="C180" s="228"/>
      <c r="D180" s="217" t="s">
        <v>155</v>
      </c>
      <c r="E180" s="229" t="s">
        <v>19</v>
      </c>
      <c r="F180" s="230" t="s">
        <v>157</v>
      </c>
      <c r="G180" s="228"/>
      <c r="H180" s="231">
        <v>95.900000000000006</v>
      </c>
      <c r="I180" s="232"/>
      <c r="J180" s="228"/>
      <c r="K180" s="228"/>
      <c r="L180" s="233"/>
      <c r="M180" s="234"/>
      <c r="N180" s="235"/>
      <c r="O180" s="235"/>
      <c r="P180" s="235"/>
      <c r="Q180" s="235"/>
      <c r="R180" s="235"/>
      <c r="S180" s="235"/>
      <c r="T180" s="236"/>
      <c r="AT180" s="237" t="s">
        <v>155</v>
      </c>
      <c r="AU180" s="237" t="s">
        <v>82</v>
      </c>
      <c r="AV180" s="12" t="s">
        <v>153</v>
      </c>
      <c r="AW180" s="12" t="s">
        <v>33</v>
      </c>
      <c r="AX180" s="12" t="s">
        <v>80</v>
      </c>
      <c r="AY180" s="237" t="s">
        <v>145</v>
      </c>
    </row>
    <row r="181" s="1" customFormat="1" ht="22.5" customHeight="1">
      <c r="B181" s="37"/>
      <c r="C181" s="203" t="s">
        <v>260</v>
      </c>
      <c r="D181" s="203" t="s">
        <v>148</v>
      </c>
      <c r="E181" s="204" t="s">
        <v>261</v>
      </c>
      <c r="F181" s="205" t="s">
        <v>262</v>
      </c>
      <c r="G181" s="206" t="s">
        <v>167</v>
      </c>
      <c r="H181" s="207">
        <v>95.900000000000006</v>
      </c>
      <c r="I181" s="208"/>
      <c r="J181" s="209">
        <f>ROUND(I181*H181,2)</f>
        <v>0</v>
      </c>
      <c r="K181" s="205" t="s">
        <v>152</v>
      </c>
      <c r="L181" s="42"/>
      <c r="M181" s="210" t="s">
        <v>19</v>
      </c>
      <c r="N181" s="211" t="s">
        <v>43</v>
      </c>
      <c r="O181" s="78"/>
      <c r="P181" s="212">
        <f>O181*H181</f>
        <v>0</v>
      </c>
      <c r="Q181" s="212">
        <v>0.0061999999999999998</v>
      </c>
      <c r="R181" s="212">
        <f>Q181*H181</f>
        <v>0.59458</v>
      </c>
      <c r="S181" s="212">
        <v>0</v>
      </c>
      <c r="T181" s="213">
        <f>S181*H181</f>
        <v>0</v>
      </c>
      <c r="AR181" s="16" t="s">
        <v>153</v>
      </c>
      <c r="AT181" s="16" t="s">
        <v>148</v>
      </c>
      <c r="AU181" s="16" t="s">
        <v>82</v>
      </c>
      <c r="AY181" s="16" t="s">
        <v>145</v>
      </c>
      <c r="BE181" s="214">
        <f>IF(N181="základní",J181,0)</f>
        <v>0</v>
      </c>
      <c r="BF181" s="214">
        <f>IF(N181="snížená",J181,0)</f>
        <v>0</v>
      </c>
      <c r="BG181" s="214">
        <f>IF(N181="zákl. přenesená",J181,0)</f>
        <v>0</v>
      </c>
      <c r="BH181" s="214">
        <f>IF(N181="sníž. přenesená",J181,0)</f>
        <v>0</v>
      </c>
      <c r="BI181" s="214">
        <f>IF(N181="nulová",J181,0)</f>
        <v>0</v>
      </c>
      <c r="BJ181" s="16" t="s">
        <v>80</v>
      </c>
      <c r="BK181" s="214">
        <f>ROUND(I181*H181,2)</f>
        <v>0</v>
      </c>
      <c r="BL181" s="16" t="s">
        <v>153</v>
      </c>
      <c r="BM181" s="16" t="s">
        <v>263</v>
      </c>
    </row>
    <row r="182" s="1" customFormat="1">
      <c r="B182" s="37"/>
      <c r="C182" s="38"/>
      <c r="D182" s="217" t="s">
        <v>173</v>
      </c>
      <c r="E182" s="38"/>
      <c r="F182" s="248" t="s">
        <v>257</v>
      </c>
      <c r="G182" s="38"/>
      <c r="H182" s="38"/>
      <c r="I182" s="129"/>
      <c r="J182" s="38"/>
      <c r="K182" s="38"/>
      <c r="L182" s="42"/>
      <c r="M182" s="249"/>
      <c r="N182" s="78"/>
      <c r="O182" s="78"/>
      <c r="P182" s="78"/>
      <c r="Q182" s="78"/>
      <c r="R182" s="78"/>
      <c r="S182" s="78"/>
      <c r="T182" s="79"/>
      <c r="AT182" s="16" t="s">
        <v>173</v>
      </c>
      <c r="AU182" s="16" t="s">
        <v>82</v>
      </c>
    </row>
    <row r="183" s="1" customFormat="1" ht="16.5" customHeight="1">
      <c r="B183" s="37"/>
      <c r="C183" s="203" t="s">
        <v>264</v>
      </c>
      <c r="D183" s="203" t="s">
        <v>148</v>
      </c>
      <c r="E183" s="204" t="s">
        <v>265</v>
      </c>
      <c r="F183" s="205" t="s">
        <v>266</v>
      </c>
      <c r="G183" s="206" t="s">
        <v>167</v>
      </c>
      <c r="H183" s="207">
        <v>848.58500000000004</v>
      </c>
      <c r="I183" s="208"/>
      <c r="J183" s="209">
        <f>ROUND(I183*H183,2)</f>
        <v>0</v>
      </c>
      <c r="K183" s="205" t="s">
        <v>152</v>
      </c>
      <c r="L183" s="42"/>
      <c r="M183" s="210" t="s">
        <v>19</v>
      </c>
      <c r="N183" s="211" t="s">
        <v>43</v>
      </c>
      <c r="O183" s="78"/>
      <c r="P183" s="212">
        <f>O183*H183</f>
        <v>0</v>
      </c>
      <c r="Q183" s="212">
        <v>0.0147</v>
      </c>
      <c r="R183" s="212">
        <f>Q183*H183</f>
        <v>12.474199500000001</v>
      </c>
      <c r="S183" s="212">
        <v>0</v>
      </c>
      <c r="T183" s="213">
        <f>S183*H183</f>
        <v>0</v>
      </c>
      <c r="AR183" s="16" t="s">
        <v>153</v>
      </c>
      <c r="AT183" s="16" t="s">
        <v>148</v>
      </c>
      <c r="AU183" s="16" t="s">
        <v>82</v>
      </c>
      <c r="AY183" s="16" t="s">
        <v>145</v>
      </c>
      <c r="BE183" s="214">
        <f>IF(N183="základní",J183,0)</f>
        <v>0</v>
      </c>
      <c r="BF183" s="214">
        <f>IF(N183="snížená",J183,0)</f>
        <v>0</v>
      </c>
      <c r="BG183" s="214">
        <f>IF(N183="zákl. přenesená",J183,0)</f>
        <v>0</v>
      </c>
      <c r="BH183" s="214">
        <f>IF(N183="sníž. přenesená",J183,0)</f>
        <v>0</v>
      </c>
      <c r="BI183" s="214">
        <f>IF(N183="nulová",J183,0)</f>
        <v>0</v>
      </c>
      <c r="BJ183" s="16" t="s">
        <v>80</v>
      </c>
      <c r="BK183" s="214">
        <f>ROUND(I183*H183,2)</f>
        <v>0</v>
      </c>
      <c r="BL183" s="16" t="s">
        <v>153</v>
      </c>
      <c r="BM183" s="16" t="s">
        <v>267</v>
      </c>
    </row>
    <row r="184" s="1" customFormat="1">
      <c r="B184" s="37"/>
      <c r="C184" s="38"/>
      <c r="D184" s="217" t="s">
        <v>173</v>
      </c>
      <c r="E184" s="38"/>
      <c r="F184" s="248" t="s">
        <v>268</v>
      </c>
      <c r="G184" s="38"/>
      <c r="H184" s="38"/>
      <c r="I184" s="129"/>
      <c r="J184" s="38"/>
      <c r="K184" s="38"/>
      <c r="L184" s="42"/>
      <c r="M184" s="249"/>
      <c r="N184" s="78"/>
      <c r="O184" s="78"/>
      <c r="P184" s="78"/>
      <c r="Q184" s="78"/>
      <c r="R184" s="78"/>
      <c r="S184" s="78"/>
      <c r="T184" s="79"/>
      <c r="AT184" s="16" t="s">
        <v>173</v>
      </c>
      <c r="AU184" s="16" t="s">
        <v>82</v>
      </c>
    </row>
    <row r="185" s="11" customFormat="1">
      <c r="B185" s="215"/>
      <c r="C185" s="216"/>
      <c r="D185" s="217" t="s">
        <v>155</v>
      </c>
      <c r="E185" s="218" t="s">
        <v>19</v>
      </c>
      <c r="F185" s="219" t="s">
        <v>269</v>
      </c>
      <c r="G185" s="216"/>
      <c r="H185" s="220">
        <v>848.58500000000004</v>
      </c>
      <c r="I185" s="221"/>
      <c r="J185" s="216"/>
      <c r="K185" s="216"/>
      <c r="L185" s="222"/>
      <c r="M185" s="223"/>
      <c r="N185" s="224"/>
      <c r="O185" s="224"/>
      <c r="P185" s="224"/>
      <c r="Q185" s="224"/>
      <c r="R185" s="224"/>
      <c r="S185" s="224"/>
      <c r="T185" s="225"/>
      <c r="AT185" s="226" t="s">
        <v>155</v>
      </c>
      <c r="AU185" s="226" t="s">
        <v>82</v>
      </c>
      <c r="AV185" s="11" t="s">
        <v>82</v>
      </c>
      <c r="AW185" s="11" t="s">
        <v>33</v>
      </c>
      <c r="AX185" s="11" t="s">
        <v>72</v>
      </c>
      <c r="AY185" s="226" t="s">
        <v>145</v>
      </c>
    </row>
    <row r="186" s="13" customFormat="1">
      <c r="B186" s="238"/>
      <c r="C186" s="239"/>
      <c r="D186" s="217" t="s">
        <v>155</v>
      </c>
      <c r="E186" s="240" t="s">
        <v>19</v>
      </c>
      <c r="F186" s="241" t="s">
        <v>270</v>
      </c>
      <c r="G186" s="239"/>
      <c r="H186" s="240" t="s">
        <v>19</v>
      </c>
      <c r="I186" s="242"/>
      <c r="J186" s="239"/>
      <c r="K186" s="239"/>
      <c r="L186" s="243"/>
      <c r="M186" s="244"/>
      <c r="N186" s="245"/>
      <c r="O186" s="245"/>
      <c r="P186" s="245"/>
      <c r="Q186" s="245"/>
      <c r="R186" s="245"/>
      <c r="S186" s="245"/>
      <c r="T186" s="246"/>
      <c r="AT186" s="247" t="s">
        <v>155</v>
      </c>
      <c r="AU186" s="247" t="s">
        <v>82</v>
      </c>
      <c r="AV186" s="13" t="s">
        <v>80</v>
      </c>
      <c r="AW186" s="13" t="s">
        <v>33</v>
      </c>
      <c r="AX186" s="13" t="s">
        <v>72</v>
      </c>
      <c r="AY186" s="247" t="s">
        <v>145</v>
      </c>
    </row>
    <row r="187" s="12" customFormat="1">
      <c r="B187" s="227"/>
      <c r="C187" s="228"/>
      <c r="D187" s="217" t="s">
        <v>155</v>
      </c>
      <c r="E187" s="229" t="s">
        <v>19</v>
      </c>
      <c r="F187" s="230" t="s">
        <v>157</v>
      </c>
      <c r="G187" s="228"/>
      <c r="H187" s="231">
        <v>848.58500000000004</v>
      </c>
      <c r="I187" s="232"/>
      <c r="J187" s="228"/>
      <c r="K187" s="228"/>
      <c r="L187" s="233"/>
      <c r="M187" s="234"/>
      <c r="N187" s="235"/>
      <c r="O187" s="235"/>
      <c r="P187" s="235"/>
      <c r="Q187" s="235"/>
      <c r="R187" s="235"/>
      <c r="S187" s="235"/>
      <c r="T187" s="236"/>
      <c r="AT187" s="237" t="s">
        <v>155</v>
      </c>
      <c r="AU187" s="237" t="s">
        <v>82</v>
      </c>
      <c r="AV187" s="12" t="s">
        <v>153</v>
      </c>
      <c r="AW187" s="12" t="s">
        <v>33</v>
      </c>
      <c r="AX187" s="12" t="s">
        <v>80</v>
      </c>
      <c r="AY187" s="237" t="s">
        <v>145</v>
      </c>
    </row>
    <row r="188" s="1" customFormat="1" ht="16.5" customHeight="1">
      <c r="B188" s="37"/>
      <c r="C188" s="203" t="s">
        <v>271</v>
      </c>
      <c r="D188" s="203" t="s">
        <v>148</v>
      </c>
      <c r="E188" s="204" t="s">
        <v>272</v>
      </c>
      <c r="F188" s="205" t="s">
        <v>273</v>
      </c>
      <c r="G188" s="206" t="s">
        <v>274</v>
      </c>
      <c r="H188" s="207">
        <v>2</v>
      </c>
      <c r="I188" s="208"/>
      <c r="J188" s="209">
        <f>ROUND(I188*H188,2)</f>
        <v>0</v>
      </c>
      <c r="K188" s="205" t="s">
        <v>152</v>
      </c>
      <c r="L188" s="42"/>
      <c r="M188" s="210" t="s">
        <v>19</v>
      </c>
      <c r="N188" s="211" t="s">
        <v>43</v>
      </c>
      <c r="O188" s="78"/>
      <c r="P188" s="212">
        <f>O188*H188</f>
        <v>0</v>
      </c>
      <c r="Q188" s="212">
        <v>0.0036600000000000001</v>
      </c>
      <c r="R188" s="212">
        <f>Q188*H188</f>
        <v>0.0073200000000000001</v>
      </c>
      <c r="S188" s="212">
        <v>0</v>
      </c>
      <c r="T188" s="213">
        <f>S188*H188</f>
        <v>0</v>
      </c>
      <c r="AR188" s="16" t="s">
        <v>153</v>
      </c>
      <c r="AT188" s="16" t="s">
        <v>148</v>
      </c>
      <c r="AU188" s="16" t="s">
        <v>82</v>
      </c>
      <c r="AY188" s="16" t="s">
        <v>145</v>
      </c>
      <c r="BE188" s="214">
        <f>IF(N188="základní",J188,0)</f>
        <v>0</v>
      </c>
      <c r="BF188" s="214">
        <f>IF(N188="snížená",J188,0)</f>
        <v>0</v>
      </c>
      <c r="BG188" s="214">
        <f>IF(N188="zákl. přenesená",J188,0)</f>
        <v>0</v>
      </c>
      <c r="BH188" s="214">
        <f>IF(N188="sníž. přenesená",J188,0)</f>
        <v>0</v>
      </c>
      <c r="BI188" s="214">
        <f>IF(N188="nulová",J188,0)</f>
        <v>0</v>
      </c>
      <c r="BJ188" s="16" t="s">
        <v>80</v>
      </c>
      <c r="BK188" s="214">
        <f>ROUND(I188*H188,2)</f>
        <v>0</v>
      </c>
      <c r="BL188" s="16" t="s">
        <v>153</v>
      </c>
      <c r="BM188" s="16" t="s">
        <v>275</v>
      </c>
    </row>
    <row r="189" s="11" customFormat="1">
      <c r="B189" s="215"/>
      <c r="C189" s="216"/>
      <c r="D189" s="217" t="s">
        <v>155</v>
      </c>
      <c r="E189" s="218" t="s">
        <v>19</v>
      </c>
      <c r="F189" s="219" t="s">
        <v>276</v>
      </c>
      <c r="G189" s="216"/>
      <c r="H189" s="220">
        <v>2</v>
      </c>
      <c r="I189" s="221"/>
      <c r="J189" s="216"/>
      <c r="K189" s="216"/>
      <c r="L189" s="222"/>
      <c r="M189" s="223"/>
      <c r="N189" s="224"/>
      <c r="O189" s="224"/>
      <c r="P189" s="224"/>
      <c r="Q189" s="224"/>
      <c r="R189" s="224"/>
      <c r="S189" s="224"/>
      <c r="T189" s="225"/>
      <c r="AT189" s="226" t="s">
        <v>155</v>
      </c>
      <c r="AU189" s="226" t="s">
        <v>82</v>
      </c>
      <c r="AV189" s="11" t="s">
        <v>82</v>
      </c>
      <c r="AW189" s="11" t="s">
        <v>33</v>
      </c>
      <c r="AX189" s="11" t="s">
        <v>72</v>
      </c>
      <c r="AY189" s="226" t="s">
        <v>145</v>
      </c>
    </row>
    <row r="190" s="13" customFormat="1">
      <c r="B190" s="238"/>
      <c r="C190" s="239"/>
      <c r="D190" s="217" t="s">
        <v>155</v>
      </c>
      <c r="E190" s="240" t="s">
        <v>19</v>
      </c>
      <c r="F190" s="241" t="s">
        <v>277</v>
      </c>
      <c r="G190" s="239"/>
      <c r="H190" s="240" t="s">
        <v>19</v>
      </c>
      <c r="I190" s="242"/>
      <c r="J190" s="239"/>
      <c r="K190" s="239"/>
      <c r="L190" s="243"/>
      <c r="M190" s="244"/>
      <c r="N190" s="245"/>
      <c r="O190" s="245"/>
      <c r="P190" s="245"/>
      <c r="Q190" s="245"/>
      <c r="R190" s="245"/>
      <c r="S190" s="245"/>
      <c r="T190" s="246"/>
      <c r="AT190" s="247" t="s">
        <v>155</v>
      </c>
      <c r="AU190" s="247" t="s">
        <v>82</v>
      </c>
      <c r="AV190" s="13" t="s">
        <v>80</v>
      </c>
      <c r="AW190" s="13" t="s">
        <v>33</v>
      </c>
      <c r="AX190" s="13" t="s">
        <v>72</v>
      </c>
      <c r="AY190" s="247" t="s">
        <v>145</v>
      </c>
    </row>
    <row r="191" s="12" customFormat="1">
      <c r="B191" s="227"/>
      <c r="C191" s="228"/>
      <c r="D191" s="217" t="s">
        <v>155</v>
      </c>
      <c r="E191" s="229" t="s">
        <v>19</v>
      </c>
      <c r="F191" s="230" t="s">
        <v>157</v>
      </c>
      <c r="G191" s="228"/>
      <c r="H191" s="231">
        <v>2</v>
      </c>
      <c r="I191" s="232"/>
      <c r="J191" s="228"/>
      <c r="K191" s="228"/>
      <c r="L191" s="233"/>
      <c r="M191" s="234"/>
      <c r="N191" s="235"/>
      <c r="O191" s="235"/>
      <c r="P191" s="235"/>
      <c r="Q191" s="235"/>
      <c r="R191" s="235"/>
      <c r="S191" s="235"/>
      <c r="T191" s="236"/>
      <c r="AT191" s="237" t="s">
        <v>155</v>
      </c>
      <c r="AU191" s="237" t="s">
        <v>82</v>
      </c>
      <c r="AV191" s="12" t="s">
        <v>153</v>
      </c>
      <c r="AW191" s="12" t="s">
        <v>33</v>
      </c>
      <c r="AX191" s="12" t="s">
        <v>80</v>
      </c>
      <c r="AY191" s="237" t="s">
        <v>145</v>
      </c>
    </row>
    <row r="192" s="1" customFormat="1" ht="16.5" customHeight="1">
      <c r="B192" s="37"/>
      <c r="C192" s="203" t="s">
        <v>278</v>
      </c>
      <c r="D192" s="203" t="s">
        <v>148</v>
      </c>
      <c r="E192" s="204" t="s">
        <v>279</v>
      </c>
      <c r="F192" s="205" t="s">
        <v>280</v>
      </c>
      <c r="G192" s="206" t="s">
        <v>274</v>
      </c>
      <c r="H192" s="207">
        <v>6</v>
      </c>
      <c r="I192" s="208"/>
      <c r="J192" s="209">
        <f>ROUND(I192*H192,2)</f>
        <v>0</v>
      </c>
      <c r="K192" s="205" t="s">
        <v>152</v>
      </c>
      <c r="L192" s="42"/>
      <c r="M192" s="210" t="s">
        <v>19</v>
      </c>
      <c r="N192" s="211" t="s">
        <v>43</v>
      </c>
      <c r="O192" s="78"/>
      <c r="P192" s="212">
        <f>O192*H192</f>
        <v>0</v>
      </c>
      <c r="Q192" s="212">
        <v>0.040599999999999997</v>
      </c>
      <c r="R192" s="212">
        <f>Q192*H192</f>
        <v>0.24359999999999998</v>
      </c>
      <c r="S192" s="212">
        <v>0</v>
      </c>
      <c r="T192" s="213">
        <f>S192*H192</f>
        <v>0</v>
      </c>
      <c r="AR192" s="16" t="s">
        <v>153</v>
      </c>
      <c r="AT192" s="16" t="s">
        <v>148</v>
      </c>
      <c r="AU192" s="16" t="s">
        <v>82</v>
      </c>
      <c r="AY192" s="16" t="s">
        <v>145</v>
      </c>
      <c r="BE192" s="214">
        <f>IF(N192="základní",J192,0)</f>
        <v>0</v>
      </c>
      <c r="BF192" s="214">
        <f>IF(N192="snížená",J192,0)</f>
        <v>0</v>
      </c>
      <c r="BG192" s="214">
        <f>IF(N192="zákl. přenesená",J192,0)</f>
        <v>0</v>
      </c>
      <c r="BH192" s="214">
        <f>IF(N192="sníž. přenesená",J192,0)</f>
        <v>0</v>
      </c>
      <c r="BI192" s="214">
        <f>IF(N192="nulová",J192,0)</f>
        <v>0</v>
      </c>
      <c r="BJ192" s="16" t="s">
        <v>80</v>
      </c>
      <c r="BK192" s="214">
        <f>ROUND(I192*H192,2)</f>
        <v>0</v>
      </c>
      <c r="BL192" s="16" t="s">
        <v>153</v>
      </c>
      <c r="BM192" s="16" t="s">
        <v>281</v>
      </c>
    </row>
    <row r="193" s="11" customFormat="1">
      <c r="B193" s="215"/>
      <c r="C193" s="216"/>
      <c r="D193" s="217" t="s">
        <v>155</v>
      </c>
      <c r="E193" s="218" t="s">
        <v>19</v>
      </c>
      <c r="F193" s="219" t="s">
        <v>282</v>
      </c>
      <c r="G193" s="216"/>
      <c r="H193" s="220">
        <v>6</v>
      </c>
      <c r="I193" s="221"/>
      <c r="J193" s="216"/>
      <c r="K193" s="216"/>
      <c r="L193" s="222"/>
      <c r="M193" s="223"/>
      <c r="N193" s="224"/>
      <c r="O193" s="224"/>
      <c r="P193" s="224"/>
      <c r="Q193" s="224"/>
      <c r="R193" s="224"/>
      <c r="S193" s="224"/>
      <c r="T193" s="225"/>
      <c r="AT193" s="226" t="s">
        <v>155</v>
      </c>
      <c r="AU193" s="226" t="s">
        <v>82</v>
      </c>
      <c r="AV193" s="11" t="s">
        <v>82</v>
      </c>
      <c r="AW193" s="11" t="s">
        <v>33</v>
      </c>
      <c r="AX193" s="11" t="s">
        <v>72</v>
      </c>
      <c r="AY193" s="226" t="s">
        <v>145</v>
      </c>
    </row>
    <row r="194" s="13" customFormat="1">
      <c r="B194" s="238"/>
      <c r="C194" s="239"/>
      <c r="D194" s="217" t="s">
        <v>155</v>
      </c>
      <c r="E194" s="240" t="s">
        <v>19</v>
      </c>
      <c r="F194" s="241" t="s">
        <v>283</v>
      </c>
      <c r="G194" s="239"/>
      <c r="H194" s="240" t="s">
        <v>19</v>
      </c>
      <c r="I194" s="242"/>
      <c r="J194" s="239"/>
      <c r="K194" s="239"/>
      <c r="L194" s="243"/>
      <c r="M194" s="244"/>
      <c r="N194" s="245"/>
      <c r="O194" s="245"/>
      <c r="P194" s="245"/>
      <c r="Q194" s="245"/>
      <c r="R194" s="245"/>
      <c r="S194" s="245"/>
      <c r="T194" s="246"/>
      <c r="AT194" s="247" t="s">
        <v>155</v>
      </c>
      <c r="AU194" s="247" t="s">
        <v>82</v>
      </c>
      <c r="AV194" s="13" t="s">
        <v>80</v>
      </c>
      <c r="AW194" s="13" t="s">
        <v>33</v>
      </c>
      <c r="AX194" s="13" t="s">
        <v>72</v>
      </c>
      <c r="AY194" s="247" t="s">
        <v>145</v>
      </c>
    </row>
    <row r="195" s="12" customFormat="1">
      <c r="B195" s="227"/>
      <c r="C195" s="228"/>
      <c r="D195" s="217" t="s">
        <v>155</v>
      </c>
      <c r="E195" s="229" t="s">
        <v>19</v>
      </c>
      <c r="F195" s="230" t="s">
        <v>157</v>
      </c>
      <c r="G195" s="228"/>
      <c r="H195" s="231">
        <v>6</v>
      </c>
      <c r="I195" s="232"/>
      <c r="J195" s="228"/>
      <c r="K195" s="228"/>
      <c r="L195" s="233"/>
      <c r="M195" s="234"/>
      <c r="N195" s="235"/>
      <c r="O195" s="235"/>
      <c r="P195" s="235"/>
      <c r="Q195" s="235"/>
      <c r="R195" s="235"/>
      <c r="S195" s="235"/>
      <c r="T195" s="236"/>
      <c r="AT195" s="237" t="s">
        <v>155</v>
      </c>
      <c r="AU195" s="237" t="s">
        <v>82</v>
      </c>
      <c r="AV195" s="12" t="s">
        <v>153</v>
      </c>
      <c r="AW195" s="12" t="s">
        <v>33</v>
      </c>
      <c r="AX195" s="12" t="s">
        <v>80</v>
      </c>
      <c r="AY195" s="237" t="s">
        <v>145</v>
      </c>
    </row>
    <row r="196" s="1" customFormat="1" ht="22.5" customHeight="1">
      <c r="B196" s="37"/>
      <c r="C196" s="203" t="s">
        <v>7</v>
      </c>
      <c r="D196" s="203" t="s">
        <v>148</v>
      </c>
      <c r="E196" s="204" t="s">
        <v>284</v>
      </c>
      <c r="F196" s="205" t="s">
        <v>285</v>
      </c>
      <c r="G196" s="206" t="s">
        <v>167</v>
      </c>
      <c r="H196" s="207">
        <v>207.91999999999999</v>
      </c>
      <c r="I196" s="208"/>
      <c r="J196" s="209">
        <f>ROUND(I196*H196,2)</f>
        <v>0</v>
      </c>
      <c r="K196" s="205" t="s">
        <v>152</v>
      </c>
      <c r="L196" s="42"/>
      <c r="M196" s="210" t="s">
        <v>19</v>
      </c>
      <c r="N196" s="211" t="s">
        <v>43</v>
      </c>
      <c r="O196" s="78"/>
      <c r="P196" s="212">
        <f>O196*H196</f>
        <v>0</v>
      </c>
      <c r="Q196" s="212">
        <v>0.018380000000000001</v>
      </c>
      <c r="R196" s="212">
        <f>Q196*H196</f>
        <v>3.8215695999999997</v>
      </c>
      <c r="S196" s="212">
        <v>0</v>
      </c>
      <c r="T196" s="213">
        <f>S196*H196</f>
        <v>0</v>
      </c>
      <c r="AR196" s="16" t="s">
        <v>153</v>
      </c>
      <c r="AT196" s="16" t="s">
        <v>148</v>
      </c>
      <c r="AU196" s="16" t="s">
        <v>82</v>
      </c>
      <c r="AY196" s="16" t="s">
        <v>145</v>
      </c>
      <c r="BE196" s="214">
        <f>IF(N196="základní",J196,0)</f>
        <v>0</v>
      </c>
      <c r="BF196" s="214">
        <f>IF(N196="snížená",J196,0)</f>
        <v>0</v>
      </c>
      <c r="BG196" s="214">
        <f>IF(N196="zákl. přenesená",J196,0)</f>
        <v>0</v>
      </c>
      <c r="BH196" s="214">
        <f>IF(N196="sníž. přenesená",J196,0)</f>
        <v>0</v>
      </c>
      <c r="BI196" s="214">
        <f>IF(N196="nulová",J196,0)</f>
        <v>0</v>
      </c>
      <c r="BJ196" s="16" t="s">
        <v>80</v>
      </c>
      <c r="BK196" s="214">
        <f>ROUND(I196*H196,2)</f>
        <v>0</v>
      </c>
      <c r="BL196" s="16" t="s">
        <v>153</v>
      </c>
      <c r="BM196" s="16" t="s">
        <v>286</v>
      </c>
    </row>
    <row r="197" s="1" customFormat="1">
      <c r="B197" s="37"/>
      <c r="C197" s="38"/>
      <c r="D197" s="217" t="s">
        <v>173</v>
      </c>
      <c r="E197" s="38"/>
      <c r="F197" s="248" t="s">
        <v>287</v>
      </c>
      <c r="G197" s="38"/>
      <c r="H197" s="38"/>
      <c r="I197" s="129"/>
      <c r="J197" s="38"/>
      <c r="K197" s="38"/>
      <c r="L197" s="42"/>
      <c r="M197" s="249"/>
      <c r="N197" s="78"/>
      <c r="O197" s="78"/>
      <c r="P197" s="78"/>
      <c r="Q197" s="78"/>
      <c r="R197" s="78"/>
      <c r="S197" s="78"/>
      <c r="T197" s="79"/>
      <c r="AT197" s="16" t="s">
        <v>173</v>
      </c>
      <c r="AU197" s="16" t="s">
        <v>82</v>
      </c>
    </row>
    <row r="198" s="13" customFormat="1">
      <c r="B198" s="238"/>
      <c r="C198" s="239"/>
      <c r="D198" s="217" t="s">
        <v>155</v>
      </c>
      <c r="E198" s="240" t="s">
        <v>19</v>
      </c>
      <c r="F198" s="241" t="s">
        <v>288</v>
      </c>
      <c r="G198" s="239"/>
      <c r="H198" s="240" t="s">
        <v>19</v>
      </c>
      <c r="I198" s="242"/>
      <c r="J198" s="239"/>
      <c r="K198" s="239"/>
      <c r="L198" s="243"/>
      <c r="M198" s="244"/>
      <c r="N198" s="245"/>
      <c r="O198" s="245"/>
      <c r="P198" s="245"/>
      <c r="Q198" s="245"/>
      <c r="R198" s="245"/>
      <c r="S198" s="245"/>
      <c r="T198" s="246"/>
      <c r="AT198" s="247" t="s">
        <v>155</v>
      </c>
      <c r="AU198" s="247" t="s">
        <v>82</v>
      </c>
      <c r="AV198" s="13" t="s">
        <v>80</v>
      </c>
      <c r="AW198" s="13" t="s">
        <v>33</v>
      </c>
      <c r="AX198" s="13" t="s">
        <v>72</v>
      </c>
      <c r="AY198" s="247" t="s">
        <v>145</v>
      </c>
    </row>
    <row r="199" s="11" customFormat="1">
      <c r="B199" s="215"/>
      <c r="C199" s="216"/>
      <c r="D199" s="217" t="s">
        <v>155</v>
      </c>
      <c r="E199" s="218" t="s">
        <v>19</v>
      </c>
      <c r="F199" s="219" t="s">
        <v>289</v>
      </c>
      <c r="G199" s="216"/>
      <c r="H199" s="220">
        <v>207.91999999999999</v>
      </c>
      <c r="I199" s="221"/>
      <c r="J199" s="216"/>
      <c r="K199" s="216"/>
      <c r="L199" s="222"/>
      <c r="M199" s="223"/>
      <c r="N199" s="224"/>
      <c r="O199" s="224"/>
      <c r="P199" s="224"/>
      <c r="Q199" s="224"/>
      <c r="R199" s="224"/>
      <c r="S199" s="224"/>
      <c r="T199" s="225"/>
      <c r="AT199" s="226" t="s">
        <v>155</v>
      </c>
      <c r="AU199" s="226" t="s">
        <v>82</v>
      </c>
      <c r="AV199" s="11" t="s">
        <v>82</v>
      </c>
      <c r="AW199" s="11" t="s">
        <v>33</v>
      </c>
      <c r="AX199" s="11" t="s">
        <v>72</v>
      </c>
      <c r="AY199" s="226" t="s">
        <v>145</v>
      </c>
    </row>
    <row r="200" s="12" customFormat="1">
      <c r="B200" s="227"/>
      <c r="C200" s="228"/>
      <c r="D200" s="217" t="s">
        <v>155</v>
      </c>
      <c r="E200" s="229" t="s">
        <v>19</v>
      </c>
      <c r="F200" s="230" t="s">
        <v>157</v>
      </c>
      <c r="G200" s="228"/>
      <c r="H200" s="231">
        <v>207.91999999999999</v>
      </c>
      <c r="I200" s="232"/>
      <c r="J200" s="228"/>
      <c r="K200" s="228"/>
      <c r="L200" s="233"/>
      <c r="M200" s="234"/>
      <c r="N200" s="235"/>
      <c r="O200" s="235"/>
      <c r="P200" s="235"/>
      <c r="Q200" s="235"/>
      <c r="R200" s="235"/>
      <c r="S200" s="235"/>
      <c r="T200" s="236"/>
      <c r="AT200" s="237" t="s">
        <v>155</v>
      </c>
      <c r="AU200" s="237" t="s">
        <v>82</v>
      </c>
      <c r="AV200" s="12" t="s">
        <v>153</v>
      </c>
      <c r="AW200" s="12" t="s">
        <v>33</v>
      </c>
      <c r="AX200" s="12" t="s">
        <v>80</v>
      </c>
      <c r="AY200" s="237" t="s">
        <v>145</v>
      </c>
    </row>
    <row r="201" s="1" customFormat="1" ht="22.5" customHeight="1">
      <c r="B201" s="37"/>
      <c r="C201" s="203" t="s">
        <v>290</v>
      </c>
      <c r="D201" s="203" t="s">
        <v>148</v>
      </c>
      <c r="E201" s="204" t="s">
        <v>291</v>
      </c>
      <c r="F201" s="205" t="s">
        <v>292</v>
      </c>
      <c r="G201" s="206" t="s">
        <v>167</v>
      </c>
      <c r="H201" s="207">
        <v>207.91999999999999</v>
      </c>
      <c r="I201" s="208"/>
      <c r="J201" s="209">
        <f>ROUND(I201*H201,2)</f>
        <v>0</v>
      </c>
      <c r="K201" s="205" t="s">
        <v>152</v>
      </c>
      <c r="L201" s="42"/>
      <c r="M201" s="210" t="s">
        <v>19</v>
      </c>
      <c r="N201" s="211" t="s">
        <v>43</v>
      </c>
      <c r="O201" s="78"/>
      <c r="P201" s="212">
        <f>O201*H201</f>
        <v>0</v>
      </c>
      <c r="Q201" s="212">
        <v>0.0079000000000000008</v>
      </c>
      <c r="R201" s="212">
        <f>Q201*H201</f>
        <v>1.642568</v>
      </c>
      <c r="S201" s="212">
        <v>0</v>
      </c>
      <c r="T201" s="213">
        <f>S201*H201</f>
        <v>0</v>
      </c>
      <c r="AR201" s="16" t="s">
        <v>153</v>
      </c>
      <c r="AT201" s="16" t="s">
        <v>148</v>
      </c>
      <c r="AU201" s="16" t="s">
        <v>82</v>
      </c>
      <c r="AY201" s="16" t="s">
        <v>145</v>
      </c>
      <c r="BE201" s="214">
        <f>IF(N201="základní",J201,0)</f>
        <v>0</v>
      </c>
      <c r="BF201" s="214">
        <f>IF(N201="snížená",J201,0)</f>
        <v>0</v>
      </c>
      <c r="BG201" s="214">
        <f>IF(N201="zákl. přenesená",J201,0)</f>
        <v>0</v>
      </c>
      <c r="BH201" s="214">
        <f>IF(N201="sníž. přenesená",J201,0)</f>
        <v>0</v>
      </c>
      <c r="BI201" s="214">
        <f>IF(N201="nulová",J201,0)</f>
        <v>0</v>
      </c>
      <c r="BJ201" s="16" t="s">
        <v>80</v>
      </c>
      <c r="BK201" s="214">
        <f>ROUND(I201*H201,2)</f>
        <v>0</v>
      </c>
      <c r="BL201" s="16" t="s">
        <v>153</v>
      </c>
      <c r="BM201" s="16" t="s">
        <v>293</v>
      </c>
    </row>
    <row r="202" s="1" customFormat="1">
      <c r="B202" s="37"/>
      <c r="C202" s="38"/>
      <c r="D202" s="217" t="s">
        <v>173</v>
      </c>
      <c r="E202" s="38"/>
      <c r="F202" s="248" t="s">
        <v>287</v>
      </c>
      <c r="G202" s="38"/>
      <c r="H202" s="38"/>
      <c r="I202" s="129"/>
      <c r="J202" s="38"/>
      <c r="K202" s="38"/>
      <c r="L202" s="42"/>
      <c r="M202" s="249"/>
      <c r="N202" s="78"/>
      <c r="O202" s="78"/>
      <c r="P202" s="78"/>
      <c r="Q202" s="78"/>
      <c r="R202" s="78"/>
      <c r="S202" s="78"/>
      <c r="T202" s="79"/>
      <c r="AT202" s="16" t="s">
        <v>173</v>
      </c>
      <c r="AU202" s="16" t="s">
        <v>82</v>
      </c>
    </row>
    <row r="203" s="1" customFormat="1" ht="16.5" customHeight="1">
      <c r="B203" s="37"/>
      <c r="C203" s="203" t="s">
        <v>294</v>
      </c>
      <c r="D203" s="203" t="s">
        <v>148</v>
      </c>
      <c r="E203" s="204" t="s">
        <v>295</v>
      </c>
      <c r="F203" s="205" t="s">
        <v>296</v>
      </c>
      <c r="G203" s="206" t="s">
        <v>274</v>
      </c>
      <c r="H203" s="207">
        <v>10</v>
      </c>
      <c r="I203" s="208"/>
      <c r="J203" s="209">
        <f>ROUND(I203*H203,2)</f>
        <v>0</v>
      </c>
      <c r="K203" s="205" t="s">
        <v>152</v>
      </c>
      <c r="L203" s="42"/>
      <c r="M203" s="210" t="s">
        <v>19</v>
      </c>
      <c r="N203" s="211" t="s">
        <v>43</v>
      </c>
      <c r="O203" s="78"/>
      <c r="P203" s="212">
        <f>O203*H203</f>
        <v>0</v>
      </c>
      <c r="Q203" s="212">
        <v>0.1575</v>
      </c>
      <c r="R203" s="212">
        <f>Q203*H203</f>
        <v>1.575</v>
      </c>
      <c r="S203" s="212">
        <v>0</v>
      </c>
      <c r="T203" s="213">
        <f>S203*H203</f>
        <v>0</v>
      </c>
      <c r="AR203" s="16" t="s">
        <v>153</v>
      </c>
      <c r="AT203" s="16" t="s">
        <v>148</v>
      </c>
      <c r="AU203" s="16" t="s">
        <v>82</v>
      </c>
      <c r="AY203" s="16" t="s">
        <v>145</v>
      </c>
      <c r="BE203" s="214">
        <f>IF(N203="základní",J203,0)</f>
        <v>0</v>
      </c>
      <c r="BF203" s="214">
        <f>IF(N203="snížená",J203,0)</f>
        <v>0</v>
      </c>
      <c r="BG203" s="214">
        <f>IF(N203="zákl. přenesená",J203,0)</f>
        <v>0</v>
      </c>
      <c r="BH203" s="214">
        <f>IF(N203="sníž. přenesená",J203,0)</f>
        <v>0</v>
      </c>
      <c r="BI203" s="214">
        <f>IF(N203="nulová",J203,0)</f>
        <v>0</v>
      </c>
      <c r="BJ203" s="16" t="s">
        <v>80</v>
      </c>
      <c r="BK203" s="214">
        <f>ROUND(I203*H203,2)</f>
        <v>0</v>
      </c>
      <c r="BL203" s="16" t="s">
        <v>153</v>
      </c>
      <c r="BM203" s="16" t="s">
        <v>297</v>
      </c>
    </row>
    <row r="204" s="11" customFormat="1">
      <c r="B204" s="215"/>
      <c r="C204" s="216"/>
      <c r="D204" s="217" t="s">
        <v>155</v>
      </c>
      <c r="E204" s="218" t="s">
        <v>19</v>
      </c>
      <c r="F204" s="219" t="s">
        <v>298</v>
      </c>
      <c r="G204" s="216"/>
      <c r="H204" s="220">
        <v>8</v>
      </c>
      <c r="I204" s="221"/>
      <c r="J204" s="216"/>
      <c r="K204" s="216"/>
      <c r="L204" s="222"/>
      <c r="M204" s="223"/>
      <c r="N204" s="224"/>
      <c r="O204" s="224"/>
      <c r="P204" s="224"/>
      <c r="Q204" s="224"/>
      <c r="R204" s="224"/>
      <c r="S204" s="224"/>
      <c r="T204" s="225"/>
      <c r="AT204" s="226" t="s">
        <v>155</v>
      </c>
      <c r="AU204" s="226" t="s">
        <v>82</v>
      </c>
      <c r="AV204" s="11" t="s">
        <v>82</v>
      </c>
      <c r="AW204" s="11" t="s">
        <v>33</v>
      </c>
      <c r="AX204" s="11" t="s">
        <v>72</v>
      </c>
      <c r="AY204" s="226" t="s">
        <v>145</v>
      </c>
    </row>
    <row r="205" s="13" customFormat="1">
      <c r="B205" s="238"/>
      <c r="C205" s="239"/>
      <c r="D205" s="217" t="s">
        <v>155</v>
      </c>
      <c r="E205" s="240" t="s">
        <v>19</v>
      </c>
      <c r="F205" s="241" t="s">
        <v>299</v>
      </c>
      <c r="G205" s="239"/>
      <c r="H205" s="240" t="s">
        <v>19</v>
      </c>
      <c r="I205" s="242"/>
      <c r="J205" s="239"/>
      <c r="K205" s="239"/>
      <c r="L205" s="243"/>
      <c r="M205" s="244"/>
      <c r="N205" s="245"/>
      <c r="O205" s="245"/>
      <c r="P205" s="245"/>
      <c r="Q205" s="245"/>
      <c r="R205" s="245"/>
      <c r="S205" s="245"/>
      <c r="T205" s="246"/>
      <c r="AT205" s="247" t="s">
        <v>155</v>
      </c>
      <c r="AU205" s="247" t="s">
        <v>82</v>
      </c>
      <c r="AV205" s="13" t="s">
        <v>80</v>
      </c>
      <c r="AW205" s="13" t="s">
        <v>33</v>
      </c>
      <c r="AX205" s="13" t="s">
        <v>72</v>
      </c>
      <c r="AY205" s="247" t="s">
        <v>145</v>
      </c>
    </row>
    <row r="206" s="11" customFormat="1">
      <c r="B206" s="215"/>
      <c r="C206" s="216"/>
      <c r="D206" s="217" t="s">
        <v>155</v>
      </c>
      <c r="E206" s="218" t="s">
        <v>19</v>
      </c>
      <c r="F206" s="219" t="s">
        <v>276</v>
      </c>
      <c r="G206" s="216"/>
      <c r="H206" s="220">
        <v>2</v>
      </c>
      <c r="I206" s="221"/>
      <c r="J206" s="216"/>
      <c r="K206" s="216"/>
      <c r="L206" s="222"/>
      <c r="M206" s="223"/>
      <c r="N206" s="224"/>
      <c r="O206" s="224"/>
      <c r="P206" s="224"/>
      <c r="Q206" s="224"/>
      <c r="R206" s="224"/>
      <c r="S206" s="224"/>
      <c r="T206" s="225"/>
      <c r="AT206" s="226" t="s">
        <v>155</v>
      </c>
      <c r="AU206" s="226" t="s">
        <v>82</v>
      </c>
      <c r="AV206" s="11" t="s">
        <v>82</v>
      </c>
      <c r="AW206" s="11" t="s">
        <v>33</v>
      </c>
      <c r="AX206" s="11" t="s">
        <v>72</v>
      </c>
      <c r="AY206" s="226" t="s">
        <v>145</v>
      </c>
    </row>
    <row r="207" s="13" customFormat="1">
      <c r="B207" s="238"/>
      <c r="C207" s="239"/>
      <c r="D207" s="217" t="s">
        <v>155</v>
      </c>
      <c r="E207" s="240" t="s">
        <v>19</v>
      </c>
      <c r="F207" s="241" t="s">
        <v>300</v>
      </c>
      <c r="G207" s="239"/>
      <c r="H207" s="240" t="s">
        <v>19</v>
      </c>
      <c r="I207" s="242"/>
      <c r="J207" s="239"/>
      <c r="K207" s="239"/>
      <c r="L207" s="243"/>
      <c r="M207" s="244"/>
      <c r="N207" s="245"/>
      <c r="O207" s="245"/>
      <c r="P207" s="245"/>
      <c r="Q207" s="245"/>
      <c r="R207" s="245"/>
      <c r="S207" s="245"/>
      <c r="T207" s="246"/>
      <c r="AT207" s="247" t="s">
        <v>155</v>
      </c>
      <c r="AU207" s="247" t="s">
        <v>82</v>
      </c>
      <c r="AV207" s="13" t="s">
        <v>80</v>
      </c>
      <c r="AW207" s="13" t="s">
        <v>33</v>
      </c>
      <c r="AX207" s="13" t="s">
        <v>72</v>
      </c>
      <c r="AY207" s="247" t="s">
        <v>145</v>
      </c>
    </row>
    <row r="208" s="12" customFormat="1">
      <c r="B208" s="227"/>
      <c r="C208" s="228"/>
      <c r="D208" s="217" t="s">
        <v>155</v>
      </c>
      <c r="E208" s="229" t="s">
        <v>19</v>
      </c>
      <c r="F208" s="230" t="s">
        <v>157</v>
      </c>
      <c r="G208" s="228"/>
      <c r="H208" s="231">
        <v>10</v>
      </c>
      <c r="I208" s="232"/>
      <c r="J208" s="228"/>
      <c r="K208" s="228"/>
      <c r="L208" s="233"/>
      <c r="M208" s="234"/>
      <c r="N208" s="235"/>
      <c r="O208" s="235"/>
      <c r="P208" s="235"/>
      <c r="Q208" s="235"/>
      <c r="R208" s="235"/>
      <c r="S208" s="235"/>
      <c r="T208" s="236"/>
      <c r="AT208" s="237" t="s">
        <v>155</v>
      </c>
      <c r="AU208" s="237" t="s">
        <v>82</v>
      </c>
      <c r="AV208" s="12" t="s">
        <v>153</v>
      </c>
      <c r="AW208" s="12" t="s">
        <v>33</v>
      </c>
      <c r="AX208" s="12" t="s">
        <v>80</v>
      </c>
      <c r="AY208" s="237" t="s">
        <v>145</v>
      </c>
    </row>
    <row r="209" s="1" customFormat="1" ht="22.5" customHeight="1">
      <c r="B209" s="37"/>
      <c r="C209" s="203" t="s">
        <v>301</v>
      </c>
      <c r="D209" s="203" t="s">
        <v>148</v>
      </c>
      <c r="E209" s="204" t="s">
        <v>302</v>
      </c>
      <c r="F209" s="205" t="s">
        <v>303</v>
      </c>
      <c r="G209" s="206" t="s">
        <v>167</v>
      </c>
      <c r="H209" s="207">
        <v>848.58500000000004</v>
      </c>
      <c r="I209" s="208"/>
      <c r="J209" s="209">
        <f>ROUND(I209*H209,2)</f>
        <v>0</v>
      </c>
      <c r="K209" s="205" t="s">
        <v>152</v>
      </c>
      <c r="L209" s="42"/>
      <c r="M209" s="210" t="s">
        <v>19</v>
      </c>
      <c r="N209" s="211" t="s">
        <v>43</v>
      </c>
      <c r="O209" s="78"/>
      <c r="P209" s="212">
        <f>O209*H209</f>
        <v>0</v>
      </c>
      <c r="Q209" s="212">
        <v>0.028400000000000002</v>
      </c>
      <c r="R209" s="212">
        <f>Q209*H209</f>
        <v>24.099814000000002</v>
      </c>
      <c r="S209" s="212">
        <v>0</v>
      </c>
      <c r="T209" s="213">
        <f>S209*H209</f>
        <v>0</v>
      </c>
      <c r="AR209" s="16" t="s">
        <v>153</v>
      </c>
      <c r="AT209" s="16" t="s">
        <v>148</v>
      </c>
      <c r="AU209" s="16" t="s">
        <v>82</v>
      </c>
      <c r="AY209" s="16" t="s">
        <v>145</v>
      </c>
      <c r="BE209" s="214">
        <f>IF(N209="základní",J209,0)</f>
        <v>0</v>
      </c>
      <c r="BF209" s="214">
        <f>IF(N209="snížená",J209,0)</f>
        <v>0</v>
      </c>
      <c r="BG209" s="214">
        <f>IF(N209="zákl. přenesená",J209,0)</f>
        <v>0</v>
      </c>
      <c r="BH209" s="214">
        <f>IF(N209="sníž. přenesená",J209,0)</f>
        <v>0</v>
      </c>
      <c r="BI209" s="214">
        <f>IF(N209="nulová",J209,0)</f>
        <v>0</v>
      </c>
      <c r="BJ209" s="16" t="s">
        <v>80</v>
      </c>
      <c r="BK209" s="214">
        <f>ROUND(I209*H209,2)</f>
        <v>0</v>
      </c>
      <c r="BL209" s="16" t="s">
        <v>153</v>
      </c>
      <c r="BM209" s="16" t="s">
        <v>304</v>
      </c>
    </row>
    <row r="210" s="1" customFormat="1">
      <c r="B210" s="37"/>
      <c r="C210" s="38"/>
      <c r="D210" s="217" t="s">
        <v>173</v>
      </c>
      <c r="E210" s="38"/>
      <c r="F210" s="248" t="s">
        <v>257</v>
      </c>
      <c r="G210" s="38"/>
      <c r="H210" s="38"/>
      <c r="I210" s="129"/>
      <c r="J210" s="38"/>
      <c r="K210" s="38"/>
      <c r="L210" s="42"/>
      <c r="M210" s="249"/>
      <c r="N210" s="78"/>
      <c r="O210" s="78"/>
      <c r="P210" s="78"/>
      <c r="Q210" s="78"/>
      <c r="R210" s="78"/>
      <c r="S210" s="78"/>
      <c r="T210" s="79"/>
      <c r="AT210" s="16" t="s">
        <v>173</v>
      </c>
      <c r="AU210" s="16" t="s">
        <v>82</v>
      </c>
    </row>
    <row r="211" s="11" customFormat="1">
      <c r="B211" s="215"/>
      <c r="C211" s="216"/>
      <c r="D211" s="217" t="s">
        <v>155</v>
      </c>
      <c r="E211" s="218" t="s">
        <v>19</v>
      </c>
      <c r="F211" s="219" t="s">
        <v>305</v>
      </c>
      <c r="G211" s="216"/>
      <c r="H211" s="220">
        <v>122.727</v>
      </c>
      <c r="I211" s="221"/>
      <c r="J211" s="216"/>
      <c r="K211" s="216"/>
      <c r="L211" s="222"/>
      <c r="M211" s="223"/>
      <c r="N211" s="224"/>
      <c r="O211" s="224"/>
      <c r="P211" s="224"/>
      <c r="Q211" s="224"/>
      <c r="R211" s="224"/>
      <c r="S211" s="224"/>
      <c r="T211" s="225"/>
      <c r="AT211" s="226" t="s">
        <v>155</v>
      </c>
      <c r="AU211" s="226" t="s">
        <v>82</v>
      </c>
      <c r="AV211" s="11" t="s">
        <v>82</v>
      </c>
      <c r="AW211" s="11" t="s">
        <v>33</v>
      </c>
      <c r="AX211" s="11" t="s">
        <v>72</v>
      </c>
      <c r="AY211" s="226" t="s">
        <v>145</v>
      </c>
    </row>
    <row r="212" s="11" customFormat="1">
      <c r="B212" s="215"/>
      <c r="C212" s="216"/>
      <c r="D212" s="217" t="s">
        <v>155</v>
      </c>
      <c r="E212" s="218" t="s">
        <v>19</v>
      </c>
      <c r="F212" s="219" t="s">
        <v>306</v>
      </c>
      <c r="G212" s="216"/>
      <c r="H212" s="220">
        <v>5.1399999999999997</v>
      </c>
      <c r="I212" s="221"/>
      <c r="J212" s="216"/>
      <c r="K212" s="216"/>
      <c r="L212" s="222"/>
      <c r="M212" s="223"/>
      <c r="N212" s="224"/>
      <c r="O212" s="224"/>
      <c r="P212" s="224"/>
      <c r="Q212" s="224"/>
      <c r="R212" s="224"/>
      <c r="S212" s="224"/>
      <c r="T212" s="225"/>
      <c r="AT212" s="226" t="s">
        <v>155</v>
      </c>
      <c r="AU212" s="226" t="s">
        <v>82</v>
      </c>
      <c r="AV212" s="11" t="s">
        <v>82</v>
      </c>
      <c r="AW212" s="11" t="s">
        <v>33</v>
      </c>
      <c r="AX212" s="11" t="s">
        <v>72</v>
      </c>
      <c r="AY212" s="226" t="s">
        <v>145</v>
      </c>
    </row>
    <row r="213" s="11" customFormat="1">
      <c r="B213" s="215"/>
      <c r="C213" s="216"/>
      <c r="D213" s="217" t="s">
        <v>155</v>
      </c>
      <c r="E213" s="218" t="s">
        <v>19</v>
      </c>
      <c r="F213" s="219" t="s">
        <v>307</v>
      </c>
      <c r="G213" s="216"/>
      <c r="H213" s="220">
        <v>160.88399999999999</v>
      </c>
      <c r="I213" s="221"/>
      <c r="J213" s="216"/>
      <c r="K213" s="216"/>
      <c r="L213" s="222"/>
      <c r="M213" s="223"/>
      <c r="N213" s="224"/>
      <c r="O213" s="224"/>
      <c r="P213" s="224"/>
      <c r="Q213" s="224"/>
      <c r="R213" s="224"/>
      <c r="S213" s="224"/>
      <c r="T213" s="225"/>
      <c r="AT213" s="226" t="s">
        <v>155</v>
      </c>
      <c r="AU213" s="226" t="s">
        <v>82</v>
      </c>
      <c r="AV213" s="11" t="s">
        <v>82</v>
      </c>
      <c r="AW213" s="11" t="s">
        <v>33</v>
      </c>
      <c r="AX213" s="11" t="s">
        <v>72</v>
      </c>
      <c r="AY213" s="226" t="s">
        <v>145</v>
      </c>
    </row>
    <row r="214" s="11" customFormat="1">
      <c r="B214" s="215"/>
      <c r="C214" s="216"/>
      <c r="D214" s="217" t="s">
        <v>155</v>
      </c>
      <c r="E214" s="218" t="s">
        <v>19</v>
      </c>
      <c r="F214" s="219" t="s">
        <v>308</v>
      </c>
      <c r="G214" s="216"/>
      <c r="H214" s="220">
        <v>25.879000000000001</v>
      </c>
      <c r="I214" s="221"/>
      <c r="J214" s="216"/>
      <c r="K214" s="216"/>
      <c r="L214" s="222"/>
      <c r="M214" s="223"/>
      <c r="N214" s="224"/>
      <c r="O214" s="224"/>
      <c r="P214" s="224"/>
      <c r="Q214" s="224"/>
      <c r="R214" s="224"/>
      <c r="S214" s="224"/>
      <c r="T214" s="225"/>
      <c r="AT214" s="226" t="s">
        <v>155</v>
      </c>
      <c r="AU214" s="226" t="s">
        <v>82</v>
      </c>
      <c r="AV214" s="11" t="s">
        <v>82</v>
      </c>
      <c r="AW214" s="11" t="s">
        <v>33</v>
      </c>
      <c r="AX214" s="11" t="s">
        <v>72</v>
      </c>
      <c r="AY214" s="226" t="s">
        <v>145</v>
      </c>
    </row>
    <row r="215" s="13" customFormat="1">
      <c r="B215" s="238"/>
      <c r="C215" s="239"/>
      <c r="D215" s="217" t="s">
        <v>155</v>
      </c>
      <c r="E215" s="240" t="s">
        <v>19</v>
      </c>
      <c r="F215" s="241" t="s">
        <v>309</v>
      </c>
      <c r="G215" s="239"/>
      <c r="H215" s="240" t="s">
        <v>19</v>
      </c>
      <c r="I215" s="242"/>
      <c r="J215" s="239"/>
      <c r="K215" s="239"/>
      <c r="L215" s="243"/>
      <c r="M215" s="244"/>
      <c r="N215" s="245"/>
      <c r="O215" s="245"/>
      <c r="P215" s="245"/>
      <c r="Q215" s="245"/>
      <c r="R215" s="245"/>
      <c r="S215" s="245"/>
      <c r="T215" s="246"/>
      <c r="AT215" s="247" t="s">
        <v>155</v>
      </c>
      <c r="AU215" s="247" t="s">
        <v>82</v>
      </c>
      <c r="AV215" s="13" t="s">
        <v>80</v>
      </c>
      <c r="AW215" s="13" t="s">
        <v>33</v>
      </c>
      <c r="AX215" s="13" t="s">
        <v>72</v>
      </c>
      <c r="AY215" s="247" t="s">
        <v>145</v>
      </c>
    </row>
    <row r="216" s="11" customFormat="1">
      <c r="B216" s="215"/>
      <c r="C216" s="216"/>
      <c r="D216" s="217" t="s">
        <v>155</v>
      </c>
      <c r="E216" s="218" t="s">
        <v>19</v>
      </c>
      <c r="F216" s="219" t="s">
        <v>310</v>
      </c>
      <c r="G216" s="216"/>
      <c r="H216" s="220">
        <v>-80.680000000000007</v>
      </c>
      <c r="I216" s="221"/>
      <c r="J216" s="216"/>
      <c r="K216" s="216"/>
      <c r="L216" s="222"/>
      <c r="M216" s="223"/>
      <c r="N216" s="224"/>
      <c r="O216" s="224"/>
      <c r="P216" s="224"/>
      <c r="Q216" s="224"/>
      <c r="R216" s="224"/>
      <c r="S216" s="224"/>
      <c r="T216" s="225"/>
      <c r="AT216" s="226" t="s">
        <v>155</v>
      </c>
      <c r="AU216" s="226" t="s">
        <v>82</v>
      </c>
      <c r="AV216" s="11" t="s">
        <v>82</v>
      </c>
      <c r="AW216" s="11" t="s">
        <v>33</v>
      </c>
      <c r="AX216" s="11" t="s">
        <v>72</v>
      </c>
      <c r="AY216" s="226" t="s">
        <v>145</v>
      </c>
    </row>
    <row r="217" s="13" customFormat="1">
      <c r="B217" s="238"/>
      <c r="C217" s="239"/>
      <c r="D217" s="217" t="s">
        <v>155</v>
      </c>
      <c r="E217" s="240" t="s">
        <v>19</v>
      </c>
      <c r="F217" s="241" t="s">
        <v>311</v>
      </c>
      <c r="G217" s="239"/>
      <c r="H217" s="240" t="s">
        <v>19</v>
      </c>
      <c r="I217" s="242"/>
      <c r="J217" s="239"/>
      <c r="K217" s="239"/>
      <c r="L217" s="243"/>
      <c r="M217" s="244"/>
      <c r="N217" s="245"/>
      <c r="O217" s="245"/>
      <c r="P217" s="245"/>
      <c r="Q217" s="245"/>
      <c r="R217" s="245"/>
      <c r="S217" s="245"/>
      <c r="T217" s="246"/>
      <c r="AT217" s="247" t="s">
        <v>155</v>
      </c>
      <c r="AU217" s="247" t="s">
        <v>82</v>
      </c>
      <c r="AV217" s="13" t="s">
        <v>80</v>
      </c>
      <c r="AW217" s="13" t="s">
        <v>33</v>
      </c>
      <c r="AX217" s="13" t="s">
        <v>72</v>
      </c>
      <c r="AY217" s="247" t="s">
        <v>145</v>
      </c>
    </row>
    <row r="218" s="11" customFormat="1">
      <c r="B218" s="215"/>
      <c r="C218" s="216"/>
      <c r="D218" s="217" t="s">
        <v>155</v>
      </c>
      <c r="E218" s="218" t="s">
        <v>19</v>
      </c>
      <c r="F218" s="219" t="s">
        <v>312</v>
      </c>
      <c r="G218" s="216"/>
      <c r="H218" s="220">
        <v>-37.960000000000001</v>
      </c>
      <c r="I218" s="221"/>
      <c r="J218" s="216"/>
      <c r="K218" s="216"/>
      <c r="L218" s="222"/>
      <c r="M218" s="223"/>
      <c r="N218" s="224"/>
      <c r="O218" s="224"/>
      <c r="P218" s="224"/>
      <c r="Q218" s="224"/>
      <c r="R218" s="224"/>
      <c r="S218" s="224"/>
      <c r="T218" s="225"/>
      <c r="AT218" s="226" t="s">
        <v>155</v>
      </c>
      <c r="AU218" s="226" t="s">
        <v>82</v>
      </c>
      <c r="AV218" s="11" t="s">
        <v>82</v>
      </c>
      <c r="AW218" s="11" t="s">
        <v>33</v>
      </c>
      <c r="AX218" s="11" t="s">
        <v>72</v>
      </c>
      <c r="AY218" s="226" t="s">
        <v>145</v>
      </c>
    </row>
    <row r="219" s="13" customFormat="1">
      <c r="B219" s="238"/>
      <c r="C219" s="239"/>
      <c r="D219" s="217" t="s">
        <v>155</v>
      </c>
      <c r="E219" s="240" t="s">
        <v>19</v>
      </c>
      <c r="F219" s="241" t="s">
        <v>313</v>
      </c>
      <c r="G219" s="239"/>
      <c r="H219" s="240" t="s">
        <v>19</v>
      </c>
      <c r="I219" s="242"/>
      <c r="J219" s="239"/>
      <c r="K219" s="239"/>
      <c r="L219" s="243"/>
      <c r="M219" s="244"/>
      <c r="N219" s="245"/>
      <c r="O219" s="245"/>
      <c r="P219" s="245"/>
      <c r="Q219" s="245"/>
      <c r="R219" s="245"/>
      <c r="S219" s="245"/>
      <c r="T219" s="246"/>
      <c r="AT219" s="247" t="s">
        <v>155</v>
      </c>
      <c r="AU219" s="247" t="s">
        <v>82</v>
      </c>
      <c r="AV219" s="13" t="s">
        <v>80</v>
      </c>
      <c r="AW219" s="13" t="s">
        <v>33</v>
      </c>
      <c r="AX219" s="13" t="s">
        <v>72</v>
      </c>
      <c r="AY219" s="247" t="s">
        <v>145</v>
      </c>
    </row>
    <row r="220" s="11" customFormat="1">
      <c r="B220" s="215"/>
      <c r="C220" s="216"/>
      <c r="D220" s="217" t="s">
        <v>155</v>
      </c>
      <c r="E220" s="218" t="s">
        <v>19</v>
      </c>
      <c r="F220" s="219" t="s">
        <v>314</v>
      </c>
      <c r="G220" s="216"/>
      <c r="H220" s="220">
        <v>33.119999999999997</v>
      </c>
      <c r="I220" s="221"/>
      <c r="J220" s="216"/>
      <c r="K220" s="216"/>
      <c r="L220" s="222"/>
      <c r="M220" s="223"/>
      <c r="N220" s="224"/>
      <c r="O220" s="224"/>
      <c r="P220" s="224"/>
      <c r="Q220" s="224"/>
      <c r="R220" s="224"/>
      <c r="S220" s="224"/>
      <c r="T220" s="225"/>
      <c r="AT220" s="226" t="s">
        <v>155</v>
      </c>
      <c r="AU220" s="226" t="s">
        <v>82</v>
      </c>
      <c r="AV220" s="11" t="s">
        <v>82</v>
      </c>
      <c r="AW220" s="11" t="s">
        <v>33</v>
      </c>
      <c r="AX220" s="11" t="s">
        <v>72</v>
      </c>
      <c r="AY220" s="226" t="s">
        <v>145</v>
      </c>
    </row>
    <row r="221" s="13" customFormat="1">
      <c r="B221" s="238"/>
      <c r="C221" s="239"/>
      <c r="D221" s="217" t="s">
        <v>155</v>
      </c>
      <c r="E221" s="240" t="s">
        <v>19</v>
      </c>
      <c r="F221" s="241" t="s">
        <v>315</v>
      </c>
      <c r="G221" s="239"/>
      <c r="H221" s="240" t="s">
        <v>19</v>
      </c>
      <c r="I221" s="242"/>
      <c r="J221" s="239"/>
      <c r="K221" s="239"/>
      <c r="L221" s="243"/>
      <c r="M221" s="244"/>
      <c r="N221" s="245"/>
      <c r="O221" s="245"/>
      <c r="P221" s="245"/>
      <c r="Q221" s="245"/>
      <c r="R221" s="245"/>
      <c r="S221" s="245"/>
      <c r="T221" s="246"/>
      <c r="AT221" s="247" t="s">
        <v>155</v>
      </c>
      <c r="AU221" s="247" t="s">
        <v>82</v>
      </c>
      <c r="AV221" s="13" t="s">
        <v>80</v>
      </c>
      <c r="AW221" s="13" t="s">
        <v>33</v>
      </c>
      <c r="AX221" s="13" t="s">
        <v>72</v>
      </c>
      <c r="AY221" s="247" t="s">
        <v>145</v>
      </c>
    </row>
    <row r="222" s="11" customFormat="1">
      <c r="B222" s="215"/>
      <c r="C222" s="216"/>
      <c r="D222" s="217" t="s">
        <v>155</v>
      </c>
      <c r="E222" s="218" t="s">
        <v>19</v>
      </c>
      <c r="F222" s="219" t="s">
        <v>316</v>
      </c>
      <c r="G222" s="216"/>
      <c r="H222" s="220">
        <v>31.914000000000001</v>
      </c>
      <c r="I222" s="221"/>
      <c r="J222" s="216"/>
      <c r="K222" s="216"/>
      <c r="L222" s="222"/>
      <c r="M222" s="223"/>
      <c r="N222" s="224"/>
      <c r="O222" s="224"/>
      <c r="P222" s="224"/>
      <c r="Q222" s="224"/>
      <c r="R222" s="224"/>
      <c r="S222" s="224"/>
      <c r="T222" s="225"/>
      <c r="AT222" s="226" t="s">
        <v>155</v>
      </c>
      <c r="AU222" s="226" t="s">
        <v>82</v>
      </c>
      <c r="AV222" s="11" t="s">
        <v>82</v>
      </c>
      <c r="AW222" s="11" t="s">
        <v>33</v>
      </c>
      <c r="AX222" s="11" t="s">
        <v>72</v>
      </c>
      <c r="AY222" s="226" t="s">
        <v>145</v>
      </c>
    </row>
    <row r="223" s="11" customFormat="1">
      <c r="B223" s="215"/>
      <c r="C223" s="216"/>
      <c r="D223" s="217" t="s">
        <v>155</v>
      </c>
      <c r="E223" s="218" t="s">
        <v>19</v>
      </c>
      <c r="F223" s="219" t="s">
        <v>317</v>
      </c>
      <c r="G223" s="216"/>
      <c r="H223" s="220">
        <v>58.829999999999998</v>
      </c>
      <c r="I223" s="221"/>
      <c r="J223" s="216"/>
      <c r="K223" s="216"/>
      <c r="L223" s="222"/>
      <c r="M223" s="223"/>
      <c r="N223" s="224"/>
      <c r="O223" s="224"/>
      <c r="P223" s="224"/>
      <c r="Q223" s="224"/>
      <c r="R223" s="224"/>
      <c r="S223" s="224"/>
      <c r="T223" s="225"/>
      <c r="AT223" s="226" t="s">
        <v>155</v>
      </c>
      <c r="AU223" s="226" t="s">
        <v>82</v>
      </c>
      <c r="AV223" s="11" t="s">
        <v>82</v>
      </c>
      <c r="AW223" s="11" t="s">
        <v>33</v>
      </c>
      <c r="AX223" s="11" t="s">
        <v>72</v>
      </c>
      <c r="AY223" s="226" t="s">
        <v>145</v>
      </c>
    </row>
    <row r="224" s="13" customFormat="1">
      <c r="B224" s="238"/>
      <c r="C224" s="239"/>
      <c r="D224" s="217" t="s">
        <v>155</v>
      </c>
      <c r="E224" s="240" t="s">
        <v>19</v>
      </c>
      <c r="F224" s="241" t="s">
        <v>318</v>
      </c>
      <c r="G224" s="239"/>
      <c r="H224" s="240" t="s">
        <v>19</v>
      </c>
      <c r="I224" s="242"/>
      <c r="J224" s="239"/>
      <c r="K224" s="239"/>
      <c r="L224" s="243"/>
      <c r="M224" s="244"/>
      <c r="N224" s="245"/>
      <c r="O224" s="245"/>
      <c r="P224" s="245"/>
      <c r="Q224" s="245"/>
      <c r="R224" s="245"/>
      <c r="S224" s="245"/>
      <c r="T224" s="246"/>
      <c r="AT224" s="247" t="s">
        <v>155</v>
      </c>
      <c r="AU224" s="247" t="s">
        <v>82</v>
      </c>
      <c r="AV224" s="13" t="s">
        <v>80</v>
      </c>
      <c r="AW224" s="13" t="s">
        <v>33</v>
      </c>
      <c r="AX224" s="13" t="s">
        <v>72</v>
      </c>
      <c r="AY224" s="247" t="s">
        <v>145</v>
      </c>
    </row>
    <row r="225" s="11" customFormat="1">
      <c r="B225" s="215"/>
      <c r="C225" s="216"/>
      <c r="D225" s="217" t="s">
        <v>155</v>
      </c>
      <c r="E225" s="218" t="s">
        <v>19</v>
      </c>
      <c r="F225" s="219" t="s">
        <v>319</v>
      </c>
      <c r="G225" s="216"/>
      <c r="H225" s="220">
        <v>57.905000000000001</v>
      </c>
      <c r="I225" s="221"/>
      <c r="J225" s="216"/>
      <c r="K225" s="216"/>
      <c r="L225" s="222"/>
      <c r="M225" s="223"/>
      <c r="N225" s="224"/>
      <c r="O225" s="224"/>
      <c r="P225" s="224"/>
      <c r="Q225" s="224"/>
      <c r="R225" s="224"/>
      <c r="S225" s="224"/>
      <c r="T225" s="225"/>
      <c r="AT225" s="226" t="s">
        <v>155</v>
      </c>
      <c r="AU225" s="226" t="s">
        <v>82</v>
      </c>
      <c r="AV225" s="11" t="s">
        <v>82</v>
      </c>
      <c r="AW225" s="11" t="s">
        <v>33</v>
      </c>
      <c r="AX225" s="11" t="s">
        <v>72</v>
      </c>
      <c r="AY225" s="226" t="s">
        <v>145</v>
      </c>
    </row>
    <row r="226" s="13" customFormat="1">
      <c r="B226" s="238"/>
      <c r="C226" s="239"/>
      <c r="D226" s="217" t="s">
        <v>155</v>
      </c>
      <c r="E226" s="240" t="s">
        <v>19</v>
      </c>
      <c r="F226" s="241" t="s">
        <v>320</v>
      </c>
      <c r="G226" s="239"/>
      <c r="H226" s="240" t="s">
        <v>19</v>
      </c>
      <c r="I226" s="242"/>
      <c r="J226" s="239"/>
      <c r="K226" s="239"/>
      <c r="L226" s="243"/>
      <c r="M226" s="244"/>
      <c r="N226" s="245"/>
      <c r="O226" s="245"/>
      <c r="P226" s="245"/>
      <c r="Q226" s="245"/>
      <c r="R226" s="245"/>
      <c r="S226" s="245"/>
      <c r="T226" s="246"/>
      <c r="AT226" s="247" t="s">
        <v>155</v>
      </c>
      <c r="AU226" s="247" t="s">
        <v>82</v>
      </c>
      <c r="AV226" s="13" t="s">
        <v>80</v>
      </c>
      <c r="AW226" s="13" t="s">
        <v>33</v>
      </c>
      <c r="AX226" s="13" t="s">
        <v>72</v>
      </c>
      <c r="AY226" s="247" t="s">
        <v>145</v>
      </c>
    </row>
    <row r="227" s="11" customFormat="1">
      <c r="B227" s="215"/>
      <c r="C227" s="216"/>
      <c r="D227" s="217" t="s">
        <v>155</v>
      </c>
      <c r="E227" s="218" t="s">
        <v>19</v>
      </c>
      <c r="F227" s="219" t="s">
        <v>321</v>
      </c>
      <c r="G227" s="216"/>
      <c r="H227" s="220">
        <v>17.420000000000002</v>
      </c>
      <c r="I227" s="221"/>
      <c r="J227" s="216"/>
      <c r="K227" s="216"/>
      <c r="L227" s="222"/>
      <c r="M227" s="223"/>
      <c r="N227" s="224"/>
      <c r="O227" s="224"/>
      <c r="P227" s="224"/>
      <c r="Q227" s="224"/>
      <c r="R227" s="224"/>
      <c r="S227" s="224"/>
      <c r="T227" s="225"/>
      <c r="AT227" s="226" t="s">
        <v>155</v>
      </c>
      <c r="AU227" s="226" t="s">
        <v>82</v>
      </c>
      <c r="AV227" s="11" t="s">
        <v>82</v>
      </c>
      <c r="AW227" s="11" t="s">
        <v>33</v>
      </c>
      <c r="AX227" s="11" t="s">
        <v>72</v>
      </c>
      <c r="AY227" s="226" t="s">
        <v>145</v>
      </c>
    </row>
    <row r="228" s="11" customFormat="1">
      <c r="B228" s="215"/>
      <c r="C228" s="216"/>
      <c r="D228" s="217" t="s">
        <v>155</v>
      </c>
      <c r="E228" s="218" t="s">
        <v>19</v>
      </c>
      <c r="F228" s="219" t="s">
        <v>322</v>
      </c>
      <c r="G228" s="216"/>
      <c r="H228" s="220">
        <v>20.167999999999999</v>
      </c>
      <c r="I228" s="221"/>
      <c r="J228" s="216"/>
      <c r="K228" s="216"/>
      <c r="L228" s="222"/>
      <c r="M228" s="223"/>
      <c r="N228" s="224"/>
      <c r="O228" s="224"/>
      <c r="P228" s="224"/>
      <c r="Q228" s="224"/>
      <c r="R228" s="224"/>
      <c r="S228" s="224"/>
      <c r="T228" s="225"/>
      <c r="AT228" s="226" t="s">
        <v>155</v>
      </c>
      <c r="AU228" s="226" t="s">
        <v>82</v>
      </c>
      <c r="AV228" s="11" t="s">
        <v>82</v>
      </c>
      <c r="AW228" s="11" t="s">
        <v>33</v>
      </c>
      <c r="AX228" s="11" t="s">
        <v>72</v>
      </c>
      <c r="AY228" s="226" t="s">
        <v>145</v>
      </c>
    </row>
    <row r="229" s="13" customFormat="1">
      <c r="B229" s="238"/>
      <c r="C229" s="239"/>
      <c r="D229" s="217" t="s">
        <v>155</v>
      </c>
      <c r="E229" s="240" t="s">
        <v>19</v>
      </c>
      <c r="F229" s="241" t="s">
        <v>323</v>
      </c>
      <c r="G229" s="239"/>
      <c r="H229" s="240" t="s">
        <v>19</v>
      </c>
      <c r="I229" s="242"/>
      <c r="J229" s="239"/>
      <c r="K229" s="239"/>
      <c r="L229" s="243"/>
      <c r="M229" s="244"/>
      <c r="N229" s="245"/>
      <c r="O229" s="245"/>
      <c r="P229" s="245"/>
      <c r="Q229" s="245"/>
      <c r="R229" s="245"/>
      <c r="S229" s="245"/>
      <c r="T229" s="246"/>
      <c r="AT229" s="247" t="s">
        <v>155</v>
      </c>
      <c r="AU229" s="247" t="s">
        <v>82</v>
      </c>
      <c r="AV229" s="13" t="s">
        <v>80</v>
      </c>
      <c r="AW229" s="13" t="s">
        <v>33</v>
      </c>
      <c r="AX229" s="13" t="s">
        <v>72</v>
      </c>
      <c r="AY229" s="247" t="s">
        <v>145</v>
      </c>
    </row>
    <row r="230" s="11" customFormat="1">
      <c r="B230" s="215"/>
      <c r="C230" s="216"/>
      <c r="D230" s="217" t="s">
        <v>155</v>
      </c>
      <c r="E230" s="218" t="s">
        <v>19</v>
      </c>
      <c r="F230" s="219" t="s">
        <v>324</v>
      </c>
      <c r="G230" s="216"/>
      <c r="H230" s="220">
        <v>33.662999999999997</v>
      </c>
      <c r="I230" s="221"/>
      <c r="J230" s="216"/>
      <c r="K230" s="216"/>
      <c r="L230" s="222"/>
      <c r="M230" s="223"/>
      <c r="N230" s="224"/>
      <c r="O230" s="224"/>
      <c r="P230" s="224"/>
      <c r="Q230" s="224"/>
      <c r="R230" s="224"/>
      <c r="S230" s="224"/>
      <c r="T230" s="225"/>
      <c r="AT230" s="226" t="s">
        <v>155</v>
      </c>
      <c r="AU230" s="226" t="s">
        <v>82</v>
      </c>
      <c r="AV230" s="11" t="s">
        <v>82</v>
      </c>
      <c r="AW230" s="11" t="s">
        <v>33</v>
      </c>
      <c r="AX230" s="11" t="s">
        <v>72</v>
      </c>
      <c r="AY230" s="226" t="s">
        <v>145</v>
      </c>
    </row>
    <row r="231" s="13" customFormat="1">
      <c r="B231" s="238"/>
      <c r="C231" s="239"/>
      <c r="D231" s="217" t="s">
        <v>155</v>
      </c>
      <c r="E231" s="240" t="s">
        <v>19</v>
      </c>
      <c r="F231" s="241" t="s">
        <v>325</v>
      </c>
      <c r="G231" s="239"/>
      <c r="H231" s="240" t="s">
        <v>19</v>
      </c>
      <c r="I231" s="242"/>
      <c r="J231" s="239"/>
      <c r="K231" s="239"/>
      <c r="L231" s="243"/>
      <c r="M231" s="244"/>
      <c r="N231" s="245"/>
      <c r="O231" s="245"/>
      <c r="P231" s="245"/>
      <c r="Q231" s="245"/>
      <c r="R231" s="245"/>
      <c r="S231" s="245"/>
      <c r="T231" s="246"/>
      <c r="AT231" s="247" t="s">
        <v>155</v>
      </c>
      <c r="AU231" s="247" t="s">
        <v>82</v>
      </c>
      <c r="AV231" s="13" t="s">
        <v>80</v>
      </c>
      <c r="AW231" s="13" t="s">
        <v>33</v>
      </c>
      <c r="AX231" s="13" t="s">
        <v>72</v>
      </c>
      <c r="AY231" s="247" t="s">
        <v>145</v>
      </c>
    </row>
    <row r="232" s="11" customFormat="1">
      <c r="B232" s="215"/>
      <c r="C232" s="216"/>
      <c r="D232" s="217" t="s">
        <v>155</v>
      </c>
      <c r="E232" s="218" t="s">
        <v>19</v>
      </c>
      <c r="F232" s="219" t="s">
        <v>326</v>
      </c>
      <c r="G232" s="216"/>
      <c r="H232" s="220">
        <v>12.060000000000001</v>
      </c>
      <c r="I232" s="221"/>
      <c r="J232" s="216"/>
      <c r="K232" s="216"/>
      <c r="L232" s="222"/>
      <c r="M232" s="223"/>
      <c r="N232" s="224"/>
      <c r="O232" s="224"/>
      <c r="P232" s="224"/>
      <c r="Q232" s="224"/>
      <c r="R232" s="224"/>
      <c r="S232" s="224"/>
      <c r="T232" s="225"/>
      <c r="AT232" s="226" t="s">
        <v>155</v>
      </c>
      <c r="AU232" s="226" t="s">
        <v>82</v>
      </c>
      <c r="AV232" s="11" t="s">
        <v>82</v>
      </c>
      <c r="AW232" s="11" t="s">
        <v>33</v>
      </c>
      <c r="AX232" s="11" t="s">
        <v>72</v>
      </c>
      <c r="AY232" s="226" t="s">
        <v>145</v>
      </c>
    </row>
    <row r="233" s="11" customFormat="1">
      <c r="B233" s="215"/>
      <c r="C233" s="216"/>
      <c r="D233" s="217" t="s">
        <v>155</v>
      </c>
      <c r="E233" s="218" t="s">
        <v>19</v>
      </c>
      <c r="F233" s="219" t="s">
        <v>327</v>
      </c>
      <c r="G233" s="216"/>
      <c r="H233" s="220">
        <v>28.475000000000001</v>
      </c>
      <c r="I233" s="221"/>
      <c r="J233" s="216"/>
      <c r="K233" s="216"/>
      <c r="L233" s="222"/>
      <c r="M233" s="223"/>
      <c r="N233" s="224"/>
      <c r="O233" s="224"/>
      <c r="P233" s="224"/>
      <c r="Q233" s="224"/>
      <c r="R233" s="224"/>
      <c r="S233" s="224"/>
      <c r="T233" s="225"/>
      <c r="AT233" s="226" t="s">
        <v>155</v>
      </c>
      <c r="AU233" s="226" t="s">
        <v>82</v>
      </c>
      <c r="AV233" s="11" t="s">
        <v>82</v>
      </c>
      <c r="AW233" s="11" t="s">
        <v>33</v>
      </c>
      <c r="AX233" s="11" t="s">
        <v>72</v>
      </c>
      <c r="AY233" s="226" t="s">
        <v>145</v>
      </c>
    </row>
    <row r="234" s="11" customFormat="1">
      <c r="B234" s="215"/>
      <c r="C234" s="216"/>
      <c r="D234" s="217" t="s">
        <v>155</v>
      </c>
      <c r="E234" s="218" t="s">
        <v>19</v>
      </c>
      <c r="F234" s="219" t="s">
        <v>328</v>
      </c>
      <c r="G234" s="216"/>
      <c r="H234" s="220">
        <v>3.8999999999999999</v>
      </c>
      <c r="I234" s="221"/>
      <c r="J234" s="216"/>
      <c r="K234" s="216"/>
      <c r="L234" s="222"/>
      <c r="M234" s="223"/>
      <c r="N234" s="224"/>
      <c r="O234" s="224"/>
      <c r="P234" s="224"/>
      <c r="Q234" s="224"/>
      <c r="R234" s="224"/>
      <c r="S234" s="224"/>
      <c r="T234" s="225"/>
      <c r="AT234" s="226" t="s">
        <v>155</v>
      </c>
      <c r="AU234" s="226" t="s">
        <v>82</v>
      </c>
      <c r="AV234" s="11" t="s">
        <v>82</v>
      </c>
      <c r="AW234" s="11" t="s">
        <v>33</v>
      </c>
      <c r="AX234" s="11" t="s">
        <v>72</v>
      </c>
      <c r="AY234" s="226" t="s">
        <v>145</v>
      </c>
    </row>
    <row r="235" s="11" customFormat="1">
      <c r="B235" s="215"/>
      <c r="C235" s="216"/>
      <c r="D235" s="217" t="s">
        <v>155</v>
      </c>
      <c r="E235" s="218" t="s">
        <v>19</v>
      </c>
      <c r="F235" s="219" t="s">
        <v>329</v>
      </c>
      <c r="G235" s="216"/>
      <c r="H235" s="220">
        <v>60.634999999999998</v>
      </c>
      <c r="I235" s="221"/>
      <c r="J235" s="216"/>
      <c r="K235" s="216"/>
      <c r="L235" s="222"/>
      <c r="M235" s="223"/>
      <c r="N235" s="224"/>
      <c r="O235" s="224"/>
      <c r="P235" s="224"/>
      <c r="Q235" s="224"/>
      <c r="R235" s="224"/>
      <c r="S235" s="224"/>
      <c r="T235" s="225"/>
      <c r="AT235" s="226" t="s">
        <v>155</v>
      </c>
      <c r="AU235" s="226" t="s">
        <v>82</v>
      </c>
      <c r="AV235" s="11" t="s">
        <v>82</v>
      </c>
      <c r="AW235" s="11" t="s">
        <v>33</v>
      </c>
      <c r="AX235" s="11" t="s">
        <v>72</v>
      </c>
      <c r="AY235" s="226" t="s">
        <v>145</v>
      </c>
    </row>
    <row r="236" s="11" customFormat="1">
      <c r="B236" s="215"/>
      <c r="C236" s="216"/>
      <c r="D236" s="217" t="s">
        <v>155</v>
      </c>
      <c r="E236" s="218" t="s">
        <v>19</v>
      </c>
      <c r="F236" s="219" t="s">
        <v>330</v>
      </c>
      <c r="G236" s="216"/>
      <c r="H236" s="220">
        <v>4.7999999999999998</v>
      </c>
      <c r="I236" s="221"/>
      <c r="J236" s="216"/>
      <c r="K236" s="216"/>
      <c r="L236" s="222"/>
      <c r="M236" s="223"/>
      <c r="N236" s="224"/>
      <c r="O236" s="224"/>
      <c r="P236" s="224"/>
      <c r="Q236" s="224"/>
      <c r="R236" s="224"/>
      <c r="S236" s="224"/>
      <c r="T236" s="225"/>
      <c r="AT236" s="226" t="s">
        <v>155</v>
      </c>
      <c r="AU236" s="226" t="s">
        <v>82</v>
      </c>
      <c r="AV236" s="11" t="s">
        <v>82</v>
      </c>
      <c r="AW236" s="11" t="s">
        <v>33</v>
      </c>
      <c r="AX236" s="11" t="s">
        <v>72</v>
      </c>
      <c r="AY236" s="226" t="s">
        <v>145</v>
      </c>
    </row>
    <row r="237" s="13" customFormat="1">
      <c r="B237" s="238"/>
      <c r="C237" s="239"/>
      <c r="D237" s="217" t="s">
        <v>155</v>
      </c>
      <c r="E237" s="240" t="s">
        <v>19</v>
      </c>
      <c r="F237" s="241" t="s">
        <v>331</v>
      </c>
      <c r="G237" s="239"/>
      <c r="H237" s="240" t="s">
        <v>19</v>
      </c>
      <c r="I237" s="242"/>
      <c r="J237" s="239"/>
      <c r="K237" s="239"/>
      <c r="L237" s="243"/>
      <c r="M237" s="244"/>
      <c r="N237" s="245"/>
      <c r="O237" s="245"/>
      <c r="P237" s="245"/>
      <c r="Q237" s="245"/>
      <c r="R237" s="245"/>
      <c r="S237" s="245"/>
      <c r="T237" s="246"/>
      <c r="AT237" s="247" t="s">
        <v>155</v>
      </c>
      <c r="AU237" s="247" t="s">
        <v>82</v>
      </c>
      <c r="AV237" s="13" t="s">
        <v>80</v>
      </c>
      <c r="AW237" s="13" t="s">
        <v>33</v>
      </c>
      <c r="AX237" s="13" t="s">
        <v>72</v>
      </c>
      <c r="AY237" s="247" t="s">
        <v>145</v>
      </c>
    </row>
    <row r="238" s="11" customFormat="1">
      <c r="B238" s="215"/>
      <c r="C238" s="216"/>
      <c r="D238" s="217" t="s">
        <v>155</v>
      </c>
      <c r="E238" s="218" t="s">
        <v>19</v>
      </c>
      <c r="F238" s="219" t="s">
        <v>332</v>
      </c>
      <c r="G238" s="216"/>
      <c r="H238" s="220">
        <v>58.576000000000001</v>
      </c>
      <c r="I238" s="221"/>
      <c r="J238" s="216"/>
      <c r="K238" s="216"/>
      <c r="L238" s="222"/>
      <c r="M238" s="223"/>
      <c r="N238" s="224"/>
      <c r="O238" s="224"/>
      <c r="P238" s="224"/>
      <c r="Q238" s="224"/>
      <c r="R238" s="224"/>
      <c r="S238" s="224"/>
      <c r="T238" s="225"/>
      <c r="AT238" s="226" t="s">
        <v>155</v>
      </c>
      <c r="AU238" s="226" t="s">
        <v>82</v>
      </c>
      <c r="AV238" s="11" t="s">
        <v>82</v>
      </c>
      <c r="AW238" s="11" t="s">
        <v>33</v>
      </c>
      <c r="AX238" s="11" t="s">
        <v>72</v>
      </c>
      <c r="AY238" s="226" t="s">
        <v>145</v>
      </c>
    </row>
    <row r="239" s="13" customFormat="1">
      <c r="B239" s="238"/>
      <c r="C239" s="239"/>
      <c r="D239" s="217" t="s">
        <v>155</v>
      </c>
      <c r="E239" s="240" t="s">
        <v>19</v>
      </c>
      <c r="F239" s="241" t="s">
        <v>333</v>
      </c>
      <c r="G239" s="239"/>
      <c r="H239" s="240" t="s">
        <v>19</v>
      </c>
      <c r="I239" s="242"/>
      <c r="J239" s="239"/>
      <c r="K239" s="239"/>
      <c r="L239" s="243"/>
      <c r="M239" s="244"/>
      <c r="N239" s="245"/>
      <c r="O239" s="245"/>
      <c r="P239" s="245"/>
      <c r="Q239" s="245"/>
      <c r="R239" s="245"/>
      <c r="S239" s="245"/>
      <c r="T239" s="246"/>
      <c r="AT239" s="247" t="s">
        <v>155</v>
      </c>
      <c r="AU239" s="247" t="s">
        <v>82</v>
      </c>
      <c r="AV239" s="13" t="s">
        <v>80</v>
      </c>
      <c r="AW239" s="13" t="s">
        <v>33</v>
      </c>
      <c r="AX239" s="13" t="s">
        <v>72</v>
      </c>
      <c r="AY239" s="247" t="s">
        <v>145</v>
      </c>
    </row>
    <row r="240" s="11" customFormat="1">
      <c r="B240" s="215"/>
      <c r="C240" s="216"/>
      <c r="D240" s="217" t="s">
        <v>155</v>
      </c>
      <c r="E240" s="218" t="s">
        <v>19</v>
      </c>
      <c r="F240" s="219" t="s">
        <v>334</v>
      </c>
      <c r="G240" s="216"/>
      <c r="H240" s="220">
        <v>21.832999999999998</v>
      </c>
      <c r="I240" s="221"/>
      <c r="J240" s="216"/>
      <c r="K240" s="216"/>
      <c r="L240" s="222"/>
      <c r="M240" s="223"/>
      <c r="N240" s="224"/>
      <c r="O240" s="224"/>
      <c r="P240" s="224"/>
      <c r="Q240" s="224"/>
      <c r="R240" s="224"/>
      <c r="S240" s="224"/>
      <c r="T240" s="225"/>
      <c r="AT240" s="226" t="s">
        <v>155</v>
      </c>
      <c r="AU240" s="226" t="s">
        <v>82</v>
      </c>
      <c r="AV240" s="11" t="s">
        <v>82</v>
      </c>
      <c r="AW240" s="11" t="s">
        <v>33</v>
      </c>
      <c r="AX240" s="11" t="s">
        <v>72</v>
      </c>
      <c r="AY240" s="226" t="s">
        <v>145</v>
      </c>
    </row>
    <row r="241" s="13" customFormat="1">
      <c r="B241" s="238"/>
      <c r="C241" s="239"/>
      <c r="D241" s="217" t="s">
        <v>155</v>
      </c>
      <c r="E241" s="240" t="s">
        <v>19</v>
      </c>
      <c r="F241" s="241" t="s">
        <v>335</v>
      </c>
      <c r="G241" s="239"/>
      <c r="H241" s="240" t="s">
        <v>19</v>
      </c>
      <c r="I241" s="242"/>
      <c r="J241" s="239"/>
      <c r="K241" s="239"/>
      <c r="L241" s="243"/>
      <c r="M241" s="244"/>
      <c r="N241" s="245"/>
      <c r="O241" s="245"/>
      <c r="P241" s="245"/>
      <c r="Q241" s="245"/>
      <c r="R241" s="245"/>
      <c r="S241" s="245"/>
      <c r="T241" s="246"/>
      <c r="AT241" s="247" t="s">
        <v>155</v>
      </c>
      <c r="AU241" s="247" t="s">
        <v>82</v>
      </c>
      <c r="AV241" s="13" t="s">
        <v>80</v>
      </c>
      <c r="AW241" s="13" t="s">
        <v>33</v>
      </c>
      <c r="AX241" s="13" t="s">
        <v>72</v>
      </c>
      <c r="AY241" s="247" t="s">
        <v>145</v>
      </c>
    </row>
    <row r="242" s="11" customFormat="1">
      <c r="B242" s="215"/>
      <c r="C242" s="216"/>
      <c r="D242" s="217" t="s">
        <v>155</v>
      </c>
      <c r="E242" s="218" t="s">
        <v>19</v>
      </c>
      <c r="F242" s="219" t="s">
        <v>336</v>
      </c>
      <c r="G242" s="216"/>
      <c r="H242" s="220">
        <v>37.353000000000002</v>
      </c>
      <c r="I242" s="221"/>
      <c r="J242" s="216"/>
      <c r="K242" s="216"/>
      <c r="L242" s="222"/>
      <c r="M242" s="223"/>
      <c r="N242" s="224"/>
      <c r="O242" s="224"/>
      <c r="P242" s="224"/>
      <c r="Q242" s="224"/>
      <c r="R242" s="224"/>
      <c r="S242" s="224"/>
      <c r="T242" s="225"/>
      <c r="AT242" s="226" t="s">
        <v>155</v>
      </c>
      <c r="AU242" s="226" t="s">
        <v>82</v>
      </c>
      <c r="AV242" s="11" t="s">
        <v>82</v>
      </c>
      <c r="AW242" s="11" t="s">
        <v>33</v>
      </c>
      <c r="AX242" s="11" t="s">
        <v>72</v>
      </c>
      <c r="AY242" s="226" t="s">
        <v>145</v>
      </c>
    </row>
    <row r="243" s="13" customFormat="1">
      <c r="B243" s="238"/>
      <c r="C243" s="239"/>
      <c r="D243" s="217" t="s">
        <v>155</v>
      </c>
      <c r="E243" s="240" t="s">
        <v>19</v>
      </c>
      <c r="F243" s="241" t="s">
        <v>337</v>
      </c>
      <c r="G243" s="239"/>
      <c r="H243" s="240" t="s">
        <v>19</v>
      </c>
      <c r="I243" s="242"/>
      <c r="J243" s="239"/>
      <c r="K243" s="239"/>
      <c r="L243" s="243"/>
      <c r="M243" s="244"/>
      <c r="N243" s="245"/>
      <c r="O243" s="245"/>
      <c r="P243" s="245"/>
      <c r="Q243" s="245"/>
      <c r="R243" s="245"/>
      <c r="S243" s="245"/>
      <c r="T243" s="246"/>
      <c r="AT243" s="247" t="s">
        <v>155</v>
      </c>
      <c r="AU243" s="247" t="s">
        <v>82</v>
      </c>
      <c r="AV243" s="13" t="s">
        <v>80</v>
      </c>
      <c r="AW243" s="13" t="s">
        <v>33</v>
      </c>
      <c r="AX243" s="13" t="s">
        <v>72</v>
      </c>
      <c r="AY243" s="247" t="s">
        <v>145</v>
      </c>
    </row>
    <row r="244" s="11" customFormat="1">
      <c r="B244" s="215"/>
      <c r="C244" s="216"/>
      <c r="D244" s="217" t="s">
        <v>155</v>
      </c>
      <c r="E244" s="218" t="s">
        <v>19</v>
      </c>
      <c r="F244" s="219" t="s">
        <v>338</v>
      </c>
      <c r="G244" s="216"/>
      <c r="H244" s="220">
        <v>57.619999999999997</v>
      </c>
      <c r="I244" s="221"/>
      <c r="J244" s="216"/>
      <c r="K244" s="216"/>
      <c r="L244" s="222"/>
      <c r="M244" s="223"/>
      <c r="N244" s="224"/>
      <c r="O244" s="224"/>
      <c r="P244" s="224"/>
      <c r="Q244" s="224"/>
      <c r="R244" s="224"/>
      <c r="S244" s="224"/>
      <c r="T244" s="225"/>
      <c r="AT244" s="226" t="s">
        <v>155</v>
      </c>
      <c r="AU244" s="226" t="s">
        <v>82</v>
      </c>
      <c r="AV244" s="11" t="s">
        <v>82</v>
      </c>
      <c r="AW244" s="11" t="s">
        <v>33</v>
      </c>
      <c r="AX244" s="11" t="s">
        <v>72</v>
      </c>
      <c r="AY244" s="226" t="s">
        <v>145</v>
      </c>
    </row>
    <row r="245" s="11" customFormat="1">
      <c r="B245" s="215"/>
      <c r="C245" s="216"/>
      <c r="D245" s="217" t="s">
        <v>155</v>
      </c>
      <c r="E245" s="218" t="s">
        <v>19</v>
      </c>
      <c r="F245" s="219" t="s">
        <v>339</v>
      </c>
      <c r="G245" s="216"/>
      <c r="H245" s="220">
        <v>2.4300000000000002</v>
      </c>
      <c r="I245" s="221"/>
      <c r="J245" s="216"/>
      <c r="K245" s="216"/>
      <c r="L245" s="222"/>
      <c r="M245" s="223"/>
      <c r="N245" s="224"/>
      <c r="O245" s="224"/>
      <c r="P245" s="224"/>
      <c r="Q245" s="224"/>
      <c r="R245" s="224"/>
      <c r="S245" s="224"/>
      <c r="T245" s="225"/>
      <c r="AT245" s="226" t="s">
        <v>155</v>
      </c>
      <c r="AU245" s="226" t="s">
        <v>82</v>
      </c>
      <c r="AV245" s="11" t="s">
        <v>82</v>
      </c>
      <c r="AW245" s="11" t="s">
        <v>33</v>
      </c>
      <c r="AX245" s="11" t="s">
        <v>72</v>
      </c>
      <c r="AY245" s="226" t="s">
        <v>145</v>
      </c>
    </row>
    <row r="246" s="13" customFormat="1">
      <c r="B246" s="238"/>
      <c r="C246" s="239"/>
      <c r="D246" s="217" t="s">
        <v>155</v>
      </c>
      <c r="E246" s="240" t="s">
        <v>19</v>
      </c>
      <c r="F246" s="241" t="s">
        <v>340</v>
      </c>
      <c r="G246" s="239"/>
      <c r="H246" s="240" t="s">
        <v>19</v>
      </c>
      <c r="I246" s="242"/>
      <c r="J246" s="239"/>
      <c r="K246" s="239"/>
      <c r="L246" s="243"/>
      <c r="M246" s="244"/>
      <c r="N246" s="245"/>
      <c r="O246" s="245"/>
      <c r="P246" s="245"/>
      <c r="Q246" s="245"/>
      <c r="R246" s="245"/>
      <c r="S246" s="245"/>
      <c r="T246" s="246"/>
      <c r="AT246" s="247" t="s">
        <v>155</v>
      </c>
      <c r="AU246" s="247" t="s">
        <v>82</v>
      </c>
      <c r="AV246" s="13" t="s">
        <v>80</v>
      </c>
      <c r="AW246" s="13" t="s">
        <v>33</v>
      </c>
      <c r="AX246" s="13" t="s">
        <v>72</v>
      </c>
      <c r="AY246" s="247" t="s">
        <v>145</v>
      </c>
    </row>
    <row r="247" s="11" customFormat="1">
      <c r="B247" s="215"/>
      <c r="C247" s="216"/>
      <c r="D247" s="217" t="s">
        <v>155</v>
      </c>
      <c r="E247" s="218" t="s">
        <v>19</v>
      </c>
      <c r="F247" s="219" t="s">
        <v>341</v>
      </c>
      <c r="G247" s="216"/>
      <c r="H247" s="220">
        <v>60.049999999999997</v>
      </c>
      <c r="I247" s="221"/>
      <c r="J247" s="216"/>
      <c r="K247" s="216"/>
      <c r="L247" s="222"/>
      <c r="M247" s="223"/>
      <c r="N247" s="224"/>
      <c r="O247" s="224"/>
      <c r="P247" s="224"/>
      <c r="Q247" s="224"/>
      <c r="R247" s="224"/>
      <c r="S247" s="224"/>
      <c r="T247" s="225"/>
      <c r="AT247" s="226" t="s">
        <v>155</v>
      </c>
      <c r="AU247" s="226" t="s">
        <v>82</v>
      </c>
      <c r="AV247" s="11" t="s">
        <v>82</v>
      </c>
      <c r="AW247" s="11" t="s">
        <v>33</v>
      </c>
      <c r="AX247" s="11" t="s">
        <v>72</v>
      </c>
      <c r="AY247" s="226" t="s">
        <v>145</v>
      </c>
    </row>
    <row r="248" s="13" customFormat="1">
      <c r="B248" s="238"/>
      <c r="C248" s="239"/>
      <c r="D248" s="217" t="s">
        <v>155</v>
      </c>
      <c r="E248" s="240" t="s">
        <v>19</v>
      </c>
      <c r="F248" s="241" t="s">
        <v>342</v>
      </c>
      <c r="G248" s="239"/>
      <c r="H248" s="240" t="s">
        <v>19</v>
      </c>
      <c r="I248" s="242"/>
      <c r="J248" s="239"/>
      <c r="K248" s="239"/>
      <c r="L248" s="243"/>
      <c r="M248" s="244"/>
      <c r="N248" s="245"/>
      <c r="O248" s="245"/>
      <c r="P248" s="245"/>
      <c r="Q248" s="245"/>
      <c r="R248" s="245"/>
      <c r="S248" s="245"/>
      <c r="T248" s="246"/>
      <c r="AT248" s="247" t="s">
        <v>155</v>
      </c>
      <c r="AU248" s="247" t="s">
        <v>82</v>
      </c>
      <c r="AV248" s="13" t="s">
        <v>80</v>
      </c>
      <c r="AW248" s="13" t="s">
        <v>33</v>
      </c>
      <c r="AX248" s="13" t="s">
        <v>72</v>
      </c>
      <c r="AY248" s="247" t="s">
        <v>145</v>
      </c>
    </row>
    <row r="249" s="11" customFormat="1">
      <c r="B249" s="215"/>
      <c r="C249" s="216"/>
      <c r="D249" s="217" t="s">
        <v>155</v>
      </c>
      <c r="E249" s="218" t="s">
        <v>19</v>
      </c>
      <c r="F249" s="219" t="s">
        <v>343</v>
      </c>
      <c r="G249" s="216"/>
      <c r="H249" s="220">
        <v>49.412999999999997</v>
      </c>
      <c r="I249" s="221"/>
      <c r="J249" s="216"/>
      <c r="K249" s="216"/>
      <c r="L249" s="222"/>
      <c r="M249" s="223"/>
      <c r="N249" s="224"/>
      <c r="O249" s="224"/>
      <c r="P249" s="224"/>
      <c r="Q249" s="224"/>
      <c r="R249" s="224"/>
      <c r="S249" s="224"/>
      <c r="T249" s="225"/>
      <c r="AT249" s="226" t="s">
        <v>155</v>
      </c>
      <c r="AU249" s="226" t="s">
        <v>82</v>
      </c>
      <c r="AV249" s="11" t="s">
        <v>82</v>
      </c>
      <c r="AW249" s="11" t="s">
        <v>33</v>
      </c>
      <c r="AX249" s="11" t="s">
        <v>72</v>
      </c>
      <c r="AY249" s="226" t="s">
        <v>145</v>
      </c>
    </row>
    <row r="250" s="11" customFormat="1">
      <c r="B250" s="215"/>
      <c r="C250" s="216"/>
      <c r="D250" s="217" t="s">
        <v>155</v>
      </c>
      <c r="E250" s="218" t="s">
        <v>19</v>
      </c>
      <c r="F250" s="219" t="s">
        <v>339</v>
      </c>
      <c r="G250" s="216"/>
      <c r="H250" s="220">
        <v>2.4300000000000002</v>
      </c>
      <c r="I250" s="221"/>
      <c r="J250" s="216"/>
      <c r="K250" s="216"/>
      <c r="L250" s="222"/>
      <c r="M250" s="223"/>
      <c r="N250" s="224"/>
      <c r="O250" s="224"/>
      <c r="P250" s="224"/>
      <c r="Q250" s="224"/>
      <c r="R250" s="224"/>
      <c r="S250" s="224"/>
      <c r="T250" s="225"/>
      <c r="AT250" s="226" t="s">
        <v>155</v>
      </c>
      <c r="AU250" s="226" t="s">
        <v>82</v>
      </c>
      <c r="AV250" s="11" t="s">
        <v>82</v>
      </c>
      <c r="AW250" s="11" t="s">
        <v>33</v>
      </c>
      <c r="AX250" s="11" t="s">
        <v>72</v>
      </c>
      <c r="AY250" s="226" t="s">
        <v>145</v>
      </c>
    </row>
    <row r="251" s="13" customFormat="1">
      <c r="B251" s="238"/>
      <c r="C251" s="239"/>
      <c r="D251" s="217" t="s">
        <v>155</v>
      </c>
      <c r="E251" s="240" t="s">
        <v>19</v>
      </c>
      <c r="F251" s="241" t="s">
        <v>344</v>
      </c>
      <c r="G251" s="239"/>
      <c r="H251" s="240" t="s">
        <v>19</v>
      </c>
      <c r="I251" s="242"/>
      <c r="J251" s="239"/>
      <c r="K251" s="239"/>
      <c r="L251" s="243"/>
      <c r="M251" s="244"/>
      <c r="N251" s="245"/>
      <c r="O251" s="245"/>
      <c r="P251" s="245"/>
      <c r="Q251" s="245"/>
      <c r="R251" s="245"/>
      <c r="S251" s="245"/>
      <c r="T251" s="246"/>
      <c r="AT251" s="247" t="s">
        <v>155</v>
      </c>
      <c r="AU251" s="247" t="s">
        <v>82</v>
      </c>
      <c r="AV251" s="13" t="s">
        <v>80</v>
      </c>
      <c r="AW251" s="13" t="s">
        <v>33</v>
      </c>
      <c r="AX251" s="13" t="s">
        <v>72</v>
      </c>
      <c r="AY251" s="247" t="s">
        <v>145</v>
      </c>
    </row>
    <row r="252" s="12" customFormat="1">
      <c r="B252" s="227"/>
      <c r="C252" s="228"/>
      <c r="D252" s="217" t="s">
        <v>155</v>
      </c>
      <c r="E252" s="229" t="s">
        <v>19</v>
      </c>
      <c r="F252" s="230" t="s">
        <v>157</v>
      </c>
      <c r="G252" s="228"/>
      <c r="H252" s="231">
        <v>848.58499999999981</v>
      </c>
      <c r="I252" s="232"/>
      <c r="J252" s="228"/>
      <c r="K252" s="228"/>
      <c r="L252" s="233"/>
      <c r="M252" s="234"/>
      <c r="N252" s="235"/>
      <c r="O252" s="235"/>
      <c r="P252" s="235"/>
      <c r="Q252" s="235"/>
      <c r="R252" s="235"/>
      <c r="S252" s="235"/>
      <c r="T252" s="236"/>
      <c r="AT252" s="237" t="s">
        <v>155</v>
      </c>
      <c r="AU252" s="237" t="s">
        <v>82</v>
      </c>
      <c r="AV252" s="12" t="s">
        <v>153</v>
      </c>
      <c r="AW252" s="12" t="s">
        <v>33</v>
      </c>
      <c r="AX252" s="12" t="s">
        <v>80</v>
      </c>
      <c r="AY252" s="237" t="s">
        <v>145</v>
      </c>
    </row>
    <row r="253" s="1" customFormat="1" ht="22.5" customHeight="1">
      <c r="B253" s="37"/>
      <c r="C253" s="203" t="s">
        <v>345</v>
      </c>
      <c r="D253" s="203" t="s">
        <v>148</v>
      </c>
      <c r="E253" s="204" t="s">
        <v>346</v>
      </c>
      <c r="F253" s="205" t="s">
        <v>347</v>
      </c>
      <c r="G253" s="206" t="s">
        <v>167</v>
      </c>
      <c r="H253" s="207">
        <v>848.58500000000004</v>
      </c>
      <c r="I253" s="208"/>
      <c r="J253" s="209">
        <f>ROUND(I253*H253,2)</f>
        <v>0</v>
      </c>
      <c r="K253" s="205" t="s">
        <v>152</v>
      </c>
      <c r="L253" s="42"/>
      <c r="M253" s="210" t="s">
        <v>19</v>
      </c>
      <c r="N253" s="211" t="s">
        <v>43</v>
      </c>
      <c r="O253" s="78"/>
      <c r="P253" s="212">
        <f>O253*H253</f>
        <v>0</v>
      </c>
      <c r="Q253" s="212">
        <v>0.0104</v>
      </c>
      <c r="R253" s="212">
        <f>Q253*H253</f>
        <v>8.8252839999999999</v>
      </c>
      <c r="S253" s="212">
        <v>0</v>
      </c>
      <c r="T253" s="213">
        <f>S253*H253</f>
        <v>0</v>
      </c>
      <c r="AR253" s="16" t="s">
        <v>153</v>
      </c>
      <c r="AT253" s="16" t="s">
        <v>148</v>
      </c>
      <c r="AU253" s="16" t="s">
        <v>82</v>
      </c>
      <c r="AY253" s="16" t="s">
        <v>145</v>
      </c>
      <c r="BE253" s="214">
        <f>IF(N253="základní",J253,0)</f>
        <v>0</v>
      </c>
      <c r="BF253" s="214">
        <f>IF(N253="snížená",J253,0)</f>
        <v>0</v>
      </c>
      <c r="BG253" s="214">
        <f>IF(N253="zákl. přenesená",J253,0)</f>
        <v>0</v>
      </c>
      <c r="BH253" s="214">
        <f>IF(N253="sníž. přenesená",J253,0)</f>
        <v>0</v>
      </c>
      <c r="BI253" s="214">
        <f>IF(N253="nulová",J253,0)</f>
        <v>0</v>
      </c>
      <c r="BJ253" s="16" t="s">
        <v>80</v>
      </c>
      <c r="BK253" s="214">
        <f>ROUND(I253*H253,2)</f>
        <v>0</v>
      </c>
      <c r="BL253" s="16" t="s">
        <v>153</v>
      </c>
      <c r="BM253" s="16" t="s">
        <v>348</v>
      </c>
    </row>
    <row r="254" s="1" customFormat="1">
      <c r="B254" s="37"/>
      <c r="C254" s="38"/>
      <c r="D254" s="217" t="s">
        <v>173</v>
      </c>
      <c r="E254" s="38"/>
      <c r="F254" s="248" t="s">
        <v>257</v>
      </c>
      <c r="G254" s="38"/>
      <c r="H254" s="38"/>
      <c r="I254" s="129"/>
      <c r="J254" s="38"/>
      <c r="K254" s="38"/>
      <c r="L254" s="42"/>
      <c r="M254" s="249"/>
      <c r="N254" s="78"/>
      <c r="O254" s="78"/>
      <c r="P254" s="78"/>
      <c r="Q254" s="78"/>
      <c r="R254" s="78"/>
      <c r="S254" s="78"/>
      <c r="T254" s="79"/>
      <c r="AT254" s="16" t="s">
        <v>173</v>
      </c>
      <c r="AU254" s="16" t="s">
        <v>82</v>
      </c>
    </row>
    <row r="255" s="11" customFormat="1">
      <c r="B255" s="215"/>
      <c r="C255" s="216"/>
      <c r="D255" s="217" t="s">
        <v>155</v>
      </c>
      <c r="E255" s="218" t="s">
        <v>19</v>
      </c>
      <c r="F255" s="219" t="s">
        <v>269</v>
      </c>
      <c r="G255" s="216"/>
      <c r="H255" s="220">
        <v>848.58500000000004</v>
      </c>
      <c r="I255" s="221"/>
      <c r="J255" s="216"/>
      <c r="K255" s="216"/>
      <c r="L255" s="222"/>
      <c r="M255" s="223"/>
      <c r="N255" s="224"/>
      <c r="O255" s="224"/>
      <c r="P255" s="224"/>
      <c r="Q255" s="224"/>
      <c r="R255" s="224"/>
      <c r="S255" s="224"/>
      <c r="T255" s="225"/>
      <c r="AT255" s="226" t="s">
        <v>155</v>
      </c>
      <c r="AU255" s="226" t="s">
        <v>82</v>
      </c>
      <c r="AV255" s="11" t="s">
        <v>82</v>
      </c>
      <c r="AW255" s="11" t="s">
        <v>33</v>
      </c>
      <c r="AX255" s="11" t="s">
        <v>72</v>
      </c>
      <c r="AY255" s="226" t="s">
        <v>145</v>
      </c>
    </row>
    <row r="256" s="12" customFormat="1">
      <c r="B256" s="227"/>
      <c r="C256" s="228"/>
      <c r="D256" s="217" t="s">
        <v>155</v>
      </c>
      <c r="E256" s="229" t="s">
        <v>19</v>
      </c>
      <c r="F256" s="230" t="s">
        <v>157</v>
      </c>
      <c r="G256" s="228"/>
      <c r="H256" s="231">
        <v>848.58500000000004</v>
      </c>
      <c r="I256" s="232"/>
      <c r="J256" s="228"/>
      <c r="K256" s="228"/>
      <c r="L256" s="233"/>
      <c r="M256" s="234"/>
      <c r="N256" s="235"/>
      <c r="O256" s="235"/>
      <c r="P256" s="235"/>
      <c r="Q256" s="235"/>
      <c r="R256" s="235"/>
      <c r="S256" s="235"/>
      <c r="T256" s="236"/>
      <c r="AT256" s="237" t="s">
        <v>155</v>
      </c>
      <c r="AU256" s="237" t="s">
        <v>82</v>
      </c>
      <c r="AV256" s="12" t="s">
        <v>153</v>
      </c>
      <c r="AW256" s="12" t="s">
        <v>33</v>
      </c>
      <c r="AX256" s="12" t="s">
        <v>80</v>
      </c>
      <c r="AY256" s="237" t="s">
        <v>145</v>
      </c>
    </row>
    <row r="257" s="1" customFormat="1" ht="16.5" customHeight="1">
      <c r="B257" s="37"/>
      <c r="C257" s="203" t="s">
        <v>349</v>
      </c>
      <c r="D257" s="203" t="s">
        <v>148</v>
      </c>
      <c r="E257" s="204" t="s">
        <v>350</v>
      </c>
      <c r="F257" s="205" t="s">
        <v>351</v>
      </c>
      <c r="G257" s="206" t="s">
        <v>167</v>
      </c>
      <c r="H257" s="207">
        <v>80.680000000000007</v>
      </c>
      <c r="I257" s="208"/>
      <c r="J257" s="209">
        <f>ROUND(I257*H257,2)</f>
        <v>0</v>
      </c>
      <c r="K257" s="205" t="s">
        <v>152</v>
      </c>
      <c r="L257" s="42"/>
      <c r="M257" s="210" t="s">
        <v>19</v>
      </c>
      <c r="N257" s="211" t="s">
        <v>43</v>
      </c>
      <c r="O257" s="78"/>
      <c r="P257" s="212">
        <f>O257*H257</f>
        <v>0</v>
      </c>
      <c r="Q257" s="212">
        <v>0.021000000000000001</v>
      </c>
      <c r="R257" s="212">
        <f>Q257*H257</f>
        <v>1.6942800000000002</v>
      </c>
      <c r="S257" s="212">
        <v>0</v>
      </c>
      <c r="T257" s="213">
        <f>S257*H257</f>
        <v>0</v>
      </c>
      <c r="AR257" s="16" t="s">
        <v>153</v>
      </c>
      <c r="AT257" s="16" t="s">
        <v>148</v>
      </c>
      <c r="AU257" s="16" t="s">
        <v>82</v>
      </c>
      <c r="AY257" s="16" t="s">
        <v>145</v>
      </c>
      <c r="BE257" s="214">
        <f>IF(N257="základní",J257,0)</f>
        <v>0</v>
      </c>
      <c r="BF257" s="214">
        <f>IF(N257="snížená",J257,0)</f>
        <v>0</v>
      </c>
      <c r="BG257" s="214">
        <f>IF(N257="zákl. přenesená",J257,0)</f>
        <v>0</v>
      </c>
      <c r="BH257" s="214">
        <f>IF(N257="sníž. přenesená",J257,0)</f>
        <v>0</v>
      </c>
      <c r="BI257" s="214">
        <f>IF(N257="nulová",J257,0)</f>
        <v>0</v>
      </c>
      <c r="BJ257" s="16" t="s">
        <v>80</v>
      </c>
      <c r="BK257" s="214">
        <f>ROUND(I257*H257,2)</f>
        <v>0</v>
      </c>
      <c r="BL257" s="16" t="s">
        <v>153</v>
      </c>
      <c r="BM257" s="16" t="s">
        <v>352</v>
      </c>
    </row>
    <row r="258" s="1" customFormat="1">
      <c r="B258" s="37"/>
      <c r="C258" s="38"/>
      <c r="D258" s="217" t="s">
        <v>173</v>
      </c>
      <c r="E258" s="38"/>
      <c r="F258" s="248" t="s">
        <v>353</v>
      </c>
      <c r="G258" s="38"/>
      <c r="H258" s="38"/>
      <c r="I258" s="129"/>
      <c r="J258" s="38"/>
      <c r="K258" s="38"/>
      <c r="L258" s="42"/>
      <c r="M258" s="249"/>
      <c r="N258" s="78"/>
      <c r="O258" s="78"/>
      <c r="P258" s="78"/>
      <c r="Q258" s="78"/>
      <c r="R258" s="78"/>
      <c r="S258" s="78"/>
      <c r="T258" s="79"/>
      <c r="AT258" s="16" t="s">
        <v>173</v>
      </c>
      <c r="AU258" s="16" t="s">
        <v>82</v>
      </c>
    </row>
    <row r="259" s="13" customFormat="1">
      <c r="B259" s="238"/>
      <c r="C259" s="239"/>
      <c r="D259" s="217" t="s">
        <v>155</v>
      </c>
      <c r="E259" s="240" t="s">
        <v>19</v>
      </c>
      <c r="F259" s="241" t="s">
        <v>354</v>
      </c>
      <c r="G259" s="239"/>
      <c r="H259" s="240" t="s">
        <v>19</v>
      </c>
      <c r="I259" s="242"/>
      <c r="J259" s="239"/>
      <c r="K259" s="239"/>
      <c r="L259" s="243"/>
      <c r="M259" s="244"/>
      <c r="N259" s="245"/>
      <c r="O259" s="245"/>
      <c r="P259" s="245"/>
      <c r="Q259" s="245"/>
      <c r="R259" s="245"/>
      <c r="S259" s="245"/>
      <c r="T259" s="246"/>
      <c r="AT259" s="247" t="s">
        <v>155</v>
      </c>
      <c r="AU259" s="247" t="s">
        <v>82</v>
      </c>
      <c r="AV259" s="13" t="s">
        <v>80</v>
      </c>
      <c r="AW259" s="13" t="s">
        <v>33</v>
      </c>
      <c r="AX259" s="13" t="s">
        <v>72</v>
      </c>
      <c r="AY259" s="247" t="s">
        <v>145</v>
      </c>
    </row>
    <row r="260" s="11" customFormat="1">
      <c r="B260" s="215"/>
      <c r="C260" s="216"/>
      <c r="D260" s="217" t="s">
        <v>155</v>
      </c>
      <c r="E260" s="218" t="s">
        <v>19</v>
      </c>
      <c r="F260" s="219" t="s">
        <v>355</v>
      </c>
      <c r="G260" s="216"/>
      <c r="H260" s="220">
        <v>80.680000000000007</v>
      </c>
      <c r="I260" s="221"/>
      <c r="J260" s="216"/>
      <c r="K260" s="216"/>
      <c r="L260" s="222"/>
      <c r="M260" s="223"/>
      <c r="N260" s="224"/>
      <c r="O260" s="224"/>
      <c r="P260" s="224"/>
      <c r="Q260" s="224"/>
      <c r="R260" s="224"/>
      <c r="S260" s="224"/>
      <c r="T260" s="225"/>
      <c r="AT260" s="226" t="s">
        <v>155</v>
      </c>
      <c r="AU260" s="226" t="s">
        <v>82</v>
      </c>
      <c r="AV260" s="11" t="s">
        <v>82</v>
      </c>
      <c r="AW260" s="11" t="s">
        <v>33</v>
      </c>
      <c r="AX260" s="11" t="s">
        <v>72</v>
      </c>
      <c r="AY260" s="226" t="s">
        <v>145</v>
      </c>
    </row>
    <row r="261" s="12" customFormat="1">
      <c r="B261" s="227"/>
      <c r="C261" s="228"/>
      <c r="D261" s="217" t="s">
        <v>155</v>
      </c>
      <c r="E261" s="229" t="s">
        <v>19</v>
      </c>
      <c r="F261" s="230" t="s">
        <v>157</v>
      </c>
      <c r="G261" s="228"/>
      <c r="H261" s="231">
        <v>80.680000000000007</v>
      </c>
      <c r="I261" s="232"/>
      <c r="J261" s="228"/>
      <c r="K261" s="228"/>
      <c r="L261" s="233"/>
      <c r="M261" s="234"/>
      <c r="N261" s="235"/>
      <c r="O261" s="235"/>
      <c r="P261" s="235"/>
      <c r="Q261" s="235"/>
      <c r="R261" s="235"/>
      <c r="S261" s="235"/>
      <c r="T261" s="236"/>
      <c r="AT261" s="237" t="s">
        <v>155</v>
      </c>
      <c r="AU261" s="237" t="s">
        <v>82</v>
      </c>
      <c r="AV261" s="12" t="s">
        <v>153</v>
      </c>
      <c r="AW261" s="12" t="s">
        <v>33</v>
      </c>
      <c r="AX261" s="12" t="s">
        <v>80</v>
      </c>
      <c r="AY261" s="237" t="s">
        <v>145</v>
      </c>
    </row>
    <row r="262" s="1" customFormat="1" ht="16.5" customHeight="1">
      <c r="B262" s="37"/>
      <c r="C262" s="203" t="s">
        <v>356</v>
      </c>
      <c r="D262" s="203" t="s">
        <v>148</v>
      </c>
      <c r="E262" s="204" t="s">
        <v>357</v>
      </c>
      <c r="F262" s="205" t="s">
        <v>358</v>
      </c>
      <c r="G262" s="206" t="s">
        <v>167</v>
      </c>
      <c r="H262" s="207">
        <v>8.6400000000000006</v>
      </c>
      <c r="I262" s="208"/>
      <c r="J262" s="209">
        <f>ROUND(I262*H262,2)</f>
        <v>0</v>
      </c>
      <c r="K262" s="205" t="s">
        <v>152</v>
      </c>
      <c r="L262" s="42"/>
      <c r="M262" s="210" t="s">
        <v>19</v>
      </c>
      <c r="N262" s="211" t="s">
        <v>43</v>
      </c>
      <c r="O262" s="78"/>
      <c r="P262" s="212">
        <f>O262*H262</f>
        <v>0</v>
      </c>
      <c r="Q262" s="212">
        <v>0</v>
      </c>
      <c r="R262" s="212">
        <f>Q262*H262</f>
        <v>0</v>
      </c>
      <c r="S262" s="212">
        <v>0</v>
      </c>
      <c r="T262" s="213">
        <f>S262*H262</f>
        <v>0</v>
      </c>
      <c r="AR262" s="16" t="s">
        <v>153</v>
      </c>
      <c r="AT262" s="16" t="s">
        <v>148</v>
      </c>
      <c r="AU262" s="16" t="s">
        <v>82</v>
      </c>
      <c r="AY262" s="16" t="s">
        <v>145</v>
      </c>
      <c r="BE262" s="214">
        <f>IF(N262="základní",J262,0)</f>
        <v>0</v>
      </c>
      <c r="BF262" s="214">
        <f>IF(N262="snížená",J262,0)</f>
        <v>0</v>
      </c>
      <c r="BG262" s="214">
        <f>IF(N262="zákl. přenesená",J262,0)</f>
        <v>0</v>
      </c>
      <c r="BH262" s="214">
        <f>IF(N262="sníž. přenesená",J262,0)</f>
        <v>0</v>
      </c>
      <c r="BI262" s="214">
        <f>IF(N262="nulová",J262,0)</f>
        <v>0</v>
      </c>
      <c r="BJ262" s="16" t="s">
        <v>80</v>
      </c>
      <c r="BK262" s="214">
        <f>ROUND(I262*H262,2)</f>
        <v>0</v>
      </c>
      <c r="BL262" s="16" t="s">
        <v>153</v>
      </c>
      <c r="BM262" s="16" t="s">
        <v>359</v>
      </c>
    </row>
    <row r="263" s="1" customFormat="1">
      <c r="B263" s="37"/>
      <c r="C263" s="38"/>
      <c r="D263" s="217" t="s">
        <v>173</v>
      </c>
      <c r="E263" s="38"/>
      <c r="F263" s="248" t="s">
        <v>360</v>
      </c>
      <c r="G263" s="38"/>
      <c r="H263" s="38"/>
      <c r="I263" s="129"/>
      <c r="J263" s="38"/>
      <c r="K263" s="38"/>
      <c r="L263" s="42"/>
      <c r="M263" s="249"/>
      <c r="N263" s="78"/>
      <c r="O263" s="78"/>
      <c r="P263" s="78"/>
      <c r="Q263" s="78"/>
      <c r="R263" s="78"/>
      <c r="S263" s="78"/>
      <c r="T263" s="79"/>
      <c r="AT263" s="16" t="s">
        <v>173</v>
      </c>
      <c r="AU263" s="16" t="s">
        <v>82</v>
      </c>
    </row>
    <row r="264" s="13" customFormat="1">
      <c r="B264" s="238"/>
      <c r="C264" s="239"/>
      <c r="D264" s="217" t="s">
        <v>155</v>
      </c>
      <c r="E264" s="240" t="s">
        <v>19</v>
      </c>
      <c r="F264" s="241" t="s">
        <v>361</v>
      </c>
      <c r="G264" s="239"/>
      <c r="H264" s="240" t="s">
        <v>19</v>
      </c>
      <c r="I264" s="242"/>
      <c r="J264" s="239"/>
      <c r="K264" s="239"/>
      <c r="L264" s="243"/>
      <c r="M264" s="244"/>
      <c r="N264" s="245"/>
      <c r="O264" s="245"/>
      <c r="P264" s="245"/>
      <c r="Q264" s="245"/>
      <c r="R264" s="245"/>
      <c r="S264" s="245"/>
      <c r="T264" s="246"/>
      <c r="AT264" s="247" t="s">
        <v>155</v>
      </c>
      <c r="AU264" s="247" t="s">
        <v>82</v>
      </c>
      <c r="AV264" s="13" t="s">
        <v>80</v>
      </c>
      <c r="AW264" s="13" t="s">
        <v>33</v>
      </c>
      <c r="AX264" s="13" t="s">
        <v>72</v>
      </c>
      <c r="AY264" s="247" t="s">
        <v>145</v>
      </c>
    </row>
    <row r="265" s="11" customFormat="1">
      <c r="B265" s="215"/>
      <c r="C265" s="216"/>
      <c r="D265" s="217" t="s">
        <v>155</v>
      </c>
      <c r="E265" s="218" t="s">
        <v>19</v>
      </c>
      <c r="F265" s="219" t="s">
        <v>362</v>
      </c>
      <c r="G265" s="216"/>
      <c r="H265" s="220">
        <v>8.6400000000000006</v>
      </c>
      <c r="I265" s="221"/>
      <c r="J265" s="216"/>
      <c r="K265" s="216"/>
      <c r="L265" s="222"/>
      <c r="M265" s="223"/>
      <c r="N265" s="224"/>
      <c r="O265" s="224"/>
      <c r="P265" s="224"/>
      <c r="Q265" s="224"/>
      <c r="R265" s="224"/>
      <c r="S265" s="224"/>
      <c r="T265" s="225"/>
      <c r="AT265" s="226" t="s">
        <v>155</v>
      </c>
      <c r="AU265" s="226" t="s">
        <v>82</v>
      </c>
      <c r="AV265" s="11" t="s">
        <v>82</v>
      </c>
      <c r="AW265" s="11" t="s">
        <v>33</v>
      </c>
      <c r="AX265" s="11" t="s">
        <v>72</v>
      </c>
      <c r="AY265" s="226" t="s">
        <v>145</v>
      </c>
    </row>
    <row r="266" s="12" customFormat="1">
      <c r="B266" s="227"/>
      <c r="C266" s="228"/>
      <c r="D266" s="217" t="s">
        <v>155</v>
      </c>
      <c r="E266" s="229" t="s">
        <v>19</v>
      </c>
      <c r="F266" s="230" t="s">
        <v>157</v>
      </c>
      <c r="G266" s="228"/>
      <c r="H266" s="231">
        <v>8.6400000000000006</v>
      </c>
      <c r="I266" s="232"/>
      <c r="J266" s="228"/>
      <c r="K266" s="228"/>
      <c r="L266" s="233"/>
      <c r="M266" s="234"/>
      <c r="N266" s="235"/>
      <c r="O266" s="235"/>
      <c r="P266" s="235"/>
      <c r="Q266" s="235"/>
      <c r="R266" s="235"/>
      <c r="S266" s="235"/>
      <c r="T266" s="236"/>
      <c r="AT266" s="237" t="s">
        <v>155</v>
      </c>
      <c r="AU266" s="237" t="s">
        <v>82</v>
      </c>
      <c r="AV266" s="12" t="s">
        <v>153</v>
      </c>
      <c r="AW266" s="12" t="s">
        <v>33</v>
      </c>
      <c r="AX266" s="12" t="s">
        <v>80</v>
      </c>
      <c r="AY266" s="237" t="s">
        <v>145</v>
      </c>
    </row>
    <row r="267" s="1" customFormat="1" ht="16.5" customHeight="1">
      <c r="B267" s="37"/>
      <c r="C267" s="203" t="s">
        <v>363</v>
      </c>
      <c r="D267" s="203" t="s">
        <v>148</v>
      </c>
      <c r="E267" s="204" t="s">
        <v>364</v>
      </c>
      <c r="F267" s="205" t="s">
        <v>365</v>
      </c>
      <c r="G267" s="206" t="s">
        <v>167</v>
      </c>
      <c r="H267" s="207">
        <v>37.960000000000001</v>
      </c>
      <c r="I267" s="208"/>
      <c r="J267" s="209">
        <f>ROUND(I267*H267,2)</f>
        <v>0</v>
      </c>
      <c r="K267" s="205" t="s">
        <v>152</v>
      </c>
      <c r="L267" s="42"/>
      <c r="M267" s="210" t="s">
        <v>19</v>
      </c>
      <c r="N267" s="211" t="s">
        <v>43</v>
      </c>
      <c r="O267" s="78"/>
      <c r="P267" s="212">
        <f>O267*H267</f>
        <v>0</v>
      </c>
      <c r="Q267" s="212">
        <v>0</v>
      </c>
      <c r="R267" s="212">
        <f>Q267*H267</f>
        <v>0</v>
      </c>
      <c r="S267" s="212">
        <v>0</v>
      </c>
      <c r="T267" s="213">
        <f>S267*H267</f>
        <v>0</v>
      </c>
      <c r="AR267" s="16" t="s">
        <v>153</v>
      </c>
      <c r="AT267" s="16" t="s">
        <v>148</v>
      </c>
      <c r="AU267" s="16" t="s">
        <v>82</v>
      </c>
      <c r="AY267" s="16" t="s">
        <v>145</v>
      </c>
      <c r="BE267" s="214">
        <f>IF(N267="základní",J267,0)</f>
        <v>0</v>
      </c>
      <c r="BF267" s="214">
        <f>IF(N267="snížená",J267,0)</f>
        <v>0</v>
      </c>
      <c r="BG267" s="214">
        <f>IF(N267="zákl. přenesená",J267,0)</f>
        <v>0</v>
      </c>
      <c r="BH267" s="214">
        <f>IF(N267="sníž. přenesená",J267,0)</f>
        <v>0</v>
      </c>
      <c r="BI267" s="214">
        <f>IF(N267="nulová",J267,0)</f>
        <v>0</v>
      </c>
      <c r="BJ267" s="16" t="s">
        <v>80</v>
      </c>
      <c r="BK267" s="214">
        <f>ROUND(I267*H267,2)</f>
        <v>0</v>
      </c>
      <c r="BL267" s="16" t="s">
        <v>153</v>
      </c>
      <c r="BM267" s="16" t="s">
        <v>366</v>
      </c>
    </row>
    <row r="268" s="1" customFormat="1">
      <c r="B268" s="37"/>
      <c r="C268" s="38"/>
      <c r="D268" s="217" t="s">
        <v>173</v>
      </c>
      <c r="E268" s="38"/>
      <c r="F268" s="248" t="s">
        <v>360</v>
      </c>
      <c r="G268" s="38"/>
      <c r="H268" s="38"/>
      <c r="I268" s="129"/>
      <c r="J268" s="38"/>
      <c r="K268" s="38"/>
      <c r="L268" s="42"/>
      <c r="M268" s="249"/>
      <c r="N268" s="78"/>
      <c r="O268" s="78"/>
      <c r="P268" s="78"/>
      <c r="Q268" s="78"/>
      <c r="R268" s="78"/>
      <c r="S268" s="78"/>
      <c r="T268" s="79"/>
      <c r="AT268" s="16" t="s">
        <v>173</v>
      </c>
      <c r="AU268" s="16" t="s">
        <v>82</v>
      </c>
    </row>
    <row r="269" s="13" customFormat="1">
      <c r="B269" s="238"/>
      <c r="C269" s="239"/>
      <c r="D269" s="217" t="s">
        <v>155</v>
      </c>
      <c r="E269" s="240" t="s">
        <v>19</v>
      </c>
      <c r="F269" s="241" t="s">
        <v>367</v>
      </c>
      <c r="G269" s="239"/>
      <c r="H269" s="240" t="s">
        <v>19</v>
      </c>
      <c r="I269" s="242"/>
      <c r="J269" s="239"/>
      <c r="K269" s="239"/>
      <c r="L269" s="243"/>
      <c r="M269" s="244"/>
      <c r="N269" s="245"/>
      <c r="O269" s="245"/>
      <c r="P269" s="245"/>
      <c r="Q269" s="245"/>
      <c r="R269" s="245"/>
      <c r="S269" s="245"/>
      <c r="T269" s="246"/>
      <c r="AT269" s="247" t="s">
        <v>155</v>
      </c>
      <c r="AU269" s="247" t="s">
        <v>82</v>
      </c>
      <c r="AV269" s="13" t="s">
        <v>80</v>
      </c>
      <c r="AW269" s="13" t="s">
        <v>33</v>
      </c>
      <c r="AX269" s="13" t="s">
        <v>72</v>
      </c>
      <c r="AY269" s="247" t="s">
        <v>145</v>
      </c>
    </row>
    <row r="270" s="11" customFormat="1">
      <c r="B270" s="215"/>
      <c r="C270" s="216"/>
      <c r="D270" s="217" t="s">
        <v>155</v>
      </c>
      <c r="E270" s="218" t="s">
        <v>19</v>
      </c>
      <c r="F270" s="219" t="s">
        <v>368</v>
      </c>
      <c r="G270" s="216"/>
      <c r="H270" s="220">
        <v>30.239999999999998</v>
      </c>
      <c r="I270" s="221"/>
      <c r="J270" s="216"/>
      <c r="K270" s="216"/>
      <c r="L270" s="222"/>
      <c r="M270" s="223"/>
      <c r="N270" s="224"/>
      <c r="O270" s="224"/>
      <c r="P270" s="224"/>
      <c r="Q270" s="224"/>
      <c r="R270" s="224"/>
      <c r="S270" s="224"/>
      <c r="T270" s="225"/>
      <c r="AT270" s="226" t="s">
        <v>155</v>
      </c>
      <c r="AU270" s="226" t="s">
        <v>82</v>
      </c>
      <c r="AV270" s="11" t="s">
        <v>82</v>
      </c>
      <c r="AW270" s="11" t="s">
        <v>33</v>
      </c>
      <c r="AX270" s="11" t="s">
        <v>72</v>
      </c>
      <c r="AY270" s="226" t="s">
        <v>145</v>
      </c>
    </row>
    <row r="271" s="11" customFormat="1">
      <c r="B271" s="215"/>
      <c r="C271" s="216"/>
      <c r="D271" s="217" t="s">
        <v>155</v>
      </c>
      <c r="E271" s="218" t="s">
        <v>19</v>
      </c>
      <c r="F271" s="219" t="s">
        <v>204</v>
      </c>
      <c r="G271" s="216"/>
      <c r="H271" s="220">
        <v>2.52</v>
      </c>
      <c r="I271" s="221"/>
      <c r="J271" s="216"/>
      <c r="K271" s="216"/>
      <c r="L271" s="222"/>
      <c r="M271" s="223"/>
      <c r="N271" s="224"/>
      <c r="O271" s="224"/>
      <c r="P271" s="224"/>
      <c r="Q271" s="224"/>
      <c r="R271" s="224"/>
      <c r="S271" s="224"/>
      <c r="T271" s="225"/>
      <c r="AT271" s="226" t="s">
        <v>155</v>
      </c>
      <c r="AU271" s="226" t="s">
        <v>82</v>
      </c>
      <c r="AV271" s="11" t="s">
        <v>82</v>
      </c>
      <c r="AW271" s="11" t="s">
        <v>33</v>
      </c>
      <c r="AX271" s="11" t="s">
        <v>72</v>
      </c>
      <c r="AY271" s="226" t="s">
        <v>145</v>
      </c>
    </row>
    <row r="272" s="11" customFormat="1">
      <c r="B272" s="215"/>
      <c r="C272" s="216"/>
      <c r="D272" s="217" t="s">
        <v>155</v>
      </c>
      <c r="E272" s="218" t="s">
        <v>19</v>
      </c>
      <c r="F272" s="219" t="s">
        <v>276</v>
      </c>
      <c r="G272" s="216"/>
      <c r="H272" s="220">
        <v>2</v>
      </c>
      <c r="I272" s="221"/>
      <c r="J272" s="216"/>
      <c r="K272" s="216"/>
      <c r="L272" s="222"/>
      <c r="M272" s="223"/>
      <c r="N272" s="224"/>
      <c r="O272" s="224"/>
      <c r="P272" s="224"/>
      <c r="Q272" s="224"/>
      <c r="R272" s="224"/>
      <c r="S272" s="224"/>
      <c r="T272" s="225"/>
      <c r="AT272" s="226" t="s">
        <v>155</v>
      </c>
      <c r="AU272" s="226" t="s">
        <v>82</v>
      </c>
      <c r="AV272" s="11" t="s">
        <v>82</v>
      </c>
      <c r="AW272" s="11" t="s">
        <v>33</v>
      </c>
      <c r="AX272" s="11" t="s">
        <v>72</v>
      </c>
      <c r="AY272" s="226" t="s">
        <v>145</v>
      </c>
    </row>
    <row r="273" s="11" customFormat="1">
      <c r="B273" s="215"/>
      <c r="C273" s="216"/>
      <c r="D273" s="217" t="s">
        <v>155</v>
      </c>
      <c r="E273" s="218" t="s">
        <v>19</v>
      </c>
      <c r="F273" s="219" t="s">
        <v>369</v>
      </c>
      <c r="G273" s="216"/>
      <c r="H273" s="220">
        <v>3.2000000000000002</v>
      </c>
      <c r="I273" s="221"/>
      <c r="J273" s="216"/>
      <c r="K273" s="216"/>
      <c r="L273" s="222"/>
      <c r="M273" s="223"/>
      <c r="N273" s="224"/>
      <c r="O273" s="224"/>
      <c r="P273" s="224"/>
      <c r="Q273" s="224"/>
      <c r="R273" s="224"/>
      <c r="S273" s="224"/>
      <c r="T273" s="225"/>
      <c r="AT273" s="226" t="s">
        <v>155</v>
      </c>
      <c r="AU273" s="226" t="s">
        <v>82</v>
      </c>
      <c r="AV273" s="11" t="s">
        <v>82</v>
      </c>
      <c r="AW273" s="11" t="s">
        <v>33</v>
      </c>
      <c r="AX273" s="11" t="s">
        <v>72</v>
      </c>
      <c r="AY273" s="226" t="s">
        <v>145</v>
      </c>
    </row>
    <row r="274" s="12" customFormat="1">
      <c r="B274" s="227"/>
      <c r="C274" s="228"/>
      <c r="D274" s="217" t="s">
        <v>155</v>
      </c>
      <c r="E274" s="229" t="s">
        <v>19</v>
      </c>
      <c r="F274" s="230" t="s">
        <v>157</v>
      </c>
      <c r="G274" s="228"/>
      <c r="H274" s="231">
        <v>37.960000000000001</v>
      </c>
      <c r="I274" s="232"/>
      <c r="J274" s="228"/>
      <c r="K274" s="228"/>
      <c r="L274" s="233"/>
      <c r="M274" s="234"/>
      <c r="N274" s="235"/>
      <c r="O274" s="235"/>
      <c r="P274" s="235"/>
      <c r="Q274" s="235"/>
      <c r="R274" s="235"/>
      <c r="S274" s="235"/>
      <c r="T274" s="236"/>
      <c r="AT274" s="237" t="s">
        <v>155</v>
      </c>
      <c r="AU274" s="237" t="s">
        <v>82</v>
      </c>
      <c r="AV274" s="12" t="s">
        <v>153</v>
      </c>
      <c r="AW274" s="12" t="s">
        <v>33</v>
      </c>
      <c r="AX274" s="12" t="s">
        <v>80</v>
      </c>
      <c r="AY274" s="237" t="s">
        <v>145</v>
      </c>
    </row>
    <row r="275" s="1" customFormat="1" ht="16.5" customHeight="1">
      <c r="B275" s="37"/>
      <c r="C275" s="203" t="s">
        <v>370</v>
      </c>
      <c r="D275" s="203" t="s">
        <v>148</v>
      </c>
      <c r="E275" s="204" t="s">
        <v>371</v>
      </c>
      <c r="F275" s="205" t="s">
        <v>372</v>
      </c>
      <c r="G275" s="206" t="s">
        <v>151</v>
      </c>
      <c r="H275" s="207">
        <v>7.5</v>
      </c>
      <c r="I275" s="208"/>
      <c r="J275" s="209">
        <f>ROUND(I275*H275,2)</f>
        <v>0</v>
      </c>
      <c r="K275" s="205" t="s">
        <v>152</v>
      </c>
      <c r="L275" s="42"/>
      <c r="M275" s="210" t="s">
        <v>19</v>
      </c>
      <c r="N275" s="211" t="s">
        <v>43</v>
      </c>
      <c r="O275" s="78"/>
      <c r="P275" s="212">
        <f>O275*H275</f>
        <v>0</v>
      </c>
      <c r="Q275" s="212">
        <v>2.45329</v>
      </c>
      <c r="R275" s="212">
        <f>Q275*H275</f>
        <v>18.399674999999998</v>
      </c>
      <c r="S275" s="212">
        <v>0</v>
      </c>
      <c r="T275" s="213">
        <f>S275*H275</f>
        <v>0</v>
      </c>
      <c r="AR275" s="16" t="s">
        <v>153</v>
      </c>
      <c r="AT275" s="16" t="s">
        <v>148</v>
      </c>
      <c r="AU275" s="16" t="s">
        <v>82</v>
      </c>
      <c r="AY275" s="16" t="s">
        <v>145</v>
      </c>
      <c r="BE275" s="214">
        <f>IF(N275="základní",J275,0)</f>
        <v>0</v>
      </c>
      <c r="BF275" s="214">
        <f>IF(N275="snížená",J275,0)</f>
        <v>0</v>
      </c>
      <c r="BG275" s="214">
        <f>IF(N275="zákl. přenesená",J275,0)</f>
        <v>0</v>
      </c>
      <c r="BH275" s="214">
        <f>IF(N275="sníž. přenesená",J275,0)</f>
        <v>0</v>
      </c>
      <c r="BI275" s="214">
        <f>IF(N275="nulová",J275,0)</f>
        <v>0</v>
      </c>
      <c r="BJ275" s="16" t="s">
        <v>80</v>
      </c>
      <c r="BK275" s="214">
        <f>ROUND(I275*H275,2)</f>
        <v>0</v>
      </c>
      <c r="BL275" s="16" t="s">
        <v>153</v>
      </c>
      <c r="BM275" s="16" t="s">
        <v>373</v>
      </c>
    </row>
    <row r="276" s="1" customFormat="1">
      <c r="B276" s="37"/>
      <c r="C276" s="38"/>
      <c r="D276" s="217" t="s">
        <v>173</v>
      </c>
      <c r="E276" s="38"/>
      <c r="F276" s="248" t="s">
        <v>374</v>
      </c>
      <c r="G276" s="38"/>
      <c r="H276" s="38"/>
      <c r="I276" s="129"/>
      <c r="J276" s="38"/>
      <c r="K276" s="38"/>
      <c r="L276" s="42"/>
      <c r="M276" s="249"/>
      <c r="N276" s="78"/>
      <c r="O276" s="78"/>
      <c r="P276" s="78"/>
      <c r="Q276" s="78"/>
      <c r="R276" s="78"/>
      <c r="S276" s="78"/>
      <c r="T276" s="79"/>
      <c r="AT276" s="16" t="s">
        <v>173</v>
      </c>
      <c r="AU276" s="16" t="s">
        <v>82</v>
      </c>
    </row>
    <row r="277" s="11" customFormat="1">
      <c r="B277" s="215"/>
      <c r="C277" s="216"/>
      <c r="D277" s="217" t="s">
        <v>155</v>
      </c>
      <c r="E277" s="218" t="s">
        <v>19</v>
      </c>
      <c r="F277" s="219" t="s">
        <v>375</v>
      </c>
      <c r="G277" s="216"/>
      <c r="H277" s="220">
        <v>7.5</v>
      </c>
      <c r="I277" s="221"/>
      <c r="J277" s="216"/>
      <c r="K277" s="216"/>
      <c r="L277" s="222"/>
      <c r="M277" s="223"/>
      <c r="N277" s="224"/>
      <c r="O277" s="224"/>
      <c r="P277" s="224"/>
      <c r="Q277" s="224"/>
      <c r="R277" s="224"/>
      <c r="S277" s="224"/>
      <c r="T277" s="225"/>
      <c r="AT277" s="226" t="s">
        <v>155</v>
      </c>
      <c r="AU277" s="226" t="s">
        <v>82</v>
      </c>
      <c r="AV277" s="11" t="s">
        <v>82</v>
      </c>
      <c r="AW277" s="11" t="s">
        <v>33</v>
      </c>
      <c r="AX277" s="11" t="s">
        <v>72</v>
      </c>
      <c r="AY277" s="226" t="s">
        <v>145</v>
      </c>
    </row>
    <row r="278" s="12" customFormat="1">
      <c r="B278" s="227"/>
      <c r="C278" s="228"/>
      <c r="D278" s="217" t="s">
        <v>155</v>
      </c>
      <c r="E278" s="229" t="s">
        <v>19</v>
      </c>
      <c r="F278" s="230" t="s">
        <v>157</v>
      </c>
      <c r="G278" s="228"/>
      <c r="H278" s="231">
        <v>7.5</v>
      </c>
      <c r="I278" s="232"/>
      <c r="J278" s="228"/>
      <c r="K278" s="228"/>
      <c r="L278" s="233"/>
      <c r="M278" s="234"/>
      <c r="N278" s="235"/>
      <c r="O278" s="235"/>
      <c r="P278" s="235"/>
      <c r="Q278" s="235"/>
      <c r="R278" s="235"/>
      <c r="S278" s="235"/>
      <c r="T278" s="236"/>
      <c r="AT278" s="237" t="s">
        <v>155</v>
      </c>
      <c r="AU278" s="237" t="s">
        <v>82</v>
      </c>
      <c r="AV278" s="12" t="s">
        <v>153</v>
      </c>
      <c r="AW278" s="12" t="s">
        <v>33</v>
      </c>
      <c r="AX278" s="12" t="s">
        <v>80</v>
      </c>
      <c r="AY278" s="237" t="s">
        <v>145</v>
      </c>
    </row>
    <row r="279" s="1" customFormat="1" ht="22.5" customHeight="1">
      <c r="B279" s="37"/>
      <c r="C279" s="203" t="s">
        <v>376</v>
      </c>
      <c r="D279" s="203" t="s">
        <v>148</v>
      </c>
      <c r="E279" s="204" t="s">
        <v>377</v>
      </c>
      <c r="F279" s="205" t="s">
        <v>378</v>
      </c>
      <c r="G279" s="206" t="s">
        <v>151</v>
      </c>
      <c r="H279" s="207">
        <v>0.58299999999999996</v>
      </c>
      <c r="I279" s="208"/>
      <c r="J279" s="209">
        <f>ROUND(I279*H279,2)</f>
        <v>0</v>
      </c>
      <c r="K279" s="205" t="s">
        <v>152</v>
      </c>
      <c r="L279" s="42"/>
      <c r="M279" s="210" t="s">
        <v>19</v>
      </c>
      <c r="N279" s="211" t="s">
        <v>43</v>
      </c>
      <c r="O279" s="78"/>
      <c r="P279" s="212">
        <f>O279*H279</f>
        <v>0</v>
      </c>
      <c r="Q279" s="212">
        <v>2.2563399999999998</v>
      </c>
      <c r="R279" s="212">
        <f>Q279*H279</f>
        <v>1.3154462199999999</v>
      </c>
      <c r="S279" s="212">
        <v>0</v>
      </c>
      <c r="T279" s="213">
        <f>S279*H279</f>
        <v>0</v>
      </c>
      <c r="AR279" s="16" t="s">
        <v>153</v>
      </c>
      <c r="AT279" s="16" t="s">
        <v>148</v>
      </c>
      <c r="AU279" s="16" t="s">
        <v>82</v>
      </c>
      <c r="AY279" s="16" t="s">
        <v>145</v>
      </c>
      <c r="BE279" s="214">
        <f>IF(N279="základní",J279,0)</f>
        <v>0</v>
      </c>
      <c r="BF279" s="214">
        <f>IF(N279="snížená",J279,0)</f>
        <v>0</v>
      </c>
      <c r="BG279" s="214">
        <f>IF(N279="zákl. přenesená",J279,0)</f>
        <v>0</v>
      </c>
      <c r="BH279" s="214">
        <f>IF(N279="sníž. přenesená",J279,0)</f>
        <v>0</v>
      </c>
      <c r="BI279" s="214">
        <f>IF(N279="nulová",J279,0)</f>
        <v>0</v>
      </c>
      <c r="BJ279" s="16" t="s">
        <v>80</v>
      </c>
      <c r="BK279" s="214">
        <f>ROUND(I279*H279,2)</f>
        <v>0</v>
      </c>
      <c r="BL279" s="16" t="s">
        <v>153</v>
      </c>
      <c r="BM279" s="16" t="s">
        <v>379</v>
      </c>
    </row>
    <row r="280" s="13" customFormat="1">
      <c r="B280" s="238"/>
      <c r="C280" s="239"/>
      <c r="D280" s="217" t="s">
        <v>155</v>
      </c>
      <c r="E280" s="240" t="s">
        <v>19</v>
      </c>
      <c r="F280" s="241" t="s">
        <v>380</v>
      </c>
      <c r="G280" s="239"/>
      <c r="H280" s="240" t="s">
        <v>19</v>
      </c>
      <c r="I280" s="242"/>
      <c r="J280" s="239"/>
      <c r="K280" s="239"/>
      <c r="L280" s="243"/>
      <c r="M280" s="244"/>
      <c r="N280" s="245"/>
      <c r="O280" s="245"/>
      <c r="P280" s="245"/>
      <c r="Q280" s="245"/>
      <c r="R280" s="245"/>
      <c r="S280" s="245"/>
      <c r="T280" s="246"/>
      <c r="AT280" s="247" t="s">
        <v>155</v>
      </c>
      <c r="AU280" s="247" t="s">
        <v>82</v>
      </c>
      <c r="AV280" s="13" t="s">
        <v>80</v>
      </c>
      <c r="AW280" s="13" t="s">
        <v>33</v>
      </c>
      <c r="AX280" s="13" t="s">
        <v>72</v>
      </c>
      <c r="AY280" s="247" t="s">
        <v>145</v>
      </c>
    </row>
    <row r="281" s="11" customFormat="1">
      <c r="B281" s="215"/>
      <c r="C281" s="216"/>
      <c r="D281" s="217" t="s">
        <v>155</v>
      </c>
      <c r="E281" s="218" t="s">
        <v>19</v>
      </c>
      <c r="F281" s="219" t="s">
        <v>381</v>
      </c>
      <c r="G281" s="216"/>
      <c r="H281" s="220">
        <v>0.047</v>
      </c>
      <c r="I281" s="221"/>
      <c r="J281" s="216"/>
      <c r="K281" s="216"/>
      <c r="L281" s="222"/>
      <c r="M281" s="223"/>
      <c r="N281" s="224"/>
      <c r="O281" s="224"/>
      <c r="P281" s="224"/>
      <c r="Q281" s="224"/>
      <c r="R281" s="224"/>
      <c r="S281" s="224"/>
      <c r="T281" s="225"/>
      <c r="AT281" s="226" t="s">
        <v>155</v>
      </c>
      <c r="AU281" s="226" t="s">
        <v>82</v>
      </c>
      <c r="AV281" s="11" t="s">
        <v>82</v>
      </c>
      <c r="AW281" s="11" t="s">
        <v>33</v>
      </c>
      <c r="AX281" s="11" t="s">
        <v>72</v>
      </c>
      <c r="AY281" s="226" t="s">
        <v>145</v>
      </c>
    </row>
    <row r="282" s="11" customFormat="1">
      <c r="B282" s="215"/>
      <c r="C282" s="216"/>
      <c r="D282" s="217" t="s">
        <v>155</v>
      </c>
      <c r="E282" s="218" t="s">
        <v>19</v>
      </c>
      <c r="F282" s="219" t="s">
        <v>382</v>
      </c>
      <c r="G282" s="216"/>
      <c r="H282" s="220">
        <v>0.063</v>
      </c>
      <c r="I282" s="221"/>
      <c r="J282" s="216"/>
      <c r="K282" s="216"/>
      <c r="L282" s="222"/>
      <c r="M282" s="223"/>
      <c r="N282" s="224"/>
      <c r="O282" s="224"/>
      <c r="P282" s="224"/>
      <c r="Q282" s="224"/>
      <c r="R282" s="224"/>
      <c r="S282" s="224"/>
      <c r="T282" s="225"/>
      <c r="AT282" s="226" t="s">
        <v>155</v>
      </c>
      <c r="AU282" s="226" t="s">
        <v>82</v>
      </c>
      <c r="AV282" s="11" t="s">
        <v>82</v>
      </c>
      <c r="AW282" s="11" t="s">
        <v>33</v>
      </c>
      <c r="AX282" s="11" t="s">
        <v>72</v>
      </c>
      <c r="AY282" s="226" t="s">
        <v>145</v>
      </c>
    </row>
    <row r="283" s="11" customFormat="1">
      <c r="B283" s="215"/>
      <c r="C283" s="216"/>
      <c r="D283" s="217" t="s">
        <v>155</v>
      </c>
      <c r="E283" s="218" t="s">
        <v>19</v>
      </c>
      <c r="F283" s="219" t="s">
        <v>383</v>
      </c>
      <c r="G283" s="216"/>
      <c r="H283" s="220">
        <v>0.087999999999999995</v>
      </c>
      <c r="I283" s="221"/>
      <c r="J283" s="216"/>
      <c r="K283" s="216"/>
      <c r="L283" s="222"/>
      <c r="M283" s="223"/>
      <c r="N283" s="224"/>
      <c r="O283" s="224"/>
      <c r="P283" s="224"/>
      <c r="Q283" s="224"/>
      <c r="R283" s="224"/>
      <c r="S283" s="224"/>
      <c r="T283" s="225"/>
      <c r="AT283" s="226" t="s">
        <v>155</v>
      </c>
      <c r="AU283" s="226" t="s">
        <v>82</v>
      </c>
      <c r="AV283" s="11" t="s">
        <v>82</v>
      </c>
      <c r="AW283" s="11" t="s">
        <v>33</v>
      </c>
      <c r="AX283" s="11" t="s">
        <v>72</v>
      </c>
      <c r="AY283" s="226" t="s">
        <v>145</v>
      </c>
    </row>
    <row r="284" s="11" customFormat="1">
      <c r="B284" s="215"/>
      <c r="C284" s="216"/>
      <c r="D284" s="217" t="s">
        <v>155</v>
      </c>
      <c r="E284" s="218" t="s">
        <v>19</v>
      </c>
      <c r="F284" s="219" t="s">
        <v>384</v>
      </c>
      <c r="G284" s="216"/>
      <c r="H284" s="220">
        <v>0.182</v>
      </c>
      <c r="I284" s="221"/>
      <c r="J284" s="216"/>
      <c r="K284" s="216"/>
      <c r="L284" s="222"/>
      <c r="M284" s="223"/>
      <c r="N284" s="224"/>
      <c r="O284" s="224"/>
      <c r="P284" s="224"/>
      <c r="Q284" s="224"/>
      <c r="R284" s="224"/>
      <c r="S284" s="224"/>
      <c r="T284" s="225"/>
      <c r="AT284" s="226" t="s">
        <v>155</v>
      </c>
      <c r="AU284" s="226" t="s">
        <v>82</v>
      </c>
      <c r="AV284" s="11" t="s">
        <v>82</v>
      </c>
      <c r="AW284" s="11" t="s">
        <v>33</v>
      </c>
      <c r="AX284" s="11" t="s">
        <v>72</v>
      </c>
      <c r="AY284" s="226" t="s">
        <v>145</v>
      </c>
    </row>
    <row r="285" s="11" customFormat="1">
      <c r="B285" s="215"/>
      <c r="C285" s="216"/>
      <c r="D285" s="217" t="s">
        <v>155</v>
      </c>
      <c r="E285" s="218" t="s">
        <v>19</v>
      </c>
      <c r="F285" s="219" t="s">
        <v>385</v>
      </c>
      <c r="G285" s="216"/>
      <c r="H285" s="220">
        <v>0.14799999999999999</v>
      </c>
      <c r="I285" s="221"/>
      <c r="J285" s="216"/>
      <c r="K285" s="216"/>
      <c r="L285" s="222"/>
      <c r="M285" s="223"/>
      <c r="N285" s="224"/>
      <c r="O285" s="224"/>
      <c r="P285" s="224"/>
      <c r="Q285" s="224"/>
      <c r="R285" s="224"/>
      <c r="S285" s="224"/>
      <c r="T285" s="225"/>
      <c r="AT285" s="226" t="s">
        <v>155</v>
      </c>
      <c r="AU285" s="226" t="s">
        <v>82</v>
      </c>
      <c r="AV285" s="11" t="s">
        <v>82</v>
      </c>
      <c r="AW285" s="11" t="s">
        <v>33</v>
      </c>
      <c r="AX285" s="11" t="s">
        <v>72</v>
      </c>
      <c r="AY285" s="226" t="s">
        <v>145</v>
      </c>
    </row>
    <row r="286" s="11" customFormat="1">
      <c r="B286" s="215"/>
      <c r="C286" s="216"/>
      <c r="D286" s="217" t="s">
        <v>155</v>
      </c>
      <c r="E286" s="218" t="s">
        <v>19</v>
      </c>
      <c r="F286" s="219" t="s">
        <v>386</v>
      </c>
      <c r="G286" s="216"/>
      <c r="H286" s="220">
        <v>0.055</v>
      </c>
      <c r="I286" s="221"/>
      <c r="J286" s="216"/>
      <c r="K286" s="216"/>
      <c r="L286" s="222"/>
      <c r="M286" s="223"/>
      <c r="N286" s="224"/>
      <c r="O286" s="224"/>
      <c r="P286" s="224"/>
      <c r="Q286" s="224"/>
      <c r="R286" s="224"/>
      <c r="S286" s="224"/>
      <c r="T286" s="225"/>
      <c r="AT286" s="226" t="s">
        <v>155</v>
      </c>
      <c r="AU286" s="226" t="s">
        <v>82</v>
      </c>
      <c r="AV286" s="11" t="s">
        <v>82</v>
      </c>
      <c r="AW286" s="11" t="s">
        <v>33</v>
      </c>
      <c r="AX286" s="11" t="s">
        <v>72</v>
      </c>
      <c r="AY286" s="226" t="s">
        <v>145</v>
      </c>
    </row>
    <row r="287" s="12" customFormat="1">
      <c r="B287" s="227"/>
      <c r="C287" s="228"/>
      <c r="D287" s="217" t="s">
        <v>155</v>
      </c>
      <c r="E287" s="229" t="s">
        <v>19</v>
      </c>
      <c r="F287" s="230" t="s">
        <v>157</v>
      </c>
      <c r="G287" s="228"/>
      <c r="H287" s="231">
        <v>0.58299999999999996</v>
      </c>
      <c r="I287" s="232"/>
      <c r="J287" s="228"/>
      <c r="K287" s="228"/>
      <c r="L287" s="233"/>
      <c r="M287" s="234"/>
      <c r="N287" s="235"/>
      <c r="O287" s="235"/>
      <c r="P287" s="235"/>
      <c r="Q287" s="235"/>
      <c r="R287" s="235"/>
      <c r="S287" s="235"/>
      <c r="T287" s="236"/>
      <c r="AT287" s="237" t="s">
        <v>155</v>
      </c>
      <c r="AU287" s="237" t="s">
        <v>82</v>
      </c>
      <c r="AV287" s="12" t="s">
        <v>153</v>
      </c>
      <c r="AW287" s="12" t="s">
        <v>33</v>
      </c>
      <c r="AX287" s="12" t="s">
        <v>80</v>
      </c>
      <c r="AY287" s="237" t="s">
        <v>145</v>
      </c>
    </row>
    <row r="288" s="1" customFormat="1" ht="22.5" customHeight="1">
      <c r="B288" s="37"/>
      <c r="C288" s="203" t="s">
        <v>387</v>
      </c>
      <c r="D288" s="203" t="s">
        <v>148</v>
      </c>
      <c r="E288" s="204" t="s">
        <v>388</v>
      </c>
      <c r="F288" s="205" t="s">
        <v>389</v>
      </c>
      <c r="G288" s="206" t="s">
        <v>151</v>
      </c>
      <c r="H288" s="207">
        <v>0.97299999999999998</v>
      </c>
      <c r="I288" s="208"/>
      <c r="J288" s="209">
        <f>ROUND(I288*H288,2)</f>
        <v>0</v>
      </c>
      <c r="K288" s="205" t="s">
        <v>152</v>
      </c>
      <c r="L288" s="42"/>
      <c r="M288" s="210" t="s">
        <v>19</v>
      </c>
      <c r="N288" s="211" t="s">
        <v>43</v>
      </c>
      <c r="O288" s="78"/>
      <c r="P288" s="212">
        <f>O288*H288</f>
        <v>0</v>
      </c>
      <c r="Q288" s="212">
        <v>2.2563399999999998</v>
      </c>
      <c r="R288" s="212">
        <f>Q288*H288</f>
        <v>2.1954188199999995</v>
      </c>
      <c r="S288" s="212">
        <v>0</v>
      </c>
      <c r="T288" s="213">
        <f>S288*H288</f>
        <v>0</v>
      </c>
      <c r="AR288" s="16" t="s">
        <v>153</v>
      </c>
      <c r="AT288" s="16" t="s">
        <v>148</v>
      </c>
      <c r="AU288" s="16" t="s">
        <v>82</v>
      </c>
      <c r="AY288" s="16" t="s">
        <v>145</v>
      </c>
      <c r="BE288" s="214">
        <f>IF(N288="základní",J288,0)</f>
        <v>0</v>
      </c>
      <c r="BF288" s="214">
        <f>IF(N288="snížená",J288,0)</f>
        <v>0</v>
      </c>
      <c r="BG288" s="214">
        <f>IF(N288="zákl. přenesená",J288,0)</f>
        <v>0</v>
      </c>
      <c r="BH288" s="214">
        <f>IF(N288="sníž. přenesená",J288,0)</f>
        <v>0</v>
      </c>
      <c r="BI288" s="214">
        <f>IF(N288="nulová",J288,0)</f>
        <v>0</v>
      </c>
      <c r="BJ288" s="16" t="s">
        <v>80</v>
      </c>
      <c r="BK288" s="214">
        <f>ROUND(I288*H288,2)</f>
        <v>0</v>
      </c>
      <c r="BL288" s="16" t="s">
        <v>153</v>
      </c>
      <c r="BM288" s="16" t="s">
        <v>390</v>
      </c>
    </row>
    <row r="289" s="13" customFormat="1">
      <c r="B289" s="238"/>
      <c r="C289" s="239"/>
      <c r="D289" s="217" t="s">
        <v>155</v>
      </c>
      <c r="E289" s="240" t="s">
        <v>19</v>
      </c>
      <c r="F289" s="241" t="s">
        <v>391</v>
      </c>
      <c r="G289" s="239"/>
      <c r="H289" s="240" t="s">
        <v>19</v>
      </c>
      <c r="I289" s="242"/>
      <c r="J289" s="239"/>
      <c r="K289" s="239"/>
      <c r="L289" s="243"/>
      <c r="M289" s="244"/>
      <c r="N289" s="245"/>
      <c r="O289" s="245"/>
      <c r="P289" s="245"/>
      <c r="Q289" s="245"/>
      <c r="R289" s="245"/>
      <c r="S289" s="245"/>
      <c r="T289" s="246"/>
      <c r="AT289" s="247" t="s">
        <v>155</v>
      </c>
      <c r="AU289" s="247" t="s">
        <v>82</v>
      </c>
      <c r="AV289" s="13" t="s">
        <v>80</v>
      </c>
      <c r="AW289" s="13" t="s">
        <v>33</v>
      </c>
      <c r="AX289" s="13" t="s">
        <v>72</v>
      </c>
      <c r="AY289" s="247" t="s">
        <v>145</v>
      </c>
    </row>
    <row r="290" s="11" customFormat="1">
      <c r="B290" s="215"/>
      <c r="C290" s="216"/>
      <c r="D290" s="217" t="s">
        <v>155</v>
      </c>
      <c r="E290" s="218" t="s">
        <v>19</v>
      </c>
      <c r="F290" s="219" t="s">
        <v>392</v>
      </c>
      <c r="G290" s="216"/>
      <c r="H290" s="220">
        <v>0.078</v>
      </c>
      <c r="I290" s="221"/>
      <c r="J290" s="216"/>
      <c r="K290" s="216"/>
      <c r="L290" s="222"/>
      <c r="M290" s="223"/>
      <c r="N290" s="224"/>
      <c r="O290" s="224"/>
      <c r="P290" s="224"/>
      <c r="Q290" s="224"/>
      <c r="R290" s="224"/>
      <c r="S290" s="224"/>
      <c r="T290" s="225"/>
      <c r="AT290" s="226" t="s">
        <v>155</v>
      </c>
      <c r="AU290" s="226" t="s">
        <v>82</v>
      </c>
      <c r="AV290" s="11" t="s">
        <v>82</v>
      </c>
      <c r="AW290" s="11" t="s">
        <v>33</v>
      </c>
      <c r="AX290" s="11" t="s">
        <v>72</v>
      </c>
      <c r="AY290" s="226" t="s">
        <v>145</v>
      </c>
    </row>
    <row r="291" s="11" customFormat="1">
      <c r="B291" s="215"/>
      <c r="C291" s="216"/>
      <c r="D291" s="217" t="s">
        <v>155</v>
      </c>
      <c r="E291" s="218" t="s">
        <v>19</v>
      </c>
      <c r="F291" s="219" t="s">
        <v>393</v>
      </c>
      <c r="G291" s="216"/>
      <c r="H291" s="220">
        <v>0.105</v>
      </c>
      <c r="I291" s="221"/>
      <c r="J291" s="216"/>
      <c r="K291" s="216"/>
      <c r="L291" s="222"/>
      <c r="M291" s="223"/>
      <c r="N291" s="224"/>
      <c r="O291" s="224"/>
      <c r="P291" s="224"/>
      <c r="Q291" s="224"/>
      <c r="R291" s="224"/>
      <c r="S291" s="224"/>
      <c r="T291" s="225"/>
      <c r="AT291" s="226" t="s">
        <v>155</v>
      </c>
      <c r="AU291" s="226" t="s">
        <v>82</v>
      </c>
      <c r="AV291" s="11" t="s">
        <v>82</v>
      </c>
      <c r="AW291" s="11" t="s">
        <v>33</v>
      </c>
      <c r="AX291" s="11" t="s">
        <v>72</v>
      </c>
      <c r="AY291" s="226" t="s">
        <v>145</v>
      </c>
    </row>
    <row r="292" s="11" customFormat="1">
      <c r="B292" s="215"/>
      <c r="C292" s="216"/>
      <c r="D292" s="217" t="s">
        <v>155</v>
      </c>
      <c r="E292" s="218" t="s">
        <v>19</v>
      </c>
      <c r="F292" s="219" t="s">
        <v>394</v>
      </c>
      <c r="G292" s="216"/>
      <c r="H292" s="220">
        <v>0.14699999999999999</v>
      </c>
      <c r="I292" s="221"/>
      <c r="J292" s="216"/>
      <c r="K292" s="216"/>
      <c r="L292" s="222"/>
      <c r="M292" s="223"/>
      <c r="N292" s="224"/>
      <c r="O292" s="224"/>
      <c r="P292" s="224"/>
      <c r="Q292" s="224"/>
      <c r="R292" s="224"/>
      <c r="S292" s="224"/>
      <c r="T292" s="225"/>
      <c r="AT292" s="226" t="s">
        <v>155</v>
      </c>
      <c r="AU292" s="226" t="s">
        <v>82</v>
      </c>
      <c r="AV292" s="11" t="s">
        <v>82</v>
      </c>
      <c r="AW292" s="11" t="s">
        <v>33</v>
      </c>
      <c r="AX292" s="11" t="s">
        <v>72</v>
      </c>
      <c r="AY292" s="226" t="s">
        <v>145</v>
      </c>
    </row>
    <row r="293" s="11" customFormat="1">
      <c r="B293" s="215"/>
      <c r="C293" s="216"/>
      <c r="D293" s="217" t="s">
        <v>155</v>
      </c>
      <c r="E293" s="218" t="s">
        <v>19</v>
      </c>
      <c r="F293" s="219" t="s">
        <v>395</v>
      </c>
      <c r="G293" s="216"/>
      <c r="H293" s="220">
        <v>0.30399999999999999</v>
      </c>
      <c r="I293" s="221"/>
      <c r="J293" s="216"/>
      <c r="K293" s="216"/>
      <c r="L293" s="222"/>
      <c r="M293" s="223"/>
      <c r="N293" s="224"/>
      <c r="O293" s="224"/>
      <c r="P293" s="224"/>
      <c r="Q293" s="224"/>
      <c r="R293" s="224"/>
      <c r="S293" s="224"/>
      <c r="T293" s="225"/>
      <c r="AT293" s="226" t="s">
        <v>155</v>
      </c>
      <c r="AU293" s="226" t="s">
        <v>82</v>
      </c>
      <c r="AV293" s="11" t="s">
        <v>82</v>
      </c>
      <c r="AW293" s="11" t="s">
        <v>33</v>
      </c>
      <c r="AX293" s="11" t="s">
        <v>72</v>
      </c>
      <c r="AY293" s="226" t="s">
        <v>145</v>
      </c>
    </row>
    <row r="294" s="11" customFormat="1">
      <c r="B294" s="215"/>
      <c r="C294" s="216"/>
      <c r="D294" s="217" t="s">
        <v>155</v>
      </c>
      <c r="E294" s="218" t="s">
        <v>19</v>
      </c>
      <c r="F294" s="219" t="s">
        <v>396</v>
      </c>
      <c r="G294" s="216"/>
      <c r="H294" s="220">
        <v>0.247</v>
      </c>
      <c r="I294" s="221"/>
      <c r="J294" s="216"/>
      <c r="K294" s="216"/>
      <c r="L294" s="222"/>
      <c r="M294" s="223"/>
      <c r="N294" s="224"/>
      <c r="O294" s="224"/>
      <c r="P294" s="224"/>
      <c r="Q294" s="224"/>
      <c r="R294" s="224"/>
      <c r="S294" s="224"/>
      <c r="T294" s="225"/>
      <c r="AT294" s="226" t="s">
        <v>155</v>
      </c>
      <c r="AU294" s="226" t="s">
        <v>82</v>
      </c>
      <c r="AV294" s="11" t="s">
        <v>82</v>
      </c>
      <c r="AW294" s="11" t="s">
        <v>33</v>
      </c>
      <c r="AX294" s="11" t="s">
        <v>72</v>
      </c>
      <c r="AY294" s="226" t="s">
        <v>145</v>
      </c>
    </row>
    <row r="295" s="11" customFormat="1">
      <c r="B295" s="215"/>
      <c r="C295" s="216"/>
      <c r="D295" s="217" t="s">
        <v>155</v>
      </c>
      <c r="E295" s="218" t="s">
        <v>19</v>
      </c>
      <c r="F295" s="219" t="s">
        <v>397</v>
      </c>
      <c r="G295" s="216"/>
      <c r="H295" s="220">
        <v>0.091999999999999998</v>
      </c>
      <c r="I295" s="221"/>
      <c r="J295" s="216"/>
      <c r="K295" s="216"/>
      <c r="L295" s="222"/>
      <c r="M295" s="223"/>
      <c r="N295" s="224"/>
      <c r="O295" s="224"/>
      <c r="P295" s="224"/>
      <c r="Q295" s="224"/>
      <c r="R295" s="224"/>
      <c r="S295" s="224"/>
      <c r="T295" s="225"/>
      <c r="AT295" s="226" t="s">
        <v>155</v>
      </c>
      <c r="AU295" s="226" t="s">
        <v>82</v>
      </c>
      <c r="AV295" s="11" t="s">
        <v>82</v>
      </c>
      <c r="AW295" s="11" t="s">
        <v>33</v>
      </c>
      <c r="AX295" s="11" t="s">
        <v>72</v>
      </c>
      <c r="AY295" s="226" t="s">
        <v>145</v>
      </c>
    </row>
    <row r="296" s="12" customFormat="1">
      <c r="B296" s="227"/>
      <c r="C296" s="228"/>
      <c r="D296" s="217" t="s">
        <v>155</v>
      </c>
      <c r="E296" s="229" t="s">
        <v>19</v>
      </c>
      <c r="F296" s="230" t="s">
        <v>157</v>
      </c>
      <c r="G296" s="228"/>
      <c r="H296" s="231">
        <v>0.97299999999999998</v>
      </c>
      <c r="I296" s="232"/>
      <c r="J296" s="228"/>
      <c r="K296" s="228"/>
      <c r="L296" s="233"/>
      <c r="M296" s="234"/>
      <c r="N296" s="235"/>
      <c r="O296" s="235"/>
      <c r="P296" s="235"/>
      <c r="Q296" s="235"/>
      <c r="R296" s="235"/>
      <c r="S296" s="235"/>
      <c r="T296" s="236"/>
      <c r="AT296" s="237" t="s">
        <v>155</v>
      </c>
      <c r="AU296" s="237" t="s">
        <v>82</v>
      </c>
      <c r="AV296" s="12" t="s">
        <v>153</v>
      </c>
      <c r="AW296" s="12" t="s">
        <v>33</v>
      </c>
      <c r="AX296" s="12" t="s">
        <v>80</v>
      </c>
      <c r="AY296" s="237" t="s">
        <v>145</v>
      </c>
    </row>
    <row r="297" s="1" customFormat="1" ht="22.5" customHeight="1">
      <c r="B297" s="37"/>
      <c r="C297" s="203" t="s">
        <v>398</v>
      </c>
      <c r="D297" s="203" t="s">
        <v>148</v>
      </c>
      <c r="E297" s="204" t="s">
        <v>399</v>
      </c>
      <c r="F297" s="205" t="s">
        <v>400</v>
      </c>
      <c r="G297" s="206" t="s">
        <v>151</v>
      </c>
      <c r="H297" s="207">
        <v>2.5710000000000002</v>
      </c>
      <c r="I297" s="208"/>
      <c r="J297" s="209">
        <f>ROUND(I297*H297,2)</f>
        <v>0</v>
      </c>
      <c r="K297" s="205" t="s">
        <v>152</v>
      </c>
      <c r="L297" s="42"/>
      <c r="M297" s="210" t="s">
        <v>19</v>
      </c>
      <c r="N297" s="211" t="s">
        <v>43</v>
      </c>
      <c r="O297" s="78"/>
      <c r="P297" s="212">
        <f>O297*H297</f>
        <v>0</v>
      </c>
      <c r="Q297" s="212">
        <v>2.2563399999999998</v>
      </c>
      <c r="R297" s="212">
        <f>Q297*H297</f>
        <v>5.8010501400000001</v>
      </c>
      <c r="S297" s="212">
        <v>0</v>
      </c>
      <c r="T297" s="213">
        <f>S297*H297</f>
        <v>0</v>
      </c>
      <c r="AR297" s="16" t="s">
        <v>153</v>
      </c>
      <c r="AT297" s="16" t="s">
        <v>148</v>
      </c>
      <c r="AU297" s="16" t="s">
        <v>82</v>
      </c>
      <c r="AY297" s="16" t="s">
        <v>145</v>
      </c>
      <c r="BE297" s="214">
        <f>IF(N297="základní",J297,0)</f>
        <v>0</v>
      </c>
      <c r="BF297" s="214">
        <f>IF(N297="snížená",J297,0)</f>
        <v>0</v>
      </c>
      <c r="BG297" s="214">
        <f>IF(N297="zákl. přenesená",J297,0)</f>
        <v>0</v>
      </c>
      <c r="BH297" s="214">
        <f>IF(N297="sníž. přenesená",J297,0)</f>
        <v>0</v>
      </c>
      <c r="BI297" s="214">
        <f>IF(N297="nulová",J297,0)</f>
        <v>0</v>
      </c>
      <c r="BJ297" s="16" t="s">
        <v>80</v>
      </c>
      <c r="BK297" s="214">
        <f>ROUND(I297*H297,2)</f>
        <v>0</v>
      </c>
      <c r="BL297" s="16" t="s">
        <v>153</v>
      </c>
      <c r="BM297" s="16" t="s">
        <v>401</v>
      </c>
    </row>
    <row r="298" s="11" customFormat="1">
      <c r="B298" s="215"/>
      <c r="C298" s="216"/>
      <c r="D298" s="217" t="s">
        <v>155</v>
      </c>
      <c r="E298" s="218" t="s">
        <v>19</v>
      </c>
      <c r="F298" s="219" t="s">
        <v>402</v>
      </c>
      <c r="G298" s="216"/>
      <c r="H298" s="220">
        <v>1.9790000000000001</v>
      </c>
      <c r="I298" s="221"/>
      <c r="J298" s="216"/>
      <c r="K298" s="216"/>
      <c r="L298" s="222"/>
      <c r="M298" s="223"/>
      <c r="N298" s="224"/>
      <c r="O298" s="224"/>
      <c r="P298" s="224"/>
      <c r="Q298" s="224"/>
      <c r="R298" s="224"/>
      <c r="S298" s="224"/>
      <c r="T298" s="225"/>
      <c r="AT298" s="226" t="s">
        <v>155</v>
      </c>
      <c r="AU298" s="226" t="s">
        <v>82</v>
      </c>
      <c r="AV298" s="11" t="s">
        <v>82</v>
      </c>
      <c r="AW298" s="11" t="s">
        <v>33</v>
      </c>
      <c r="AX298" s="11" t="s">
        <v>72</v>
      </c>
      <c r="AY298" s="226" t="s">
        <v>145</v>
      </c>
    </row>
    <row r="299" s="13" customFormat="1">
      <c r="B299" s="238"/>
      <c r="C299" s="239"/>
      <c r="D299" s="217" t="s">
        <v>155</v>
      </c>
      <c r="E299" s="240" t="s">
        <v>19</v>
      </c>
      <c r="F299" s="241" t="s">
        <v>403</v>
      </c>
      <c r="G299" s="239"/>
      <c r="H299" s="240" t="s">
        <v>19</v>
      </c>
      <c r="I299" s="242"/>
      <c r="J299" s="239"/>
      <c r="K299" s="239"/>
      <c r="L299" s="243"/>
      <c r="M299" s="244"/>
      <c r="N299" s="245"/>
      <c r="O299" s="245"/>
      <c r="P299" s="245"/>
      <c r="Q299" s="245"/>
      <c r="R299" s="245"/>
      <c r="S299" s="245"/>
      <c r="T299" s="246"/>
      <c r="AT299" s="247" t="s">
        <v>155</v>
      </c>
      <c r="AU299" s="247" t="s">
        <v>82</v>
      </c>
      <c r="AV299" s="13" t="s">
        <v>80</v>
      </c>
      <c r="AW299" s="13" t="s">
        <v>33</v>
      </c>
      <c r="AX299" s="13" t="s">
        <v>72</v>
      </c>
      <c r="AY299" s="247" t="s">
        <v>145</v>
      </c>
    </row>
    <row r="300" s="11" customFormat="1">
      <c r="B300" s="215"/>
      <c r="C300" s="216"/>
      <c r="D300" s="217" t="s">
        <v>155</v>
      </c>
      <c r="E300" s="218" t="s">
        <v>19</v>
      </c>
      <c r="F300" s="219" t="s">
        <v>404</v>
      </c>
      <c r="G300" s="216"/>
      <c r="H300" s="220">
        <v>0.33000000000000002</v>
      </c>
      <c r="I300" s="221"/>
      <c r="J300" s="216"/>
      <c r="K300" s="216"/>
      <c r="L300" s="222"/>
      <c r="M300" s="223"/>
      <c r="N300" s="224"/>
      <c r="O300" s="224"/>
      <c r="P300" s="224"/>
      <c r="Q300" s="224"/>
      <c r="R300" s="224"/>
      <c r="S300" s="224"/>
      <c r="T300" s="225"/>
      <c r="AT300" s="226" t="s">
        <v>155</v>
      </c>
      <c r="AU300" s="226" t="s">
        <v>82</v>
      </c>
      <c r="AV300" s="11" t="s">
        <v>82</v>
      </c>
      <c r="AW300" s="11" t="s">
        <v>33</v>
      </c>
      <c r="AX300" s="11" t="s">
        <v>72</v>
      </c>
      <c r="AY300" s="226" t="s">
        <v>145</v>
      </c>
    </row>
    <row r="301" s="11" customFormat="1">
      <c r="B301" s="215"/>
      <c r="C301" s="216"/>
      <c r="D301" s="217" t="s">
        <v>155</v>
      </c>
      <c r="E301" s="218" t="s">
        <v>19</v>
      </c>
      <c r="F301" s="219" t="s">
        <v>405</v>
      </c>
      <c r="G301" s="216"/>
      <c r="H301" s="220">
        <v>0.040000000000000001</v>
      </c>
      <c r="I301" s="221"/>
      <c r="J301" s="216"/>
      <c r="K301" s="216"/>
      <c r="L301" s="222"/>
      <c r="M301" s="223"/>
      <c r="N301" s="224"/>
      <c r="O301" s="224"/>
      <c r="P301" s="224"/>
      <c r="Q301" s="224"/>
      <c r="R301" s="224"/>
      <c r="S301" s="224"/>
      <c r="T301" s="225"/>
      <c r="AT301" s="226" t="s">
        <v>155</v>
      </c>
      <c r="AU301" s="226" t="s">
        <v>82</v>
      </c>
      <c r="AV301" s="11" t="s">
        <v>82</v>
      </c>
      <c r="AW301" s="11" t="s">
        <v>33</v>
      </c>
      <c r="AX301" s="11" t="s">
        <v>72</v>
      </c>
      <c r="AY301" s="226" t="s">
        <v>145</v>
      </c>
    </row>
    <row r="302" s="13" customFormat="1">
      <c r="B302" s="238"/>
      <c r="C302" s="239"/>
      <c r="D302" s="217" t="s">
        <v>155</v>
      </c>
      <c r="E302" s="240" t="s">
        <v>19</v>
      </c>
      <c r="F302" s="241" t="s">
        <v>406</v>
      </c>
      <c r="G302" s="239"/>
      <c r="H302" s="240" t="s">
        <v>19</v>
      </c>
      <c r="I302" s="242"/>
      <c r="J302" s="239"/>
      <c r="K302" s="239"/>
      <c r="L302" s="243"/>
      <c r="M302" s="244"/>
      <c r="N302" s="245"/>
      <c r="O302" s="245"/>
      <c r="P302" s="245"/>
      <c r="Q302" s="245"/>
      <c r="R302" s="245"/>
      <c r="S302" s="245"/>
      <c r="T302" s="246"/>
      <c r="AT302" s="247" t="s">
        <v>155</v>
      </c>
      <c r="AU302" s="247" t="s">
        <v>82</v>
      </c>
      <c r="AV302" s="13" t="s">
        <v>80</v>
      </c>
      <c r="AW302" s="13" t="s">
        <v>33</v>
      </c>
      <c r="AX302" s="13" t="s">
        <v>72</v>
      </c>
      <c r="AY302" s="247" t="s">
        <v>145</v>
      </c>
    </row>
    <row r="303" s="11" customFormat="1">
      <c r="B303" s="215"/>
      <c r="C303" s="216"/>
      <c r="D303" s="217" t="s">
        <v>155</v>
      </c>
      <c r="E303" s="218" t="s">
        <v>19</v>
      </c>
      <c r="F303" s="219" t="s">
        <v>407</v>
      </c>
      <c r="G303" s="216"/>
      <c r="H303" s="220">
        <v>0.222</v>
      </c>
      <c r="I303" s="221"/>
      <c r="J303" s="216"/>
      <c r="K303" s="216"/>
      <c r="L303" s="222"/>
      <c r="M303" s="223"/>
      <c r="N303" s="224"/>
      <c r="O303" s="224"/>
      <c r="P303" s="224"/>
      <c r="Q303" s="224"/>
      <c r="R303" s="224"/>
      <c r="S303" s="224"/>
      <c r="T303" s="225"/>
      <c r="AT303" s="226" t="s">
        <v>155</v>
      </c>
      <c r="AU303" s="226" t="s">
        <v>82</v>
      </c>
      <c r="AV303" s="11" t="s">
        <v>82</v>
      </c>
      <c r="AW303" s="11" t="s">
        <v>33</v>
      </c>
      <c r="AX303" s="11" t="s">
        <v>72</v>
      </c>
      <c r="AY303" s="226" t="s">
        <v>145</v>
      </c>
    </row>
    <row r="304" s="13" customFormat="1">
      <c r="B304" s="238"/>
      <c r="C304" s="239"/>
      <c r="D304" s="217" t="s">
        <v>155</v>
      </c>
      <c r="E304" s="240" t="s">
        <v>19</v>
      </c>
      <c r="F304" s="241" t="s">
        <v>408</v>
      </c>
      <c r="G304" s="239"/>
      <c r="H304" s="240" t="s">
        <v>19</v>
      </c>
      <c r="I304" s="242"/>
      <c r="J304" s="239"/>
      <c r="K304" s="239"/>
      <c r="L304" s="243"/>
      <c r="M304" s="244"/>
      <c r="N304" s="245"/>
      <c r="O304" s="245"/>
      <c r="P304" s="245"/>
      <c r="Q304" s="245"/>
      <c r="R304" s="245"/>
      <c r="S304" s="245"/>
      <c r="T304" s="246"/>
      <c r="AT304" s="247" t="s">
        <v>155</v>
      </c>
      <c r="AU304" s="247" t="s">
        <v>82</v>
      </c>
      <c r="AV304" s="13" t="s">
        <v>80</v>
      </c>
      <c r="AW304" s="13" t="s">
        <v>33</v>
      </c>
      <c r="AX304" s="13" t="s">
        <v>72</v>
      </c>
      <c r="AY304" s="247" t="s">
        <v>145</v>
      </c>
    </row>
    <row r="305" s="12" customFormat="1">
      <c r="B305" s="227"/>
      <c r="C305" s="228"/>
      <c r="D305" s="217" t="s">
        <v>155</v>
      </c>
      <c r="E305" s="229" t="s">
        <v>19</v>
      </c>
      <c r="F305" s="230" t="s">
        <v>157</v>
      </c>
      <c r="G305" s="228"/>
      <c r="H305" s="231">
        <v>2.5710000000000002</v>
      </c>
      <c r="I305" s="232"/>
      <c r="J305" s="228"/>
      <c r="K305" s="228"/>
      <c r="L305" s="233"/>
      <c r="M305" s="234"/>
      <c r="N305" s="235"/>
      <c r="O305" s="235"/>
      <c r="P305" s="235"/>
      <c r="Q305" s="235"/>
      <c r="R305" s="235"/>
      <c r="S305" s="235"/>
      <c r="T305" s="236"/>
      <c r="AT305" s="237" t="s">
        <v>155</v>
      </c>
      <c r="AU305" s="237" t="s">
        <v>82</v>
      </c>
      <c r="AV305" s="12" t="s">
        <v>153</v>
      </c>
      <c r="AW305" s="12" t="s">
        <v>33</v>
      </c>
      <c r="AX305" s="12" t="s">
        <v>80</v>
      </c>
      <c r="AY305" s="237" t="s">
        <v>145</v>
      </c>
    </row>
    <row r="306" s="1" customFormat="1" ht="16.5" customHeight="1">
      <c r="B306" s="37"/>
      <c r="C306" s="203" t="s">
        <v>409</v>
      </c>
      <c r="D306" s="203" t="s">
        <v>148</v>
      </c>
      <c r="E306" s="204" t="s">
        <v>410</v>
      </c>
      <c r="F306" s="205" t="s">
        <v>411</v>
      </c>
      <c r="G306" s="206" t="s">
        <v>151</v>
      </c>
      <c r="H306" s="207">
        <v>7.5</v>
      </c>
      <c r="I306" s="208"/>
      <c r="J306" s="209">
        <f>ROUND(I306*H306,2)</f>
        <v>0</v>
      </c>
      <c r="K306" s="205" t="s">
        <v>152</v>
      </c>
      <c r="L306" s="42"/>
      <c r="M306" s="210" t="s">
        <v>19</v>
      </c>
      <c r="N306" s="211" t="s">
        <v>43</v>
      </c>
      <c r="O306" s="78"/>
      <c r="P306" s="212">
        <f>O306*H306</f>
        <v>0</v>
      </c>
      <c r="Q306" s="212">
        <v>0</v>
      </c>
      <c r="R306" s="212">
        <f>Q306*H306</f>
        <v>0</v>
      </c>
      <c r="S306" s="212">
        <v>0</v>
      </c>
      <c r="T306" s="213">
        <f>S306*H306</f>
        <v>0</v>
      </c>
      <c r="AR306" s="16" t="s">
        <v>153</v>
      </c>
      <c r="AT306" s="16" t="s">
        <v>148</v>
      </c>
      <c r="AU306" s="16" t="s">
        <v>82</v>
      </c>
      <c r="AY306" s="16" t="s">
        <v>145</v>
      </c>
      <c r="BE306" s="214">
        <f>IF(N306="základní",J306,0)</f>
        <v>0</v>
      </c>
      <c r="BF306" s="214">
        <f>IF(N306="snížená",J306,0)</f>
        <v>0</v>
      </c>
      <c r="BG306" s="214">
        <f>IF(N306="zákl. přenesená",J306,0)</f>
        <v>0</v>
      </c>
      <c r="BH306" s="214">
        <f>IF(N306="sníž. přenesená",J306,0)</f>
        <v>0</v>
      </c>
      <c r="BI306" s="214">
        <f>IF(N306="nulová",J306,0)</f>
        <v>0</v>
      </c>
      <c r="BJ306" s="16" t="s">
        <v>80</v>
      </c>
      <c r="BK306" s="214">
        <f>ROUND(I306*H306,2)</f>
        <v>0</v>
      </c>
      <c r="BL306" s="16" t="s">
        <v>153</v>
      </c>
      <c r="BM306" s="16" t="s">
        <v>412</v>
      </c>
    </row>
    <row r="307" s="1" customFormat="1">
      <c r="B307" s="37"/>
      <c r="C307" s="38"/>
      <c r="D307" s="217" t="s">
        <v>173</v>
      </c>
      <c r="E307" s="38"/>
      <c r="F307" s="248" t="s">
        <v>413</v>
      </c>
      <c r="G307" s="38"/>
      <c r="H307" s="38"/>
      <c r="I307" s="129"/>
      <c r="J307" s="38"/>
      <c r="K307" s="38"/>
      <c r="L307" s="42"/>
      <c r="M307" s="249"/>
      <c r="N307" s="78"/>
      <c r="O307" s="78"/>
      <c r="P307" s="78"/>
      <c r="Q307" s="78"/>
      <c r="R307" s="78"/>
      <c r="S307" s="78"/>
      <c r="T307" s="79"/>
      <c r="AT307" s="16" t="s">
        <v>173</v>
      </c>
      <c r="AU307" s="16" t="s">
        <v>82</v>
      </c>
    </row>
    <row r="308" s="1" customFormat="1" ht="22.5" customHeight="1">
      <c r="B308" s="37"/>
      <c r="C308" s="203" t="s">
        <v>414</v>
      </c>
      <c r="D308" s="203" t="s">
        <v>148</v>
      </c>
      <c r="E308" s="204" t="s">
        <v>415</v>
      </c>
      <c r="F308" s="205" t="s">
        <v>416</v>
      </c>
      <c r="G308" s="206" t="s">
        <v>151</v>
      </c>
      <c r="H308" s="207">
        <v>7.5</v>
      </c>
      <c r="I308" s="208"/>
      <c r="J308" s="209">
        <f>ROUND(I308*H308,2)</f>
        <v>0</v>
      </c>
      <c r="K308" s="205" t="s">
        <v>152</v>
      </c>
      <c r="L308" s="42"/>
      <c r="M308" s="210" t="s">
        <v>19</v>
      </c>
      <c r="N308" s="211" t="s">
        <v>43</v>
      </c>
      <c r="O308" s="78"/>
      <c r="P308" s="212">
        <f>O308*H308</f>
        <v>0</v>
      </c>
      <c r="Q308" s="212">
        <v>0</v>
      </c>
      <c r="R308" s="212">
        <f>Q308*H308</f>
        <v>0</v>
      </c>
      <c r="S308" s="212">
        <v>0</v>
      </c>
      <c r="T308" s="213">
        <f>S308*H308</f>
        <v>0</v>
      </c>
      <c r="AR308" s="16" t="s">
        <v>153</v>
      </c>
      <c r="AT308" s="16" t="s">
        <v>148</v>
      </c>
      <c r="AU308" s="16" t="s">
        <v>82</v>
      </c>
      <c r="AY308" s="16" t="s">
        <v>145</v>
      </c>
      <c r="BE308" s="214">
        <f>IF(N308="základní",J308,0)</f>
        <v>0</v>
      </c>
      <c r="BF308" s="214">
        <f>IF(N308="snížená",J308,0)</f>
        <v>0</v>
      </c>
      <c r="BG308" s="214">
        <f>IF(N308="zákl. přenesená",J308,0)</f>
        <v>0</v>
      </c>
      <c r="BH308" s="214">
        <f>IF(N308="sníž. přenesená",J308,0)</f>
        <v>0</v>
      </c>
      <c r="BI308" s="214">
        <f>IF(N308="nulová",J308,0)</f>
        <v>0</v>
      </c>
      <c r="BJ308" s="16" t="s">
        <v>80</v>
      </c>
      <c r="BK308" s="214">
        <f>ROUND(I308*H308,2)</f>
        <v>0</v>
      </c>
      <c r="BL308" s="16" t="s">
        <v>153</v>
      </c>
      <c r="BM308" s="16" t="s">
        <v>417</v>
      </c>
    </row>
    <row r="309" s="1" customFormat="1">
      <c r="B309" s="37"/>
      <c r="C309" s="38"/>
      <c r="D309" s="217" t="s">
        <v>173</v>
      </c>
      <c r="E309" s="38"/>
      <c r="F309" s="248" t="s">
        <v>413</v>
      </c>
      <c r="G309" s="38"/>
      <c r="H309" s="38"/>
      <c r="I309" s="129"/>
      <c r="J309" s="38"/>
      <c r="K309" s="38"/>
      <c r="L309" s="42"/>
      <c r="M309" s="249"/>
      <c r="N309" s="78"/>
      <c r="O309" s="78"/>
      <c r="P309" s="78"/>
      <c r="Q309" s="78"/>
      <c r="R309" s="78"/>
      <c r="S309" s="78"/>
      <c r="T309" s="79"/>
      <c r="AT309" s="16" t="s">
        <v>173</v>
      </c>
      <c r="AU309" s="16" t="s">
        <v>82</v>
      </c>
    </row>
    <row r="310" s="1" customFormat="1" ht="16.5" customHeight="1">
      <c r="B310" s="37"/>
      <c r="C310" s="203" t="s">
        <v>418</v>
      </c>
      <c r="D310" s="203" t="s">
        <v>148</v>
      </c>
      <c r="E310" s="204" t="s">
        <v>419</v>
      </c>
      <c r="F310" s="205" t="s">
        <v>420</v>
      </c>
      <c r="G310" s="206" t="s">
        <v>182</v>
      </c>
      <c r="H310" s="207">
        <v>0.66600000000000004</v>
      </c>
      <c r="I310" s="208"/>
      <c r="J310" s="209">
        <f>ROUND(I310*H310,2)</f>
        <v>0</v>
      </c>
      <c r="K310" s="205" t="s">
        <v>152</v>
      </c>
      <c r="L310" s="42"/>
      <c r="M310" s="210" t="s">
        <v>19</v>
      </c>
      <c r="N310" s="211" t="s">
        <v>43</v>
      </c>
      <c r="O310" s="78"/>
      <c r="P310" s="212">
        <f>O310*H310</f>
        <v>0</v>
      </c>
      <c r="Q310" s="212">
        <v>1.06277</v>
      </c>
      <c r="R310" s="212">
        <f>Q310*H310</f>
        <v>0.70780482</v>
      </c>
      <c r="S310" s="212">
        <v>0</v>
      </c>
      <c r="T310" s="213">
        <f>S310*H310</f>
        <v>0</v>
      </c>
      <c r="AR310" s="16" t="s">
        <v>153</v>
      </c>
      <c r="AT310" s="16" t="s">
        <v>148</v>
      </c>
      <c r="AU310" s="16" t="s">
        <v>82</v>
      </c>
      <c r="AY310" s="16" t="s">
        <v>145</v>
      </c>
      <c r="BE310" s="214">
        <f>IF(N310="základní",J310,0)</f>
        <v>0</v>
      </c>
      <c r="BF310" s="214">
        <f>IF(N310="snížená",J310,0)</f>
        <v>0</v>
      </c>
      <c r="BG310" s="214">
        <f>IF(N310="zákl. přenesená",J310,0)</f>
        <v>0</v>
      </c>
      <c r="BH310" s="214">
        <f>IF(N310="sníž. přenesená",J310,0)</f>
        <v>0</v>
      </c>
      <c r="BI310" s="214">
        <f>IF(N310="nulová",J310,0)</f>
        <v>0</v>
      </c>
      <c r="BJ310" s="16" t="s">
        <v>80</v>
      </c>
      <c r="BK310" s="214">
        <f>ROUND(I310*H310,2)</f>
        <v>0</v>
      </c>
      <c r="BL310" s="16" t="s">
        <v>153</v>
      </c>
      <c r="BM310" s="16" t="s">
        <v>421</v>
      </c>
    </row>
    <row r="311" s="11" customFormat="1">
      <c r="B311" s="215"/>
      <c r="C311" s="216"/>
      <c r="D311" s="217" t="s">
        <v>155</v>
      </c>
      <c r="E311" s="218" t="s">
        <v>19</v>
      </c>
      <c r="F311" s="219" t="s">
        <v>422</v>
      </c>
      <c r="G311" s="216"/>
      <c r="H311" s="220">
        <v>0.66600000000000004</v>
      </c>
      <c r="I311" s="221"/>
      <c r="J311" s="216"/>
      <c r="K311" s="216"/>
      <c r="L311" s="222"/>
      <c r="M311" s="223"/>
      <c r="N311" s="224"/>
      <c r="O311" s="224"/>
      <c r="P311" s="224"/>
      <c r="Q311" s="224"/>
      <c r="R311" s="224"/>
      <c r="S311" s="224"/>
      <c r="T311" s="225"/>
      <c r="AT311" s="226" t="s">
        <v>155</v>
      </c>
      <c r="AU311" s="226" t="s">
        <v>82</v>
      </c>
      <c r="AV311" s="11" t="s">
        <v>82</v>
      </c>
      <c r="AW311" s="11" t="s">
        <v>33</v>
      </c>
      <c r="AX311" s="11" t="s">
        <v>72</v>
      </c>
      <c r="AY311" s="226" t="s">
        <v>145</v>
      </c>
    </row>
    <row r="312" s="12" customFormat="1">
      <c r="B312" s="227"/>
      <c r="C312" s="228"/>
      <c r="D312" s="217" t="s">
        <v>155</v>
      </c>
      <c r="E312" s="229" t="s">
        <v>19</v>
      </c>
      <c r="F312" s="230" t="s">
        <v>157</v>
      </c>
      <c r="G312" s="228"/>
      <c r="H312" s="231">
        <v>0.66600000000000004</v>
      </c>
      <c r="I312" s="232"/>
      <c r="J312" s="228"/>
      <c r="K312" s="228"/>
      <c r="L312" s="233"/>
      <c r="M312" s="234"/>
      <c r="N312" s="235"/>
      <c r="O312" s="235"/>
      <c r="P312" s="235"/>
      <c r="Q312" s="235"/>
      <c r="R312" s="235"/>
      <c r="S312" s="235"/>
      <c r="T312" s="236"/>
      <c r="AT312" s="237" t="s">
        <v>155</v>
      </c>
      <c r="AU312" s="237" t="s">
        <v>82</v>
      </c>
      <c r="AV312" s="12" t="s">
        <v>153</v>
      </c>
      <c r="AW312" s="12" t="s">
        <v>33</v>
      </c>
      <c r="AX312" s="12" t="s">
        <v>80</v>
      </c>
      <c r="AY312" s="237" t="s">
        <v>145</v>
      </c>
    </row>
    <row r="313" s="1" customFormat="1" ht="22.5" customHeight="1">
      <c r="B313" s="37"/>
      <c r="C313" s="203" t="s">
        <v>423</v>
      </c>
      <c r="D313" s="203" t="s">
        <v>148</v>
      </c>
      <c r="E313" s="204" t="s">
        <v>424</v>
      </c>
      <c r="F313" s="205" t="s">
        <v>425</v>
      </c>
      <c r="G313" s="206" t="s">
        <v>274</v>
      </c>
      <c r="H313" s="207">
        <v>4</v>
      </c>
      <c r="I313" s="208"/>
      <c r="J313" s="209">
        <f>ROUND(I313*H313,2)</f>
        <v>0</v>
      </c>
      <c r="K313" s="205" t="s">
        <v>152</v>
      </c>
      <c r="L313" s="42"/>
      <c r="M313" s="210" t="s">
        <v>19</v>
      </c>
      <c r="N313" s="211" t="s">
        <v>43</v>
      </c>
      <c r="O313" s="78"/>
      <c r="P313" s="212">
        <f>O313*H313</f>
        <v>0</v>
      </c>
      <c r="Q313" s="212">
        <v>0.016979999999999999</v>
      </c>
      <c r="R313" s="212">
        <f>Q313*H313</f>
        <v>0.067919999999999994</v>
      </c>
      <c r="S313" s="212">
        <v>0</v>
      </c>
      <c r="T313" s="213">
        <f>S313*H313</f>
        <v>0</v>
      </c>
      <c r="AR313" s="16" t="s">
        <v>153</v>
      </c>
      <c r="AT313" s="16" t="s">
        <v>148</v>
      </c>
      <c r="AU313" s="16" t="s">
        <v>82</v>
      </c>
      <c r="AY313" s="16" t="s">
        <v>145</v>
      </c>
      <c r="BE313" s="214">
        <f>IF(N313="základní",J313,0)</f>
        <v>0</v>
      </c>
      <c r="BF313" s="214">
        <f>IF(N313="snížená",J313,0)</f>
        <v>0</v>
      </c>
      <c r="BG313" s="214">
        <f>IF(N313="zákl. přenesená",J313,0)</f>
        <v>0</v>
      </c>
      <c r="BH313" s="214">
        <f>IF(N313="sníž. přenesená",J313,0)</f>
        <v>0</v>
      </c>
      <c r="BI313" s="214">
        <f>IF(N313="nulová",J313,0)</f>
        <v>0</v>
      </c>
      <c r="BJ313" s="16" t="s">
        <v>80</v>
      </c>
      <c r="BK313" s="214">
        <f>ROUND(I313*H313,2)</f>
        <v>0</v>
      </c>
      <c r="BL313" s="16" t="s">
        <v>153</v>
      </c>
      <c r="BM313" s="16" t="s">
        <v>426</v>
      </c>
    </row>
    <row r="314" s="1" customFormat="1">
      <c r="B314" s="37"/>
      <c r="C314" s="38"/>
      <c r="D314" s="217" t="s">
        <v>173</v>
      </c>
      <c r="E314" s="38"/>
      <c r="F314" s="248" t="s">
        <v>427</v>
      </c>
      <c r="G314" s="38"/>
      <c r="H314" s="38"/>
      <c r="I314" s="129"/>
      <c r="J314" s="38"/>
      <c r="K314" s="38"/>
      <c r="L314" s="42"/>
      <c r="M314" s="249"/>
      <c r="N314" s="78"/>
      <c r="O314" s="78"/>
      <c r="P314" s="78"/>
      <c r="Q314" s="78"/>
      <c r="R314" s="78"/>
      <c r="S314" s="78"/>
      <c r="T314" s="79"/>
      <c r="AT314" s="16" t="s">
        <v>173</v>
      </c>
      <c r="AU314" s="16" t="s">
        <v>82</v>
      </c>
    </row>
    <row r="315" s="11" customFormat="1">
      <c r="B315" s="215"/>
      <c r="C315" s="216"/>
      <c r="D315" s="217" t="s">
        <v>155</v>
      </c>
      <c r="E315" s="218" t="s">
        <v>19</v>
      </c>
      <c r="F315" s="219" t="s">
        <v>428</v>
      </c>
      <c r="G315" s="216"/>
      <c r="H315" s="220">
        <v>4</v>
      </c>
      <c r="I315" s="221"/>
      <c r="J315" s="216"/>
      <c r="K315" s="216"/>
      <c r="L315" s="222"/>
      <c r="M315" s="223"/>
      <c r="N315" s="224"/>
      <c r="O315" s="224"/>
      <c r="P315" s="224"/>
      <c r="Q315" s="224"/>
      <c r="R315" s="224"/>
      <c r="S315" s="224"/>
      <c r="T315" s="225"/>
      <c r="AT315" s="226" t="s">
        <v>155</v>
      </c>
      <c r="AU315" s="226" t="s">
        <v>82</v>
      </c>
      <c r="AV315" s="11" t="s">
        <v>82</v>
      </c>
      <c r="AW315" s="11" t="s">
        <v>33</v>
      </c>
      <c r="AX315" s="11" t="s">
        <v>72</v>
      </c>
      <c r="AY315" s="226" t="s">
        <v>145</v>
      </c>
    </row>
    <row r="316" s="12" customFormat="1">
      <c r="B316" s="227"/>
      <c r="C316" s="228"/>
      <c r="D316" s="217" t="s">
        <v>155</v>
      </c>
      <c r="E316" s="229" t="s">
        <v>19</v>
      </c>
      <c r="F316" s="230" t="s">
        <v>157</v>
      </c>
      <c r="G316" s="228"/>
      <c r="H316" s="231">
        <v>4</v>
      </c>
      <c r="I316" s="232"/>
      <c r="J316" s="228"/>
      <c r="K316" s="228"/>
      <c r="L316" s="233"/>
      <c r="M316" s="234"/>
      <c r="N316" s="235"/>
      <c r="O316" s="235"/>
      <c r="P316" s="235"/>
      <c r="Q316" s="235"/>
      <c r="R316" s="235"/>
      <c r="S316" s="235"/>
      <c r="T316" s="236"/>
      <c r="AT316" s="237" t="s">
        <v>155</v>
      </c>
      <c r="AU316" s="237" t="s">
        <v>82</v>
      </c>
      <c r="AV316" s="12" t="s">
        <v>153</v>
      </c>
      <c r="AW316" s="12" t="s">
        <v>33</v>
      </c>
      <c r="AX316" s="12" t="s">
        <v>80</v>
      </c>
      <c r="AY316" s="237" t="s">
        <v>145</v>
      </c>
    </row>
    <row r="317" s="1" customFormat="1" ht="16.5" customHeight="1">
      <c r="B317" s="37"/>
      <c r="C317" s="250" t="s">
        <v>429</v>
      </c>
      <c r="D317" s="250" t="s">
        <v>430</v>
      </c>
      <c r="E317" s="251" t="s">
        <v>431</v>
      </c>
      <c r="F317" s="252" t="s">
        <v>432</v>
      </c>
      <c r="G317" s="253" t="s">
        <v>274</v>
      </c>
      <c r="H317" s="254">
        <v>1</v>
      </c>
      <c r="I317" s="255"/>
      <c r="J317" s="256">
        <f>ROUND(I317*H317,2)</f>
        <v>0</v>
      </c>
      <c r="K317" s="252" t="s">
        <v>152</v>
      </c>
      <c r="L317" s="257"/>
      <c r="M317" s="258" t="s">
        <v>19</v>
      </c>
      <c r="N317" s="259" t="s">
        <v>43</v>
      </c>
      <c r="O317" s="78"/>
      <c r="P317" s="212">
        <f>O317*H317</f>
        <v>0</v>
      </c>
      <c r="Q317" s="212">
        <v>0.0137</v>
      </c>
      <c r="R317" s="212">
        <f>Q317*H317</f>
        <v>0.0137</v>
      </c>
      <c r="S317" s="212">
        <v>0</v>
      </c>
      <c r="T317" s="213">
        <f>S317*H317</f>
        <v>0</v>
      </c>
      <c r="AR317" s="16" t="s">
        <v>199</v>
      </c>
      <c r="AT317" s="16" t="s">
        <v>430</v>
      </c>
      <c r="AU317" s="16" t="s">
        <v>82</v>
      </c>
      <c r="AY317" s="16" t="s">
        <v>145</v>
      </c>
      <c r="BE317" s="214">
        <f>IF(N317="základní",J317,0)</f>
        <v>0</v>
      </c>
      <c r="BF317" s="214">
        <f>IF(N317="snížená",J317,0)</f>
        <v>0</v>
      </c>
      <c r="BG317" s="214">
        <f>IF(N317="zákl. přenesená",J317,0)</f>
        <v>0</v>
      </c>
      <c r="BH317" s="214">
        <f>IF(N317="sníž. přenesená",J317,0)</f>
        <v>0</v>
      </c>
      <c r="BI317" s="214">
        <f>IF(N317="nulová",J317,0)</f>
        <v>0</v>
      </c>
      <c r="BJ317" s="16" t="s">
        <v>80</v>
      </c>
      <c r="BK317" s="214">
        <f>ROUND(I317*H317,2)</f>
        <v>0</v>
      </c>
      <c r="BL317" s="16" t="s">
        <v>153</v>
      </c>
      <c r="BM317" s="16" t="s">
        <v>433</v>
      </c>
    </row>
    <row r="318" s="11" customFormat="1">
      <c r="B318" s="215"/>
      <c r="C318" s="216"/>
      <c r="D318" s="217" t="s">
        <v>155</v>
      </c>
      <c r="E318" s="218" t="s">
        <v>19</v>
      </c>
      <c r="F318" s="219" t="s">
        <v>80</v>
      </c>
      <c r="G318" s="216"/>
      <c r="H318" s="220">
        <v>1</v>
      </c>
      <c r="I318" s="221"/>
      <c r="J318" s="216"/>
      <c r="K318" s="216"/>
      <c r="L318" s="222"/>
      <c r="M318" s="223"/>
      <c r="N318" s="224"/>
      <c r="O318" s="224"/>
      <c r="P318" s="224"/>
      <c r="Q318" s="224"/>
      <c r="R318" s="224"/>
      <c r="S318" s="224"/>
      <c r="T318" s="225"/>
      <c r="AT318" s="226" t="s">
        <v>155</v>
      </c>
      <c r="AU318" s="226" t="s">
        <v>82</v>
      </c>
      <c r="AV318" s="11" t="s">
        <v>82</v>
      </c>
      <c r="AW318" s="11" t="s">
        <v>33</v>
      </c>
      <c r="AX318" s="11" t="s">
        <v>72</v>
      </c>
      <c r="AY318" s="226" t="s">
        <v>145</v>
      </c>
    </row>
    <row r="319" s="13" customFormat="1">
      <c r="B319" s="238"/>
      <c r="C319" s="239"/>
      <c r="D319" s="217" t="s">
        <v>155</v>
      </c>
      <c r="E319" s="240" t="s">
        <v>19</v>
      </c>
      <c r="F319" s="241" t="s">
        <v>434</v>
      </c>
      <c r="G319" s="239"/>
      <c r="H319" s="240" t="s">
        <v>19</v>
      </c>
      <c r="I319" s="242"/>
      <c r="J319" s="239"/>
      <c r="K319" s="239"/>
      <c r="L319" s="243"/>
      <c r="M319" s="244"/>
      <c r="N319" s="245"/>
      <c r="O319" s="245"/>
      <c r="P319" s="245"/>
      <c r="Q319" s="245"/>
      <c r="R319" s="245"/>
      <c r="S319" s="245"/>
      <c r="T319" s="246"/>
      <c r="AT319" s="247" t="s">
        <v>155</v>
      </c>
      <c r="AU319" s="247" t="s">
        <v>82</v>
      </c>
      <c r="AV319" s="13" t="s">
        <v>80</v>
      </c>
      <c r="AW319" s="13" t="s">
        <v>33</v>
      </c>
      <c r="AX319" s="13" t="s">
        <v>72</v>
      </c>
      <c r="AY319" s="247" t="s">
        <v>145</v>
      </c>
    </row>
    <row r="320" s="12" customFormat="1">
      <c r="B320" s="227"/>
      <c r="C320" s="228"/>
      <c r="D320" s="217" t="s">
        <v>155</v>
      </c>
      <c r="E320" s="229" t="s">
        <v>19</v>
      </c>
      <c r="F320" s="230" t="s">
        <v>157</v>
      </c>
      <c r="G320" s="228"/>
      <c r="H320" s="231">
        <v>1</v>
      </c>
      <c r="I320" s="232"/>
      <c r="J320" s="228"/>
      <c r="K320" s="228"/>
      <c r="L320" s="233"/>
      <c r="M320" s="234"/>
      <c r="N320" s="235"/>
      <c r="O320" s="235"/>
      <c r="P320" s="235"/>
      <c r="Q320" s="235"/>
      <c r="R320" s="235"/>
      <c r="S320" s="235"/>
      <c r="T320" s="236"/>
      <c r="AT320" s="237" t="s">
        <v>155</v>
      </c>
      <c r="AU320" s="237" t="s">
        <v>82</v>
      </c>
      <c r="AV320" s="12" t="s">
        <v>153</v>
      </c>
      <c r="AW320" s="12" t="s">
        <v>33</v>
      </c>
      <c r="AX320" s="12" t="s">
        <v>80</v>
      </c>
      <c r="AY320" s="237" t="s">
        <v>145</v>
      </c>
    </row>
    <row r="321" s="1" customFormat="1" ht="16.5" customHeight="1">
      <c r="B321" s="37"/>
      <c r="C321" s="250" t="s">
        <v>435</v>
      </c>
      <c r="D321" s="250" t="s">
        <v>430</v>
      </c>
      <c r="E321" s="251" t="s">
        <v>436</v>
      </c>
      <c r="F321" s="252" t="s">
        <v>437</v>
      </c>
      <c r="G321" s="253" t="s">
        <v>274</v>
      </c>
      <c r="H321" s="254">
        <v>3</v>
      </c>
      <c r="I321" s="255"/>
      <c r="J321" s="256">
        <f>ROUND(I321*H321,2)</f>
        <v>0</v>
      </c>
      <c r="K321" s="252" t="s">
        <v>152</v>
      </c>
      <c r="L321" s="257"/>
      <c r="M321" s="258" t="s">
        <v>19</v>
      </c>
      <c r="N321" s="259" t="s">
        <v>43</v>
      </c>
      <c r="O321" s="78"/>
      <c r="P321" s="212">
        <f>O321*H321</f>
        <v>0</v>
      </c>
      <c r="Q321" s="212">
        <v>0.010999999999999999</v>
      </c>
      <c r="R321" s="212">
        <f>Q321*H321</f>
        <v>0.033000000000000002</v>
      </c>
      <c r="S321" s="212">
        <v>0</v>
      </c>
      <c r="T321" s="213">
        <f>S321*H321</f>
        <v>0</v>
      </c>
      <c r="AR321" s="16" t="s">
        <v>199</v>
      </c>
      <c r="AT321" s="16" t="s">
        <v>430</v>
      </c>
      <c r="AU321" s="16" t="s">
        <v>82</v>
      </c>
      <c r="AY321" s="16" t="s">
        <v>145</v>
      </c>
      <c r="BE321" s="214">
        <f>IF(N321="základní",J321,0)</f>
        <v>0</v>
      </c>
      <c r="BF321" s="214">
        <f>IF(N321="snížená",J321,0)</f>
        <v>0</v>
      </c>
      <c r="BG321" s="214">
        <f>IF(N321="zákl. přenesená",J321,0)</f>
        <v>0</v>
      </c>
      <c r="BH321" s="214">
        <f>IF(N321="sníž. přenesená",J321,0)</f>
        <v>0</v>
      </c>
      <c r="BI321" s="214">
        <f>IF(N321="nulová",J321,0)</f>
        <v>0</v>
      </c>
      <c r="BJ321" s="16" t="s">
        <v>80</v>
      </c>
      <c r="BK321" s="214">
        <f>ROUND(I321*H321,2)</f>
        <v>0</v>
      </c>
      <c r="BL321" s="16" t="s">
        <v>153</v>
      </c>
      <c r="BM321" s="16" t="s">
        <v>438</v>
      </c>
    </row>
    <row r="322" s="11" customFormat="1">
      <c r="B322" s="215"/>
      <c r="C322" s="216"/>
      <c r="D322" s="217" t="s">
        <v>155</v>
      </c>
      <c r="E322" s="218" t="s">
        <v>19</v>
      </c>
      <c r="F322" s="219" t="s">
        <v>146</v>
      </c>
      <c r="G322" s="216"/>
      <c r="H322" s="220">
        <v>3</v>
      </c>
      <c r="I322" s="221"/>
      <c r="J322" s="216"/>
      <c r="K322" s="216"/>
      <c r="L322" s="222"/>
      <c r="M322" s="223"/>
      <c r="N322" s="224"/>
      <c r="O322" s="224"/>
      <c r="P322" s="224"/>
      <c r="Q322" s="224"/>
      <c r="R322" s="224"/>
      <c r="S322" s="224"/>
      <c r="T322" s="225"/>
      <c r="AT322" s="226" t="s">
        <v>155</v>
      </c>
      <c r="AU322" s="226" t="s">
        <v>82</v>
      </c>
      <c r="AV322" s="11" t="s">
        <v>82</v>
      </c>
      <c r="AW322" s="11" t="s">
        <v>33</v>
      </c>
      <c r="AX322" s="11" t="s">
        <v>72</v>
      </c>
      <c r="AY322" s="226" t="s">
        <v>145</v>
      </c>
    </row>
    <row r="323" s="13" customFormat="1">
      <c r="B323" s="238"/>
      <c r="C323" s="239"/>
      <c r="D323" s="217" t="s">
        <v>155</v>
      </c>
      <c r="E323" s="240" t="s">
        <v>19</v>
      </c>
      <c r="F323" s="241" t="s">
        <v>439</v>
      </c>
      <c r="G323" s="239"/>
      <c r="H323" s="240" t="s">
        <v>19</v>
      </c>
      <c r="I323" s="242"/>
      <c r="J323" s="239"/>
      <c r="K323" s="239"/>
      <c r="L323" s="243"/>
      <c r="M323" s="244"/>
      <c r="N323" s="245"/>
      <c r="O323" s="245"/>
      <c r="P323" s="245"/>
      <c r="Q323" s="245"/>
      <c r="R323" s="245"/>
      <c r="S323" s="245"/>
      <c r="T323" s="246"/>
      <c r="AT323" s="247" t="s">
        <v>155</v>
      </c>
      <c r="AU323" s="247" t="s">
        <v>82</v>
      </c>
      <c r="AV323" s="13" t="s">
        <v>80</v>
      </c>
      <c r="AW323" s="13" t="s">
        <v>33</v>
      </c>
      <c r="AX323" s="13" t="s">
        <v>72</v>
      </c>
      <c r="AY323" s="247" t="s">
        <v>145</v>
      </c>
    </row>
    <row r="324" s="12" customFormat="1">
      <c r="B324" s="227"/>
      <c r="C324" s="228"/>
      <c r="D324" s="217" t="s">
        <v>155</v>
      </c>
      <c r="E324" s="229" t="s">
        <v>19</v>
      </c>
      <c r="F324" s="230" t="s">
        <v>157</v>
      </c>
      <c r="G324" s="228"/>
      <c r="H324" s="231">
        <v>3</v>
      </c>
      <c r="I324" s="232"/>
      <c r="J324" s="228"/>
      <c r="K324" s="228"/>
      <c r="L324" s="233"/>
      <c r="M324" s="234"/>
      <c r="N324" s="235"/>
      <c r="O324" s="235"/>
      <c r="P324" s="235"/>
      <c r="Q324" s="235"/>
      <c r="R324" s="235"/>
      <c r="S324" s="235"/>
      <c r="T324" s="236"/>
      <c r="AT324" s="237" t="s">
        <v>155</v>
      </c>
      <c r="AU324" s="237" t="s">
        <v>82</v>
      </c>
      <c r="AV324" s="12" t="s">
        <v>153</v>
      </c>
      <c r="AW324" s="12" t="s">
        <v>33</v>
      </c>
      <c r="AX324" s="12" t="s">
        <v>80</v>
      </c>
      <c r="AY324" s="237" t="s">
        <v>145</v>
      </c>
    </row>
    <row r="325" s="1" customFormat="1" ht="16.5" customHeight="1">
      <c r="B325" s="37"/>
      <c r="C325" s="203" t="s">
        <v>440</v>
      </c>
      <c r="D325" s="203" t="s">
        <v>148</v>
      </c>
      <c r="E325" s="204" t="s">
        <v>441</v>
      </c>
      <c r="F325" s="205" t="s">
        <v>442</v>
      </c>
      <c r="G325" s="206" t="s">
        <v>274</v>
      </c>
      <c r="H325" s="207">
        <v>16</v>
      </c>
      <c r="I325" s="208"/>
      <c r="J325" s="209">
        <f>ROUND(I325*H325,2)</f>
        <v>0</v>
      </c>
      <c r="K325" s="205" t="s">
        <v>152</v>
      </c>
      <c r="L325" s="42"/>
      <c r="M325" s="210" t="s">
        <v>19</v>
      </c>
      <c r="N325" s="211" t="s">
        <v>43</v>
      </c>
      <c r="O325" s="78"/>
      <c r="P325" s="212">
        <f>O325*H325</f>
        <v>0</v>
      </c>
      <c r="Q325" s="212">
        <v>0.04684</v>
      </c>
      <c r="R325" s="212">
        <f>Q325*H325</f>
        <v>0.74944</v>
      </c>
      <c r="S325" s="212">
        <v>0</v>
      </c>
      <c r="T325" s="213">
        <f>S325*H325</f>
        <v>0</v>
      </c>
      <c r="AR325" s="16" t="s">
        <v>153</v>
      </c>
      <c r="AT325" s="16" t="s">
        <v>148</v>
      </c>
      <c r="AU325" s="16" t="s">
        <v>82</v>
      </c>
      <c r="AY325" s="16" t="s">
        <v>145</v>
      </c>
      <c r="BE325" s="214">
        <f>IF(N325="základní",J325,0)</f>
        <v>0</v>
      </c>
      <c r="BF325" s="214">
        <f>IF(N325="snížená",J325,0)</f>
        <v>0</v>
      </c>
      <c r="BG325" s="214">
        <f>IF(N325="zákl. přenesená",J325,0)</f>
        <v>0</v>
      </c>
      <c r="BH325" s="214">
        <f>IF(N325="sníž. přenesená",J325,0)</f>
        <v>0</v>
      </c>
      <c r="BI325" s="214">
        <f>IF(N325="nulová",J325,0)</f>
        <v>0</v>
      </c>
      <c r="BJ325" s="16" t="s">
        <v>80</v>
      </c>
      <c r="BK325" s="214">
        <f>ROUND(I325*H325,2)</f>
        <v>0</v>
      </c>
      <c r="BL325" s="16" t="s">
        <v>153</v>
      </c>
      <c r="BM325" s="16" t="s">
        <v>443</v>
      </c>
    </row>
    <row r="326" s="1" customFormat="1">
      <c r="B326" s="37"/>
      <c r="C326" s="38"/>
      <c r="D326" s="217" t="s">
        <v>173</v>
      </c>
      <c r="E326" s="38"/>
      <c r="F326" s="248" t="s">
        <v>444</v>
      </c>
      <c r="G326" s="38"/>
      <c r="H326" s="38"/>
      <c r="I326" s="129"/>
      <c r="J326" s="38"/>
      <c r="K326" s="38"/>
      <c r="L326" s="42"/>
      <c r="M326" s="249"/>
      <c r="N326" s="78"/>
      <c r="O326" s="78"/>
      <c r="P326" s="78"/>
      <c r="Q326" s="78"/>
      <c r="R326" s="78"/>
      <c r="S326" s="78"/>
      <c r="T326" s="79"/>
      <c r="AT326" s="16" t="s">
        <v>173</v>
      </c>
      <c r="AU326" s="16" t="s">
        <v>82</v>
      </c>
    </row>
    <row r="327" s="11" customFormat="1">
      <c r="B327" s="215"/>
      <c r="C327" s="216"/>
      <c r="D327" s="217" t="s">
        <v>155</v>
      </c>
      <c r="E327" s="218" t="s">
        <v>19</v>
      </c>
      <c r="F327" s="219" t="s">
        <v>445</v>
      </c>
      <c r="G327" s="216"/>
      <c r="H327" s="220">
        <v>16</v>
      </c>
      <c r="I327" s="221"/>
      <c r="J327" s="216"/>
      <c r="K327" s="216"/>
      <c r="L327" s="222"/>
      <c r="M327" s="223"/>
      <c r="N327" s="224"/>
      <c r="O327" s="224"/>
      <c r="P327" s="224"/>
      <c r="Q327" s="224"/>
      <c r="R327" s="224"/>
      <c r="S327" s="224"/>
      <c r="T327" s="225"/>
      <c r="AT327" s="226" t="s">
        <v>155</v>
      </c>
      <c r="AU327" s="226" t="s">
        <v>82</v>
      </c>
      <c r="AV327" s="11" t="s">
        <v>82</v>
      </c>
      <c r="AW327" s="11" t="s">
        <v>33</v>
      </c>
      <c r="AX327" s="11" t="s">
        <v>72</v>
      </c>
      <c r="AY327" s="226" t="s">
        <v>145</v>
      </c>
    </row>
    <row r="328" s="12" customFormat="1">
      <c r="B328" s="227"/>
      <c r="C328" s="228"/>
      <c r="D328" s="217" t="s">
        <v>155</v>
      </c>
      <c r="E328" s="229" t="s">
        <v>19</v>
      </c>
      <c r="F328" s="230" t="s">
        <v>157</v>
      </c>
      <c r="G328" s="228"/>
      <c r="H328" s="231">
        <v>16</v>
      </c>
      <c r="I328" s="232"/>
      <c r="J328" s="228"/>
      <c r="K328" s="228"/>
      <c r="L328" s="233"/>
      <c r="M328" s="234"/>
      <c r="N328" s="235"/>
      <c r="O328" s="235"/>
      <c r="P328" s="235"/>
      <c r="Q328" s="235"/>
      <c r="R328" s="235"/>
      <c r="S328" s="235"/>
      <c r="T328" s="236"/>
      <c r="AT328" s="237" t="s">
        <v>155</v>
      </c>
      <c r="AU328" s="237" t="s">
        <v>82</v>
      </c>
      <c r="AV328" s="12" t="s">
        <v>153</v>
      </c>
      <c r="AW328" s="12" t="s">
        <v>33</v>
      </c>
      <c r="AX328" s="12" t="s">
        <v>80</v>
      </c>
      <c r="AY328" s="237" t="s">
        <v>145</v>
      </c>
    </row>
    <row r="329" s="1" customFormat="1" ht="16.5" customHeight="1">
      <c r="B329" s="37"/>
      <c r="C329" s="250" t="s">
        <v>446</v>
      </c>
      <c r="D329" s="250" t="s">
        <v>430</v>
      </c>
      <c r="E329" s="251" t="s">
        <v>447</v>
      </c>
      <c r="F329" s="252" t="s">
        <v>448</v>
      </c>
      <c r="G329" s="253" t="s">
        <v>274</v>
      </c>
      <c r="H329" s="254">
        <v>4</v>
      </c>
      <c r="I329" s="255"/>
      <c r="J329" s="256">
        <f>ROUND(I329*H329,2)</f>
        <v>0</v>
      </c>
      <c r="K329" s="252" t="s">
        <v>152</v>
      </c>
      <c r="L329" s="257"/>
      <c r="M329" s="258" t="s">
        <v>19</v>
      </c>
      <c r="N329" s="259" t="s">
        <v>43</v>
      </c>
      <c r="O329" s="78"/>
      <c r="P329" s="212">
        <f>O329*H329</f>
        <v>0</v>
      </c>
      <c r="Q329" s="212">
        <v>0.0138</v>
      </c>
      <c r="R329" s="212">
        <f>Q329*H329</f>
        <v>0.055199999999999999</v>
      </c>
      <c r="S329" s="212">
        <v>0</v>
      </c>
      <c r="T329" s="213">
        <f>S329*H329</f>
        <v>0</v>
      </c>
      <c r="AR329" s="16" t="s">
        <v>199</v>
      </c>
      <c r="AT329" s="16" t="s">
        <v>430</v>
      </c>
      <c r="AU329" s="16" t="s">
        <v>82</v>
      </c>
      <c r="AY329" s="16" t="s">
        <v>145</v>
      </c>
      <c r="BE329" s="214">
        <f>IF(N329="základní",J329,0)</f>
        <v>0</v>
      </c>
      <c r="BF329" s="214">
        <f>IF(N329="snížená",J329,0)</f>
        <v>0</v>
      </c>
      <c r="BG329" s="214">
        <f>IF(N329="zákl. přenesená",J329,0)</f>
        <v>0</v>
      </c>
      <c r="BH329" s="214">
        <f>IF(N329="sníž. přenesená",J329,0)</f>
        <v>0</v>
      </c>
      <c r="BI329" s="214">
        <f>IF(N329="nulová",J329,0)</f>
        <v>0</v>
      </c>
      <c r="BJ329" s="16" t="s">
        <v>80</v>
      </c>
      <c r="BK329" s="214">
        <f>ROUND(I329*H329,2)</f>
        <v>0</v>
      </c>
      <c r="BL329" s="16" t="s">
        <v>153</v>
      </c>
      <c r="BM329" s="16" t="s">
        <v>449</v>
      </c>
    </row>
    <row r="330" s="11" customFormat="1">
      <c r="B330" s="215"/>
      <c r="C330" s="216"/>
      <c r="D330" s="217" t="s">
        <v>155</v>
      </c>
      <c r="E330" s="218" t="s">
        <v>19</v>
      </c>
      <c r="F330" s="219" t="s">
        <v>153</v>
      </c>
      <c r="G330" s="216"/>
      <c r="H330" s="220">
        <v>4</v>
      </c>
      <c r="I330" s="221"/>
      <c r="J330" s="216"/>
      <c r="K330" s="216"/>
      <c r="L330" s="222"/>
      <c r="M330" s="223"/>
      <c r="N330" s="224"/>
      <c r="O330" s="224"/>
      <c r="P330" s="224"/>
      <c r="Q330" s="224"/>
      <c r="R330" s="224"/>
      <c r="S330" s="224"/>
      <c r="T330" s="225"/>
      <c r="AT330" s="226" t="s">
        <v>155</v>
      </c>
      <c r="AU330" s="226" t="s">
        <v>82</v>
      </c>
      <c r="AV330" s="11" t="s">
        <v>82</v>
      </c>
      <c r="AW330" s="11" t="s">
        <v>33</v>
      </c>
      <c r="AX330" s="11" t="s">
        <v>72</v>
      </c>
      <c r="AY330" s="226" t="s">
        <v>145</v>
      </c>
    </row>
    <row r="331" s="13" customFormat="1">
      <c r="B331" s="238"/>
      <c r="C331" s="239"/>
      <c r="D331" s="217" t="s">
        <v>155</v>
      </c>
      <c r="E331" s="240" t="s">
        <v>19</v>
      </c>
      <c r="F331" s="241" t="s">
        <v>450</v>
      </c>
      <c r="G331" s="239"/>
      <c r="H331" s="240" t="s">
        <v>19</v>
      </c>
      <c r="I331" s="242"/>
      <c r="J331" s="239"/>
      <c r="K331" s="239"/>
      <c r="L331" s="243"/>
      <c r="M331" s="244"/>
      <c r="N331" s="245"/>
      <c r="O331" s="245"/>
      <c r="P331" s="245"/>
      <c r="Q331" s="245"/>
      <c r="R331" s="245"/>
      <c r="S331" s="245"/>
      <c r="T331" s="246"/>
      <c r="AT331" s="247" t="s">
        <v>155</v>
      </c>
      <c r="AU331" s="247" t="s">
        <v>82</v>
      </c>
      <c r="AV331" s="13" t="s">
        <v>80</v>
      </c>
      <c r="AW331" s="13" t="s">
        <v>33</v>
      </c>
      <c r="AX331" s="13" t="s">
        <v>72</v>
      </c>
      <c r="AY331" s="247" t="s">
        <v>145</v>
      </c>
    </row>
    <row r="332" s="12" customFormat="1">
      <c r="B332" s="227"/>
      <c r="C332" s="228"/>
      <c r="D332" s="217" t="s">
        <v>155</v>
      </c>
      <c r="E332" s="229" t="s">
        <v>19</v>
      </c>
      <c r="F332" s="230" t="s">
        <v>157</v>
      </c>
      <c r="G332" s="228"/>
      <c r="H332" s="231">
        <v>4</v>
      </c>
      <c r="I332" s="232"/>
      <c r="J332" s="228"/>
      <c r="K332" s="228"/>
      <c r="L332" s="233"/>
      <c r="M332" s="234"/>
      <c r="N332" s="235"/>
      <c r="O332" s="235"/>
      <c r="P332" s="235"/>
      <c r="Q332" s="235"/>
      <c r="R332" s="235"/>
      <c r="S332" s="235"/>
      <c r="T332" s="236"/>
      <c r="AT332" s="237" t="s">
        <v>155</v>
      </c>
      <c r="AU332" s="237" t="s">
        <v>82</v>
      </c>
      <c r="AV332" s="12" t="s">
        <v>153</v>
      </c>
      <c r="AW332" s="12" t="s">
        <v>33</v>
      </c>
      <c r="AX332" s="12" t="s">
        <v>80</v>
      </c>
      <c r="AY332" s="237" t="s">
        <v>145</v>
      </c>
    </row>
    <row r="333" s="1" customFormat="1" ht="16.5" customHeight="1">
      <c r="B333" s="37"/>
      <c r="C333" s="250" t="s">
        <v>451</v>
      </c>
      <c r="D333" s="250" t="s">
        <v>430</v>
      </c>
      <c r="E333" s="251" t="s">
        <v>431</v>
      </c>
      <c r="F333" s="252" t="s">
        <v>432</v>
      </c>
      <c r="G333" s="253" t="s">
        <v>274</v>
      </c>
      <c r="H333" s="254">
        <v>9</v>
      </c>
      <c r="I333" s="255"/>
      <c r="J333" s="256">
        <f>ROUND(I333*H333,2)</f>
        <v>0</v>
      </c>
      <c r="K333" s="252" t="s">
        <v>152</v>
      </c>
      <c r="L333" s="257"/>
      <c r="M333" s="258" t="s">
        <v>19</v>
      </c>
      <c r="N333" s="259" t="s">
        <v>43</v>
      </c>
      <c r="O333" s="78"/>
      <c r="P333" s="212">
        <f>O333*H333</f>
        <v>0</v>
      </c>
      <c r="Q333" s="212">
        <v>0.0137</v>
      </c>
      <c r="R333" s="212">
        <f>Q333*H333</f>
        <v>0.12330000000000001</v>
      </c>
      <c r="S333" s="212">
        <v>0</v>
      </c>
      <c r="T333" s="213">
        <f>S333*H333</f>
        <v>0</v>
      </c>
      <c r="AR333" s="16" t="s">
        <v>199</v>
      </c>
      <c r="AT333" s="16" t="s">
        <v>430</v>
      </c>
      <c r="AU333" s="16" t="s">
        <v>82</v>
      </c>
      <c r="AY333" s="16" t="s">
        <v>145</v>
      </c>
      <c r="BE333" s="214">
        <f>IF(N333="základní",J333,0)</f>
        <v>0</v>
      </c>
      <c r="BF333" s="214">
        <f>IF(N333="snížená",J333,0)</f>
        <v>0</v>
      </c>
      <c r="BG333" s="214">
        <f>IF(N333="zákl. přenesená",J333,0)</f>
        <v>0</v>
      </c>
      <c r="BH333" s="214">
        <f>IF(N333="sníž. přenesená",J333,0)</f>
        <v>0</v>
      </c>
      <c r="BI333" s="214">
        <f>IF(N333="nulová",J333,0)</f>
        <v>0</v>
      </c>
      <c r="BJ333" s="16" t="s">
        <v>80</v>
      </c>
      <c r="BK333" s="214">
        <f>ROUND(I333*H333,2)</f>
        <v>0</v>
      </c>
      <c r="BL333" s="16" t="s">
        <v>153</v>
      </c>
      <c r="BM333" s="16" t="s">
        <v>452</v>
      </c>
    </row>
    <row r="334" s="11" customFormat="1">
      <c r="B334" s="215"/>
      <c r="C334" s="216"/>
      <c r="D334" s="217" t="s">
        <v>155</v>
      </c>
      <c r="E334" s="218" t="s">
        <v>19</v>
      </c>
      <c r="F334" s="219" t="s">
        <v>205</v>
      </c>
      <c r="G334" s="216"/>
      <c r="H334" s="220">
        <v>9</v>
      </c>
      <c r="I334" s="221"/>
      <c r="J334" s="216"/>
      <c r="K334" s="216"/>
      <c r="L334" s="222"/>
      <c r="M334" s="223"/>
      <c r="N334" s="224"/>
      <c r="O334" s="224"/>
      <c r="P334" s="224"/>
      <c r="Q334" s="224"/>
      <c r="R334" s="224"/>
      <c r="S334" s="224"/>
      <c r="T334" s="225"/>
      <c r="AT334" s="226" t="s">
        <v>155</v>
      </c>
      <c r="AU334" s="226" t="s">
        <v>82</v>
      </c>
      <c r="AV334" s="11" t="s">
        <v>82</v>
      </c>
      <c r="AW334" s="11" t="s">
        <v>33</v>
      </c>
      <c r="AX334" s="11" t="s">
        <v>72</v>
      </c>
      <c r="AY334" s="226" t="s">
        <v>145</v>
      </c>
    </row>
    <row r="335" s="13" customFormat="1">
      <c r="B335" s="238"/>
      <c r="C335" s="239"/>
      <c r="D335" s="217" t="s">
        <v>155</v>
      </c>
      <c r="E335" s="240" t="s">
        <v>19</v>
      </c>
      <c r="F335" s="241" t="s">
        <v>434</v>
      </c>
      <c r="G335" s="239"/>
      <c r="H335" s="240" t="s">
        <v>19</v>
      </c>
      <c r="I335" s="242"/>
      <c r="J335" s="239"/>
      <c r="K335" s="239"/>
      <c r="L335" s="243"/>
      <c r="M335" s="244"/>
      <c r="N335" s="245"/>
      <c r="O335" s="245"/>
      <c r="P335" s="245"/>
      <c r="Q335" s="245"/>
      <c r="R335" s="245"/>
      <c r="S335" s="245"/>
      <c r="T335" s="246"/>
      <c r="AT335" s="247" t="s">
        <v>155</v>
      </c>
      <c r="AU335" s="247" t="s">
        <v>82</v>
      </c>
      <c r="AV335" s="13" t="s">
        <v>80</v>
      </c>
      <c r="AW335" s="13" t="s">
        <v>33</v>
      </c>
      <c r="AX335" s="13" t="s">
        <v>72</v>
      </c>
      <c r="AY335" s="247" t="s">
        <v>145</v>
      </c>
    </row>
    <row r="336" s="12" customFormat="1">
      <c r="B336" s="227"/>
      <c r="C336" s="228"/>
      <c r="D336" s="217" t="s">
        <v>155</v>
      </c>
      <c r="E336" s="229" t="s">
        <v>19</v>
      </c>
      <c r="F336" s="230" t="s">
        <v>157</v>
      </c>
      <c r="G336" s="228"/>
      <c r="H336" s="231">
        <v>9</v>
      </c>
      <c r="I336" s="232"/>
      <c r="J336" s="228"/>
      <c r="K336" s="228"/>
      <c r="L336" s="233"/>
      <c r="M336" s="234"/>
      <c r="N336" s="235"/>
      <c r="O336" s="235"/>
      <c r="P336" s="235"/>
      <c r="Q336" s="235"/>
      <c r="R336" s="235"/>
      <c r="S336" s="235"/>
      <c r="T336" s="236"/>
      <c r="AT336" s="237" t="s">
        <v>155</v>
      </c>
      <c r="AU336" s="237" t="s">
        <v>82</v>
      </c>
      <c r="AV336" s="12" t="s">
        <v>153</v>
      </c>
      <c r="AW336" s="12" t="s">
        <v>33</v>
      </c>
      <c r="AX336" s="12" t="s">
        <v>80</v>
      </c>
      <c r="AY336" s="237" t="s">
        <v>145</v>
      </c>
    </row>
    <row r="337" s="1" customFormat="1" ht="16.5" customHeight="1">
      <c r="B337" s="37"/>
      <c r="C337" s="250" t="s">
        <v>453</v>
      </c>
      <c r="D337" s="250" t="s">
        <v>430</v>
      </c>
      <c r="E337" s="251" t="s">
        <v>454</v>
      </c>
      <c r="F337" s="252" t="s">
        <v>455</v>
      </c>
      <c r="G337" s="253" t="s">
        <v>274</v>
      </c>
      <c r="H337" s="254">
        <v>3</v>
      </c>
      <c r="I337" s="255"/>
      <c r="J337" s="256">
        <f>ROUND(I337*H337,2)</f>
        <v>0</v>
      </c>
      <c r="K337" s="252" t="s">
        <v>152</v>
      </c>
      <c r="L337" s="257"/>
      <c r="M337" s="258" t="s">
        <v>19</v>
      </c>
      <c r="N337" s="259" t="s">
        <v>43</v>
      </c>
      <c r="O337" s="78"/>
      <c r="P337" s="212">
        <f>O337*H337</f>
        <v>0</v>
      </c>
      <c r="Q337" s="212">
        <v>0.013599999999999999</v>
      </c>
      <c r="R337" s="212">
        <f>Q337*H337</f>
        <v>0.040799999999999996</v>
      </c>
      <c r="S337" s="212">
        <v>0</v>
      </c>
      <c r="T337" s="213">
        <f>S337*H337</f>
        <v>0</v>
      </c>
      <c r="AR337" s="16" t="s">
        <v>199</v>
      </c>
      <c r="AT337" s="16" t="s">
        <v>430</v>
      </c>
      <c r="AU337" s="16" t="s">
        <v>82</v>
      </c>
      <c r="AY337" s="16" t="s">
        <v>145</v>
      </c>
      <c r="BE337" s="214">
        <f>IF(N337="základní",J337,0)</f>
        <v>0</v>
      </c>
      <c r="BF337" s="214">
        <f>IF(N337="snížená",J337,0)</f>
        <v>0</v>
      </c>
      <c r="BG337" s="214">
        <f>IF(N337="zákl. přenesená",J337,0)</f>
        <v>0</v>
      </c>
      <c r="BH337" s="214">
        <f>IF(N337="sníž. přenesená",J337,0)</f>
        <v>0</v>
      </c>
      <c r="BI337" s="214">
        <f>IF(N337="nulová",J337,0)</f>
        <v>0</v>
      </c>
      <c r="BJ337" s="16" t="s">
        <v>80</v>
      </c>
      <c r="BK337" s="214">
        <f>ROUND(I337*H337,2)</f>
        <v>0</v>
      </c>
      <c r="BL337" s="16" t="s">
        <v>153</v>
      </c>
      <c r="BM337" s="16" t="s">
        <v>456</v>
      </c>
    </row>
    <row r="338" s="11" customFormat="1">
      <c r="B338" s="215"/>
      <c r="C338" s="216"/>
      <c r="D338" s="217" t="s">
        <v>155</v>
      </c>
      <c r="E338" s="218" t="s">
        <v>19</v>
      </c>
      <c r="F338" s="219" t="s">
        <v>146</v>
      </c>
      <c r="G338" s="216"/>
      <c r="H338" s="220">
        <v>3</v>
      </c>
      <c r="I338" s="221"/>
      <c r="J338" s="216"/>
      <c r="K338" s="216"/>
      <c r="L338" s="222"/>
      <c r="M338" s="223"/>
      <c r="N338" s="224"/>
      <c r="O338" s="224"/>
      <c r="P338" s="224"/>
      <c r="Q338" s="224"/>
      <c r="R338" s="224"/>
      <c r="S338" s="224"/>
      <c r="T338" s="225"/>
      <c r="AT338" s="226" t="s">
        <v>155</v>
      </c>
      <c r="AU338" s="226" t="s">
        <v>82</v>
      </c>
      <c r="AV338" s="11" t="s">
        <v>82</v>
      </c>
      <c r="AW338" s="11" t="s">
        <v>33</v>
      </c>
      <c r="AX338" s="11" t="s">
        <v>72</v>
      </c>
      <c r="AY338" s="226" t="s">
        <v>145</v>
      </c>
    </row>
    <row r="339" s="13" customFormat="1">
      <c r="B339" s="238"/>
      <c r="C339" s="239"/>
      <c r="D339" s="217" t="s">
        <v>155</v>
      </c>
      <c r="E339" s="240" t="s">
        <v>19</v>
      </c>
      <c r="F339" s="241" t="s">
        <v>439</v>
      </c>
      <c r="G339" s="239"/>
      <c r="H339" s="240" t="s">
        <v>19</v>
      </c>
      <c r="I339" s="242"/>
      <c r="J339" s="239"/>
      <c r="K339" s="239"/>
      <c r="L339" s="243"/>
      <c r="M339" s="244"/>
      <c r="N339" s="245"/>
      <c r="O339" s="245"/>
      <c r="P339" s="245"/>
      <c r="Q339" s="245"/>
      <c r="R339" s="245"/>
      <c r="S339" s="245"/>
      <c r="T339" s="246"/>
      <c r="AT339" s="247" t="s">
        <v>155</v>
      </c>
      <c r="AU339" s="247" t="s">
        <v>82</v>
      </c>
      <c r="AV339" s="13" t="s">
        <v>80</v>
      </c>
      <c r="AW339" s="13" t="s">
        <v>33</v>
      </c>
      <c r="AX339" s="13" t="s">
        <v>72</v>
      </c>
      <c r="AY339" s="247" t="s">
        <v>145</v>
      </c>
    </row>
    <row r="340" s="12" customFormat="1">
      <c r="B340" s="227"/>
      <c r="C340" s="228"/>
      <c r="D340" s="217" t="s">
        <v>155</v>
      </c>
      <c r="E340" s="229" t="s">
        <v>19</v>
      </c>
      <c r="F340" s="230" t="s">
        <v>157</v>
      </c>
      <c r="G340" s="228"/>
      <c r="H340" s="231">
        <v>3</v>
      </c>
      <c r="I340" s="232"/>
      <c r="J340" s="228"/>
      <c r="K340" s="228"/>
      <c r="L340" s="233"/>
      <c r="M340" s="234"/>
      <c r="N340" s="235"/>
      <c r="O340" s="235"/>
      <c r="P340" s="235"/>
      <c r="Q340" s="235"/>
      <c r="R340" s="235"/>
      <c r="S340" s="235"/>
      <c r="T340" s="236"/>
      <c r="AT340" s="237" t="s">
        <v>155</v>
      </c>
      <c r="AU340" s="237" t="s">
        <v>82</v>
      </c>
      <c r="AV340" s="12" t="s">
        <v>153</v>
      </c>
      <c r="AW340" s="12" t="s">
        <v>33</v>
      </c>
      <c r="AX340" s="12" t="s">
        <v>80</v>
      </c>
      <c r="AY340" s="237" t="s">
        <v>145</v>
      </c>
    </row>
    <row r="341" s="1" customFormat="1" ht="22.5" customHeight="1">
      <c r="B341" s="37"/>
      <c r="C341" s="203" t="s">
        <v>457</v>
      </c>
      <c r="D341" s="203" t="s">
        <v>148</v>
      </c>
      <c r="E341" s="204" t="s">
        <v>458</v>
      </c>
      <c r="F341" s="205" t="s">
        <v>459</v>
      </c>
      <c r="G341" s="206" t="s">
        <v>274</v>
      </c>
      <c r="H341" s="207">
        <v>1</v>
      </c>
      <c r="I341" s="208"/>
      <c r="J341" s="209">
        <f>ROUND(I341*H341,2)</f>
        <v>0</v>
      </c>
      <c r="K341" s="205" t="s">
        <v>152</v>
      </c>
      <c r="L341" s="42"/>
      <c r="M341" s="210" t="s">
        <v>19</v>
      </c>
      <c r="N341" s="211" t="s">
        <v>43</v>
      </c>
      <c r="O341" s="78"/>
      <c r="P341" s="212">
        <f>O341*H341</f>
        <v>0</v>
      </c>
      <c r="Q341" s="212">
        <v>0.54769000000000001</v>
      </c>
      <c r="R341" s="212">
        <f>Q341*H341</f>
        <v>0.54769000000000001</v>
      </c>
      <c r="S341" s="212">
        <v>0</v>
      </c>
      <c r="T341" s="213">
        <f>S341*H341</f>
        <v>0</v>
      </c>
      <c r="AR341" s="16" t="s">
        <v>153</v>
      </c>
      <c r="AT341" s="16" t="s">
        <v>148</v>
      </c>
      <c r="AU341" s="16" t="s">
        <v>82</v>
      </c>
      <c r="AY341" s="16" t="s">
        <v>145</v>
      </c>
      <c r="BE341" s="214">
        <f>IF(N341="základní",J341,0)</f>
        <v>0</v>
      </c>
      <c r="BF341" s="214">
        <f>IF(N341="snížená",J341,0)</f>
        <v>0</v>
      </c>
      <c r="BG341" s="214">
        <f>IF(N341="zákl. přenesená",J341,0)</f>
        <v>0</v>
      </c>
      <c r="BH341" s="214">
        <f>IF(N341="sníž. přenesená",J341,0)</f>
        <v>0</v>
      </c>
      <c r="BI341" s="214">
        <f>IF(N341="nulová",J341,0)</f>
        <v>0</v>
      </c>
      <c r="BJ341" s="16" t="s">
        <v>80</v>
      </c>
      <c r="BK341" s="214">
        <f>ROUND(I341*H341,2)</f>
        <v>0</v>
      </c>
      <c r="BL341" s="16" t="s">
        <v>153</v>
      </c>
      <c r="BM341" s="16" t="s">
        <v>460</v>
      </c>
    </row>
    <row r="342" s="1" customFormat="1">
      <c r="B342" s="37"/>
      <c r="C342" s="38"/>
      <c r="D342" s="217" t="s">
        <v>173</v>
      </c>
      <c r="E342" s="38"/>
      <c r="F342" s="248" t="s">
        <v>461</v>
      </c>
      <c r="G342" s="38"/>
      <c r="H342" s="38"/>
      <c r="I342" s="129"/>
      <c r="J342" s="38"/>
      <c r="K342" s="38"/>
      <c r="L342" s="42"/>
      <c r="M342" s="249"/>
      <c r="N342" s="78"/>
      <c r="O342" s="78"/>
      <c r="P342" s="78"/>
      <c r="Q342" s="78"/>
      <c r="R342" s="78"/>
      <c r="S342" s="78"/>
      <c r="T342" s="79"/>
      <c r="AT342" s="16" t="s">
        <v>173</v>
      </c>
      <c r="AU342" s="16" t="s">
        <v>82</v>
      </c>
    </row>
    <row r="343" s="11" customFormat="1">
      <c r="B343" s="215"/>
      <c r="C343" s="216"/>
      <c r="D343" s="217" t="s">
        <v>155</v>
      </c>
      <c r="E343" s="218" t="s">
        <v>19</v>
      </c>
      <c r="F343" s="219" t="s">
        <v>80</v>
      </c>
      <c r="G343" s="216"/>
      <c r="H343" s="220">
        <v>1</v>
      </c>
      <c r="I343" s="221"/>
      <c r="J343" s="216"/>
      <c r="K343" s="216"/>
      <c r="L343" s="222"/>
      <c r="M343" s="223"/>
      <c r="N343" s="224"/>
      <c r="O343" s="224"/>
      <c r="P343" s="224"/>
      <c r="Q343" s="224"/>
      <c r="R343" s="224"/>
      <c r="S343" s="224"/>
      <c r="T343" s="225"/>
      <c r="AT343" s="226" t="s">
        <v>155</v>
      </c>
      <c r="AU343" s="226" t="s">
        <v>82</v>
      </c>
      <c r="AV343" s="11" t="s">
        <v>82</v>
      </c>
      <c r="AW343" s="11" t="s">
        <v>33</v>
      </c>
      <c r="AX343" s="11" t="s">
        <v>72</v>
      </c>
      <c r="AY343" s="226" t="s">
        <v>145</v>
      </c>
    </row>
    <row r="344" s="13" customFormat="1">
      <c r="B344" s="238"/>
      <c r="C344" s="239"/>
      <c r="D344" s="217" t="s">
        <v>155</v>
      </c>
      <c r="E344" s="240" t="s">
        <v>19</v>
      </c>
      <c r="F344" s="241" t="s">
        <v>462</v>
      </c>
      <c r="G344" s="239"/>
      <c r="H344" s="240" t="s">
        <v>19</v>
      </c>
      <c r="I344" s="242"/>
      <c r="J344" s="239"/>
      <c r="K344" s="239"/>
      <c r="L344" s="243"/>
      <c r="M344" s="244"/>
      <c r="N344" s="245"/>
      <c r="O344" s="245"/>
      <c r="P344" s="245"/>
      <c r="Q344" s="245"/>
      <c r="R344" s="245"/>
      <c r="S344" s="245"/>
      <c r="T344" s="246"/>
      <c r="AT344" s="247" t="s">
        <v>155</v>
      </c>
      <c r="AU344" s="247" t="s">
        <v>82</v>
      </c>
      <c r="AV344" s="13" t="s">
        <v>80</v>
      </c>
      <c r="AW344" s="13" t="s">
        <v>33</v>
      </c>
      <c r="AX344" s="13" t="s">
        <v>72</v>
      </c>
      <c r="AY344" s="247" t="s">
        <v>145</v>
      </c>
    </row>
    <row r="345" s="12" customFormat="1">
      <c r="B345" s="227"/>
      <c r="C345" s="228"/>
      <c r="D345" s="217" t="s">
        <v>155</v>
      </c>
      <c r="E345" s="229" t="s">
        <v>19</v>
      </c>
      <c r="F345" s="230" t="s">
        <v>157</v>
      </c>
      <c r="G345" s="228"/>
      <c r="H345" s="231">
        <v>1</v>
      </c>
      <c r="I345" s="232"/>
      <c r="J345" s="228"/>
      <c r="K345" s="228"/>
      <c r="L345" s="233"/>
      <c r="M345" s="234"/>
      <c r="N345" s="235"/>
      <c r="O345" s="235"/>
      <c r="P345" s="235"/>
      <c r="Q345" s="235"/>
      <c r="R345" s="235"/>
      <c r="S345" s="235"/>
      <c r="T345" s="236"/>
      <c r="AT345" s="237" t="s">
        <v>155</v>
      </c>
      <c r="AU345" s="237" t="s">
        <v>82</v>
      </c>
      <c r="AV345" s="12" t="s">
        <v>153</v>
      </c>
      <c r="AW345" s="12" t="s">
        <v>33</v>
      </c>
      <c r="AX345" s="12" t="s">
        <v>80</v>
      </c>
      <c r="AY345" s="237" t="s">
        <v>145</v>
      </c>
    </row>
    <row r="346" s="1" customFormat="1" ht="16.5" customHeight="1">
      <c r="B346" s="37"/>
      <c r="C346" s="250" t="s">
        <v>463</v>
      </c>
      <c r="D346" s="250" t="s">
        <v>430</v>
      </c>
      <c r="E346" s="251" t="s">
        <v>464</v>
      </c>
      <c r="F346" s="252" t="s">
        <v>465</v>
      </c>
      <c r="G346" s="253" t="s">
        <v>274</v>
      </c>
      <c r="H346" s="254">
        <v>1</v>
      </c>
      <c r="I346" s="255"/>
      <c r="J346" s="256">
        <f>ROUND(I346*H346,2)</f>
        <v>0</v>
      </c>
      <c r="K346" s="252" t="s">
        <v>19</v>
      </c>
      <c r="L346" s="257"/>
      <c r="M346" s="258" t="s">
        <v>19</v>
      </c>
      <c r="N346" s="259" t="s">
        <v>43</v>
      </c>
      <c r="O346" s="78"/>
      <c r="P346" s="212">
        <f>O346*H346</f>
        <v>0</v>
      </c>
      <c r="Q346" s="212">
        <v>0.016899999999999998</v>
      </c>
      <c r="R346" s="212">
        <f>Q346*H346</f>
        <v>0.016899999999999998</v>
      </c>
      <c r="S346" s="212">
        <v>0</v>
      </c>
      <c r="T346" s="213">
        <f>S346*H346</f>
        <v>0</v>
      </c>
      <c r="AR346" s="16" t="s">
        <v>199</v>
      </c>
      <c r="AT346" s="16" t="s">
        <v>430</v>
      </c>
      <c r="AU346" s="16" t="s">
        <v>82</v>
      </c>
      <c r="AY346" s="16" t="s">
        <v>145</v>
      </c>
      <c r="BE346" s="214">
        <f>IF(N346="základní",J346,0)</f>
        <v>0</v>
      </c>
      <c r="BF346" s="214">
        <f>IF(N346="snížená",J346,0)</f>
        <v>0</v>
      </c>
      <c r="BG346" s="214">
        <f>IF(N346="zákl. přenesená",J346,0)</f>
        <v>0</v>
      </c>
      <c r="BH346" s="214">
        <f>IF(N346="sníž. přenesená",J346,0)</f>
        <v>0</v>
      </c>
      <c r="BI346" s="214">
        <f>IF(N346="nulová",J346,0)</f>
        <v>0</v>
      </c>
      <c r="BJ346" s="16" t="s">
        <v>80</v>
      </c>
      <c r="BK346" s="214">
        <f>ROUND(I346*H346,2)</f>
        <v>0</v>
      </c>
      <c r="BL346" s="16" t="s">
        <v>153</v>
      </c>
      <c r="BM346" s="16" t="s">
        <v>466</v>
      </c>
    </row>
    <row r="347" s="1" customFormat="1" ht="16.5" customHeight="1">
      <c r="B347" s="37"/>
      <c r="C347" s="203" t="s">
        <v>467</v>
      </c>
      <c r="D347" s="203" t="s">
        <v>148</v>
      </c>
      <c r="E347" s="204" t="s">
        <v>468</v>
      </c>
      <c r="F347" s="205" t="s">
        <v>469</v>
      </c>
      <c r="G347" s="206" t="s">
        <v>274</v>
      </c>
      <c r="H347" s="207">
        <v>6</v>
      </c>
      <c r="I347" s="208"/>
      <c r="J347" s="209">
        <f>ROUND(I347*H347,2)</f>
        <v>0</v>
      </c>
      <c r="K347" s="205" t="s">
        <v>152</v>
      </c>
      <c r="L347" s="42"/>
      <c r="M347" s="210" t="s">
        <v>19</v>
      </c>
      <c r="N347" s="211" t="s">
        <v>43</v>
      </c>
      <c r="O347" s="78"/>
      <c r="P347" s="212">
        <f>O347*H347</f>
        <v>0</v>
      </c>
      <c r="Q347" s="212">
        <v>0</v>
      </c>
      <c r="R347" s="212">
        <f>Q347*H347</f>
        <v>0</v>
      </c>
      <c r="S347" s="212">
        <v>0</v>
      </c>
      <c r="T347" s="213">
        <f>S347*H347</f>
        <v>0</v>
      </c>
      <c r="AR347" s="16" t="s">
        <v>153</v>
      </c>
      <c r="AT347" s="16" t="s">
        <v>148</v>
      </c>
      <c r="AU347" s="16" t="s">
        <v>82</v>
      </c>
      <c r="AY347" s="16" t="s">
        <v>145</v>
      </c>
      <c r="BE347" s="214">
        <f>IF(N347="základní",J347,0)</f>
        <v>0</v>
      </c>
      <c r="BF347" s="214">
        <f>IF(N347="snížená",J347,0)</f>
        <v>0</v>
      </c>
      <c r="BG347" s="214">
        <f>IF(N347="zákl. přenesená",J347,0)</f>
        <v>0</v>
      </c>
      <c r="BH347" s="214">
        <f>IF(N347="sníž. přenesená",J347,0)</f>
        <v>0</v>
      </c>
      <c r="BI347" s="214">
        <f>IF(N347="nulová",J347,0)</f>
        <v>0</v>
      </c>
      <c r="BJ347" s="16" t="s">
        <v>80</v>
      </c>
      <c r="BK347" s="214">
        <f>ROUND(I347*H347,2)</f>
        <v>0</v>
      </c>
      <c r="BL347" s="16" t="s">
        <v>153</v>
      </c>
      <c r="BM347" s="16" t="s">
        <v>470</v>
      </c>
    </row>
    <row r="348" s="1" customFormat="1">
      <c r="B348" s="37"/>
      <c r="C348" s="38"/>
      <c r="D348" s="217" t="s">
        <v>173</v>
      </c>
      <c r="E348" s="38"/>
      <c r="F348" s="248" t="s">
        <v>471</v>
      </c>
      <c r="G348" s="38"/>
      <c r="H348" s="38"/>
      <c r="I348" s="129"/>
      <c r="J348" s="38"/>
      <c r="K348" s="38"/>
      <c r="L348" s="42"/>
      <c r="M348" s="249"/>
      <c r="N348" s="78"/>
      <c r="O348" s="78"/>
      <c r="P348" s="78"/>
      <c r="Q348" s="78"/>
      <c r="R348" s="78"/>
      <c r="S348" s="78"/>
      <c r="T348" s="79"/>
      <c r="AT348" s="16" t="s">
        <v>173</v>
      </c>
      <c r="AU348" s="16" t="s">
        <v>82</v>
      </c>
    </row>
    <row r="349" s="11" customFormat="1">
      <c r="B349" s="215"/>
      <c r="C349" s="216"/>
      <c r="D349" s="217" t="s">
        <v>155</v>
      </c>
      <c r="E349" s="218" t="s">
        <v>19</v>
      </c>
      <c r="F349" s="219" t="s">
        <v>189</v>
      </c>
      <c r="G349" s="216"/>
      <c r="H349" s="220">
        <v>6</v>
      </c>
      <c r="I349" s="221"/>
      <c r="J349" s="216"/>
      <c r="K349" s="216"/>
      <c r="L349" s="222"/>
      <c r="M349" s="223"/>
      <c r="N349" s="224"/>
      <c r="O349" s="224"/>
      <c r="P349" s="224"/>
      <c r="Q349" s="224"/>
      <c r="R349" s="224"/>
      <c r="S349" s="224"/>
      <c r="T349" s="225"/>
      <c r="AT349" s="226" t="s">
        <v>155</v>
      </c>
      <c r="AU349" s="226" t="s">
        <v>82</v>
      </c>
      <c r="AV349" s="11" t="s">
        <v>82</v>
      </c>
      <c r="AW349" s="11" t="s">
        <v>33</v>
      </c>
      <c r="AX349" s="11" t="s">
        <v>72</v>
      </c>
      <c r="AY349" s="226" t="s">
        <v>145</v>
      </c>
    </row>
    <row r="350" s="13" customFormat="1">
      <c r="B350" s="238"/>
      <c r="C350" s="239"/>
      <c r="D350" s="217" t="s">
        <v>155</v>
      </c>
      <c r="E350" s="240" t="s">
        <v>19</v>
      </c>
      <c r="F350" s="241" t="s">
        <v>472</v>
      </c>
      <c r="G350" s="239"/>
      <c r="H350" s="240" t="s">
        <v>19</v>
      </c>
      <c r="I350" s="242"/>
      <c r="J350" s="239"/>
      <c r="K350" s="239"/>
      <c r="L350" s="243"/>
      <c r="M350" s="244"/>
      <c r="N350" s="245"/>
      <c r="O350" s="245"/>
      <c r="P350" s="245"/>
      <c r="Q350" s="245"/>
      <c r="R350" s="245"/>
      <c r="S350" s="245"/>
      <c r="T350" s="246"/>
      <c r="AT350" s="247" t="s">
        <v>155</v>
      </c>
      <c r="AU350" s="247" t="s">
        <v>82</v>
      </c>
      <c r="AV350" s="13" t="s">
        <v>80</v>
      </c>
      <c r="AW350" s="13" t="s">
        <v>33</v>
      </c>
      <c r="AX350" s="13" t="s">
        <v>72</v>
      </c>
      <c r="AY350" s="247" t="s">
        <v>145</v>
      </c>
    </row>
    <row r="351" s="12" customFormat="1">
      <c r="B351" s="227"/>
      <c r="C351" s="228"/>
      <c r="D351" s="217" t="s">
        <v>155</v>
      </c>
      <c r="E351" s="229" t="s">
        <v>19</v>
      </c>
      <c r="F351" s="230" t="s">
        <v>157</v>
      </c>
      <c r="G351" s="228"/>
      <c r="H351" s="231">
        <v>6</v>
      </c>
      <c r="I351" s="232"/>
      <c r="J351" s="228"/>
      <c r="K351" s="228"/>
      <c r="L351" s="233"/>
      <c r="M351" s="234"/>
      <c r="N351" s="235"/>
      <c r="O351" s="235"/>
      <c r="P351" s="235"/>
      <c r="Q351" s="235"/>
      <c r="R351" s="235"/>
      <c r="S351" s="235"/>
      <c r="T351" s="236"/>
      <c r="AT351" s="237" t="s">
        <v>155</v>
      </c>
      <c r="AU351" s="237" t="s">
        <v>82</v>
      </c>
      <c r="AV351" s="12" t="s">
        <v>153</v>
      </c>
      <c r="AW351" s="12" t="s">
        <v>33</v>
      </c>
      <c r="AX351" s="12" t="s">
        <v>80</v>
      </c>
      <c r="AY351" s="237" t="s">
        <v>145</v>
      </c>
    </row>
    <row r="352" s="1" customFormat="1" ht="16.5" customHeight="1">
      <c r="B352" s="37"/>
      <c r="C352" s="250" t="s">
        <v>473</v>
      </c>
      <c r="D352" s="250" t="s">
        <v>430</v>
      </c>
      <c r="E352" s="251" t="s">
        <v>474</v>
      </c>
      <c r="F352" s="252" t="s">
        <v>475</v>
      </c>
      <c r="G352" s="253" t="s">
        <v>274</v>
      </c>
      <c r="H352" s="254">
        <v>6</v>
      </c>
      <c r="I352" s="255"/>
      <c r="J352" s="256">
        <f>ROUND(I352*H352,2)</f>
        <v>0</v>
      </c>
      <c r="K352" s="252" t="s">
        <v>19</v>
      </c>
      <c r="L352" s="257"/>
      <c r="M352" s="258" t="s">
        <v>19</v>
      </c>
      <c r="N352" s="259" t="s">
        <v>43</v>
      </c>
      <c r="O352" s="78"/>
      <c r="P352" s="212">
        <f>O352*H352</f>
        <v>0</v>
      </c>
      <c r="Q352" s="212">
        <v>0.00038000000000000002</v>
      </c>
      <c r="R352" s="212">
        <f>Q352*H352</f>
        <v>0.0022799999999999999</v>
      </c>
      <c r="S352" s="212">
        <v>0</v>
      </c>
      <c r="T352" s="213">
        <f>S352*H352</f>
        <v>0</v>
      </c>
      <c r="AR352" s="16" t="s">
        <v>199</v>
      </c>
      <c r="AT352" s="16" t="s">
        <v>430</v>
      </c>
      <c r="AU352" s="16" t="s">
        <v>82</v>
      </c>
      <c r="AY352" s="16" t="s">
        <v>145</v>
      </c>
      <c r="BE352" s="214">
        <f>IF(N352="základní",J352,0)</f>
        <v>0</v>
      </c>
      <c r="BF352" s="214">
        <f>IF(N352="snížená",J352,0)</f>
        <v>0</v>
      </c>
      <c r="BG352" s="214">
        <f>IF(N352="zákl. přenesená",J352,0)</f>
        <v>0</v>
      </c>
      <c r="BH352" s="214">
        <f>IF(N352="sníž. přenesená",J352,0)</f>
        <v>0</v>
      </c>
      <c r="BI352" s="214">
        <f>IF(N352="nulová",J352,0)</f>
        <v>0</v>
      </c>
      <c r="BJ352" s="16" t="s">
        <v>80</v>
      </c>
      <c r="BK352" s="214">
        <f>ROUND(I352*H352,2)</f>
        <v>0</v>
      </c>
      <c r="BL352" s="16" t="s">
        <v>153</v>
      </c>
      <c r="BM352" s="16" t="s">
        <v>476</v>
      </c>
    </row>
    <row r="353" s="1" customFormat="1" ht="16.5" customHeight="1">
      <c r="B353" s="37"/>
      <c r="C353" s="203" t="s">
        <v>477</v>
      </c>
      <c r="D353" s="203" t="s">
        <v>148</v>
      </c>
      <c r="E353" s="204" t="s">
        <v>478</v>
      </c>
      <c r="F353" s="205" t="s">
        <v>479</v>
      </c>
      <c r="G353" s="206" t="s">
        <v>274</v>
      </c>
      <c r="H353" s="207">
        <v>2</v>
      </c>
      <c r="I353" s="208"/>
      <c r="J353" s="209">
        <f>ROUND(I353*H353,2)</f>
        <v>0</v>
      </c>
      <c r="K353" s="205" t="s">
        <v>152</v>
      </c>
      <c r="L353" s="42"/>
      <c r="M353" s="210" t="s">
        <v>19</v>
      </c>
      <c r="N353" s="211" t="s">
        <v>43</v>
      </c>
      <c r="O353" s="78"/>
      <c r="P353" s="212">
        <f>O353*H353</f>
        <v>0</v>
      </c>
      <c r="Q353" s="212">
        <v>0</v>
      </c>
      <c r="R353" s="212">
        <f>Q353*H353</f>
        <v>0</v>
      </c>
      <c r="S353" s="212">
        <v>0</v>
      </c>
      <c r="T353" s="213">
        <f>S353*H353</f>
        <v>0</v>
      </c>
      <c r="AR353" s="16" t="s">
        <v>153</v>
      </c>
      <c r="AT353" s="16" t="s">
        <v>148</v>
      </c>
      <c r="AU353" s="16" t="s">
        <v>82</v>
      </c>
      <c r="AY353" s="16" t="s">
        <v>145</v>
      </c>
      <c r="BE353" s="214">
        <f>IF(N353="základní",J353,0)</f>
        <v>0</v>
      </c>
      <c r="BF353" s="214">
        <f>IF(N353="snížená",J353,0)</f>
        <v>0</v>
      </c>
      <c r="BG353" s="214">
        <f>IF(N353="zákl. přenesená",J353,0)</f>
        <v>0</v>
      </c>
      <c r="BH353" s="214">
        <f>IF(N353="sníž. přenesená",J353,0)</f>
        <v>0</v>
      </c>
      <c r="BI353" s="214">
        <f>IF(N353="nulová",J353,0)</f>
        <v>0</v>
      </c>
      <c r="BJ353" s="16" t="s">
        <v>80</v>
      </c>
      <c r="BK353" s="214">
        <f>ROUND(I353*H353,2)</f>
        <v>0</v>
      </c>
      <c r="BL353" s="16" t="s">
        <v>153</v>
      </c>
      <c r="BM353" s="16" t="s">
        <v>480</v>
      </c>
    </row>
    <row r="354" s="1" customFormat="1">
      <c r="B354" s="37"/>
      <c r="C354" s="38"/>
      <c r="D354" s="217" t="s">
        <v>173</v>
      </c>
      <c r="E354" s="38"/>
      <c r="F354" s="248" t="s">
        <v>471</v>
      </c>
      <c r="G354" s="38"/>
      <c r="H354" s="38"/>
      <c r="I354" s="129"/>
      <c r="J354" s="38"/>
      <c r="K354" s="38"/>
      <c r="L354" s="42"/>
      <c r="M354" s="249"/>
      <c r="N354" s="78"/>
      <c r="O354" s="78"/>
      <c r="P354" s="78"/>
      <c r="Q354" s="78"/>
      <c r="R354" s="78"/>
      <c r="S354" s="78"/>
      <c r="T354" s="79"/>
      <c r="AT354" s="16" t="s">
        <v>173</v>
      </c>
      <c r="AU354" s="16" t="s">
        <v>82</v>
      </c>
    </row>
    <row r="355" s="11" customFormat="1">
      <c r="B355" s="215"/>
      <c r="C355" s="216"/>
      <c r="D355" s="217" t="s">
        <v>155</v>
      </c>
      <c r="E355" s="218" t="s">
        <v>19</v>
      </c>
      <c r="F355" s="219" t="s">
        <v>82</v>
      </c>
      <c r="G355" s="216"/>
      <c r="H355" s="220">
        <v>2</v>
      </c>
      <c r="I355" s="221"/>
      <c r="J355" s="216"/>
      <c r="K355" s="216"/>
      <c r="L355" s="222"/>
      <c r="M355" s="223"/>
      <c r="N355" s="224"/>
      <c r="O355" s="224"/>
      <c r="P355" s="224"/>
      <c r="Q355" s="224"/>
      <c r="R355" s="224"/>
      <c r="S355" s="224"/>
      <c r="T355" s="225"/>
      <c r="AT355" s="226" t="s">
        <v>155</v>
      </c>
      <c r="AU355" s="226" t="s">
        <v>82</v>
      </c>
      <c r="AV355" s="11" t="s">
        <v>82</v>
      </c>
      <c r="AW355" s="11" t="s">
        <v>33</v>
      </c>
      <c r="AX355" s="11" t="s">
        <v>72</v>
      </c>
      <c r="AY355" s="226" t="s">
        <v>145</v>
      </c>
    </row>
    <row r="356" s="13" customFormat="1">
      <c r="B356" s="238"/>
      <c r="C356" s="239"/>
      <c r="D356" s="217" t="s">
        <v>155</v>
      </c>
      <c r="E356" s="240" t="s">
        <v>19</v>
      </c>
      <c r="F356" s="241" t="s">
        <v>481</v>
      </c>
      <c r="G356" s="239"/>
      <c r="H356" s="240" t="s">
        <v>19</v>
      </c>
      <c r="I356" s="242"/>
      <c r="J356" s="239"/>
      <c r="K356" s="239"/>
      <c r="L356" s="243"/>
      <c r="M356" s="244"/>
      <c r="N356" s="245"/>
      <c r="O356" s="245"/>
      <c r="P356" s="245"/>
      <c r="Q356" s="245"/>
      <c r="R356" s="245"/>
      <c r="S356" s="245"/>
      <c r="T356" s="246"/>
      <c r="AT356" s="247" t="s">
        <v>155</v>
      </c>
      <c r="AU356" s="247" t="s">
        <v>82</v>
      </c>
      <c r="AV356" s="13" t="s">
        <v>80</v>
      </c>
      <c r="AW356" s="13" t="s">
        <v>33</v>
      </c>
      <c r="AX356" s="13" t="s">
        <v>72</v>
      </c>
      <c r="AY356" s="247" t="s">
        <v>145</v>
      </c>
    </row>
    <row r="357" s="12" customFormat="1">
      <c r="B357" s="227"/>
      <c r="C357" s="228"/>
      <c r="D357" s="217" t="s">
        <v>155</v>
      </c>
      <c r="E357" s="229" t="s">
        <v>19</v>
      </c>
      <c r="F357" s="230" t="s">
        <v>157</v>
      </c>
      <c r="G357" s="228"/>
      <c r="H357" s="231">
        <v>2</v>
      </c>
      <c r="I357" s="232"/>
      <c r="J357" s="228"/>
      <c r="K357" s="228"/>
      <c r="L357" s="233"/>
      <c r="M357" s="234"/>
      <c r="N357" s="235"/>
      <c r="O357" s="235"/>
      <c r="P357" s="235"/>
      <c r="Q357" s="235"/>
      <c r="R357" s="235"/>
      <c r="S357" s="235"/>
      <c r="T357" s="236"/>
      <c r="AT357" s="237" t="s">
        <v>155</v>
      </c>
      <c r="AU357" s="237" t="s">
        <v>82</v>
      </c>
      <c r="AV357" s="12" t="s">
        <v>153</v>
      </c>
      <c r="AW357" s="12" t="s">
        <v>33</v>
      </c>
      <c r="AX357" s="12" t="s">
        <v>80</v>
      </c>
      <c r="AY357" s="237" t="s">
        <v>145</v>
      </c>
    </row>
    <row r="358" s="1" customFormat="1" ht="16.5" customHeight="1">
      <c r="B358" s="37"/>
      <c r="C358" s="250" t="s">
        <v>482</v>
      </c>
      <c r="D358" s="250" t="s">
        <v>430</v>
      </c>
      <c r="E358" s="251" t="s">
        <v>483</v>
      </c>
      <c r="F358" s="252" t="s">
        <v>484</v>
      </c>
      <c r="G358" s="253" t="s">
        <v>274</v>
      </c>
      <c r="H358" s="254">
        <v>2</v>
      </c>
      <c r="I358" s="255"/>
      <c r="J358" s="256">
        <f>ROUND(I358*H358,2)</f>
        <v>0</v>
      </c>
      <c r="K358" s="252" t="s">
        <v>152</v>
      </c>
      <c r="L358" s="257"/>
      <c r="M358" s="258" t="s">
        <v>19</v>
      </c>
      <c r="N358" s="259" t="s">
        <v>43</v>
      </c>
      <c r="O358" s="78"/>
      <c r="P358" s="212">
        <f>O358*H358</f>
        <v>0</v>
      </c>
      <c r="Q358" s="212">
        <v>0.00025000000000000001</v>
      </c>
      <c r="R358" s="212">
        <f>Q358*H358</f>
        <v>0.00050000000000000001</v>
      </c>
      <c r="S358" s="212">
        <v>0</v>
      </c>
      <c r="T358" s="213">
        <f>S358*H358</f>
        <v>0</v>
      </c>
      <c r="AR358" s="16" t="s">
        <v>199</v>
      </c>
      <c r="AT358" s="16" t="s">
        <v>430</v>
      </c>
      <c r="AU358" s="16" t="s">
        <v>82</v>
      </c>
      <c r="AY358" s="16" t="s">
        <v>145</v>
      </c>
      <c r="BE358" s="214">
        <f>IF(N358="základní",J358,0)</f>
        <v>0</v>
      </c>
      <c r="BF358" s="214">
        <f>IF(N358="snížená",J358,0)</f>
        <v>0</v>
      </c>
      <c r="BG358" s="214">
        <f>IF(N358="zákl. přenesená",J358,0)</f>
        <v>0</v>
      </c>
      <c r="BH358" s="214">
        <f>IF(N358="sníž. přenesená",J358,0)</f>
        <v>0</v>
      </c>
      <c r="BI358" s="214">
        <f>IF(N358="nulová",J358,0)</f>
        <v>0</v>
      </c>
      <c r="BJ358" s="16" t="s">
        <v>80</v>
      </c>
      <c r="BK358" s="214">
        <f>ROUND(I358*H358,2)</f>
        <v>0</v>
      </c>
      <c r="BL358" s="16" t="s">
        <v>153</v>
      </c>
      <c r="BM358" s="16" t="s">
        <v>485</v>
      </c>
    </row>
    <row r="359" s="10" customFormat="1" ht="22.8" customHeight="1">
      <c r="B359" s="187"/>
      <c r="C359" s="188"/>
      <c r="D359" s="189" t="s">
        <v>71</v>
      </c>
      <c r="E359" s="201" t="s">
        <v>205</v>
      </c>
      <c r="F359" s="201" t="s">
        <v>486</v>
      </c>
      <c r="G359" s="188"/>
      <c r="H359" s="188"/>
      <c r="I359" s="191"/>
      <c r="J359" s="202">
        <f>BK359</f>
        <v>0</v>
      </c>
      <c r="K359" s="188"/>
      <c r="L359" s="193"/>
      <c r="M359" s="194"/>
      <c r="N359" s="195"/>
      <c r="O359" s="195"/>
      <c r="P359" s="196">
        <f>SUM(P360:P467)</f>
        <v>0</v>
      </c>
      <c r="Q359" s="195"/>
      <c r="R359" s="196">
        <f>SUM(R360:R467)</f>
        <v>0.297236</v>
      </c>
      <c r="S359" s="195"/>
      <c r="T359" s="197">
        <f>SUM(T360:T467)</f>
        <v>117.22525099999999</v>
      </c>
      <c r="AR359" s="198" t="s">
        <v>80</v>
      </c>
      <c r="AT359" s="199" t="s">
        <v>71</v>
      </c>
      <c r="AU359" s="199" t="s">
        <v>80</v>
      </c>
      <c r="AY359" s="198" t="s">
        <v>145</v>
      </c>
      <c r="BK359" s="200">
        <f>SUM(BK360:BK467)</f>
        <v>0</v>
      </c>
    </row>
    <row r="360" s="1" customFormat="1" ht="16.5" customHeight="1">
      <c r="B360" s="37"/>
      <c r="C360" s="203" t="s">
        <v>487</v>
      </c>
      <c r="D360" s="203" t="s">
        <v>148</v>
      </c>
      <c r="E360" s="204" t="s">
        <v>488</v>
      </c>
      <c r="F360" s="205" t="s">
        <v>489</v>
      </c>
      <c r="G360" s="206" t="s">
        <v>167</v>
      </c>
      <c r="H360" s="207">
        <v>330.89999999999998</v>
      </c>
      <c r="I360" s="208"/>
      <c r="J360" s="209">
        <f>ROUND(I360*H360,2)</f>
        <v>0</v>
      </c>
      <c r="K360" s="205" t="s">
        <v>152</v>
      </c>
      <c r="L360" s="42"/>
      <c r="M360" s="210" t="s">
        <v>19</v>
      </c>
      <c r="N360" s="211" t="s">
        <v>43</v>
      </c>
      <c r="O360" s="78"/>
      <c r="P360" s="212">
        <f>O360*H360</f>
        <v>0</v>
      </c>
      <c r="Q360" s="212">
        <v>4.0000000000000003E-05</v>
      </c>
      <c r="R360" s="212">
        <f>Q360*H360</f>
        <v>0.013236</v>
      </c>
      <c r="S360" s="212">
        <v>0</v>
      </c>
      <c r="T360" s="213">
        <f>S360*H360</f>
        <v>0</v>
      </c>
      <c r="AR360" s="16" t="s">
        <v>153</v>
      </c>
      <c r="AT360" s="16" t="s">
        <v>148</v>
      </c>
      <c r="AU360" s="16" t="s">
        <v>82</v>
      </c>
      <c r="AY360" s="16" t="s">
        <v>145</v>
      </c>
      <c r="BE360" s="214">
        <f>IF(N360="základní",J360,0)</f>
        <v>0</v>
      </c>
      <c r="BF360" s="214">
        <f>IF(N360="snížená",J360,0)</f>
        <v>0</v>
      </c>
      <c r="BG360" s="214">
        <f>IF(N360="zákl. přenesená",J360,0)</f>
        <v>0</v>
      </c>
      <c r="BH360" s="214">
        <f>IF(N360="sníž. přenesená",J360,0)</f>
        <v>0</v>
      </c>
      <c r="BI360" s="214">
        <f>IF(N360="nulová",J360,0)</f>
        <v>0</v>
      </c>
      <c r="BJ360" s="16" t="s">
        <v>80</v>
      </c>
      <c r="BK360" s="214">
        <f>ROUND(I360*H360,2)</f>
        <v>0</v>
      </c>
      <c r="BL360" s="16" t="s">
        <v>153</v>
      </c>
      <c r="BM360" s="16" t="s">
        <v>490</v>
      </c>
    </row>
    <row r="361" s="1" customFormat="1">
      <c r="B361" s="37"/>
      <c r="C361" s="38"/>
      <c r="D361" s="217" t="s">
        <v>173</v>
      </c>
      <c r="E361" s="38"/>
      <c r="F361" s="248" t="s">
        <v>491</v>
      </c>
      <c r="G361" s="38"/>
      <c r="H361" s="38"/>
      <c r="I361" s="129"/>
      <c r="J361" s="38"/>
      <c r="K361" s="38"/>
      <c r="L361" s="42"/>
      <c r="M361" s="249"/>
      <c r="N361" s="78"/>
      <c r="O361" s="78"/>
      <c r="P361" s="78"/>
      <c r="Q361" s="78"/>
      <c r="R361" s="78"/>
      <c r="S361" s="78"/>
      <c r="T361" s="79"/>
      <c r="AT361" s="16" t="s">
        <v>173</v>
      </c>
      <c r="AU361" s="16" t="s">
        <v>82</v>
      </c>
    </row>
    <row r="362" s="11" customFormat="1">
      <c r="B362" s="215"/>
      <c r="C362" s="216"/>
      <c r="D362" s="217" t="s">
        <v>155</v>
      </c>
      <c r="E362" s="218" t="s">
        <v>19</v>
      </c>
      <c r="F362" s="219" t="s">
        <v>492</v>
      </c>
      <c r="G362" s="216"/>
      <c r="H362" s="220">
        <v>330.89999999999998</v>
      </c>
      <c r="I362" s="221"/>
      <c r="J362" s="216"/>
      <c r="K362" s="216"/>
      <c r="L362" s="222"/>
      <c r="M362" s="223"/>
      <c r="N362" s="224"/>
      <c r="O362" s="224"/>
      <c r="P362" s="224"/>
      <c r="Q362" s="224"/>
      <c r="R362" s="224"/>
      <c r="S362" s="224"/>
      <c r="T362" s="225"/>
      <c r="AT362" s="226" t="s">
        <v>155</v>
      </c>
      <c r="AU362" s="226" t="s">
        <v>82</v>
      </c>
      <c r="AV362" s="11" t="s">
        <v>82</v>
      </c>
      <c r="AW362" s="11" t="s">
        <v>33</v>
      </c>
      <c r="AX362" s="11" t="s">
        <v>72</v>
      </c>
      <c r="AY362" s="226" t="s">
        <v>145</v>
      </c>
    </row>
    <row r="363" s="12" customFormat="1">
      <c r="B363" s="227"/>
      <c r="C363" s="228"/>
      <c r="D363" s="217" t="s">
        <v>155</v>
      </c>
      <c r="E363" s="229" t="s">
        <v>19</v>
      </c>
      <c r="F363" s="230" t="s">
        <v>157</v>
      </c>
      <c r="G363" s="228"/>
      <c r="H363" s="231">
        <v>330.89999999999998</v>
      </c>
      <c r="I363" s="232"/>
      <c r="J363" s="228"/>
      <c r="K363" s="228"/>
      <c r="L363" s="233"/>
      <c r="M363" s="234"/>
      <c r="N363" s="235"/>
      <c r="O363" s="235"/>
      <c r="P363" s="235"/>
      <c r="Q363" s="235"/>
      <c r="R363" s="235"/>
      <c r="S363" s="235"/>
      <c r="T363" s="236"/>
      <c r="AT363" s="237" t="s">
        <v>155</v>
      </c>
      <c r="AU363" s="237" t="s">
        <v>82</v>
      </c>
      <c r="AV363" s="12" t="s">
        <v>153</v>
      </c>
      <c r="AW363" s="12" t="s">
        <v>33</v>
      </c>
      <c r="AX363" s="12" t="s">
        <v>80</v>
      </c>
      <c r="AY363" s="237" t="s">
        <v>145</v>
      </c>
    </row>
    <row r="364" s="1" customFormat="1" ht="22.5" customHeight="1">
      <c r="B364" s="37"/>
      <c r="C364" s="203" t="s">
        <v>493</v>
      </c>
      <c r="D364" s="203" t="s">
        <v>148</v>
      </c>
      <c r="E364" s="204" t="s">
        <v>494</v>
      </c>
      <c r="F364" s="205" t="s">
        <v>495</v>
      </c>
      <c r="G364" s="206" t="s">
        <v>274</v>
      </c>
      <c r="H364" s="207">
        <v>10</v>
      </c>
      <c r="I364" s="208"/>
      <c r="J364" s="209">
        <f>ROUND(I364*H364,2)</f>
        <v>0</v>
      </c>
      <c r="K364" s="205" t="s">
        <v>152</v>
      </c>
      <c r="L364" s="42"/>
      <c r="M364" s="210" t="s">
        <v>19</v>
      </c>
      <c r="N364" s="211" t="s">
        <v>43</v>
      </c>
      <c r="O364" s="78"/>
      <c r="P364" s="212">
        <f>O364*H364</f>
        <v>0</v>
      </c>
      <c r="Q364" s="212">
        <v>0.016379999999999999</v>
      </c>
      <c r="R364" s="212">
        <f>Q364*H364</f>
        <v>0.1638</v>
      </c>
      <c r="S364" s="212">
        <v>0</v>
      </c>
      <c r="T364" s="213">
        <f>S364*H364</f>
        <v>0</v>
      </c>
      <c r="AR364" s="16" t="s">
        <v>153</v>
      </c>
      <c r="AT364" s="16" t="s">
        <v>148</v>
      </c>
      <c r="AU364" s="16" t="s">
        <v>82</v>
      </c>
      <c r="AY364" s="16" t="s">
        <v>145</v>
      </c>
      <c r="BE364" s="214">
        <f>IF(N364="základní",J364,0)</f>
        <v>0</v>
      </c>
      <c r="BF364" s="214">
        <f>IF(N364="snížená",J364,0)</f>
        <v>0</v>
      </c>
      <c r="BG364" s="214">
        <f>IF(N364="zákl. přenesená",J364,0)</f>
        <v>0</v>
      </c>
      <c r="BH364" s="214">
        <f>IF(N364="sníž. přenesená",J364,0)</f>
        <v>0</v>
      </c>
      <c r="BI364" s="214">
        <f>IF(N364="nulová",J364,0)</f>
        <v>0</v>
      </c>
      <c r="BJ364" s="16" t="s">
        <v>80</v>
      </c>
      <c r="BK364" s="214">
        <f>ROUND(I364*H364,2)</f>
        <v>0</v>
      </c>
      <c r="BL364" s="16" t="s">
        <v>153</v>
      </c>
      <c r="BM364" s="16" t="s">
        <v>496</v>
      </c>
    </row>
    <row r="365" s="1" customFormat="1">
      <c r="B365" s="37"/>
      <c r="C365" s="38"/>
      <c r="D365" s="217" t="s">
        <v>173</v>
      </c>
      <c r="E365" s="38"/>
      <c r="F365" s="248" t="s">
        <v>497</v>
      </c>
      <c r="G365" s="38"/>
      <c r="H365" s="38"/>
      <c r="I365" s="129"/>
      <c r="J365" s="38"/>
      <c r="K365" s="38"/>
      <c r="L365" s="42"/>
      <c r="M365" s="249"/>
      <c r="N365" s="78"/>
      <c r="O365" s="78"/>
      <c r="P365" s="78"/>
      <c r="Q365" s="78"/>
      <c r="R365" s="78"/>
      <c r="S365" s="78"/>
      <c r="T365" s="79"/>
      <c r="AT365" s="16" t="s">
        <v>173</v>
      </c>
      <c r="AU365" s="16" t="s">
        <v>82</v>
      </c>
    </row>
    <row r="366" s="11" customFormat="1">
      <c r="B366" s="215"/>
      <c r="C366" s="216"/>
      <c r="D366" s="217" t="s">
        <v>155</v>
      </c>
      <c r="E366" s="218" t="s">
        <v>19</v>
      </c>
      <c r="F366" s="219" t="s">
        <v>213</v>
      </c>
      <c r="G366" s="216"/>
      <c r="H366" s="220">
        <v>10</v>
      </c>
      <c r="I366" s="221"/>
      <c r="J366" s="216"/>
      <c r="K366" s="216"/>
      <c r="L366" s="222"/>
      <c r="M366" s="223"/>
      <c r="N366" s="224"/>
      <c r="O366" s="224"/>
      <c r="P366" s="224"/>
      <c r="Q366" s="224"/>
      <c r="R366" s="224"/>
      <c r="S366" s="224"/>
      <c r="T366" s="225"/>
      <c r="AT366" s="226" t="s">
        <v>155</v>
      </c>
      <c r="AU366" s="226" t="s">
        <v>82</v>
      </c>
      <c r="AV366" s="11" t="s">
        <v>82</v>
      </c>
      <c r="AW366" s="11" t="s">
        <v>33</v>
      </c>
      <c r="AX366" s="11" t="s">
        <v>72</v>
      </c>
      <c r="AY366" s="226" t="s">
        <v>145</v>
      </c>
    </row>
    <row r="367" s="13" customFormat="1">
      <c r="B367" s="238"/>
      <c r="C367" s="239"/>
      <c r="D367" s="217" t="s">
        <v>155</v>
      </c>
      <c r="E367" s="240" t="s">
        <v>19</v>
      </c>
      <c r="F367" s="241" t="s">
        <v>498</v>
      </c>
      <c r="G367" s="239"/>
      <c r="H367" s="240" t="s">
        <v>19</v>
      </c>
      <c r="I367" s="242"/>
      <c r="J367" s="239"/>
      <c r="K367" s="239"/>
      <c r="L367" s="243"/>
      <c r="M367" s="244"/>
      <c r="N367" s="245"/>
      <c r="O367" s="245"/>
      <c r="P367" s="245"/>
      <c r="Q367" s="245"/>
      <c r="R367" s="245"/>
      <c r="S367" s="245"/>
      <c r="T367" s="246"/>
      <c r="AT367" s="247" t="s">
        <v>155</v>
      </c>
      <c r="AU367" s="247" t="s">
        <v>82</v>
      </c>
      <c r="AV367" s="13" t="s">
        <v>80</v>
      </c>
      <c r="AW367" s="13" t="s">
        <v>33</v>
      </c>
      <c r="AX367" s="13" t="s">
        <v>72</v>
      </c>
      <c r="AY367" s="247" t="s">
        <v>145</v>
      </c>
    </row>
    <row r="368" s="12" customFormat="1">
      <c r="B368" s="227"/>
      <c r="C368" s="228"/>
      <c r="D368" s="217" t="s">
        <v>155</v>
      </c>
      <c r="E368" s="229" t="s">
        <v>19</v>
      </c>
      <c r="F368" s="230" t="s">
        <v>157</v>
      </c>
      <c r="G368" s="228"/>
      <c r="H368" s="231">
        <v>10</v>
      </c>
      <c r="I368" s="232"/>
      <c r="J368" s="228"/>
      <c r="K368" s="228"/>
      <c r="L368" s="233"/>
      <c r="M368" s="234"/>
      <c r="N368" s="235"/>
      <c r="O368" s="235"/>
      <c r="P368" s="235"/>
      <c r="Q368" s="235"/>
      <c r="R368" s="235"/>
      <c r="S368" s="235"/>
      <c r="T368" s="236"/>
      <c r="AT368" s="237" t="s">
        <v>155</v>
      </c>
      <c r="AU368" s="237" t="s">
        <v>82</v>
      </c>
      <c r="AV368" s="12" t="s">
        <v>153</v>
      </c>
      <c r="AW368" s="12" t="s">
        <v>33</v>
      </c>
      <c r="AX368" s="12" t="s">
        <v>80</v>
      </c>
      <c r="AY368" s="237" t="s">
        <v>145</v>
      </c>
    </row>
    <row r="369" s="1" customFormat="1" ht="16.5" customHeight="1">
      <c r="B369" s="37"/>
      <c r="C369" s="250" t="s">
        <v>499</v>
      </c>
      <c r="D369" s="250" t="s">
        <v>430</v>
      </c>
      <c r="E369" s="251" t="s">
        <v>500</v>
      </c>
      <c r="F369" s="252" t="s">
        <v>501</v>
      </c>
      <c r="G369" s="253" t="s">
        <v>274</v>
      </c>
      <c r="H369" s="254">
        <v>10</v>
      </c>
      <c r="I369" s="255"/>
      <c r="J369" s="256">
        <f>ROUND(I369*H369,2)</f>
        <v>0</v>
      </c>
      <c r="K369" s="252" t="s">
        <v>19</v>
      </c>
      <c r="L369" s="257"/>
      <c r="M369" s="258" t="s">
        <v>19</v>
      </c>
      <c r="N369" s="259" t="s">
        <v>43</v>
      </c>
      <c r="O369" s="78"/>
      <c r="P369" s="212">
        <f>O369*H369</f>
        <v>0</v>
      </c>
      <c r="Q369" s="212">
        <v>0.00080000000000000004</v>
      </c>
      <c r="R369" s="212">
        <f>Q369*H369</f>
        <v>0.0080000000000000002</v>
      </c>
      <c r="S369" s="212">
        <v>0</v>
      </c>
      <c r="T369" s="213">
        <f>S369*H369</f>
        <v>0</v>
      </c>
      <c r="AR369" s="16" t="s">
        <v>199</v>
      </c>
      <c r="AT369" s="16" t="s">
        <v>430</v>
      </c>
      <c r="AU369" s="16" t="s">
        <v>82</v>
      </c>
      <c r="AY369" s="16" t="s">
        <v>145</v>
      </c>
      <c r="BE369" s="214">
        <f>IF(N369="základní",J369,0)</f>
        <v>0</v>
      </c>
      <c r="BF369" s="214">
        <f>IF(N369="snížená",J369,0)</f>
        <v>0</v>
      </c>
      <c r="BG369" s="214">
        <f>IF(N369="zákl. přenesená",J369,0)</f>
        <v>0</v>
      </c>
      <c r="BH369" s="214">
        <f>IF(N369="sníž. přenesená",J369,0)</f>
        <v>0</v>
      </c>
      <c r="BI369" s="214">
        <f>IF(N369="nulová",J369,0)</f>
        <v>0</v>
      </c>
      <c r="BJ369" s="16" t="s">
        <v>80</v>
      </c>
      <c r="BK369" s="214">
        <f>ROUND(I369*H369,2)</f>
        <v>0</v>
      </c>
      <c r="BL369" s="16" t="s">
        <v>153</v>
      </c>
      <c r="BM369" s="16" t="s">
        <v>502</v>
      </c>
    </row>
    <row r="370" s="1" customFormat="1" ht="22.5" customHeight="1">
      <c r="B370" s="37"/>
      <c r="C370" s="203" t="s">
        <v>503</v>
      </c>
      <c r="D370" s="203" t="s">
        <v>148</v>
      </c>
      <c r="E370" s="204" t="s">
        <v>504</v>
      </c>
      <c r="F370" s="205" t="s">
        <v>505</v>
      </c>
      <c r="G370" s="206" t="s">
        <v>274</v>
      </c>
      <c r="H370" s="207">
        <v>3</v>
      </c>
      <c r="I370" s="208"/>
      <c r="J370" s="209">
        <f>ROUND(I370*H370,2)</f>
        <v>0</v>
      </c>
      <c r="K370" s="205" t="s">
        <v>152</v>
      </c>
      <c r="L370" s="42"/>
      <c r="M370" s="210" t="s">
        <v>19</v>
      </c>
      <c r="N370" s="211" t="s">
        <v>43</v>
      </c>
      <c r="O370" s="78"/>
      <c r="P370" s="212">
        <f>O370*H370</f>
        <v>0</v>
      </c>
      <c r="Q370" s="212">
        <v>0.023400000000000001</v>
      </c>
      <c r="R370" s="212">
        <f>Q370*H370</f>
        <v>0.070199999999999999</v>
      </c>
      <c r="S370" s="212">
        <v>0</v>
      </c>
      <c r="T370" s="213">
        <f>S370*H370</f>
        <v>0</v>
      </c>
      <c r="AR370" s="16" t="s">
        <v>153</v>
      </c>
      <c r="AT370" s="16" t="s">
        <v>148</v>
      </c>
      <c r="AU370" s="16" t="s">
        <v>82</v>
      </c>
      <c r="AY370" s="16" t="s">
        <v>145</v>
      </c>
      <c r="BE370" s="214">
        <f>IF(N370="základní",J370,0)</f>
        <v>0</v>
      </c>
      <c r="BF370" s="214">
        <f>IF(N370="snížená",J370,0)</f>
        <v>0</v>
      </c>
      <c r="BG370" s="214">
        <f>IF(N370="zákl. přenesená",J370,0)</f>
        <v>0</v>
      </c>
      <c r="BH370" s="214">
        <f>IF(N370="sníž. přenesená",J370,0)</f>
        <v>0</v>
      </c>
      <c r="BI370" s="214">
        <f>IF(N370="nulová",J370,0)</f>
        <v>0</v>
      </c>
      <c r="BJ370" s="16" t="s">
        <v>80</v>
      </c>
      <c r="BK370" s="214">
        <f>ROUND(I370*H370,2)</f>
        <v>0</v>
      </c>
      <c r="BL370" s="16" t="s">
        <v>153</v>
      </c>
      <c r="BM370" s="16" t="s">
        <v>506</v>
      </c>
    </row>
    <row r="371" s="1" customFormat="1">
      <c r="B371" s="37"/>
      <c r="C371" s="38"/>
      <c r="D371" s="217" t="s">
        <v>173</v>
      </c>
      <c r="E371" s="38"/>
      <c r="F371" s="248" t="s">
        <v>497</v>
      </c>
      <c r="G371" s="38"/>
      <c r="H371" s="38"/>
      <c r="I371" s="129"/>
      <c r="J371" s="38"/>
      <c r="K371" s="38"/>
      <c r="L371" s="42"/>
      <c r="M371" s="249"/>
      <c r="N371" s="78"/>
      <c r="O371" s="78"/>
      <c r="P371" s="78"/>
      <c r="Q371" s="78"/>
      <c r="R371" s="78"/>
      <c r="S371" s="78"/>
      <c r="T371" s="79"/>
      <c r="AT371" s="16" t="s">
        <v>173</v>
      </c>
      <c r="AU371" s="16" t="s">
        <v>82</v>
      </c>
    </row>
    <row r="372" s="11" customFormat="1">
      <c r="B372" s="215"/>
      <c r="C372" s="216"/>
      <c r="D372" s="217" t="s">
        <v>155</v>
      </c>
      <c r="E372" s="218" t="s">
        <v>19</v>
      </c>
      <c r="F372" s="219" t="s">
        <v>146</v>
      </c>
      <c r="G372" s="216"/>
      <c r="H372" s="220">
        <v>3</v>
      </c>
      <c r="I372" s="221"/>
      <c r="J372" s="216"/>
      <c r="K372" s="216"/>
      <c r="L372" s="222"/>
      <c r="M372" s="223"/>
      <c r="N372" s="224"/>
      <c r="O372" s="224"/>
      <c r="P372" s="224"/>
      <c r="Q372" s="224"/>
      <c r="R372" s="224"/>
      <c r="S372" s="224"/>
      <c r="T372" s="225"/>
      <c r="AT372" s="226" t="s">
        <v>155</v>
      </c>
      <c r="AU372" s="226" t="s">
        <v>82</v>
      </c>
      <c r="AV372" s="11" t="s">
        <v>82</v>
      </c>
      <c r="AW372" s="11" t="s">
        <v>33</v>
      </c>
      <c r="AX372" s="11" t="s">
        <v>72</v>
      </c>
      <c r="AY372" s="226" t="s">
        <v>145</v>
      </c>
    </row>
    <row r="373" s="13" customFormat="1">
      <c r="B373" s="238"/>
      <c r="C373" s="239"/>
      <c r="D373" s="217" t="s">
        <v>155</v>
      </c>
      <c r="E373" s="240" t="s">
        <v>19</v>
      </c>
      <c r="F373" s="241" t="s">
        <v>507</v>
      </c>
      <c r="G373" s="239"/>
      <c r="H373" s="240" t="s">
        <v>19</v>
      </c>
      <c r="I373" s="242"/>
      <c r="J373" s="239"/>
      <c r="K373" s="239"/>
      <c r="L373" s="243"/>
      <c r="M373" s="244"/>
      <c r="N373" s="245"/>
      <c r="O373" s="245"/>
      <c r="P373" s="245"/>
      <c r="Q373" s="245"/>
      <c r="R373" s="245"/>
      <c r="S373" s="245"/>
      <c r="T373" s="246"/>
      <c r="AT373" s="247" t="s">
        <v>155</v>
      </c>
      <c r="AU373" s="247" t="s">
        <v>82</v>
      </c>
      <c r="AV373" s="13" t="s">
        <v>80</v>
      </c>
      <c r="AW373" s="13" t="s">
        <v>33</v>
      </c>
      <c r="AX373" s="13" t="s">
        <v>72</v>
      </c>
      <c r="AY373" s="247" t="s">
        <v>145</v>
      </c>
    </row>
    <row r="374" s="12" customFormat="1">
      <c r="B374" s="227"/>
      <c r="C374" s="228"/>
      <c r="D374" s="217" t="s">
        <v>155</v>
      </c>
      <c r="E374" s="229" t="s">
        <v>19</v>
      </c>
      <c r="F374" s="230" t="s">
        <v>157</v>
      </c>
      <c r="G374" s="228"/>
      <c r="H374" s="231">
        <v>3</v>
      </c>
      <c r="I374" s="232"/>
      <c r="J374" s="228"/>
      <c r="K374" s="228"/>
      <c r="L374" s="233"/>
      <c r="M374" s="234"/>
      <c r="N374" s="235"/>
      <c r="O374" s="235"/>
      <c r="P374" s="235"/>
      <c r="Q374" s="235"/>
      <c r="R374" s="235"/>
      <c r="S374" s="235"/>
      <c r="T374" s="236"/>
      <c r="AT374" s="237" t="s">
        <v>155</v>
      </c>
      <c r="AU374" s="237" t="s">
        <v>82</v>
      </c>
      <c r="AV374" s="12" t="s">
        <v>153</v>
      </c>
      <c r="AW374" s="12" t="s">
        <v>33</v>
      </c>
      <c r="AX374" s="12" t="s">
        <v>80</v>
      </c>
      <c r="AY374" s="237" t="s">
        <v>145</v>
      </c>
    </row>
    <row r="375" s="1" customFormat="1" ht="16.5" customHeight="1">
      <c r="B375" s="37"/>
      <c r="C375" s="250" t="s">
        <v>508</v>
      </c>
      <c r="D375" s="250" t="s">
        <v>430</v>
      </c>
      <c r="E375" s="251" t="s">
        <v>509</v>
      </c>
      <c r="F375" s="252" t="s">
        <v>510</v>
      </c>
      <c r="G375" s="253" t="s">
        <v>274</v>
      </c>
      <c r="H375" s="254">
        <v>3</v>
      </c>
      <c r="I375" s="255"/>
      <c r="J375" s="256">
        <f>ROUND(I375*H375,2)</f>
        <v>0</v>
      </c>
      <c r="K375" s="252" t="s">
        <v>19</v>
      </c>
      <c r="L375" s="257"/>
      <c r="M375" s="258" t="s">
        <v>19</v>
      </c>
      <c r="N375" s="259" t="s">
        <v>43</v>
      </c>
      <c r="O375" s="78"/>
      <c r="P375" s="212">
        <f>O375*H375</f>
        <v>0</v>
      </c>
      <c r="Q375" s="212">
        <v>0.014</v>
      </c>
      <c r="R375" s="212">
        <f>Q375*H375</f>
        <v>0.042000000000000003</v>
      </c>
      <c r="S375" s="212">
        <v>0</v>
      </c>
      <c r="T375" s="213">
        <f>S375*H375</f>
        <v>0</v>
      </c>
      <c r="AR375" s="16" t="s">
        <v>199</v>
      </c>
      <c r="AT375" s="16" t="s">
        <v>430</v>
      </c>
      <c r="AU375" s="16" t="s">
        <v>82</v>
      </c>
      <c r="AY375" s="16" t="s">
        <v>145</v>
      </c>
      <c r="BE375" s="214">
        <f>IF(N375="základní",J375,0)</f>
        <v>0</v>
      </c>
      <c r="BF375" s="214">
        <f>IF(N375="snížená",J375,0)</f>
        <v>0</v>
      </c>
      <c r="BG375" s="214">
        <f>IF(N375="zákl. přenesená",J375,0)</f>
        <v>0</v>
      </c>
      <c r="BH375" s="214">
        <f>IF(N375="sníž. přenesená",J375,0)</f>
        <v>0</v>
      </c>
      <c r="BI375" s="214">
        <f>IF(N375="nulová",J375,0)</f>
        <v>0</v>
      </c>
      <c r="BJ375" s="16" t="s">
        <v>80</v>
      </c>
      <c r="BK375" s="214">
        <f>ROUND(I375*H375,2)</f>
        <v>0</v>
      </c>
      <c r="BL375" s="16" t="s">
        <v>153</v>
      </c>
      <c r="BM375" s="16" t="s">
        <v>511</v>
      </c>
    </row>
    <row r="376" s="1" customFormat="1" ht="22.5" customHeight="1">
      <c r="B376" s="37"/>
      <c r="C376" s="203" t="s">
        <v>512</v>
      </c>
      <c r="D376" s="203" t="s">
        <v>148</v>
      </c>
      <c r="E376" s="204" t="s">
        <v>513</v>
      </c>
      <c r="F376" s="205" t="s">
        <v>514</v>
      </c>
      <c r="G376" s="206" t="s">
        <v>167</v>
      </c>
      <c r="H376" s="207">
        <v>29.648</v>
      </c>
      <c r="I376" s="208"/>
      <c r="J376" s="209">
        <f>ROUND(I376*H376,2)</f>
        <v>0</v>
      </c>
      <c r="K376" s="205" t="s">
        <v>152</v>
      </c>
      <c r="L376" s="42"/>
      <c r="M376" s="210" t="s">
        <v>19</v>
      </c>
      <c r="N376" s="211" t="s">
        <v>43</v>
      </c>
      <c r="O376" s="78"/>
      <c r="P376" s="212">
        <f>O376*H376</f>
        <v>0</v>
      </c>
      <c r="Q376" s="212">
        <v>0</v>
      </c>
      <c r="R376" s="212">
        <f>Q376*H376</f>
        <v>0</v>
      </c>
      <c r="S376" s="212">
        <v>0.13100000000000001</v>
      </c>
      <c r="T376" s="213">
        <f>S376*H376</f>
        <v>3.8838880000000002</v>
      </c>
      <c r="AR376" s="16" t="s">
        <v>153</v>
      </c>
      <c r="AT376" s="16" t="s">
        <v>148</v>
      </c>
      <c r="AU376" s="16" t="s">
        <v>82</v>
      </c>
      <c r="AY376" s="16" t="s">
        <v>145</v>
      </c>
      <c r="BE376" s="214">
        <f>IF(N376="základní",J376,0)</f>
        <v>0</v>
      </c>
      <c r="BF376" s="214">
        <f>IF(N376="snížená",J376,0)</f>
        <v>0</v>
      </c>
      <c r="BG376" s="214">
        <f>IF(N376="zákl. přenesená",J376,0)</f>
        <v>0</v>
      </c>
      <c r="BH376" s="214">
        <f>IF(N376="sníž. přenesená",J376,0)</f>
        <v>0</v>
      </c>
      <c r="BI376" s="214">
        <f>IF(N376="nulová",J376,0)</f>
        <v>0</v>
      </c>
      <c r="BJ376" s="16" t="s">
        <v>80</v>
      </c>
      <c r="BK376" s="214">
        <f>ROUND(I376*H376,2)</f>
        <v>0</v>
      </c>
      <c r="BL376" s="16" t="s">
        <v>153</v>
      </c>
      <c r="BM376" s="16" t="s">
        <v>515</v>
      </c>
    </row>
    <row r="377" s="11" customFormat="1">
      <c r="B377" s="215"/>
      <c r="C377" s="216"/>
      <c r="D377" s="217" t="s">
        <v>155</v>
      </c>
      <c r="E377" s="218" t="s">
        <v>19</v>
      </c>
      <c r="F377" s="219" t="s">
        <v>516</v>
      </c>
      <c r="G377" s="216"/>
      <c r="H377" s="220">
        <v>29.648</v>
      </c>
      <c r="I377" s="221"/>
      <c r="J377" s="216"/>
      <c r="K377" s="216"/>
      <c r="L377" s="222"/>
      <c r="M377" s="223"/>
      <c r="N377" s="224"/>
      <c r="O377" s="224"/>
      <c r="P377" s="224"/>
      <c r="Q377" s="224"/>
      <c r="R377" s="224"/>
      <c r="S377" s="224"/>
      <c r="T377" s="225"/>
      <c r="AT377" s="226" t="s">
        <v>155</v>
      </c>
      <c r="AU377" s="226" t="s">
        <v>82</v>
      </c>
      <c r="AV377" s="11" t="s">
        <v>82</v>
      </c>
      <c r="AW377" s="11" t="s">
        <v>33</v>
      </c>
      <c r="AX377" s="11" t="s">
        <v>72</v>
      </c>
      <c r="AY377" s="226" t="s">
        <v>145</v>
      </c>
    </row>
    <row r="378" s="12" customFormat="1">
      <c r="B378" s="227"/>
      <c r="C378" s="228"/>
      <c r="D378" s="217" t="s">
        <v>155</v>
      </c>
      <c r="E378" s="229" t="s">
        <v>19</v>
      </c>
      <c r="F378" s="230" t="s">
        <v>157</v>
      </c>
      <c r="G378" s="228"/>
      <c r="H378" s="231">
        <v>29.648</v>
      </c>
      <c r="I378" s="232"/>
      <c r="J378" s="228"/>
      <c r="K378" s="228"/>
      <c r="L378" s="233"/>
      <c r="M378" s="234"/>
      <c r="N378" s="235"/>
      <c r="O378" s="235"/>
      <c r="P378" s="235"/>
      <c r="Q378" s="235"/>
      <c r="R378" s="235"/>
      <c r="S378" s="235"/>
      <c r="T378" s="236"/>
      <c r="AT378" s="237" t="s">
        <v>155</v>
      </c>
      <c r="AU378" s="237" t="s">
        <v>82</v>
      </c>
      <c r="AV378" s="12" t="s">
        <v>153</v>
      </c>
      <c r="AW378" s="12" t="s">
        <v>33</v>
      </c>
      <c r="AX378" s="12" t="s">
        <v>80</v>
      </c>
      <c r="AY378" s="237" t="s">
        <v>145</v>
      </c>
    </row>
    <row r="379" s="1" customFormat="1" ht="22.5" customHeight="1">
      <c r="B379" s="37"/>
      <c r="C379" s="203" t="s">
        <v>517</v>
      </c>
      <c r="D379" s="203" t="s">
        <v>148</v>
      </c>
      <c r="E379" s="204" t="s">
        <v>518</v>
      </c>
      <c r="F379" s="205" t="s">
        <v>519</v>
      </c>
      <c r="G379" s="206" t="s">
        <v>167</v>
      </c>
      <c r="H379" s="207">
        <v>79.563000000000002</v>
      </c>
      <c r="I379" s="208"/>
      <c r="J379" s="209">
        <f>ROUND(I379*H379,2)</f>
        <v>0</v>
      </c>
      <c r="K379" s="205" t="s">
        <v>152</v>
      </c>
      <c r="L379" s="42"/>
      <c r="M379" s="210" t="s">
        <v>19</v>
      </c>
      <c r="N379" s="211" t="s">
        <v>43</v>
      </c>
      <c r="O379" s="78"/>
      <c r="P379" s="212">
        <f>O379*H379</f>
        <v>0</v>
      </c>
      <c r="Q379" s="212">
        <v>0</v>
      </c>
      <c r="R379" s="212">
        <f>Q379*H379</f>
        <v>0</v>
      </c>
      <c r="S379" s="212">
        <v>0.26100000000000001</v>
      </c>
      <c r="T379" s="213">
        <f>S379*H379</f>
        <v>20.765943</v>
      </c>
      <c r="AR379" s="16" t="s">
        <v>153</v>
      </c>
      <c r="AT379" s="16" t="s">
        <v>148</v>
      </c>
      <c r="AU379" s="16" t="s">
        <v>82</v>
      </c>
      <c r="AY379" s="16" t="s">
        <v>145</v>
      </c>
      <c r="BE379" s="214">
        <f>IF(N379="základní",J379,0)</f>
        <v>0</v>
      </c>
      <c r="BF379" s="214">
        <f>IF(N379="snížená",J379,0)</f>
        <v>0</v>
      </c>
      <c r="BG379" s="214">
        <f>IF(N379="zákl. přenesená",J379,0)</f>
        <v>0</v>
      </c>
      <c r="BH379" s="214">
        <f>IF(N379="sníž. přenesená",J379,0)</f>
        <v>0</v>
      </c>
      <c r="BI379" s="214">
        <f>IF(N379="nulová",J379,0)</f>
        <v>0</v>
      </c>
      <c r="BJ379" s="16" t="s">
        <v>80</v>
      </c>
      <c r="BK379" s="214">
        <f>ROUND(I379*H379,2)</f>
        <v>0</v>
      </c>
      <c r="BL379" s="16" t="s">
        <v>153</v>
      </c>
      <c r="BM379" s="16" t="s">
        <v>520</v>
      </c>
    </row>
    <row r="380" s="11" customFormat="1">
      <c r="B380" s="215"/>
      <c r="C380" s="216"/>
      <c r="D380" s="217" t="s">
        <v>155</v>
      </c>
      <c r="E380" s="218" t="s">
        <v>19</v>
      </c>
      <c r="F380" s="219" t="s">
        <v>521</v>
      </c>
      <c r="G380" s="216"/>
      <c r="H380" s="220">
        <v>56.280000000000001</v>
      </c>
      <c r="I380" s="221"/>
      <c r="J380" s="216"/>
      <c r="K380" s="216"/>
      <c r="L380" s="222"/>
      <c r="M380" s="223"/>
      <c r="N380" s="224"/>
      <c r="O380" s="224"/>
      <c r="P380" s="224"/>
      <c r="Q380" s="224"/>
      <c r="R380" s="224"/>
      <c r="S380" s="224"/>
      <c r="T380" s="225"/>
      <c r="AT380" s="226" t="s">
        <v>155</v>
      </c>
      <c r="AU380" s="226" t="s">
        <v>82</v>
      </c>
      <c r="AV380" s="11" t="s">
        <v>82</v>
      </c>
      <c r="AW380" s="11" t="s">
        <v>33</v>
      </c>
      <c r="AX380" s="11" t="s">
        <v>72</v>
      </c>
      <c r="AY380" s="226" t="s">
        <v>145</v>
      </c>
    </row>
    <row r="381" s="11" customFormat="1">
      <c r="B381" s="215"/>
      <c r="C381" s="216"/>
      <c r="D381" s="217" t="s">
        <v>155</v>
      </c>
      <c r="E381" s="218" t="s">
        <v>19</v>
      </c>
      <c r="F381" s="219" t="s">
        <v>522</v>
      </c>
      <c r="G381" s="216"/>
      <c r="H381" s="220">
        <v>23.283000000000001</v>
      </c>
      <c r="I381" s="221"/>
      <c r="J381" s="216"/>
      <c r="K381" s="216"/>
      <c r="L381" s="222"/>
      <c r="M381" s="223"/>
      <c r="N381" s="224"/>
      <c r="O381" s="224"/>
      <c r="P381" s="224"/>
      <c r="Q381" s="224"/>
      <c r="R381" s="224"/>
      <c r="S381" s="224"/>
      <c r="T381" s="225"/>
      <c r="AT381" s="226" t="s">
        <v>155</v>
      </c>
      <c r="AU381" s="226" t="s">
        <v>82</v>
      </c>
      <c r="AV381" s="11" t="s">
        <v>82</v>
      </c>
      <c r="AW381" s="11" t="s">
        <v>33</v>
      </c>
      <c r="AX381" s="11" t="s">
        <v>72</v>
      </c>
      <c r="AY381" s="226" t="s">
        <v>145</v>
      </c>
    </row>
    <row r="382" s="12" customFormat="1">
      <c r="B382" s="227"/>
      <c r="C382" s="228"/>
      <c r="D382" s="217" t="s">
        <v>155</v>
      </c>
      <c r="E382" s="229" t="s">
        <v>19</v>
      </c>
      <c r="F382" s="230" t="s">
        <v>157</v>
      </c>
      <c r="G382" s="228"/>
      <c r="H382" s="231">
        <v>79.563000000000002</v>
      </c>
      <c r="I382" s="232"/>
      <c r="J382" s="228"/>
      <c r="K382" s="228"/>
      <c r="L382" s="233"/>
      <c r="M382" s="234"/>
      <c r="N382" s="235"/>
      <c r="O382" s="235"/>
      <c r="P382" s="235"/>
      <c r="Q382" s="235"/>
      <c r="R382" s="235"/>
      <c r="S382" s="235"/>
      <c r="T382" s="236"/>
      <c r="AT382" s="237" t="s">
        <v>155</v>
      </c>
      <c r="AU382" s="237" t="s">
        <v>82</v>
      </c>
      <c r="AV382" s="12" t="s">
        <v>153</v>
      </c>
      <c r="AW382" s="12" t="s">
        <v>33</v>
      </c>
      <c r="AX382" s="12" t="s">
        <v>80</v>
      </c>
      <c r="AY382" s="237" t="s">
        <v>145</v>
      </c>
    </row>
    <row r="383" s="1" customFormat="1" ht="16.5" customHeight="1">
      <c r="B383" s="37"/>
      <c r="C383" s="203" t="s">
        <v>523</v>
      </c>
      <c r="D383" s="203" t="s">
        <v>148</v>
      </c>
      <c r="E383" s="204" t="s">
        <v>524</v>
      </c>
      <c r="F383" s="205" t="s">
        <v>525</v>
      </c>
      <c r="G383" s="206" t="s">
        <v>151</v>
      </c>
      <c r="H383" s="207">
        <v>1.5560000000000001</v>
      </c>
      <c r="I383" s="208"/>
      <c r="J383" s="209">
        <f>ROUND(I383*H383,2)</f>
        <v>0</v>
      </c>
      <c r="K383" s="205" t="s">
        <v>152</v>
      </c>
      <c r="L383" s="42"/>
      <c r="M383" s="210" t="s">
        <v>19</v>
      </c>
      <c r="N383" s="211" t="s">
        <v>43</v>
      </c>
      <c r="O383" s="78"/>
      <c r="P383" s="212">
        <f>O383*H383</f>
        <v>0</v>
      </c>
      <c r="Q383" s="212">
        <v>0</v>
      </c>
      <c r="R383" s="212">
        <f>Q383*H383</f>
        <v>0</v>
      </c>
      <c r="S383" s="212">
        <v>2.2000000000000002</v>
      </c>
      <c r="T383" s="213">
        <f>S383*H383</f>
        <v>3.4232000000000005</v>
      </c>
      <c r="AR383" s="16" t="s">
        <v>153</v>
      </c>
      <c r="AT383" s="16" t="s">
        <v>148</v>
      </c>
      <c r="AU383" s="16" t="s">
        <v>82</v>
      </c>
      <c r="AY383" s="16" t="s">
        <v>145</v>
      </c>
      <c r="BE383" s="214">
        <f>IF(N383="základní",J383,0)</f>
        <v>0</v>
      </c>
      <c r="BF383" s="214">
        <f>IF(N383="snížená",J383,0)</f>
        <v>0</v>
      </c>
      <c r="BG383" s="214">
        <f>IF(N383="zákl. přenesená",J383,0)</f>
        <v>0</v>
      </c>
      <c r="BH383" s="214">
        <f>IF(N383="sníž. přenesená",J383,0)</f>
        <v>0</v>
      </c>
      <c r="BI383" s="214">
        <f>IF(N383="nulová",J383,0)</f>
        <v>0</v>
      </c>
      <c r="BJ383" s="16" t="s">
        <v>80</v>
      </c>
      <c r="BK383" s="214">
        <f>ROUND(I383*H383,2)</f>
        <v>0</v>
      </c>
      <c r="BL383" s="16" t="s">
        <v>153</v>
      </c>
      <c r="BM383" s="16" t="s">
        <v>526</v>
      </c>
    </row>
    <row r="384" s="13" customFormat="1">
      <c r="B384" s="238"/>
      <c r="C384" s="239"/>
      <c r="D384" s="217" t="s">
        <v>155</v>
      </c>
      <c r="E384" s="240" t="s">
        <v>19</v>
      </c>
      <c r="F384" s="241" t="s">
        <v>527</v>
      </c>
      <c r="G384" s="239"/>
      <c r="H384" s="240" t="s">
        <v>19</v>
      </c>
      <c r="I384" s="242"/>
      <c r="J384" s="239"/>
      <c r="K384" s="239"/>
      <c r="L384" s="243"/>
      <c r="M384" s="244"/>
      <c r="N384" s="245"/>
      <c r="O384" s="245"/>
      <c r="P384" s="245"/>
      <c r="Q384" s="245"/>
      <c r="R384" s="245"/>
      <c r="S384" s="245"/>
      <c r="T384" s="246"/>
      <c r="AT384" s="247" t="s">
        <v>155</v>
      </c>
      <c r="AU384" s="247" t="s">
        <v>82</v>
      </c>
      <c r="AV384" s="13" t="s">
        <v>80</v>
      </c>
      <c r="AW384" s="13" t="s">
        <v>33</v>
      </c>
      <c r="AX384" s="13" t="s">
        <v>72</v>
      </c>
      <c r="AY384" s="247" t="s">
        <v>145</v>
      </c>
    </row>
    <row r="385" s="11" customFormat="1">
      <c r="B385" s="215"/>
      <c r="C385" s="216"/>
      <c r="D385" s="217" t="s">
        <v>155</v>
      </c>
      <c r="E385" s="218" t="s">
        <v>19</v>
      </c>
      <c r="F385" s="219" t="s">
        <v>528</v>
      </c>
      <c r="G385" s="216"/>
      <c r="H385" s="220">
        <v>0.125</v>
      </c>
      <c r="I385" s="221"/>
      <c r="J385" s="216"/>
      <c r="K385" s="216"/>
      <c r="L385" s="222"/>
      <c r="M385" s="223"/>
      <c r="N385" s="224"/>
      <c r="O385" s="224"/>
      <c r="P385" s="224"/>
      <c r="Q385" s="224"/>
      <c r="R385" s="224"/>
      <c r="S385" s="224"/>
      <c r="T385" s="225"/>
      <c r="AT385" s="226" t="s">
        <v>155</v>
      </c>
      <c r="AU385" s="226" t="s">
        <v>82</v>
      </c>
      <c r="AV385" s="11" t="s">
        <v>82</v>
      </c>
      <c r="AW385" s="11" t="s">
        <v>33</v>
      </c>
      <c r="AX385" s="11" t="s">
        <v>72</v>
      </c>
      <c r="AY385" s="226" t="s">
        <v>145</v>
      </c>
    </row>
    <row r="386" s="13" customFormat="1">
      <c r="B386" s="238"/>
      <c r="C386" s="239"/>
      <c r="D386" s="217" t="s">
        <v>155</v>
      </c>
      <c r="E386" s="240" t="s">
        <v>19</v>
      </c>
      <c r="F386" s="241" t="s">
        <v>529</v>
      </c>
      <c r="G386" s="239"/>
      <c r="H386" s="240" t="s">
        <v>19</v>
      </c>
      <c r="I386" s="242"/>
      <c r="J386" s="239"/>
      <c r="K386" s="239"/>
      <c r="L386" s="243"/>
      <c r="M386" s="244"/>
      <c r="N386" s="245"/>
      <c r="O386" s="245"/>
      <c r="P386" s="245"/>
      <c r="Q386" s="245"/>
      <c r="R386" s="245"/>
      <c r="S386" s="245"/>
      <c r="T386" s="246"/>
      <c r="AT386" s="247" t="s">
        <v>155</v>
      </c>
      <c r="AU386" s="247" t="s">
        <v>82</v>
      </c>
      <c r="AV386" s="13" t="s">
        <v>80</v>
      </c>
      <c r="AW386" s="13" t="s">
        <v>33</v>
      </c>
      <c r="AX386" s="13" t="s">
        <v>72</v>
      </c>
      <c r="AY386" s="247" t="s">
        <v>145</v>
      </c>
    </row>
    <row r="387" s="11" customFormat="1">
      <c r="B387" s="215"/>
      <c r="C387" s="216"/>
      <c r="D387" s="217" t="s">
        <v>155</v>
      </c>
      <c r="E387" s="218" t="s">
        <v>19</v>
      </c>
      <c r="F387" s="219" t="s">
        <v>530</v>
      </c>
      <c r="G387" s="216"/>
      <c r="H387" s="220">
        <v>0.16800000000000001</v>
      </c>
      <c r="I387" s="221"/>
      <c r="J387" s="216"/>
      <c r="K387" s="216"/>
      <c r="L387" s="222"/>
      <c r="M387" s="223"/>
      <c r="N387" s="224"/>
      <c r="O387" s="224"/>
      <c r="P387" s="224"/>
      <c r="Q387" s="224"/>
      <c r="R387" s="224"/>
      <c r="S387" s="224"/>
      <c r="T387" s="225"/>
      <c r="AT387" s="226" t="s">
        <v>155</v>
      </c>
      <c r="AU387" s="226" t="s">
        <v>82</v>
      </c>
      <c r="AV387" s="11" t="s">
        <v>82</v>
      </c>
      <c r="AW387" s="11" t="s">
        <v>33</v>
      </c>
      <c r="AX387" s="11" t="s">
        <v>72</v>
      </c>
      <c r="AY387" s="226" t="s">
        <v>145</v>
      </c>
    </row>
    <row r="388" s="13" customFormat="1">
      <c r="B388" s="238"/>
      <c r="C388" s="239"/>
      <c r="D388" s="217" t="s">
        <v>155</v>
      </c>
      <c r="E388" s="240" t="s">
        <v>19</v>
      </c>
      <c r="F388" s="241" t="s">
        <v>531</v>
      </c>
      <c r="G388" s="239"/>
      <c r="H388" s="240" t="s">
        <v>19</v>
      </c>
      <c r="I388" s="242"/>
      <c r="J388" s="239"/>
      <c r="K388" s="239"/>
      <c r="L388" s="243"/>
      <c r="M388" s="244"/>
      <c r="N388" s="245"/>
      <c r="O388" s="245"/>
      <c r="P388" s="245"/>
      <c r="Q388" s="245"/>
      <c r="R388" s="245"/>
      <c r="S388" s="245"/>
      <c r="T388" s="246"/>
      <c r="AT388" s="247" t="s">
        <v>155</v>
      </c>
      <c r="AU388" s="247" t="s">
        <v>82</v>
      </c>
      <c r="AV388" s="13" t="s">
        <v>80</v>
      </c>
      <c r="AW388" s="13" t="s">
        <v>33</v>
      </c>
      <c r="AX388" s="13" t="s">
        <v>72</v>
      </c>
      <c r="AY388" s="247" t="s">
        <v>145</v>
      </c>
    </row>
    <row r="389" s="11" customFormat="1">
      <c r="B389" s="215"/>
      <c r="C389" s="216"/>
      <c r="D389" s="217" t="s">
        <v>155</v>
      </c>
      <c r="E389" s="218" t="s">
        <v>19</v>
      </c>
      <c r="F389" s="219" t="s">
        <v>532</v>
      </c>
      <c r="G389" s="216"/>
      <c r="H389" s="220">
        <v>0.23499999999999999</v>
      </c>
      <c r="I389" s="221"/>
      <c r="J389" s="216"/>
      <c r="K389" s="216"/>
      <c r="L389" s="222"/>
      <c r="M389" s="223"/>
      <c r="N389" s="224"/>
      <c r="O389" s="224"/>
      <c r="P389" s="224"/>
      <c r="Q389" s="224"/>
      <c r="R389" s="224"/>
      <c r="S389" s="224"/>
      <c r="T389" s="225"/>
      <c r="AT389" s="226" t="s">
        <v>155</v>
      </c>
      <c r="AU389" s="226" t="s">
        <v>82</v>
      </c>
      <c r="AV389" s="11" t="s">
        <v>82</v>
      </c>
      <c r="AW389" s="11" t="s">
        <v>33</v>
      </c>
      <c r="AX389" s="11" t="s">
        <v>72</v>
      </c>
      <c r="AY389" s="226" t="s">
        <v>145</v>
      </c>
    </row>
    <row r="390" s="13" customFormat="1">
      <c r="B390" s="238"/>
      <c r="C390" s="239"/>
      <c r="D390" s="217" t="s">
        <v>155</v>
      </c>
      <c r="E390" s="240" t="s">
        <v>19</v>
      </c>
      <c r="F390" s="241" t="s">
        <v>533</v>
      </c>
      <c r="G390" s="239"/>
      <c r="H390" s="240" t="s">
        <v>19</v>
      </c>
      <c r="I390" s="242"/>
      <c r="J390" s="239"/>
      <c r="K390" s="239"/>
      <c r="L390" s="243"/>
      <c r="M390" s="244"/>
      <c r="N390" s="245"/>
      <c r="O390" s="245"/>
      <c r="P390" s="245"/>
      <c r="Q390" s="245"/>
      <c r="R390" s="245"/>
      <c r="S390" s="245"/>
      <c r="T390" s="246"/>
      <c r="AT390" s="247" t="s">
        <v>155</v>
      </c>
      <c r="AU390" s="247" t="s">
        <v>82</v>
      </c>
      <c r="AV390" s="13" t="s">
        <v>80</v>
      </c>
      <c r="AW390" s="13" t="s">
        <v>33</v>
      </c>
      <c r="AX390" s="13" t="s">
        <v>72</v>
      </c>
      <c r="AY390" s="247" t="s">
        <v>145</v>
      </c>
    </row>
    <row r="391" s="11" customFormat="1">
      <c r="B391" s="215"/>
      <c r="C391" s="216"/>
      <c r="D391" s="217" t="s">
        <v>155</v>
      </c>
      <c r="E391" s="218" t="s">
        <v>19</v>
      </c>
      <c r="F391" s="219" t="s">
        <v>534</v>
      </c>
      <c r="G391" s="216"/>
      <c r="H391" s="220">
        <v>0.48599999999999999</v>
      </c>
      <c r="I391" s="221"/>
      <c r="J391" s="216"/>
      <c r="K391" s="216"/>
      <c r="L391" s="222"/>
      <c r="M391" s="223"/>
      <c r="N391" s="224"/>
      <c r="O391" s="224"/>
      <c r="P391" s="224"/>
      <c r="Q391" s="224"/>
      <c r="R391" s="224"/>
      <c r="S391" s="224"/>
      <c r="T391" s="225"/>
      <c r="AT391" s="226" t="s">
        <v>155</v>
      </c>
      <c r="AU391" s="226" t="s">
        <v>82</v>
      </c>
      <c r="AV391" s="11" t="s">
        <v>82</v>
      </c>
      <c r="AW391" s="11" t="s">
        <v>33</v>
      </c>
      <c r="AX391" s="11" t="s">
        <v>72</v>
      </c>
      <c r="AY391" s="226" t="s">
        <v>145</v>
      </c>
    </row>
    <row r="392" s="13" customFormat="1">
      <c r="B392" s="238"/>
      <c r="C392" s="239"/>
      <c r="D392" s="217" t="s">
        <v>155</v>
      </c>
      <c r="E392" s="240" t="s">
        <v>19</v>
      </c>
      <c r="F392" s="241" t="s">
        <v>535</v>
      </c>
      <c r="G392" s="239"/>
      <c r="H392" s="240" t="s">
        <v>19</v>
      </c>
      <c r="I392" s="242"/>
      <c r="J392" s="239"/>
      <c r="K392" s="239"/>
      <c r="L392" s="243"/>
      <c r="M392" s="244"/>
      <c r="N392" s="245"/>
      <c r="O392" s="245"/>
      <c r="P392" s="245"/>
      <c r="Q392" s="245"/>
      <c r="R392" s="245"/>
      <c r="S392" s="245"/>
      <c r="T392" s="246"/>
      <c r="AT392" s="247" t="s">
        <v>155</v>
      </c>
      <c r="AU392" s="247" t="s">
        <v>82</v>
      </c>
      <c r="AV392" s="13" t="s">
        <v>80</v>
      </c>
      <c r="AW392" s="13" t="s">
        <v>33</v>
      </c>
      <c r="AX392" s="13" t="s">
        <v>72</v>
      </c>
      <c r="AY392" s="247" t="s">
        <v>145</v>
      </c>
    </row>
    <row r="393" s="11" customFormat="1">
      <c r="B393" s="215"/>
      <c r="C393" s="216"/>
      <c r="D393" s="217" t="s">
        <v>155</v>
      </c>
      <c r="E393" s="218" t="s">
        <v>19</v>
      </c>
      <c r="F393" s="219" t="s">
        <v>536</v>
      </c>
      <c r="G393" s="216"/>
      <c r="H393" s="220">
        <v>0.39500000000000002</v>
      </c>
      <c r="I393" s="221"/>
      <c r="J393" s="216"/>
      <c r="K393" s="216"/>
      <c r="L393" s="222"/>
      <c r="M393" s="223"/>
      <c r="N393" s="224"/>
      <c r="O393" s="224"/>
      <c r="P393" s="224"/>
      <c r="Q393" s="224"/>
      <c r="R393" s="224"/>
      <c r="S393" s="224"/>
      <c r="T393" s="225"/>
      <c r="AT393" s="226" t="s">
        <v>155</v>
      </c>
      <c r="AU393" s="226" t="s">
        <v>82</v>
      </c>
      <c r="AV393" s="11" t="s">
        <v>82</v>
      </c>
      <c r="AW393" s="11" t="s">
        <v>33</v>
      </c>
      <c r="AX393" s="11" t="s">
        <v>72</v>
      </c>
      <c r="AY393" s="226" t="s">
        <v>145</v>
      </c>
    </row>
    <row r="394" s="13" customFormat="1">
      <c r="B394" s="238"/>
      <c r="C394" s="239"/>
      <c r="D394" s="217" t="s">
        <v>155</v>
      </c>
      <c r="E394" s="240" t="s">
        <v>19</v>
      </c>
      <c r="F394" s="241" t="s">
        <v>537</v>
      </c>
      <c r="G394" s="239"/>
      <c r="H394" s="240" t="s">
        <v>19</v>
      </c>
      <c r="I394" s="242"/>
      <c r="J394" s="239"/>
      <c r="K394" s="239"/>
      <c r="L394" s="243"/>
      <c r="M394" s="244"/>
      <c r="N394" s="245"/>
      <c r="O394" s="245"/>
      <c r="P394" s="245"/>
      <c r="Q394" s="245"/>
      <c r="R394" s="245"/>
      <c r="S394" s="245"/>
      <c r="T394" s="246"/>
      <c r="AT394" s="247" t="s">
        <v>155</v>
      </c>
      <c r="AU394" s="247" t="s">
        <v>82</v>
      </c>
      <c r="AV394" s="13" t="s">
        <v>80</v>
      </c>
      <c r="AW394" s="13" t="s">
        <v>33</v>
      </c>
      <c r="AX394" s="13" t="s">
        <v>72</v>
      </c>
      <c r="AY394" s="247" t="s">
        <v>145</v>
      </c>
    </row>
    <row r="395" s="11" customFormat="1">
      <c r="B395" s="215"/>
      <c r="C395" s="216"/>
      <c r="D395" s="217" t="s">
        <v>155</v>
      </c>
      <c r="E395" s="218" t="s">
        <v>19</v>
      </c>
      <c r="F395" s="219" t="s">
        <v>538</v>
      </c>
      <c r="G395" s="216"/>
      <c r="H395" s="220">
        <v>0.14699999999999999</v>
      </c>
      <c r="I395" s="221"/>
      <c r="J395" s="216"/>
      <c r="K395" s="216"/>
      <c r="L395" s="222"/>
      <c r="M395" s="223"/>
      <c r="N395" s="224"/>
      <c r="O395" s="224"/>
      <c r="P395" s="224"/>
      <c r="Q395" s="224"/>
      <c r="R395" s="224"/>
      <c r="S395" s="224"/>
      <c r="T395" s="225"/>
      <c r="AT395" s="226" t="s">
        <v>155</v>
      </c>
      <c r="AU395" s="226" t="s">
        <v>82</v>
      </c>
      <c r="AV395" s="11" t="s">
        <v>82</v>
      </c>
      <c r="AW395" s="11" t="s">
        <v>33</v>
      </c>
      <c r="AX395" s="11" t="s">
        <v>72</v>
      </c>
      <c r="AY395" s="226" t="s">
        <v>145</v>
      </c>
    </row>
    <row r="396" s="13" customFormat="1">
      <c r="B396" s="238"/>
      <c r="C396" s="239"/>
      <c r="D396" s="217" t="s">
        <v>155</v>
      </c>
      <c r="E396" s="240" t="s">
        <v>19</v>
      </c>
      <c r="F396" s="241" t="s">
        <v>539</v>
      </c>
      <c r="G396" s="239"/>
      <c r="H396" s="240" t="s">
        <v>19</v>
      </c>
      <c r="I396" s="242"/>
      <c r="J396" s="239"/>
      <c r="K396" s="239"/>
      <c r="L396" s="243"/>
      <c r="M396" s="244"/>
      <c r="N396" s="245"/>
      <c r="O396" s="245"/>
      <c r="P396" s="245"/>
      <c r="Q396" s="245"/>
      <c r="R396" s="245"/>
      <c r="S396" s="245"/>
      <c r="T396" s="246"/>
      <c r="AT396" s="247" t="s">
        <v>155</v>
      </c>
      <c r="AU396" s="247" t="s">
        <v>82</v>
      </c>
      <c r="AV396" s="13" t="s">
        <v>80</v>
      </c>
      <c r="AW396" s="13" t="s">
        <v>33</v>
      </c>
      <c r="AX396" s="13" t="s">
        <v>72</v>
      </c>
      <c r="AY396" s="247" t="s">
        <v>145</v>
      </c>
    </row>
    <row r="397" s="12" customFormat="1">
      <c r="B397" s="227"/>
      <c r="C397" s="228"/>
      <c r="D397" s="217" t="s">
        <v>155</v>
      </c>
      <c r="E397" s="229" t="s">
        <v>19</v>
      </c>
      <c r="F397" s="230" t="s">
        <v>157</v>
      </c>
      <c r="G397" s="228"/>
      <c r="H397" s="231">
        <v>1.5560000000000001</v>
      </c>
      <c r="I397" s="232"/>
      <c r="J397" s="228"/>
      <c r="K397" s="228"/>
      <c r="L397" s="233"/>
      <c r="M397" s="234"/>
      <c r="N397" s="235"/>
      <c r="O397" s="235"/>
      <c r="P397" s="235"/>
      <c r="Q397" s="235"/>
      <c r="R397" s="235"/>
      <c r="S397" s="235"/>
      <c r="T397" s="236"/>
      <c r="AT397" s="237" t="s">
        <v>155</v>
      </c>
      <c r="AU397" s="237" t="s">
        <v>82</v>
      </c>
      <c r="AV397" s="12" t="s">
        <v>153</v>
      </c>
      <c r="AW397" s="12" t="s">
        <v>33</v>
      </c>
      <c r="AX397" s="12" t="s">
        <v>80</v>
      </c>
      <c r="AY397" s="237" t="s">
        <v>145</v>
      </c>
    </row>
    <row r="398" s="1" customFormat="1" ht="16.5" customHeight="1">
      <c r="B398" s="37"/>
      <c r="C398" s="203" t="s">
        <v>540</v>
      </c>
      <c r="D398" s="203" t="s">
        <v>148</v>
      </c>
      <c r="E398" s="204" t="s">
        <v>541</v>
      </c>
      <c r="F398" s="205" t="s">
        <v>542</v>
      </c>
      <c r="G398" s="206" t="s">
        <v>151</v>
      </c>
      <c r="H398" s="207">
        <v>20.064</v>
      </c>
      <c r="I398" s="208"/>
      <c r="J398" s="209">
        <f>ROUND(I398*H398,2)</f>
        <v>0</v>
      </c>
      <c r="K398" s="205" t="s">
        <v>152</v>
      </c>
      <c r="L398" s="42"/>
      <c r="M398" s="210" t="s">
        <v>19</v>
      </c>
      <c r="N398" s="211" t="s">
        <v>43</v>
      </c>
      <c r="O398" s="78"/>
      <c r="P398" s="212">
        <f>O398*H398</f>
        <v>0</v>
      </c>
      <c r="Q398" s="212">
        <v>0</v>
      </c>
      <c r="R398" s="212">
        <f>Q398*H398</f>
        <v>0</v>
      </c>
      <c r="S398" s="212">
        <v>2.2000000000000002</v>
      </c>
      <c r="T398" s="213">
        <f>S398*H398</f>
        <v>44.140800000000006</v>
      </c>
      <c r="AR398" s="16" t="s">
        <v>153</v>
      </c>
      <c r="AT398" s="16" t="s">
        <v>148</v>
      </c>
      <c r="AU398" s="16" t="s">
        <v>82</v>
      </c>
      <c r="AY398" s="16" t="s">
        <v>145</v>
      </c>
      <c r="BE398" s="214">
        <f>IF(N398="základní",J398,0)</f>
        <v>0</v>
      </c>
      <c r="BF398" s="214">
        <f>IF(N398="snížená",J398,0)</f>
        <v>0</v>
      </c>
      <c r="BG398" s="214">
        <f>IF(N398="zákl. přenesená",J398,0)</f>
        <v>0</v>
      </c>
      <c r="BH398" s="214">
        <f>IF(N398="sníž. přenesená",J398,0)</f>
        <v>0</v>
      </c>
      <c r="BI398" s="214">
        <f>IF(N398="nulová",J398,0)</f>
        <v>0</v>
      </c>
      <c r="BJ398" s="16" t="s">
        <v>80</v>
      </c>
      <c r="BK398" s="214">
        <f>ROUND(I398*H398,2)</f>
        <v>0</v>
      </c>
      <c r="BL398" s="16" t="s">
        <v>153</v>
      </c>
      <c r="BM398" s="16" t="s">
        <v>543</v>
      </c>
    </row>
    <row r="399" s="11" customFormat="1">
      <c r="B399" s="215"/>
      <c r="C399" s="216"/>
      <c r="D399" s="217" t="s">
        <v>155</v>
      </c>
      <c r="E399" s="218" t="s">
        <v>19</v>
      </c>
      <c r="F399" s="219" t="s">
        <v>544</v>
      </c>
      <c r="G399" s="216"/>
      <c r="H399" s="220">
        <v>20.064</v>
      </c>
      <c r="I399" s="221"/>
      <c r="J399" s="216"/>
      <c r="K399" s="216"/>
      <c r="L399" s="222"/>
      <c r="M399" s="223"/>
      <c r="N399" s="224"/>
      <c r="O399" s="224"/>
      <c r="P399" s="224"/>
      <c r="Q399" s="224"/>
      <c r="R399" s="224"/>
      <c r="S399" s="224"/>
      <c r="T399" s="225"/>
      <c r="AT399" s="226" t="s">
        <v>155</v>
      </c>
      <c r="AU399" s="226" t="s">
        <v>82</v>
      </c>
      <c r="AV399" s="11" t="s">
        <v>82</v>
      </c>
      <c r="AW399" s="11" t="s">
        <v>33</v>
      </c>
      <c r="AX399" s="11" t="s">
        <v>72</v>
      </c>
      <c r="AY399" s="226" t="s">
        <v>145</v>
      </c>
    </row>
    <row r="400" s="12" customFormat="1">
      <c r="B400" s="227"/>
      <c r="C400" s="228"/>
      <c r="D400" s="217" t="s">
        <v>155</v>
      </c>
      <c r="E400" s="229" t="s">
        <v>19</v>
      </c>
      <c r="F400" s="230" t="s">
        <v>157</v>
      </c>
      <c r="G400" s="228"/>
      <c r="H400" s="231">
        <v>20.064</v>
      </c>
      <c r="I400" s="232"/>
      <c r="J400" s="228"/>
      <c r="K400" s="228"/>
      <c r="L400" s="233"/>
      <c r="M400" s="234"/>
      <c r="N400" s="235"/>
      <c r="O400" s="235"/>
      <c r="P400" s="235"/>
      <c r="Q400" s="235"/>
      <c r="R400" s="235"/>
      <c r="S400" s="235"/>
      <c r="T400" s="236"/>
      <c r="AT400" s="237" t="s">
        <v>155</v>
      </c>
      <c r="AU400" s="237" t="s">
        <v>82</v>
      </c>
      <c r="AV400" s="12" t="s">
        <v>153</v>
      </c>
      <c r="AW400" s="12" t="s">
        <v>33</v>
      </c>
      <c r="AX400" s="12" t="s">
        <v>80</v>
      </c>
      <c r="AY400" s="237" t="s">
        <v>145</v>
      </c>
    </row>
    <row r="401" s="1" customFormat="1" ht="22.5" customHeight="1">
      <c r="B401" s="37"/>
      <c r="C401" s="203" t="s">
        <v>545</v>
      </c>
      <c r="D401" s="203" t="s">
        <v>148</v>
      </c>
      <c r="E401" s="204" t="s">
        <v>546</v>
      </c>
      <c r="F401" s="205" t="s">
        <v>547</v>
      </c>
      <c r="G401" s="206" t="s">
        <v>167</v>
      </c>
      <c r="H401" s="207">
        <v>125</v>
      </c>
      <c r="I401" s="208"/>
      <c r="J401" s="209">
        <f>ROUND(I401*H401,2)</f>
        <v>0</v>
      </c>
      <c r="K401" s="205" t="s">
        <v>152</v>
      </c>
      <c r="L401" s="42"/>
      <c r="M401" s="210" t="s">
        <v>19</v>
      </c>
      <c r="N401" s="211" t="s">
        <v>43</v>
      </c>
      <c r="O401" s="78"/>
      <c r="P401" s="212">
        <f>O401*H401</f>
        <v>0</v>
      </c>
      <c r="Q401" s="212">
        <v>0</v>
      </c>
      <c r="R401" s="212">
        <f>Q401*H401</f>
        <v>0</v>
      </c>
      <c r="S401" s="212">
        <v>0.035000000000000003</v>
      </c>
      <c r="T401" s="213">
        <f>S401*H401</f>
        <v>4.375</v>
      </c>
      <c r="AR401" s="16" t="s">
        <v>153</v>
      </c>
      <c r="AT401" s="16" t="s">
        <v>148</v>
      </c>
      <c r="AU401" s="16" t="s">
        <v>82</v>
      </c>
      <c r="AY401" s="16" t="s">
        <v>145</v>
      </c>
      <c r="BE401" s="214">
        <f>IF(N401="základní",J401,0)</f>
        <v>0</v>
      </c>
      <c r="BF401" s="214">
        <f>IF(N401="snížená",J401,0)</f>
        <v>0</v>
      </c>
      <c r="BG401" s="214">
        <f>IF(N401="zákl. přenesená",J401,0)</f>
        <v>0</v>
      </c>
      <c r="BH401" s="214">
        <f>IF(N401="sníž. přenesená",J401,0)</f>
        <v>0</v>
      </c>
      <c r="BI401" s="214">
        <f>IF(N401="nulová",J401,0)</f>
        <v>0</v>
      </c>
      <c r="BJ401" s="16" t="s">
        <v>80</v>
      </c>
      <c r="BK401" s="214">
        <f>ROUND(I401*H401,2)</f>
        <v>0</v>
      </c>
      <c r="BL401" s="16" t="s">
        <v>153</v>
      </c>
      <c r="BM401" s="16" t="s">
        <v>548</v>
      </c>
    </row>
    <row r="402" s="1" customFormat="1">
      <c r="B402" s="37"/>
      <c r="C402" s="38"/>
      <c r="D402" s="217" t="s">
        <v>173</v>
      </c>
      <c r="E402" s="38"/>
      <c r="F402" s="248" t="s">
        <v>549</v>
      </c>
      <c r="G402" s="38"/>
      <c r="H402" s="38"/>
      <c r="I402" s="129"/>
      <c r="J402" s="38"/>
      <c r="K402" s="38"/>
      <c r="L402" s="42"/>
      <c r="M402" s="249"/>
      <c r="N402" s="78"/>
      <c r="O402" s="78"/>
      <c r="P402" s="78"/>
      <c r="Q402" s="78"/>
      <c r="R402" s="78"/>
      <c r="S402" s="78"/>
      <c r="T402" s="79"/>
      <c r="AT402" s="16" t="s">
        <v>173</v>
      </c>
      <c r="AU402" s="16" t="s">
        <v>82</v>
      </c>
    </row>
    <row r="403" s="11" customFormat="1">
      <c r="B403" s="215"/>
      <c r="C403" s="216"/>
      <c r="D403" s="217" t="s">
        <v>155</v>
      </c>
      <c r="E403" s="218" t="s">
        <v>19</v>
      </c>
      <c r="F403" s="219" t="s">
        <v>550</v>
      </c>
      <c r="G403" s="216"/>
      <c r="H403" s="220">
        <v>125</v>
      </c>
      <c r="I403" s="221"/>
      <c r="J403" s="216"/>
      <c r="K403" s="216"/>
      <c r="L403" s="222"/>
      <c r="M403" s="223"/>
      <c r="N403" s="224"/>
      <c r="O403" s="224"/>
      <c r="P403" s="224"/>
      <c r="Q403" s="224"/>
      <c r="R403" s="224"/>
      <c r="S403" s="224"/>
      <c r="T403" s="225"/>
      <c r="AT403" s="226" t="s">
        <v>155</v>
      </c>
      <c r="AU403" s="226" t="s">
        <v>82</v>
      </c>
      <c r="AV403" s="11" t="s">
        <v>82</v>
      </c>
      <c r="AW403" s="11" t="s">
        <v>33</v>
      </c>
      <c r="AX403" s="11" t="s">
        <v>72</v>
      </c>
      <c r="AY403" s="226" t="s">
        <v>145</v>
      </c>
    </row>
    <row r="404" s="13" customFormat="1">
      <c r="B404" s="238"/>
      <c r="C404" s="239"/>
      <c r="D404" s="217" t="s">
        <v>155</v>
      </c>
      <c r="E404" s="240" t="s">
        <v>19</v>
      </c>
      <c r="F404" s="241" t="s">
        <v>309</v>
      </c>
      <c r="G404" s="239"/>
      <c r="H404" s="240" t="s">
        <v>19</v>
      </c>
      <c r="I404" s="242"/>
      <c r="J404" s="239"/>
      <c r="K404" s="239"/>
      <c r="L404" s="243"/>
      <c r="M404" s="244"/>
      <c r="N404" s="245"/>
      <c r="O404" s="245"/>
      <c r="P404" s="245"/>
      <c r="Q404" s="245"/>
      <c r="R404" s="245"/>
      <c r="S404" s="245"/>
      <c r="T404" s="246"/>
      <c r="AT404" s="247" t="s">
        <v>155</v>
      </c>
      <c r="AU404" s="247" t="s">
        <v>82</v>
      </c>
      <c r="AV404" s="13" t="s">
        <v>80</v>
      </c>
      <c r="AW404" s="13" t="s">
        <v>33</v>
      </c>
      <c r="AX404" s="13" t="s">
        <v>72</v>
      </c>
      <c r="AY404" s="247" t="s">
        <v>145</v>
      </c>
    </row>
    <row r="405" s="12" customFormat="1">
      <c r="B405" s="227"/>
      <c r="C405" s="228"/>
      <c r="D405" s="217" t="s">
        <v>155</v>
      </c>
      <c r="E405" s="229" t="s">
        <v>19</v>
      </c>
      <c r="F405" s="230" t="s">
        <v>157</v>
      </c>
      <c r="G405" s="228"/>
      <c r="H405" s="231">
        <v>125</v>
      </c>
      <c r="I405" s="232"/>
      <c r="J405" s="228"/>
      <c r="K405" s="228"/>
      <c r="L405" s="233"/>
      <c r="M405" s="234"/>
      <c r="N405" s="235"/>
      <c r="O405" s="235"/>
      <c r="P405" s="235"/>
      <c r="Q405" s="235"/>
      <c r="R405" s="235"/>
      <c r="S405" s="235"/>
      <c r="T405" s="236"/>
      <c r="AT405" s="237" t="s">
        <v>155</v>
      </c>
      <c r="AU405" s="237" t="s">
        <v>82</v>
      </c>
      <c r="AV405" s="12" t="s">
        <v>153</v>
      </c>
      <c r="AW405" s="12" t="s">
        <v>33</v>
      </c>
      <c r="AX405" s="12" t="s">
        <v>80</v>
      </c>
      <c r="AY405" s="237" t="s">
        <v>145</v>
      </c>
    </row>
    <row r="406" s="1" customFormat="1" ht="16.5" customHeight="1">
      <c r="B406" s="37"/>
      <c r="C406" s="203" t="s">
        <v>551</v>
      </c>
      <c r="D406" s="203" t="s">
        <v>148</v>
      </c>
      <c r="E406" s="204" t="s">
        <v>552</v>
      </c>
      <c r="F406" s="205" t="s">
        <v>553</v>
      </c>
      <c r="G406" s="206" t="s">
        <v>167</v>
      </c>
      <c r="H406" s="207">
        <v>23.600000000000001</v>
      </c>
      <c r="I406" s="208"/>
      <c r="J406" s="209">
        <f>ROUND(I406*H406,2)</f>
        <v>0</v>
      </c>
      <c r="K406" s="205" t="s">
        <v>152</v>
      </c>
      <c r="L406" s="42"/>
      <c r="M406" s="210" t="s">
        <v>19</v>
      </c>
      <c r="N406" s="211" t="s">
        <v>43</v>
      </c>
      <c r="O406" s="78"/>
      <c r="P406" s="212">
        <f>O406*H406</f>
        <v>0</v>
      </c>
      <c r="Q406" s="212">
        <v>0</v>
      </c>
      <c r="R406" s="212">
        <f>Q406*H406</f>
        <v>0</v>
      </c>
      <c r="S406" s="212">
        <v>0.075999999999999998</v>
      </c>
      <c r="T406" s="213">
        <f>S406*H406</f>
        <v>1.7936000000000001</v>
      </c>
      <c r="AR406" s="16" t="s">
        <v>153</v>
      </c>
      <c r="AT406" s="16" t="s">
        <v>148</v>
      </c>
      <c r="AU406" s="16" t="s">
        <v>82</v>
      </c>
      <c r="AY406" s="16" t="s">
        <v>145</v>
      </c>
      <c r="BE406" s="214">
        <f>IF(N406="základní",J406,0)</f>
        <v>0</v>
      </c>
      <c r="BF406" s="214">
        <f>IF(N406="snížená",J406,0)</f>
        <v>0</v>
      </c>
      <c r="BG406" s="214">
        <f>IF(N406="zákl. přenesená",J406,0)</f>
        <v>0</v>
      </c>
      <c r="BH406" s="214">
        <f>IF(N406="sníž. přenesená",J406,0)</f>
        <v>0</v>
      </c>
      <c r="BI406" s="214">
        <f>IF(N406="nulová",J406,0)</f>
        <v>0</v>
      </c>
      <c r="BJ406" s="16" t="s">
        <v>80</v>
      </c>
      <c r="BK406" s="214">
        <f>ROUND(I406*H406,2)</f>
        <v>0</v>
      </c>
      <c r="BL406" s="16" t="s">
        <v>153</v>
      </c>
      <c r="BM406" s="16" t="s">
        <v>554</v>
      </c>
    </row>
    <row r="407" s="1" customFormat="1">
      <c r="B407" s="37"/>
      <c r="C407" s="38"/>
      <c r="D407" s="217" t="s">
        <v>173</v>
      </c>
      <c r="E407" s="38"/>
      <c r="F407" s="248" t="s">
        <v>555</v>
      </c>
      <c r="G407" s="38"/>
      <c r="H407" s="38"/>
      <c r="I407" s="129"/>
      <c r="J407" s="38"/>
      <c r="K407" s="38"/>
      <c r="L407" s="42"/>
      <c r="M407" s="249"/>
      <c r="N407" s="78"/>
      <c r="O407" s="78"/>
      <c r="P407" s="78"/>
      <c r="Q407" s="78"/>
      <c r="R407" s="78"/>
      <c r="S407" s="78"/>
      <c r="T407" s="79"/>
      <c r="AT407" s="16" t="s">
        <v>173</v>
      </c>
      <c r="AU407" s="16" t="s">
        <v>82</v>
      </c>
    </row>
    <row r="408" s="11" customFormat="1">
      <c r="B408" s="215"/>
      <c r="C408" s="216"/>
      <c r="D408" s="217" t="s">
        <v>155</v>
      </c>
      <c r="E408" s="218" t="s">
        <v>19</v>
      </c>
      <c r="F408" s="219" t="s">
        <v>556</v>
      </c>
      <c r="G408" s="216"/>
      <c r="H408" s="220">
        <v>4.4000000000000004</v>
      </c>
      <c r="I408" s="221"/>
      <c r="J408" s="216"/>
      <c r="K408" s="216"/>
      <c r="L408" s="222"/>
      <c r="M408" s="223"/>
      <c r="N408" s="224"/>
      <c r="O408" s="224"/>
      <c r="P408" s="224"/>
      <c r="Q408" s="224"/>
      <c r="R408" s="224"/>
      <c r="S408" s="224"/>
      <c r="T408" s="225"/>
      <c r="AT408" s="226" t="s">
        <v>155</v>
      </c>
      <c r="AU408" s="226" t="s">
        <v>82</v>
      </c>
      <c r="AV408" s="11" t="s">
        <v>82</v>
      </c>
      <c r="AW408" s="11" t="s">
        <v>33</v>
      </c>
      <c r="AX408" s="11" t="s">
        <v>72</v>
      </c>
      <c r="AY408" s="226" t="s">
        <v>145</v>
      </c>
    </row>
    <row r="409" s="11" customFormat="1">
      <c r="B409" s="215"/>
      <c r="C409" s="216"/>
      <c r="D409" s="217" t="s">
        <v>155</v>
      </c>
      <c r="E409" s="218" t="s">
        <v>19</v>
      </c>
      <c r="F409" s="219" t="s">
        <v>557</v>
      </c>
      <c r="G409" s="216"/>
      <c r="H409" s="220">
        <v>3.2000000000000002</v>
      </c>
      <c r="I409" s="221"/>
      <c r="J409" s="216"/>
      <c r="K409" s="216"/>
      <c r="L409" s="222"/>
      <c r="M409" s="223"/>
      <c r="N409" s="224"/>
      <c r="O409" s="224"/>
      <c r="P409" s="224"/>
      <c r="Q409" s="224"/>
      <c r="R409" s="224"/>
      <c r="S409" s="224"/>
      <c r="T409" s="225"/>
      <c r="AT409" s="226" t="s">
        <v>155</v>
      </c>
      <c r="AU409" s="226" t="s">
        <v>82</v>
      </c>
      <c r="AV409" s="11" t="s">
        <v>82</v>
      </c>
      <c r="AW409" s="11" t="s">
        <v>33</v>
      </c>
      <c r="AX409" s="11" t="s">
        <v>72</v>
      </c>
      <c r="AY409" s="226" t="s">
        <v>145</v>
      </c>
    </row>
    <row r="410" s="11" customFormat="1">
      <c r="B410" s="215"/>
      <c r="C410" s="216"/>
      <c r="D410" s="217" t="s">
        <v>155</v>
      </c>
      <c r="E410" s="218" t="s">
        <v>19</v>
      </c>
      <c r="F410" s="219" t="s">
        <v>558</v>
      </c>
      <c r="G410" s="216"/>
      <c r="H410" s="220">
        <v>16</v>
      </c>
      <c r="I410" s="221"/>
      <c r="J410" s="216"/>
      <c r="K410" s="216"/>
      <c r="L410" s="222"/>
      <c r="M410" s="223"/>
      <c r="N410" s="224"/>
      <c r="O410" s="224"/>
      <c r="P410" s="224"/>
      <c r="Q410" s="224"/>
      <c r="R410" s="224"/>
      <c r="S410" s="224"/>
      <c r="T410" s="225"/>
      <c r="AT410" s="226" t="s">
        <v>155</v>
      </c>
      <c r="AU410" s="226" t="s">
        <v>82</v>
      </c>
      <c r="AV410" s="11" t="s">
        <v>82</v>
      </c>
      <c r="AW410" s="11" t="s">
        <v>33</v>
      </c>
      <c r="AX410" s="11" t="s">
        <v>72</v>
      </c>
      <c r="AY410" s="226" t="s">
        <v>145</v>
      </c>
    </row>
    <row r="411" s="12" customFormat="1">
      <c r="B411" s="227"/>
      <c r="C411" s="228"/>
      <c r="D411" s="217" t="s">
        <v>155</v>
      </c>
      <c r="E411" s="229" t="s">
        <v>19</v>
      </c>
      <c r="F411" s="230" t="s">
        <v>157</v>
      </c>
      <c r="G411" s="228"/>
      <c r="H411" s="231">
        <v>23.600000000000001</v>
      </c>
      <c r="I411" s="232"/>
      <c r="J411" s="228"/>
      <c r="K411" s="228"/>
      <c r="L411" s="233"/>
      <c r="M411" s="234"/>
      <c r="N411" s="235"/>
      <c r="O411" s="235"/>
      <c r="P411" s="235"/>
      <c r="Q411" s="235"/>
      <c r="R411" s="235"/>
      <c r="S411" s="235"/>
      <c r="T411" s="236"/>
      <c r="AT411" s="237" t="s">
        <v>155</v>
      </c>
      <c r="AU411" s="237" t="s">
        <v>82</v>
      </c>
      <c r="AV411" s="12" t="s">
        <v>153</v>
      </c>
      <c r="AW411" s="12" t="s">
        <v>33</v>
      </c>
      <c r="AX411" s="12" t="s">
        <v>80</v>
      </c>
      <c r="AY411" s="237" t="s">
        <v>145</v>
      </c>
    </row>
    <row r="412" s="1" customFormat="1" ht="22.5" customHeight="1">
      <c r="B412" s="37"/>
      <c r="C412" s="203" t="s">
        <v>559</v>
      </c>
      <c r="D412" s="203" t="s">
        <v>148</v>
      </c>
      <c r="E412" s="204" t="s">
        <v>560</v>
      </c>
      <c r="F412" s="205" t="s">
        <v>561</v>
      </c>
      <c r="G412" s="206" t="s">
        <v>167</v>
      </c>
      <c r="H412" s="207">
        <v>2.8999999999999999</v>
      </c>
      <c r="I412" s="208"/>
      <c r="J412" s="209">
        <f>ROUND(I412*H412,2)</f>
        <v>0</v>
      </c>
      <c r="K412" s="205" t="s">
        <v>152</v>
      </c>
      <c r="L412" s="42"/>
      <c r="M412" s="210" t="s">
        <v>19</v>
      </c>
      <c r="N412" s="211" t="s">
        <v>43</v>
      </c>
      <c r="O412" s="78"/>
      <c r="P412" s="212">
        <f>O412*H412</f>
        <v>0</v>
      </c>
      <c r="Q412" s="212">
        <v>0</v>
      </c>
      <c r="R412" s="212">
        <f>Q412*H412</f>
        <v>0</v>
      </c>
      <c r="S412" s="212">
        <v>0.063</v>
      </c>
      <c r="T412" s="213">
        <f>S412*H412</f>
        <v>0.1827</v>
      </c>
      <c r="AR412" s="16" t="s">
        <v>153</v>
      </c>
      <c r="AT412" s="16" t="s">
        <v>148</v>
      </c>
      <c r="AU412" s="16" t="s">
        <v>82</v>
      </c>
      <c r="AY412" s="16" t="s">
        <v>145</v>
      </c>
      <c r="BE412" s="214">
        <f>IF(N412="základní",J412,0)</f>
        <v>0</v>
      </c>
      <c r="BF412" s="214">
        <f>IF(N412="snížená",J412,0)</f>
        <v>0</v>
      </c>
      <c r="BG412" s="214">
        <f>IF(N412="zákl. přenesená",J412,0)</f>
        <v>0</v>
      </c>
      <c r="BH412" s="214">
        <f>IF(N412="sníž. přenesená",J412,0)</f>
        <v>0</v>
      </c>
      <c r="BI412" s="214">
        <f>IF(N412="nulová",J412,0)</f>
        <v>0</v>
      </c>
      <c r="BJ412" s="16" t="s">
        <v>80</v>
      </c>
      <c r="BK412" s="214">
        <f>ROUND(I412*H412,2)</f>
        <v>0</v>
      </c>
      <c r="BL412" s="16" t="s">
        <v>153</v>
      </c>
      <c r="BM412" s="16" t="s">
        <v>562</v>
      </c>
    </row>
    <row r="413" s="1" customFormat="1">
      <c r="B413" s="37"/>
      <c r="C413" s="38"/>
      <c r="D413" s="217" t="s">
        <v>173</v>
      </c>
      <c r="E413" s="38"/>
      <c r="F413" s="248" t="s">
        <v>555</v>
      </c>
      <c r="G413" s="38"/>
      <c r="H413" s="38"/>
      <c r="I413" s="129"/>
      <c r="J413" s="38"/>
      <c r="K413" s="38"/>
      <c r="L413" s="42"/>
      <c r="M413" s="249"/>
      <c r="N413" s="78"/>
      <c r="O413" s="78"/>
      <c r="P413" s="78"/>
      <c r="Q413" s="78"/>
      <c r="R413" s="78"/>
      <c r="S413" s="78"/>
      <c r="T413" s="79"/>
      <c r="AT413" s="16" t="s">
        <v>173</v>
      </c>
      <c r="AU413" s="16" t="s">
        <v>82</v>
      </c>
    </row>
    <row r="414" s="11" customFormat="1">
      <c r="B414" s="215"/>
      <c r="C414" s="216"/>
      <c r="D414" s="217" t="s">
        <v>155</v>
      </c>
      <c r="E414" s="218" t="s">
        <v>19</v>
      </c>
      <c r="F414" s="219" t="s">
        <v>563</v>
      </c>
      <c r="G414" s="216"/>
      <c r="H414" s="220">
        <v>2.8999999999999999</v>
      </c>
      <c r="I414" s="221"/>
      <c r="J414" s="216"/>
      <c r="K414" s="216"/>
      <c r="L414" s="222"/>
      <c r="M414" s="223"/>
      <c r="N414" s="224"/>
      <c r="O414" s="224"/>
      <c r="P414" s="224"/>
      <c r="Q414" s="224"/>
      <c r="R414" s="224"/>
      <c r="S414" s="224"/>
      <c r="T414" s="225"/>
      <c r="AT414" s="226" t="s">
        <v>155</v>
      </c>
      <c r="AU414" s="226" t="s">
        <v>82</v>
      </c>
      <c r="AV414" s="11" t="s">
        <v>82</v>
      </c>
      <c r="AW414" s="11" t="s">
        <v>33</v>
      </c>
      <c r="AX414" s="11" t="s">
        <v>72</v>
      </c>
      <c r="AY414" s="226" t="s">
        <v>145</v>
      </c>
    </row>
    <row r="415" s="12" customFormat="1">
      <c r="B415" s="227"/>
      <c r="C415" s="228"/>
      <c r="D415" s="217" t="s">
        <v>155</v>
      </c>
      <c r="E415" s="229" t="s">
        <v>19</v>
      </c>
      <c r="F415" s="230" t="s">
        <v>157</v>
      </c>
      <c r="G415" s="228"/>
      <c r="H415" s="231">
        <v>2.8999999999999999</v>
      </c>
      <c r="I415" s="232"/>
      <c r="J415" s="228"/>
      <c r="K415" s="228"/>
      <c r="L415" s="233"/>
      <c r="M415" s="234"/>
      <c r="N415" s="235"/>
      <c r="O415" s="235"/>
      <c r="P415" s="235"/>
      <c r="Q415" s="235"/>
      <c r="R415" s="235"/>
      <c r="S415" s="235"/>
      <c r="T415" s="236"/>
      <c r="AT415" s="237" t="s">
        <v>155</v>
      </c>
      <c r="AU415" s="237" t="s">
        <v>82</v>
      </c>
      <c r="AV415" s="12" t="s">
        <v>153</v>
      </c>
      <c r="AW415" s="12" t="s">
        <v>33</v>
      </c>
      <c r="AX415" s="12" t="s">
        <v>80</v>
      </c>
      <c r="AY415" s="237" t="s">
        <v>145</v>
      </c>
    </row>
    <row r="416" s="1" customFormat="1" ht="22.5" customHeight="1">
      <c r="B416" s="37"/>
      <c r="C416" s="203" t="s">
        <v>564</v>
      </c>
      <c r="D416" s="203" t="s">
        <v>148</v>
      </c>
      <c r="E416" s="204" t="s">
        <v>565</v>
      </c>
      <c r="F416" s="205" t="s">
        <v>566</v>
      </c>
      <c r="G416" s="206" t="s">
        <v>151</v>
      </c>
      <c r="H416" s="207">
        <v>0.25800000000000001</v>
      </c>
      <c r="I416" s="208"/>
      <c r="J416" s="209">
        <f>ROUND(I416*H416,2)</f>
        <v>0</v>
      </c>
      <c r="K416" s="205" t="s">
        <v>152</v>
      </c>
      <c r="L416" s="42"/>
      <c r="M416" s="210" t="s">
        <v>19</v>
      </c>
      <c r="N416" s="211" t="s">
        <v>43</v>
      </c>
      <c r="O416" s="78"/>
      <c r="P416" s="212">
        <f>O416*H416</f>
        <v>0</v>
      </c>
      <c r="Q416" s="212">
        <v>0</v>
      </c>
      <c r="R416" s="212">
        <f>Q416*H416</f>
        <v>0</v>
      </c>
      <c r="S416" s="212">
        <v>1.8</v>
      </c>
      <c r="T416" s="213">
        <f>S416*H416</f>
        <v>0.46440000000000004</v>
      </c>
      <c r="AR416" s="16" t="s">
        <v>153</v>
      </c>
      <c r="AT416" s="16" t="s">
        <v>148</v>
      </c>
      <c r="AU416" s="16" t="s">
        <v>82</v>
      </c>
      <c r="AY416" s="16" t="s">
        <v>145</v>
      </c>
      <c r="BE416" s="214">
        <f>IF(N416="základní",J416,0)</f>
        <v>0</v>
      </c>
      <c r="BF416" s="214">
        <f>IF(N416="snížená",J416,0)</f>
        <v>0</v>
      </c>
      <c r="BG416" s="214">
        <f>IF(N416="zákl. přenesená",J416,0)</f>
        <v>0</v>
      </c>
      <c r="BH416" s="214">
        <f>IF(N416="sníž. přenesená",J416,0)</f>
        <v>0</v>
      </c>
      <c r="BI416" s="214">
        <f>IF(N416="nulová",J416,0)</f>
        <v>0</v>
      </c>
      <c r="BJ416" s="16" t="s">
        <v>80</v>
      </c>
      <c r="BK416" s="214">
        <f>ROUND(I416*H416,2)</f>
        <v>0</v>
      </c>
      <c r="BL416" s="16" t="s">
        <v>153</v>
      </c>
      <c r="BM416" s="16" t="s">
        <v>567</v>
      </c>
    </row>
    <row r="417" s="11" customFormat="1">
      <c r="B417" s="215"/>
      <c r="C417" s="216"/>
      <c r="D417" s="217" t="s">
        <v>155</v>
      </c>
      <c r="E417" s="218" t="s">
        <v>19</v>
      </c>
      <c r="F417" s="219" t="s">
        <v>568</v>
      </c>
      <c r="G417" s="216"/>
      <c r="H417" s="220">
        <v>0.25800000000000001</v>
      </c>
      <c r="I417" s="221"/>
      <c r="J417" s="216"/>
      <c r="K417" s="216"/>
      <c r="L417" s="222"/>
      <c r="M417" s="223"/>
      <c r="N417" s="224"/>
      <c r="O417" s="224"/>
      <c r="P417" s="224"/>
      <c r="Q417" s="224"/>
      <c r="R417" s="224"/>
      <c r="S417" s="224"/>
      <c r="T417" s="225"/>
      <c r="AT417" s="226" t="s">
        <v>155</v>
      </c>
      <c r="AU417" s="226" t="s">
        <v>82</v>
      </c>
      <c r="AV417" s="11" t="s">
        <v>82</v>
      </c>
      <c r="AW417" s="11" t="s">
        <v>33</v>
      </c>
      <c r="AX417" s="11" t="s">
        <v>72</v>
      </c>
      <c r="AY417" s="226" t="s">
        <v>145</v>
      </c>
    </row>
    <row r="418" s="12" customFormat="1">
      <c r="B418" s="227"/>
      <c r="C418" s="228"/>
      <c r="D418" s="217" t="s">
        <v>155</v>
      </c>
      <c r="E418" s="229" t="s">
        <v>19</v>
      </c>
      <c r="F418" s="230" t="s">
        <v>157</v>
      </c>
      <c r="G418" s="228"/>
      <c r="H418" s="231">
        <v>0.25800000000000001</v>
      </c>
      <c r="I418" s="232"/>
      <c r="J418" s="228"/>
      <c r="K418" s="228"/>
      <c r="L418" s="233"/>
      <c r="M418" s="234"/>
      <c r="N418" s="235"/>
      <c r="O418" s="235"/>
      <c r="P418" s="235"/>
      <c r="Q418" s="235"/>
      <c r="R418" s="235"/>
      <c r="S418" s="235"/>
      <c r="T418" s="236"/>
      <c r="AT418" s="237" t="s">
        <v>155</v>
      </c>
      <c r="AU418" s="237" t="s">
        <v>82</v>
      </c>
      <c r="AV418" s="12" t="s">
        <v>153</v>
      </c>
      <c r="AW418" s="12" t="s">
        <v>33</v>
      </c>
      <c r="AX418" s="12" t="s">
        <v>80</v>
      </c>
      <c r="AY418" s="237" t="s">
        <v>145</v>
      </c>
    </row>
    <row r="419" s="1" customFormat="1" ht="22.5" customHeight="1">
      <c r="B419" s="37"/>
      <c r="C419" s="203" t="s">
        <v>569</v>
      </c>
      <c r="D419" s="203" t="s">
        <v>148</v>
      </c>
      <c r="E419" s="204" t="s">
        <v>570</v>
      </c>
      <c r="F419" s="205" t="s">
        <v>571</v>
      </c>
      <c r="G419" s="206" t="s">
        <v>167</v>
      </c>
      <c r="H419" s="207">
        <v>3.7799999999999998</v>
      </c>
      <c r="I419" s="208"/>
      <c r="J419" s="209">
        <f>ROUND(I419*H419,2)</f>
        <v>0</v>
      </c>
      <c r="K419" s="205" t="s">
        <v>152</v>
      </c>
      <c r="L419" s="42"/>
      <c r="M419" s="210" t="s">
        <v>19</v>
      </c>
      <c r="N419" s="211" t="s">
        <v>43</v>
      </c>
      <c r="O419" s="78"/>
      <c r="P419" s="212">
        <f>O419*H419</f>
        <v>0</v>
      </c>
      <c r="Q419" s="212">
        <v>0</v>
      </c>
      <c r="R419" s="212">
        <f>Q419*H419</f>
        <v>0</v>
      </c>
      <c r="S419" s="212">
        <v>0.27000000000000002</v>
      </c>
      <c r="T419" s="213">
        <f>S419*H419</f>
        <v>1.0206</v>
      </c>
      <c r="AR419" s="16" t="s">
        <v>153</v>
      </c>
      <c r="AT419" s="16" t="s">
        <v>148</v>
      </c>
      <c r="AU419" s="16" t="s">
        <v>82</v>
      </c>
      <c r="AY419" s="16" t="s">
        <v>145</v>
      </c>
      <c r="BE419" s="214">
        <f>IF(N419="základní",J419,0)</f>
        <v>0</v>
      </c>
      <c r="BF419" s="214">
        <f>IF(N419="snížená",J419,0)</f>
        <v>0</v>
      </c>
      <c r="BG419" s="214">
        <f>IF(N419="zákl. přenesená",J419,0)</f>
        <v>0</v>
      </c>
      <c r="BH419" s="214">
        <f>IF(N419="sníž. přenesená",J419,0)</f>
        <v>0</v>
      </c>
      <c r="BI419" s="214">
        <f>IF(N419="nulová",J419,0)</f>
        <v>0</v>
      </c>
      <c r="BJ419" s="16" t="s">
        <v>80</v>
      </c>
      <c r="BK419" s="214">
        <f>ROUND(I419*H419,2)</f>
        <v>0</v>
      </c>
      <c r="BL419" s="16" t="s">
        <v>153</v>
      </c>
      <c r="BM419" s="16" t="s">
        <v>572</v>
      </c>
    </row>
    <row r="420" s="11" customFormat="1">
      <c r="B420" s="215"/>
      <c r="C420" s="216"/>
      <c r="D420" s="217" t="s">
        <v>155</v>
      </c>
      <c r="E420" s="218" t="s">
        <v>19</v>
      </c>
      <c r="F420" s="219" t="s">
        <v>573</v>
      </c>
      <c r="G420" s="216"/>
      <c r="H420" s="220">
        <v>3.7799999999999998</v>
      </c>
      <c r="I420" s="221"/>
      <c r="J420" s="216"/>
      <c r="K420" s="216"/>
      <c r="L420" s="222"/>
      <c r="M420" s="223"/>
      <c r="N420" s="224"/>
      <c r="O420" s="224"/>
      <c r="P420" s="224"/>
      <c r="Q420" s="224"/>
      <c r="R420" s="224"/>
      <c r="S420" s="224"/>
      <c r="T420" s="225"/>
      <c r="AT420" s="226" t="s">
        <v>155</v>
      </c>
      <c r="AU420" s="226" t="s">
        <v>82</v>
      </c>
      <c r="AV420" s="11" t="s">
        <v>82</v>
      </c>
      <c r="AW420" s="11" t="s">
        <v>33</v>
      </c>
      <c r="AX420" s="11" t="s">
        <v>72</v>
      </c>
      <c r="AY420" s="226" t="s">
        <v>145</v>
      </c>
    </row>
    <row r="421" s="12" customFormat="1">
      <c r="B421" s="227"/>
      <c r="C421" s="228"/>
      <c r="D421" s="217" t="s">
        <v>155</v>
      </c>
      <c r="E421" s="229" t="s">
        <v>19</v>
      </c>
      <c r="F421" s="230" t="s">
        <v>157</v>
      </c>
      <c r="G421" s="228"/>
      <c r="H421" s="231">
        <v>3.7799999999999998</v>
      </c>
      <c r="I421" s="232"/>
      <c r="J421" s="228"/>
      <c r="K421" s="228"/>
      <c r="L421" s="233"/>
      <c r="M421" s="234"/>
      <c r="N421" s="235"/>
      <c r="O421" s="235"/>
      <c r="P421" s="235"/>
      <c r="Q421" s="235"/>
      <c r="R421" s="235"/>
      <c r="S421" s="235"/>
      <c r="T421" s="236"/>
      <c r="AT421" s="237" t="s">
        <v>155</v>
      </c>
      <c r="AU421" s="237" t="s">
        <v>82</v>
      </c>
      <c r="AV421" s="12" t="s">
        <v>153</v>
      </c>
      <c r="AW421" s="12" t="s">
        <v>33</v>
      </c>
      <c r="AX421" s="12" t="s">
        <v>80</v>
      </c>
      <c r="AY421" s="237" t="s">
        <v>145</v>
      </c>
    </row>
    <row r="422" s="1" customFormat="1" ht="22.5" customHeight="1">
      <c r="B422" s="37"/>
      <c r="C422" s="203" t="s">
        <v>574</v>
      </c>
      <c r="D422" s="203" t="s">
        <v>148</v>
      </c>
      <c r="E422" s="204" t="s">
        <v>575</v>
      </c>
      <c r="F422" s="205" t="s">
        <v>576</v>
      </c>
      <c r="G422" s="206" t="s">
        <v>151</v>
      </c>
      <c r="H422" s="207">
        <v>5.5650000000000004</v>
      </c>
      <c r="I422" s="208"/>
      <c r="J422" s="209">
        <f>ROUND(I422*H422,2)</f>
        <v>0</v>
      </c>
      <c r="K422" s="205" t="s">
        <v>152</v>
      </c>
      <c r="L422" s="42"/>
      <c r="M422" s="210" t="s">
        <v>19</v>
      </c>
      <c r="N422" s="211" t="s">
        <v>43</v>
      </c>
      <c r="O422" s="78"/>
      <c r="P422" s="212">
        <f>O422*H422</f>
        <v>0</v>
      </c>
      <c r="Q422" s="212">
        <v>0</v>
      </c>
      <c r="R422" s="212">
        <f>Q422*H422</f>
        <v>0</v>
      </c>
      <c r="S422" s="212">
        <v>1.8</v>
      </c>
      <c r="T422" s="213">
        <f>S422*H422</f>
        <v>10.017000000000001</v>
      </c>
      <c r="AR422" s="16" t="s">
        <v>153</v>
      </c>
      <c r="AT422" s="16" t="s">
        <v>148</v>
      </c>
      <c r="AU422" s="16" t="s">
        <v>82</v>
      </c>
      <c r="AY422" s="16" t="s">
        <v>145</v>
      </c>
      <c r="BE422" s="214">
        <f>IF(N422="základní",J422,0)</f>
        <v>0</v>
      </c>
      <c r="BF422" s="214">
        <f>IF(N422="snížená",J422,0)</f>
        <v>0</v>
      </c>
      <c r="BG422" s="214">
        <f>IF(N422="zákl. přenesená",J422,0)</f>
        <v>0</v>
      </c>
      <c r="BH422" s="214">
        <f>IF(N422="sníž. přenesená",J422,0)</f>
        <v>0</v>
      </c>
      <c r="BI422" s="214">
        <f>IF(N422="nulová",J422,0)</f>
        <v>0</v>
      </c>
      <c r="BJ422" s="16" t="s">
        <v>80</v>
      </c>
      <c r="BK422" s="214">
        <f>ROUND(I422*H422,2)</f>
        <v>0</v>
      </c>
      <c r="BL422" s="16" t="s">
        <v>153</v>
      </c>
      <c r="BM422" s="16" t="s">
        <v>577</v>
      </c>
    </row>
    <row r="423" s="11" customFormat="1">
      <c r="B423" s="215"/>
      <c r="C423" s="216"/>
      <c r="D423" s="217" t="s">
        <v>155</v>
      </c>
      <c r="E423" s="218" t="s">
        <v>19</v>
      </c>
      <c r="F423" s="219" t="s">
        <v>578</v>
      </c>
      <c r="G423" s="216"/>
      <c r="H423" s="220">
        <v>2.2050000000000001</v>
      </c>
      <c r="I423" s="221"/>
      <c r="J423" s="216"/>
      <c r="K423" s="216"/>
      <c r="L423" s="222"/>
      <c r="M423" s="223"/>
      <c r="N423" s="224"/>
      <c r="O423" s="224"/>
      <c r="P423" s="224"/>
      <c r="Q423" s="224"/>
      <c r="R423" s="224"/>
      <c r="S423" s="224"/>
      <c r="T423" s="225"/>
      <c r="AT423" s="226" t="s">
        <v>155</v>
      </c>
      <c r="AU423" s="226" t="s">
        <v>82</v>
      </c>
      <c r="AV423" s="11" t="s">
        <v>82</v>
      </c>
      <c r="AW423" s="11" t="s">
        <v>33</v>
      </c>
      <c r="AX423" s="11" t="s">
        <v>72</v>
      </c>
      <c r="AY423" s="226" t="s">
        <v>145</v>
      </c>
    </row>
    <row r="424" s="11" customFormat="1">
      <c r="B424" s="215"/>
      <c r="C424" s="216"/>
      <c r="D424" s="217" t="s">
        <v>155</v>
      </c>
      <c r="E424" s="218" t="s">
        <v>19</v>
      </c>
      <c r="F424" s="219" t="s">
        <v>579</v>
      </c>
      <c r="G424" s="216"/>
      <c r="H424" s="220">
        <v>2.1600000000000001</v>
      </c>
      <c r="I424" s="221"/>
      <c r="J424" s="216"/>
      <c r="K424" s="216"/>
      <c r="L424" s="222"/>
      <c r="M424" s="223"/>
      <c r="N424" s="224"/>
      <c r="O424" s="224"/>
      <c r="P424" s="224"/>
      <c r="Q424" s="224"/>
      <c r="R424" s="224"/>
      <c r="S424" s="224"/>
      <c r="T424" s="225"/>
      <c r="AT424" s="226" t="s">
        <v>155</v>
      </c>
      <c r="AU424" s="226" t="s">
        <v>82</v>
      </c>
      <c r="AV424" s="11" t="s">
        <v>82</v>
      </c>
      <c r="AW424" s="11" t="s">
        <v>33</v>
      </c>
      <c r="AX424" s="11" t="s">
        <v>72</v>
      </c>
      <c r="AY424" s="226" t="s">
        <v>145</v>
      </c>
    </row>
    <row r="425" s="11" customFormat="1">
      <c r="B425" s="215"/>
      <c r="C425" s="216"/>
      <c r="D425" s="217" t="s">
        <v>155</v>
      </c>
      <c r="E425" s="218" t="s">
        <v>19</v>
      </c>
      <c r="F425" s="219" t="s">
        <v>156</v>
      </c>
      <c r="G425" s="216"/>
      <c r="H425" s="220">
        <v>1.2</v>
      </c>
      <c r="I425" s="221"/>
      <c r="J425" s="216"/>
      <c r="K425" s="216"/>
      <c r="L425" s="222"/>
      <c r="M425" s="223"/>
      <c r="N425" s="224"/>
      <c r="O425" s="224"/>
      <c r="P425" s="224"/>
      <c r="Q425" s="224"/>
      <c r="R425" s="224"/>
      <c r="S425" s="224"/>
      <c r="T425" s="225"/>
      <c r="AT425" s="226" t="s">
        <v>155</v>
      </c>
      <c r="AU425" s="226" t="s">
        <v>82</v>
      </c>
      <c r="AV425" s="11" t="s">
        <v>82</v>
      </c>
      <c r="AW425" s="11" t="s">
        <v>33</v>
      </c>
      <c r="AX425" s="11" t="s">
        <v>72</v>
      </c>
      <c r="AY425" s="226" t="s">
        <v>145</v>
      </c>
    </row>
    <row r="426" s="12" customFormat="1">
      <c r="B426" s="227"/>
      <c r="C426" s="228"/>
      <c r="D426" s="217" t="s">
        <v>155</v>
      </c>
      <c r="E426" s="229" t="s">
        <v>19</v>
      </c>
      <c r="F426" s="230" t="s">
        <v>157</v>
      </c>
      <c r="G426" s="228"/>
      <c r="H426" s="231">
        <v>5.5650000000000004</v>
      </c>
      <c r="I426" s="232"/>
      <c r="J426" s="228"/>
      <c r="K426" s="228"/>
      <c r="L426" s="233"/>
      <c r="M426" s="234"/>
      <c r="N426" s="235"/>
      <c r="O426" s="235"/>
      <c r="P426" s="235"/>
      <c r="Q426" s="235"/>
      <c r="R426" s="235"/>
      <c r="S426" s="235"/>
      <c r="T426" s="236"/>
      <c r="AT426" s="237" t="s">
        <v>155</v>
      </c>
      <c r="AU426" s="237" t="s">
        <v>82</v>
      </c>
      <c r="AV426" s="12" t="s">
        <v>153</v>
      </c>
      <c r="AW426" s="12" t="s">
        <v>33</v>
      </c>
      <c r="AX426" s="12" t="s">
        <v>80</v>
      </c>
      <c r="AY426" s="237" t="s">
        <v>145</v>
      </c>
    </row>
    <row r="427" s="1" customFormat="1" ht="22.5" customHeight="1">
      <c r="B427" s="37"/>
      <c r="C427" s="203" t="s">
        <v>580</v>
      </c>
      <c r="D427" s="203" t="s">
        <v>148</v>
      </c>
      <c r="E427" s="204" t="s">
        <v>581</v>
      </c>
      <c r="F427" s="205" t="s">
        <v>582</v>
      </c>
      <c r="G427" s="206" t="s">
        <v>223</v>
      </c>
      <c r="H427" s="207">
        <v>38.700000000000003</v>
      </c>
      <c r="I427" s="208"/>
      <c r="J427" s="209">
        <f>ROUND(I427*H427,2)</f>
        <v>0</v>
      </c>
      <c r="K427" s="205" t="s">
        <v>152</v>
      </c>
      <c r="L427" s="42"/>
      <c r="M427" s="210" t="s">
        <v>19</v>
      </c>
      <c r="N427" s="211" t="s">
        <v>43</v>
      </c>
      <c r="O427" s="78"/>
      <c r="P427" s="212">
        <f>O427*H427</f>
        <v>0</v>
      </c>
      <c r="Q427" s="212">
        <v>0</v>
      </c>
      <c r="R427" s="212">
        <f>Q427*H427</f>
        <v>0</v>
      </c>
      <c r="S427" s="212">
        <v>0.042000000000000003</v>
      </c>
      <c r="T427" s="213">
        <f>S427*H427</f>
        <v>1.6254000000000002</v>
      </c>
      <c r="AR427" s="16" t="s">
        <v>153</v>
      </c>
      <c r="AT427" s="16" t="s">
        <v>148</v>
      </c>
      <c r="AU427" s="16" t="s">
        <v>82</v>
      </c>
      <c r="AY427" s="16" t="s">
        <v>145</v>
      </c>
      <c r="BE427" s="214">
        <f>IF(N427="základní",J427,0)</f>
        <v>0</v>
      </c>
      <c r="BF427" s="214">
        <f>IF(N427="snížená",J427,0)</f>
        <v>0</v>
      </c>
      <c r="BG427" s="214">
        <f>IF(N427="zákl. přenesená",J427,0)</f>
        <v>0</v>
      </c>
      <c r="BH427" s="214">
        <f>IF(N427="sníž. přenesená",J427,0)</f>
        <v>0</v>
      </c>
      <c r="BI427" s="214">
        <f>IF(N427="nulová",J427,0)</f>
        <v>0</v>
      </c>
      <c r="BJ427" s="16" t="s">
        <v>80</v>
      </c>
      <c r="BK427" s="214">
        <f>ROUND(I427*H427,2)</f>
        <v>0</v>
      </c>
      <c r="BL427" s="16" t="s">
        <v>153</v>
      </c>
      <c r="BM427" s="16" t="s">
        <v>583</v>
      </c>
    </row>
    <row r="428" s="11" customFormat="1">
      <c r="B428" s="215"/>
      <c r="C428" s="216"/>
      <c r="D428" s="217" t="s">
        <v>155</v>
      </c>
      <c r="E428" s="218" t="s">
        <v>19</v>
      </c>
      <c r="F428" s="219" t="s">
        <v>584</v>
      </c>
      <c r="G428" s="216"/>
      <c r="H428" s="220">
        <v>19.100000000000001</v>
      </c>
      <c r="I428" s="221"/>
      <c r="J428" s="216"/>
      <c r="K428" s="216"/>
      <c r="L428" s="222"/>
      <c r="M428" s="223"/>
      <c r="N428" s="224"/>
      <c r="O428" s="224"/>
      <c r="P428" s="224"/>
      <c r="Q428" s="224"/>
      <c r="R428" s="224"/>
      <c r="S428" s="224"/>
      <c r="T428" s="225"/>
      <c r="AT428" s="226" t="s">
        <v>155</v>
      </c>
      <c r="AU428" s="226" t="s">
        <v>82</v>
      </c>
      <c r="AV428" s="11" t="s">
        <v>82</v>
      </c>
      <c r="AW428" s="11" t="s">
        <v>33</v>
      </c>
      <c r="AX428" s="11" t="s">
        <v>72</v>
      </c>
      <c r="AY428" s="226" t="s">
        <v>145</v>
      </c>
    </row>
    <row r="429" s="13" customFormat="1">
      <c r="B429" s="238"/>
      <c r="C429" s="239"/>
      <c r="D429" s="217" t="s">
        <v>155</v>
      </c>
      <c r="E429" s="240" t="s">
        <v>19</v>
      </c>
      <c r="F429" s="241" t="s">
        <v>585</v>
      </c>
      <c r="G429" s="239"/>
      <c r="H429" s="240" t="s">
        <v>19</v>
      </c>
      <c r="I429" s="242"/>
      <c r="J429" s="239"/>
      <c r="K429" s="239"/>
      <c r="L429" s="243"/>
      <c r="M429" s="244"/>
      <c r="N429" s="245"/>
      <c r="O429" s="245"/>
      <c r="P429" s="245"/>
      <c r="Q429" s="245"/>
      <c r="R429" s="245"/>
      <c r="S429" s="245"/>
      <c r="T429" s="246"/>
      <c r="AT429" s="247" t="s">
        <v>155</v>
      </c>
      <c r="AU429" s="247" t="s">
        <v>82</v>
      </c>
      <c r="AV429" s="13" t="s">
        <v>80</v>
      </c>
      <c r="AW429" s="13" t="s">
        <v>33</v>
      </c>
      <c r="AX429" s="13" t="s">
        <v>72</v>
      </c>
      <c r="AY429" s="247" t="s">
        <v>145</v>
      </c>
    </row>
    <row r="430" s="11" customFormat="1">
      <c r="B430" s="215"/>
      <c r="C430" s="216"/>
      <c r="D430" s="217" t="s">
        <v>155</v>
      </c>
      <c r="E430" s="218" t="s">
        <v>19</v>
      </c>
      <c r="F430" s="219" t="s">
        <v>586</v>
      </c>
      <c r="G430" s="216"/>
      <c r="H430" s="220">
        <v>8.8000000000000007</v>
      </c>
      <c r="I430" s="221"/>
      <c r="J430" s="216"/>
      <c r="K430" s="216"/>
      <c r="L430" s="222"/>
      <c r="M430" s="223"/>
      <c r="N430" s="224"/>
      <c r="O430" s="224"/>
      <c r="P430" s="224"/>
      <c r="Q430" s="224"/>
      <c r="R430" s="224"/>
      <c r="S430" s="224"/>
      <c r="T430" s="225"/>
      <c r="AT430" s="226" t="s">
        <v>155</v>
      </c>
      <c r="AU430" s="226" t="s">
        <v>82</v>
      </c>
      <c r="AV430" s="11" t="s">
        <v>82</v>
      </c>
      <c r="AW430" s="11" t="s">
        <v>33</v>
      </c>
      <c r="AX430" s="11" t="s">
        <v>72</v>
      </c>
      <c r="AY430" s="226" t="s">
        <v>145</v>
      </c>
    </row>
    <row r="431" s="11" customFormat="1">
      <c r="B431" s="215"/>
      <c r="C431" s="216"/>
      <c r="D431" s="217" t="s">
        <v>155</v>
      </c>
      <c r="E431" s="218" t="s">
        <v>19</v>
      </c>
      <c r="F431" s="219" t="s">
        <v>587</v>
      </c>
      <c r="G431" s="216"/>
      <c r="H431" s="220">
        <v>5.2000000000000002</v>
      </c>
      <c r="I431" s="221"/>
      <c r="J431" s="216"/>
      <c r="K431" s="216"/>
      <c r="L431" s="222"/>
      <c r="M431" s="223"/>
      <c r="N431" s="224"/>
      <c r="O431" s="224"/>
      <c r="P431" s="224"/>
      <c r="Q431" s="224"/>
      <c r="R431" s="224"/>
      <c r="S431" s="224"/>
      <c r="T431" s="225"/>
      <c r="AT431" s="226" t="s">
        <v>155</v>
      </c>
      <c r="AU431" s="226" t="s">
        <v>82</v>
      </c>
      <c r="AV431" s="11" t="s">
        <v>82</v>
      </c>
      <c r="AW431" s="11" t="s">
        <v>33</v>
      </c>
      <c r="AX431" s="11" t="s">
        <v>72</v>
      </c>
      <c r="AY431" s="226" t="s">
        <v>145</v>
      </c>
    </row>
    <row r="432" s="11" customFormat="1">
      <c r="B432" s="215"/>
      <c r="C432" s="216"/>
      <c r="D432" s="217" t="s">
        <v>155</v>
      </c>
      <c r="E432" s="218" t="s">
        <v>19</v>
      </c>
      <c r="F432" s="219" t="s">
        <v>588</v>
      </c>
      <c r="G432" s="216"/>
      <c r="H432" s="220">
        <v>5.5999999999999996</v>
      </c>
      <c r="I432" s="221"/>
      <c r="J432" s="216"/>
      <c r="K432" s="216"/>
      <c r="L432" s="222"/>
      <c r="M432" s="223"/>
      <c r="N432" s="224"/>
      <c r="O432" s="224"/>
      <c r="P432" s="224"/>
      <c r="Q432" s="224"/>
      <c r="R432" s="224"/>
      <c r="S432" s="224"/>
      <c r="T432" s="225"/>
      <c r="AT432" s="226" t="s">
        <v>155</v>
      </c>
      <c r="AU432" s="226" t="s">
        <v>82</v>
      </c>
      <c r="AV432" s="11" t="s">
        <v>82</v>
      </c>
      <c r="AW432" s="11" t="s">
        <v>33</v>
      </c>
      <c r="AX432" s="11" t="s">
        <v>72</v>
      </c>
      <c r="AY432" s="226" t="s">
        <v>145</v>
      </c>
    </row>
    <row r="433" s="13" customFormat="1">
      <c r="B433" s="238"/>
      <c r="C433" s="239"/>
      <c r="D433" s="217" t="s">
        <v>155</v>
      </c>
      <c r="E433" s="240" t="s">
        <v>19</v>
      </c>
      <c r="F433" s="241" t="s">
        <v>589</v>
      </c>
      <c r="G433" s="239"/>
      <c r="H433" s="240" t="s">
        <v>19</v>
      </c>
      <c r="I433" s="242"/>
      <c r="J433" s="239"/>
      <c r="K433" s="239"/>
      <c r="L433" s="243"/>
      <c r="M433" s="244"/>
      <c r="N433" s="245"/>
      <c r="O433" s="245"/>
      <c r="P433" s="245"/>
      <c r="Q433" s="245"/>
      <c r="R433" s="245"/>
      <c r="S433" s="245"/>
      <c r="T433" s="246"/>
      <c r="AT433" s="247" t="s">
        <v>155</v>
      </c>
      <c r="AU433" s="247" t="s">
        <v>82</v>
      </c>
      <c r="AV433" s="13" t="s">
        <v>80</v>
      </c>
      <c r="AW433" s="13" t="s">
        <v>33</v>
      </c>
      <c r="AX433" s="13" t="s">
        <v>72</v>
      </c>
      <c r="AY433" s="247" t="s">
        <v>145</v>
      </c>
    </row>
    <row r="434" s="12" customFormat="1">
      <c r="B434" s="227"/>
      <c r="C434" s="228"/>
      <c r="D434" s="217" t="s">
        <v>155</v>
      </c>
      <c r="E434" s="229" t="s">
        <v>19</v>
      </c>
      <c r="F434" s="230" t="s">
        <v>157</v>
      </c>
      <c r="G434" s="228"/>
      <c r="H434" s="231">
        <v>38.700000000000003</v>
      </c>
      <c r="I434" s="232"/>
      <c r="J434" s="228"/>
      <c r="K434" s="228"/>
      <c r="L434" s="233"/>
      <c r="M434" s="234"/>
      <c r="N434" s="235"/>
      <c r="O434" s="235"/>
      <c r="P434" s="235"/>
      <c r="Q434" s="235"/>
      <c r="R434" s="235"/>
      <c r="S434" s="235"/>
      <c r="T434" s="236"/>
      <c r="AT434" s="237" t="s">
        <v>155</v>
      </c>
      <c r="AU434" s="237" t="s">
        <v>82</v>
      </c>
      <c r="AV434" s="12" t="s">
        <v>153</v>
      </c>
      <c r="AW434" s="12" t="s">
        <v>33</v>
      </c>
      <c r="AX434" s="12" t="s">
        <v>80</v>
      </c>
      <c r="AY434" s="237" t="s">
        <v>145</v>
      </c>
    </row>
    <row r="435" s="1" customFormat="1" ht="22.5" customHeight="1">
      <c r="B435" s="37"/>
      <c r="C435" s="203" t="s">
        <v>590</v>
      </c>
      <c r="D435" s="203" t="s">
        <v>148</v>
      </c>
      <c r="E435" s="204" t="s">
        <v>591</v>
      </c>
      <c r="F435" s="205" t="s">
        <v>592</v>
      </c>
      <c r="G435" s="206" t="s">
        <v>223</v>
      </c>
      <c r="H435" s="207">
        <v>8.4000000000000004</v>
      </c>
      <c r="I435" s="208"/>
      <c r="J435" s="209">
        <f>ROUND(I435*H435,2)</f>
        <v>0</v>
      </c>
      <c r="K435" s="205" t="s">
        <v>152</v>
      </c>
      <c r="L435" s="42"/>
      <c r="M435" s="210" t="s">
        <v>19</v>
      </c>
      <c r="N435" s="211" t="s">
        <v>43</v>
      </c>
      <c r="O435" s="78"/>
      <c r="P435" s="212">
        <f>O435*H435</f>
        <v>0</v>
      </c>
      <c r="Q435" s="212">
        <v>0</v>
      </c>
      <c r="R435" s="212">
        <f>Q435*H435</f>
        <v>0</v>
      </c>
      <c r="S435" s="212">
        <v>0.065000000000000002</v>
      </c>
      <c r="T435" s="213">
        <f>S435*H435</f>
        <v>0.54600000000000004</v>
      </c>
      <c r="AR435" s="16" t="s">
        <v>153</v>
      </c>
      <c r="AT435" s="16" t="s">
        <v>148</v>
      </c>
      <c r="AU435" s="16" t="s">
        <v>82</v>
      </c>
      <c r="AY435" s="16" t="s">
        <v>145</v>
      </c>
      <c r="BE435" s="214">
        <f>IF(N435="základní",J435,0)</f>
        <v>0</v>
      </c>
      <c r="BF435" s="214">
        <f>IF(N435="snížená",J435,0)</f>
        <v>0</v>
      </c>
      <c r="BG435" s="214">
        <f>IF(N435="zákl. přenesená",J435,0)</f>
        <v>0</v>
      </c>
      <c r="BH435" s="214">
        <f>IF(N435="sníž. přenesená",J435,0)</f>
        <v>0</v>
      </c>
      <c r="BI435" s="214">
        <f>IF(N435="nulová",J435,0)</f>
        <v>0</v>
      </c>
      <c r="BJ435" s="16" t="s">
        <v>80</v>
      </c>
      <c r="BK435" s="214">
        <f>ROUND(I435*H435,2)</f>
        <v>0</v>
      </c>
      <c r="BL435" s="16" t="s">
        <v>153</v>
      </c>
      <c r="BM435" s="16" t="s">
        <v>593</v>
      </c>
    </row>
    <row r="436" s="11" customFormat="1">
      <c r="B436" s="215"/>
      <c r="C436" s="216"/>
      <c r="D436" s="217" t="s">
        <v>155</v>
      </c>
      <c r="E436" s="218" t="s">
        <v>19</v>
      </c>
      <c r="F436" s="219" t="s">
        <v>594</v>
      </c>
      <c r="G436" s="216"/>
      <c r="H436" s="220">
        <v>8.4000000000000004</v>
      </c>
      <c r="I436" s="221"/>
      <c r="J436" s="216"/>
      <c r="K436" s="216"/>
      <c r="L436" s="222"/>
      <c r="M436" s="223"/>
      <c r="N436" s="224"/>
      <c r="O436" s="224"/>
      <c r="P436" s="224"/>
      <c r="Q436" s="224"/>
      <c r="R436" s="224"/>
      <c r="S436" s="224"/>
      <c r="T436" s="225"/>
      <c r="AT436" s="226" t="s">
        <v>155</v>
      </c>
      <c r="AU436" s="226" t="s">
        <v>82</v>
      </c>
      <c r="AV436" s="11" t="s">
        <v>82</v>
      </c>
      <c r="AW436" s="11" t="s">
        <v>33</v>
      </c>
      <c r="AX436" s="11" t="s">
        <v>72</v>
      </c>
      <c r="AY436" s="226" t="s">
        <v>145</v>
      </c>
    </row>
    <row r="437" s="13" customFormat="1">
      <c r="B437" s="238"/>
      <c r="C437" s="239"/>
      <c r="D437" s="217" t="s">
        <v>155</v>
      </c>
      <c r="E437" s="240" t="s">
        <v>19</v>
      </c>
      <c r="F437" s="241" t="s">
        <v>595</v>
      </c>
      <c r="G437" s="239"/>
      <c r="H437" s="240" t="s">
        <v>19</v>
      </c>
      <c r="I437" s="242"/>
      <c r="J437" s="239"/>
      <c r="K437" s="239"/>
      <c r="L437" s="243"/>
      <c r="M437" s="244"/>
      <c r="N437" s="245"/>
      <c r="O437" s="245"/>
      <c r="P437" s="245"/>
      <c r="Q437" s="245"/>
      <c r="R437" s="245"/>
      <c r="S437" s="245"/>
      <c r="T437" s="246"/>
      <c r="AT437" s="247" t="s">
        <v>155</v>
      </c>
      <c r="AU437" s="247" t="s">
        <v>82</v>
      </c>
      <c r="AV437" s="13" t="s">
        <v>80</v>
      </c>
      <c r="AW437" s="13" t="s">
        <v>33</v>
      </c>
      <c r="AX437" s="13" t="s">
        <v>72</v>
      </c>
      <c r="AY437" s="247" t="s">
        <v>145</v>
      </c>
    </row>
    <row r="438" s="12" customFormat="1">
      <c r="B438" s="227"/>
      <c r="C438" s="228"/>
      <c r="D438" s="217" t="s">
        <v>155</v>
      </c>
      <c r="E438" s="229" t="s">
        <v>19</v>
      </c>
      <c r="F438" s="230" t="s">
        <v>157</v>
      </c>
      <c r="G438" s="228"/>
      <c r="H438" s="231">
        <v>8.4000000000000004</v>
      </c>
      <c r="I438" s="232"/>
      <c r="J438" s="228"/>
      <c r="K438" s="228"/>
      <c r="L438" s="233"/>
      <c r="M438" s="234"/>
      <c r="N438" s="235"/>
      <c r="O438" s="235"/>
      <c r="P438" s="235"/>
      <c r="Q438" s="235"/>
      <c r="R438" s="235"/>
      <c r="S438" s="235"/>
      <c r="T438" s="236"/>
      <c r="AT438" s="237" t="s">
        <v>155</v>
      </c>
      <c r="AU438" s="237" t="s">
        <v>82</v>
      </c>
      <c r="AV438" s="12" t="s">
        <v>153</v>
      </c>
      <c r="AW438" s="12" t="s">
        <v>33</v>
      </c>
      <c r="AX438" s="12" t="s">
        <v>80</v>
      </c>
      <c r="AY438" s="237" t="s">
        <v>145</v>
      </c>
    </row>
    <row r="439" s="1" customFormat="1" ht="16.5" customHeight="1">
      <c r="B439" s="37"/>
      <c r="C439" s="203" t="s">
        <v>596</v>
      </c>
      <c r="D439" s="203" t="s">
        <v>148</v>
      </c>
      <c r="E439" s="204" t="s">
        <v>597</v>
      </c>
      <c r="F439" s="205" t="s">
        <v>598</v>
      </c>
      <c r="G439" s="206" t="s">
        <v>223</v>
      </c>
      <c r="H439" s="207">
        <v>98.950000000000003</v>
      </c>
      <c r="I439" s="208"/>
      <c r="J439" s="209">
        <f>ROUND(I439*H439,2)</f>
        <v>0</v>
      </c>
      <c r="K439" s="205" t="s">
        <v>152</v>
      </c>
      <c r="L439" s="42"/>
      <c r="M439" s="210" t="s">
        <v>19</v>
      </c>
      <c r="N439" s="211" t="s">
        <v>43</v>
      </c>
      <c r="O439" s="78"/>
      <c r="P439" s="212">
        <f>O439*H439</f>
        <v>0</v>
      </c>
      <c r="Q439" s="212">
        <v>0</v>
      </c>
      <c r="R439" s="212">
        <f>Q439*H439</f>
        <v>0</v>
      </c>
      <c r="S439" s="212">
        <v>0.045999999999999999</v>
      </c>
      <c r="T439" s="213">
        <f>S439*H439</f>
        <v>4.5517000000000003</v>
      </c>
      <c r="AR439" s="16" t="s">
        <v>153</v>
      </c>
      <c r="AT439" s="16" t="s">
        <v>148</v>
      </c>
      <c r="AU439" s="16" t="s">
        <v>82</v>
      </c>
      <c r="AY439" s="16" t="s">
        <v>145</v>
      </c>
      <c r="BE439" s="214">
        <f>IF(N439="základní",J439,0)</f>
        <v>0</v>
      </c>
      <c r="BF439" s="214">
        <f>IF(N439="snížená",J439,0)</f>
        <v>0</v>
      </c>
      <c r="BG439" s="214">
        <f>IF(N439="zákl. přenesená",J439,0)</f>
        <v>0</v>
      </c>
      <c r="BH439" s="214">
        <f>IF(N439="sníž. přenesená",J439,0)</f>
        <v>0</v>
      </c>
      <c r="BI439" s="214">
        <f>IF(N439="nulová",J439,0)</f>
        <v>0</v>
      </c>
      <c r="BJ439" s="16" t="s">
        <v>80</v>
      </c>
      <c r="BK439" s="214">
        <f>ROUND(I439*H439,2)</f>
        <v>0</v>
      </c>
      <c r="BL439" s="16" t="s">
        <v>153</v>
      </c>
      <c r="BM439" s="16" t="s">
        <v>599</v>
      </c>
    </row>
    <row r="440" s="13" customFormat="1">
      <c r="B440" s="238"/>
      <c r="C440" s="239"/>
      <c r="D440" s="217" t="s">
        <v>155</v>
      </c>
      <c r="E440" s="240" t="s">
        <v>19</v>
      </c>
      <c r="F440" s="241" t="s">
        <v>600</v>
      </c>
      <c r="G440" s="239"/>
      <c r="H440" s="240" t="s">
        <v>19</v>
      </c>
      <c r="I440" s="242"/>
      <c r="J440" s="239"/>
      <c r="K440" s="239"/>
      <c r="L440" s="243"/>
      <c r="M440" s="244"/>
      <c r="N440" s="245"/>
      <c r="O440" s="245"/>
      <c r="P440" s="245"/>
      <c r="Q440" s="245"/>
      <c r="R440" s="245"/>
      <c r="S440" s="245"/>
      <c r="T440" s="246"/>
      <c r="AT440" s="247" t="s">
        <v>155</v>
      </c>
      <c r="AU440" s="247" t="s">
        <v>82</v>
      </c>
      <c r="AV440" s="13" t="s">
        <v>80</v>
      </c>
      <c r="AW440" s="13" t="s">
        <v>33</v>
      </c>
      <c r="AX440" s="13" t="s">
        <v>72</v>
      </c>
      <c r="AY440" s="247" t="s">
        <v>145</v>
      </c>
    </row>
    <row r="441" s="11" customFormat="1">
      <c r="B441" s="215"/>
      <c r="C441" s="216"/>
      <c r="D441" s="217" t="s">
        <v>155</v>
      </c>
      <c r="E441" s="218" t="s">
        <v>19</v>
      </c>
      <c r="F441" s="219" t="s">
        <v>601</v>
      </c>
      <c r="G441" s="216"/>
      <c r="H441" s="220">
        <v>34</v>
      </c>
      <c r="I441" s="221"/>
      <c r="J441" s="216"/>
      <c r="K441" s="216"/>
      <c r="L441" s="222"/>
      <c r="M441" s="223"/>
      <c r="N441" s="224"/>
      <c r="O441" s="224"/>
      <c r="P441" s="224"/>
      <c r="Q441" s="224"/>
      <c r="R441" s="224"/>
      <c r="S441" s="224"/>
      <c r="T441" s="225"/>
      <c r="AT441" s="226" t="s">
        <v>155</v>
      </c>
      <c r="AU441" s="226" t="s">
        <v>82</v>
      </c>
      <c r="AV441" s="11" t="s">
        <v>82</v>
      </c>
      <c r="AW441" s="11" t="s">
        <v>33</v>
      </c>
      <c r="AX441" s="11" t="s">
        <v>72</v>
      </c>
      <c r="AY441" s="226" t="s">
        <v>145</v>
      </c>
    </row>
    <row r="442" s="11" customFormat="1">
      <c r="B442" s="215"/>
      <c r="C442" s="216"/>
      <c r="D442" s="217" t="s">
        <v>155</v>
      </c>
      <c r="E442" s="218" t="s">
        <v>19</v>
      </c>
      <c r="F442" s="219" t="s">
        <v>602</v>
      </c>
      <c r="G442" s="216"/>
      <c r="H442" s="220">
        <v>23.75</v>
      </c>
      <c r="I442" s="221"/>
      <c r="J442" s="216"/>
      <c r="K442" s="216"/>
      <c r="L442" s="222"/>
      <c r="M442" s="223"/>
      <c r="N442" s="224"/>
      <c r="O442" s="224"/>
      <c r="P442" s="224"/>
      <c r="Q442" s="224"/>
      <c r="R442" s="224"/>
      <c r="S442" s="224"/>
      <c r="T442" s="225"/>
      <c r="AT442" s="226" t="s">
        <v>155</v>
      </c>
      <c r="AU442" s="226" t="s">
        <v>82</v>
      </c>
      <c r="AV442" s="11" t="s">
        <v>82</v>
      </c>
      <c r="AW442" s="11" t="s">
        <v>33</v>
      </c>
      <c r="AX442" s="11" t="s">
        <v>72</v>
      </c>
      <c r="AY442" s="226" t="s">
        <v>145</v>
      </c>
    </row>
    <row r="443" s="11" customFormat="1">
      <c r="B443" s="215"/>
      <c r="C443" s="216"/>
      <c r="D443" s="217" t="s">
        <v>155</v>
      </c>
      <c r="E443" s="218" t="s">
        <v>19</v>
      </c>
      <c r="F443" s="219" t="s">
        <v>603</v>
      </c>
      <c r="G443" s="216"/>
      <c r="H443" s="220">
        <v>41.200000000000003</v>
      </c>
      <c r="I443" s="221"/>
      <c r="J443" s="216"/>
      <c r="K443" s="216"/>
      <c r="L443" s="222"/>
      <c r="M443" s="223"/>
      <c r="N443" s="224"/>
      <c r="O443" s="224"/>
      <c r="P443" s="224"/>
      <c r="Q443" s="224"/>
      <c r="R443" s="224"/>
      <c r="S443" s="224"/>
      <c r="T443" s="225"/>
      <c r="AT443" s="226" t="s">
        <v>155</v>
      </c>
      <c r="AU443" s="226" t="s">
        <v>82</v>
      </c>
      <c r="AV443" s="11" t="s">
        <v>82</v>
      </c>
      <c r="AW443" s="11" t="s">
        <v>33</v>
      </c>
      <c r="AX443" s="11" t="s">
        <v>72</v>
      </c>
      <c r="AY443" s="226" t="s">
        <v>145</v>
      </c>
    </row>
    <row r="444" s="12" customFormat="1">
      <c r="B444" s="227"/>
      <c r="C444" s="228"/>
      <c r="D444" s="217" t="s">
        <v>155</v>
      </c>
      <c r="E444" s="229" t="s">
        <v>19</v>
      </c>
      <c r="F444" s="230" t="s">
        <v>157</v>
      </c>
      <c r="G444" s="228"/>
      <c r="H444" s="231">
        <v>98.950000000000003</v>
      </c>
      <c r="I444" s="232"/>
      <c r="J444" s="228"/>
      <c r="K444" s="228"/>
      <c r="L444" s="233"/>
      <c r="M444" s="234"/>
      <c r="N444" s="235"/>
      <c r="O444" s="235"/>
      <c r="P444" s="235"/>
      <c r="Q444" s="235"/>
      <c r="R444" s="235"/>
      <c r="S444" s="235"/>
      <c r="T444" s="236"/>
      <c r="AT444" s="237" t="s">
        <v>155</v>
      </c>
      <c r="AU444" s="237" t="s">
        <v>82</v>
      </c>
      <c r="AV444" s="12" t="s">
        <v>153</v>
      </c>
      <c r="AW444" s="12" t="s">
        <v>33</v>
      </c>
      <c r="AX444" s="12" t="s">
        <v>80</v>
      </c>
      <c r="AY444" s="237" t="s">
        <v>145</v>
      </c>
    </row>
    <row r="445" s="1" customFormat="1" ht="16.5" customHeight="1">
      <c r="B445" s="37"/>
      <c r="C445" s="203" t="s">
        <v>604</v>
      </c>
      <c r="D445" s="203" t="s">
        <v>148</v>
      </c>
      <c r="E445" s="204" t="s">
        <v>605</v>
      </c>
      <c r="F445" s="205" t="s">
        <v>606</v>
      </c>
      <c r="G445" s="206" t="s">
        <v>274</v>
      </c>
      <c r="H445" s="207">
        <v>4</v>
      </c>
      <c r="I445" s="208"/>
      <c r="J445" s="209">
        <f>ROUND(I445*H445,2)</f>
        <v>0</v>
      </c>
      <c r="K445" s="205" t="s">
        <v>19</v>
      </c>
      <c r="L445" s="42"/>
      <c r="M445" s="210" t="s">
        <v>19</v>
      </c>
      <c r="N445" s="211" t="s">
        <v>43</v>
      </c>
      <c r="O445" s="78"/>
      <c r="P445" s="212">
        <f>O445*H445</f>
        <v>0</v>
      </c>
      <c r="Q445" s="212">
        <v>0</v>
      </c>
      <c r="R445" s="212">
        <f>Q445*H445</f>
        <v>0</v>
      </c>
      <c r="S445" s="212">
        <v>0.053999999999999999</v>
      </c>
      <c r="T445" s="213">
        <f>S445*H445</f>
        <v>0.216</v>
      </c>
      <c r="AR445" s="16" t="s">
        <v>153</v>
      </c>
      <c r="AT445" s="16" t="s">
        <v>148</v>
      </c>
      <c r="AU445" s="16" t="s">
        <v>82</v>
      </c>
      <c r="AY445" s="16" t="s">
        <v>145</v>
      </c>
      <c r="BE445" s="214">
        <f>IF(N445="základní",J445,0)</f>
        <v>0</v>
      </c>
      <c r="BF445" s="214">
        <f>IF(N445="snížená",J445,0)</f>
        <v>0</v>
      </c>
      <c r="BG445" s="214">
        <f>IF(N445="zákl. přenesená",J445,0)</f>
        <v>0</v>
      </c>
      <c r="BH445" s="214">
        <f>IF(N445="sníž. přenesená",J445,0)</f>
        <v>0</v>
      </c>
      <c r="BI445" s="214">
        <f>IF(N445="nulová",J445,0)</f>
        <v>0</v>
      </c>
      <c r="BJ445" s="16" t="s">
        <v>80</v>
      </c>
      <c r="BK445" s="214">
        <f>ROUND(I445*H445,2)</f>
        <v>0</v>
      </c>
      <c r="BL445" s="16" t="s">
        <v>153</v>
      </c>
      <c r="BM445" s="16" t="s">
        <v>607</v>
      </c>
    </row>
    <row r="446" s="11" customFormat="1">
      <c r="B446" s="215"/>
      <c r="C446" s="216"/>
      <c r="D446" s="217" t="s">
        <v>155</v>
      </c>
      <c r="E446" s="218" t="s">
        <v>19</v>
      </c>
      <c r="F446" s="219" t="s">
        <v>153</v>
      </c>
      <c r="G446" s="216"/>
      <c r="H446" s="220">
        <v>4</v>
      </c>
      <c r="I446" s="221"/>
      <c r="J446" s="216"/>
      <c r="K446" s="216"/>
      <c r="L446" s="222"/>
      <c r="M446" s="223"/>
      <c r="N446" s="224"/>
      <c r="O446" s="224"/>
      <c r="P446" s="224"/>
      <c r="Q446" s="224"/>
      <c r="R446" s="224"/>
      <c r="S446" s="224"/>
      <c r="T446" s="225"/>
      <c r="AT446" s="226" t="s">
        <v>155</v>
      </c>
      <c r="AU446" s="226" t="s">
        <v>82</v>
      </c>
      <c r="AV446" s="11" t="s">
        <v>82</v>
      </c>
      <c r="AW446" s="11" t="s">
        <v>33</v>
      </c>
      <c r="AX446" s="11" t="s">
        <v>72</v>
      </c>
      <c r="AY446" s="226" t="s">
        <v>145</v>
      </c>
    </row>
    <row r="447" s="13" customFormat="1">
      <c r="B447" s="238"/>
      <c r="C447" s="239"/>
      <c r="D447" s="217" t="s">
        <v>155</v>
      </c>
      <c r="E447" s="240" t="s">
        <v>19</v>
      </c>
      <c r="F447" s="241" t="s">
        <v>608</v>
      </c>
      <c r="G447" s="239"/>
      <c r="H447" s="240" t="s">
        <v>19</v>
      </c>
      <c r="I447" s="242"/>
      <c r="J447" s="239"/>
      <c r="K447" s="239"/>
      <c r="L447" s="243"/>
      <c r="M447" s="244"/>
      <c r="N447" s="245"/>
      <c r="O447" s="245"/>
      <c r="P447" s="245"/>
      <c r="Q447" s="245"/>
      <c r="R447" s="245"/>
      <c r="S447" s="245"/>
      <c r="T447" s="246"/>
      <c r="AT447" s="247" t="s">
        <v>155</v>
      </c>
      <c r="AU447" s="247" t="s">
        <v>82</v>
      </c>
      <c r="AV447" s="13" t="s">
        <v>80</v>
      </c>
      <c r="AW447" s="13" t="s">
        <v>33</v>
      </c>
      <c r="AX447" s="13" t="s">
        <v>72</v>
      </c>
      <c r="AY447" s="247" t="s">
        <v>145</v>
      </c>
    </row>
    <row r="448" s="12" customFormat="1">
      <c r="B448" s="227"/>
      <c r="C448" s="228"/>
      <c r="D448" s="217" t="s">
        <v>155</v>
      </c>
      <c r="E448" s="229" t="s">
        <v>19</v>
      </c>
      <c r="F448" s="230" t="s">
        <v>157</v>
      </c>
      <c r="G448" s="228"/>
      <c r="H448" s="231">
        <v>4</v>
      </c>
      <c r="I448" s="232"/>
      <c r="J448" s="228"/>
      <c r="K448" s="228"/>
      <c r="L448" s="233"/>
      <c r="M448" s="234"/>
      <c r="N448" s="235"/>
      <c r="O448" s="235"/>
      <c r="P448" s="235"/>
      <c r="Q448" s="235"/>
      <c r="R448" s="235"/>
      <c r="S448" s="235"/>
      <c r="T448" s="236"/>
      <c r="AT448" s="237" t="s">
        <v>155</v>
      </c>
      <c r="AU448" s="237" t="s">
        <v>82</v>
      </c>
      <c r="AV448" s="12" t="s">
        <v>153</v>
      </c>
      <c r="AW448" s="12" t="s">
        <v>33</v>
      </c>
      <c r="AX448" s="12" t="s">
        <v>80</v>
      </c>
      <c r="AY448" s="237" t="s">
        <v>145</v>
      </c>
    </row>
    <row r="449" s="1" customFormat="1" ht="16.5" customHeight="1">
      <c r="B449" s="37"/>
      <c r="C449" s="203" t="s">
        <v>609</v>
      </c>
      <c r="D449" s="203" t="s">
        <v>148</v>
      </c>
      <c r="E449" s="204" t="s">
        <v>610</v>
      </c>
      <c r="F449" s="205" t="s">
        <v>611</v>
      </c>
      <c r="G449" s="206" t="s">
        <v>167</v>
      </c>
      <c r="H449" s="207">
        <v>95.900000000000006</v>
      </c>
      <c r="I449" s="208"/>
      <c r="J449" s="209">
        <f>ROUND(I449*H449,2)</f>
        <v>0</v>
      </c>
      <c r="K449" s="205" t="s">
        <v>152</v>
      </c>
      <c r="L449" s="42"/>
      <c r="M449" s="210" t="s">
        <v>19</v>
      </c>
      <c r="N449" s="211" t="s">
        <v>43</v>
      </c>
      <c r="O449" s="78"/>
      <c r="P449" s="212">
        <f>O449*H449</f>
        <v>0</v>
      </c>
      <c r="Q449" s="212">
        <v>0</v>
      </c>
      <c r="R449" s="212">
        <f>Q449*H449</f>
        <v>0</v>
      </c>
      <c r="S449" s="212">
        <v>0.01</v>
      </c>
      <c r="T449" s="213">
        <f>S449*H449</f>
        <v>0.95900000000000007</v>
      </c>
      <c r="AR449" s="16" t="s">
        <v>153</v>
      </c>
      <c r="AT449" s="16" t="s">
        <v>148</v>
      </c>
      <c r="AU449" s="16" t="s">
        <v>82</v>
      </c>
      <c r="AY449" s="16" t="s">
        <v>145</v>
      </c>
      <c r="BE449" s="214">
        <f>IF(N449="základní",J449,0)</f>
        <v>0</v>
      </c>
      <c r="BF449" s="214">
        <f>IF(N449="snížená",J449,0)</f>
        <v>0</v>
      </c>
      <c r="BG449" s="214">
        <f>IF(N449="zákl. přenesená",J449,0)</f>
        <v>0</v>
      </c>
      <c r="BH449" s="214">
        <f>IF(N449="sníž. přenesená",J449,0)</f>
        <v>0</v>
      </c>
      <c r="BI449" s="214">
        <f>IF(N449="nulová",J449,0)</f>
        <v>0</v>
      </c>
      <c r="BJ449" s="16" t="s">
        <v>80</v>
      </c>
      <c r="BK449" s="214">
        <f>ROUND(I449*H449,2)</f>
        <v>0</v>
      </c>
      <c r="BL449" s="16" t="s">
        <v>153</v>
      </c>
      <c r="BM449" s="16" t="s">
        <v>612</v>
      </c>
    </row>
    <row r="450" s="1" customFormat="1">
      <c r="B450" s="37"/>
      <c r="C450" s="38"/>
      <c r="D450" s="217" t="s">
        <v>173</v>
      </c>
      <c r="E450" s="38"/>
      <c r="F450" s="248" t="s">
        <v>613</v>
      </c>
      <c r="G450" s="38"/>
      <c r="H450" s="38"/>
      <c r="I450" s="129"/>
      <c r="J450" s="38"/>
      <c r="K450" s="38"/>
      <c r="L450" s="42"/>
      <c r="M450" s="249"/>
      <c r="N450" s="78"/>
      <c r="O450" s="78"/>
      <c r="P450" s="78"/>
      <c r="Q450" s="78"/>
      <c r="R450" s="78"/>
      <c r="S450" s="78"/>
      <c r="T450" s="79"/>
      <c r="AT450" s="16" t="s">
        <v>173</v>
      </c>
      <c r="AU450" s="16" t="s">
        <v>82</v>
      </c>
    </row>
    <row r="451" s="1" customFormat="1" ht="22.5" customHeight="1">
      <c r="B451" s="37"/>
      <c r="C451" s="203" t="s">
        <v>614</v>
      </c>
      <c r="D451" s="203" t="s">
        <v>148</v>
      </c>
      <c r="E451" s="204" t="s">
        <v>615</v>
      </c>
      <c r="F451" s="205" t="s">
        <v>616</v>
      </c>
      <c r="G451" s="206" t="s">
        <v>167</v>
      </c>
      <c r="H451" s="207">
        <v>848.54499999999996</v>
      </c>
      <c r="I451" s="208"/>
      <c r="J451" s="209">
        <f>ROUND(I451*H451,2)</f>
        <v>0</v>
      </c>
      <c r="K451" s="205" t="s">
        <v>152</v>
      </c>
      <c r="L451" s="42"/>
      <c r="M451" s="210" t="s">
        <v>19</v>
      </c>
      <c r="N451" s="211" t="s">
        <v>43</v>
      </c>
      <c r="O451" s="78"/>
      <c r="P451" s="212">
        <f>O451*H451</f>
        <v>0</v>
      </c>
      <c r="Q451" s="212">
        <v>0</v>
      </c>
      <c r="R451" s="212">
        <f>Q451*H451</f>
        <v>0</v>
      </c>
      <c r="S451" s="212">
        <v>0.02</v>
      </c>
      <c r="T451" s="213">
        <f>S451*H451</f>
        <v>16.9709</v>
      </c>
      <c r="AR451" s="16" t="s">
        <v>153</v>
      </c>
      <c r="AT451" s="16" t="s">
        <v>148</v>
      </c>
      <c r="AU451" s="16" t="s">
        <v>82</v>
      </c>
      <c r="AY451" s="16" t="s">
        <v>145</v>
      </c>
      <c r="BE451" s="214">
        <f>IF(N451="základní",J451,0)</f>
        <v>0</v>
      </c>
      <c r="BF451" s="214">
        <f>IF(N451="snížená",J451,0)</f>
        <v>0</v>
      </c>
      <c r="BG451" s="214">
        <f>IF(N451="zákl. přenesená",J451,0)</f>
        <v>0</v>
      </c>
      <c r="BH451" s="214">
        <f>IF(N451="sníž. přenesená",J451,0)</f>
        <v>0</v>
      </c>
      <c r="BI451" s="214">
        <f>IF(N451="nulová",J451,0)</f>
        <v>0</v>
      </c>
      <c r="BJ451" s="16" t="s">
        <v>80</v>
      </c>
      <c r="BK451" s="214">
        <f>ROUND(I451*H451,2)</f>
        <v>0</v>
      </c>
      <c r="BL451" s="16" t="s">
        <v>153</v>
      </c>
      <c r="BM451" s="16" t="s">
        <v>617</v>
      </c>
    </row>
    <row r="452" s="1" customFormat="1">
      <c r="B452" s="37"/>
      <c r="C452" s="38"/>
      <c r="D452" s="217" t="s">
        <v>173</v>
      </c>
      <c r="E452" s="38"/>
      <c r="F452" s="248" t="s">
        <v>613</v>
      </c>
      <c r="G452" s="38"/>
      <c r="H452" s="38"/>
      <c r="I452" s="129"/>
      <c r="J452" s="38"/>
      <c r="K452" s="38"/>
      <c r="L452" s="42"/>
      <c r="M452" s="249"/>
      <c r="N452" s="78"/>
      <c r="O452" s="78"/>
      <c r="P452" s="78"/>
      <c r="Q452" s="78"/>
      <c r="R452" s="78"/>
      <c r="S452" s="78"/>
      <c r="T452" s="79"/>
      <c r="AT452" s="16" t="s">
        <v>173</v>
      </c>
      <c r="AU452" s="16" t="s">
        <v>82</v>
      </c>
    </row>
    <row r="453" s="11" customFormat="1">
      <c r="B453" s="215"/>
      <c r="C453" s="216"/>
      <c r="D453" s="217" t="s">
        <v>155</v>
      </c>
      <c r="E453" s="218" t="s">
        <v>19</v>
      </c>
      <c r="F453" s="219" t="s">
        <v>618</v>
      </c>
      <c r="G453" s="216"/>
      <c r="H453" s="220">
        <v>848.54499999999996</v>
      </c>
      <c r="I453" s="221"/>
      <c r="J453" s="216"/>
      <c r="K453" s="216"/>
      <c r="L453" s="222"/>
      <c r="M453" s="223"/>
      <c r="N453" s="224"/>
      <c r="O453" s="224"/>
      <c r="P453" s="224"/>
      <c r="Q453" s="224"/>
      <c r="R453" s="224"/>
      <c r="S453" s="224"/>
      <c r="T453" s="225"/>
      <c r="AT453" s="226" t="s">
        <v>155</v>
      </c>
      <c r="AU453" s="226" t="s">
        <v>82</v>
      </c>
      <c r="AV453" s="11" t="s">
        <v>82</v>
      </c>
      <c r="AW453" s="11" t="s">
        <v>33</v>
      </c>
      <c r="AX453" s="11" t="s">
        <v>72</v>
      </c>
      <c r="AY453" s="226" t="s">
        <v>145</v>
      </c>
    </row>
    <row r="454" s="12" customFormat="1">
      <c r="B454" s="227"/>
      <c r="C454" s="228"/>
      <c r="D454" s="217" t="s">
        <v>155</v>
      </c>
      <c r="E454" s="229" t="s">
        <v>19</v>
      </c>
      <c r="F454" s="230" t="s">
        <v>157</v>
      </c>
      <c r="G454" s="228"/>
      <c r="H454" s="231">
        <v>848.54499999999996</v>
      </c>
      <c r="I454" s="232"/>
      <c r="J454" s="228"/>
      <c r="K454" s="228"/>
      <c r="L454" s="233"/>
      <c r="M454" s="234"/>
      <c r="N454" s="235"/>
      <c r="O454" s="235"/>
      <c r="P454" s="235"/>
      <c r="Q454" s="235"/>
      <c r="R454" s="235"/>
      <c r="S454" s="235"/>
      <c r="T454" s="236"/>
      <c r="AT454" s="237" t="s">
        <v>155</v>
      </c>
      <c r="AU454" s="237" t="s">
        <v>82</v>
      </c>
      <c r="AV454" s="12" t="s">
        <v>153</v>
      </c>
      <c r="AW454" s="12" t="s">
        <v>33</v>
      </c>
      <c r="AX454" s="12" t="s">
        <v>80</v>
      </c>
      <c r="AY454" s="237" t="s">
        <v>145</v>
      </c>
    </row>
    <row r="455" s="1" customFormat="1" ht="22.5" customHeight="1">
      <c r="B455" s="37"/>
      <c r="C455" s="203" t="s">
        <v>619</v>
      </c>
      <c r="D455" s="203" t="s">
        <v>148</v>
      </c>
      <c r="E455" s="204" t="s">
        <v>620</v>
      </c>
      <c r="F455" s="205" t="s">
        <v>621</v>
      </c>
      <c r="G455" s="206" t="s">
        <v>167</v>
      </c>
      <c r="H455" s="207">
        <v>16.170000000000002</v>
      </c>
      <c r="I455" s="208"/>
      <c r="J455" s="209">
        <f>ROUND(I455*H455,2)</f>
        <v>0</v>
      </c>
      <c r="K455" s="205" t="s">
        <v>152</v>
      </c>
      <c r="L455" s="42"/>
      <c r="M455" s="210" t="s">
        <v>19</v>
      </c>
      <c r="N455" s="211" t="s">
        <v>43</v>
      </c>
      <c r="O455" s="78"/>
      <c r="P455" s="212">
        <f>O455*H455</f>
        <v>0</v>
      </c>
      <c r="Q455" s="212">
        <v>0</v>
      </c>
      <c r="R455" s="212">
        <f>Q455*H455</f>
        <v>0</v>
      </c>
      <c r="S455" s="212">
        <v>0.045999999999999999</v>
      </c>
      <c r="T455" s="213">
        <f>S455*H455</f>
        <v>0.74382000000000004</v>
      </c>
      <c r="AR455" s="16" t="s">
        <v>153</v>
      </c>
      <c r="AT455" s="16" t="s">
        <v>148</v>
      </c>
      <c r="AU455" s="16" t="s">
        <v>82</v>
      </c>
      <c r="AY455" s="16" t="s">
        <v>145</v>
      </c>
      <c r="BE455" s="214">
        <f>IF(N455="základní",J455,0)</f>
        <v>0</v>
      </c>
      <c r="BF455" s="214">
        <f>IF(N455="snížená",J455,0)</f>
        <v>0</v>
      </c>
      <c r="BG455" s="214">
        <f>IF(N455="zákl. přenesená",J455,0)</f>
        <v>0</v>
      </c>
      <c r="BH455" s="214">
        <f>IF(N455="sníž. přenesená",J455,0)</f>
        <v>0</v>
      </c>
      <c r="BI455" s="214">
        <f>IF(N455="nulová",J455,0)</f>
        <v>0</v>
      </c>
      <c r="BJ455" s="16" t="s">
        <v>80</v>
      </c>
      <c r="BK455" s="214">
        <f>ROUND(I455*H455,2)</f>
        <v>0</v>
      </c>
      <c r="BL455" s="16" t="s">
        <v>153</v>
      </c>
      <c r="BM455" s="16" t="s">
        <v>622</v>
      </c>
    </row>
    <row r="456" s="1" customFormat="1">
      <c r="B456" s="37"/>
      <c r="C456" s="38"/>
      <c r="D456" s="217" t="s">
        <v>173</v>
      </c>
      <c r="E456" s="38"/>
      <c r="F456" s="248" t="s">
        <v>613</v>
      </c>
      <c r="G456" s="38"/>
      <c r="H456" s="38"/>
      <c r="I456" s="129"/>
      <c r="J456" s="38"/>
      <c r="K456" s="38"/>
      <c r="L456" s="42"/>
      <c r="M456" s="249"/>
      <c r="N456" s="78"/>
      <c r="O456" s="78"/>
      <c r="P456" s="78"/>
      <c r="Q456" s="78"/>
      <c r="R456" s="78"/>
      <c r="S456" s="78"/>
      <c r="T456" s="79"/>
      <c r="AT456" s="16" t="s">
        <v>173</v>
      </c>
      <c r="AU456" s="16" t="s">
        <v>82</v>
      </c>
    </row>
    <row r="457" s="11" customFormat="1">
      <c r="B457" s="215"/>
      <c r="C457" s="216"/>
      <c r="D457" s="217" t="s">
        <v>155</v>
      </c>
      <c r="E457" s="218" t="s">
        <v>19</v>
      </c>
      <c r="F457" s="219" t="s">
        <v>623</v>
      </c>
      <c r="G457" s="216"/>
      <c r="H457" s="220">
        <v>2.79</v>
      </c>
      <c r="I457" s="221"/>
      <c r="J457" s="216"/>
      <c r="K457" s="216"/>
      <c r="L457" s="222"/>
      <c r="M457" s="223"/>
      <c r="N457" s="224"/>
      <c r="O457" s="224"/>
      <c r="P457" s="224"/>
      <c r="Q457" s="224"/>
      <c r="R457" s="224"/>
      <c r="S457" s="224"/>
      <c r="T457" s="225"/>
      <c r="AT457" s="226" t="s">
        <v>155</v>
      </c>
      <c r="AU457" s="226" t="s">
        <v>82</v>
      </c>
      <c r="AV457" s="11" t="s">
        <v>82</v>
      </c>
      <c r="AW457" s="11" t="s">
        <v>33</v>
      </c>
      <c r="AX457" s="11" t="s">
        <v>72</v>
      </c>
      <c r="AY457" s="226" t="s">
        <v>145</v>
      </c>
    </row>
    <row r="458" s="11" customFormat="1">
      <c r="B458" s="215"/>
      <c r="C458" s="216"/>
      <c r="D458" s="217" t="s">
        <v>155</v>
      </c>
      <c r="E458" s="218" t="s">
        <v>19</v>
      </c>
      <c r="F458" s="219" t="s">
        <v>624</v>
      </c>
      <c r="G458" s="216"/>
      <c r="H458" s="220">
        <v>4.6799999999999997</v>
      </c>
      <c r="I458" s="221"/>
      <c r="J458" s="216"/>
      <c r="K458" s="216"/>
      <c r="L458" s="222"/>
      <c r="M458" s="223"/>
      <c r="N458" s="224"/>
      <c r="O458" s="224"/>
      <c r="P458" s="224"/>
      <c r="Q458" s="224"/>
      <c r="R458" s="224"/>
      <c r="S458" s="224"/>
      <c r="T458" s="225"/>
      <c r="AT458" s="226" t="s">
        <v>155</v>
      </c>
      <c r="AU458" s="226" t="s">
        <v>82</v>
      </c>
      <c r="AV458" s="11" t="s">
        <v>82</v>
      </c>
      <c r="AW458" s="11" t="s">
        <v>33</v>
      </c>
      <c r="AX458" s="11" t="s">
        <v>72</v>
      </c>
      <c r="AY458" s="226" t="s">
        <v>145</v>
      </c>
    </row>
    <row r="459" s="11" customFormat="1">
      <c r="B459" s="215"/>
      <c r="C459" s="216"/>
      <c r="D459" s="217" t="s">
        <v>155</v>
      </c>
      <c r="E459" s="218" t="s">
        <v>19</v>
      </c>
      <c r="F459" s="219" t="s">
        <v>625</v>
      </c>
      <c r="G459" s="216"/>
      <c r="H459" s="220">
        <v>8.6999999999999993</v>
      </c>
      <c r="I459" s="221"/>
      <c r="J459" s="216"/>
      <c r="K459" s="216"/>
      <c r="L459" s="222"/>
      <c r="M459" s="223"/>
      <c r="N459" s="224"/>
      <c r="O459" s="224"/>
      <c r="P459" s="224"/>
      <c r="Q459" s="224"/>
      <c r="R459" s="224"/>
      <c r="S459" s="224"/>
      <c r="T459" s="225"/>
      <c r="AT459" s="226" t="s">
        <v>155</v>
      </c>
      <c r="AU459" s="226" t="s">
        <v>82</v>
      </c>
      <c r="AV459" s="11" t="s">
        <v>82</v>
      </c>
      <c r="AW459" s="11" t="s">
        <v>33</v>
      </c>
      <c r="AX459" s="11" t="s">
        <v>72</v>
      </c>
      <c r="AY459" s="226" t="s">
        <v>145</v>
      </c>
    </row>
    <row r="460" s="13" customFormat="1">
      <c r="B460" s="238"/>
      <c r="C460" s="239"/>
      <c r="D460" s="217" t="s">
        <v>155</v>
      </c>
      <c r="E460" s="240" t="s">
        <v>19</v>
      </c>
      <c r="F460" s="241" t="s">
        <v>626</v>
      </c>
      <c r="G460" s="239"/>
      <c r="H460" s="240" t="s">
        <v>19</v>
      </c>
      <c r="I460" s="242"/>
      <c r="J460" s="239"/>
      <c r="K460" s="239"/>
      <c r="L460" s="243"/>
      <c r="M460" s="244"/>
      <c r="N460" s="245"/>
      <c r="O460" s="245"/>
      <c r="P460" s="245"/>
      <c r="Q460" s="245"/>
      <c r="R460" s="245"/>
      <c r="S460" s="245"/>
      <c r="T460" s="246"/>
      <c r="AT460" s="247" t="s">
        <v>155</v>
      </c>
      <c r="AU460" s="247" t="s">
        <v>82</v>
      </c>
      <c r="AV460" s="13" t="s">
        <v>80</v>
      </c>
      <c r="AW460" s="13" t="s">
        <v>33</v>
      </c>
      <c r="AX460" s="13" t="s">
        <v>72</v>
      </c>
      <c r="AY460" s="247" t="s">
        <v>145</v>
      </c>
    </row>
    <row r="461" s="12" customFormat="1">
      <c r="B461" s="227"/>
      <c r="C461" s="228"/>
      <c r="D461" s="217" t="s">
        <v>155</v>
      </c>
      <c r="E461" s="229" t="s">
        <v>19</v>
      </c>
      <c r="F461" s="230" t="s">
        <v>157</v>
      </c>
      <c r="G461" s="228"/>
      <c r="H461" s="231">
        <v>16.170000000000002</v>
      </c>
      <c r="I461" s="232"/>
      <c r="J461" s="228"/>
      <c r="K461" s="228"/>
      <c r="L461" s="233"/>
      <c r="M461" s="234"/>
      <c r="N461" s="235"/>
      <c r="O461" s="235"/>
      <c r="P461" s="235"/>
      <c r="Q461" s="235"/>
      <c r="R461" s="235"/>
      <c r="S461" s="235"/>
      <c r="T461" s="236"/>
      <c r="AT461" s="237" t="s">
        <v>155</v>
      </c>
      <c r="AU461" s="237" t="s">
        <v>82</v>
      </c>
      <c r="AV461" s="12" t="s">
        <v>153</v>
      </c>
      <c r="AW461" s="12" t="s">
        <v>33</v>
      </c>
      <c r="AX461" s="12" t="s">
        <v>80</v>
      </c>
      <c r="AY461" s="237" t="s">
        <v>145</v>
      </c>
    </row>
    <row r="462" s="1" customFormat="1" ht="22.5" customHeight="1">
      <c r="B462" s="37"/>
      <c r="C462" s="203" t="s">
        <v>627</v>
      </c>
      <c r="D462" s="203" t="s">
        <v>148</v>
      </c>
      <c r="E462" s="204" t="s">
        <v>628</v>
      </c>
      <c r="F462" s="205" t="s">
        <v>629</v>
      </c>
      <c r="G462" s="206" t="s">
        <v>167</v>
      </c>
      <c r="H462" s="207">
        <v>22.725000000000001</v>
      </c>
      <c r="I462" s="208"/>
      <c r="J462" s="209">
        <f>ROUND(I462*H462,2)</f>
        <v>0</v>
      </c>
      <c r="K462" s="205" t="s">
        <v>152</v>
      </c>
      <c r="L462" s="42"/>
      <c r="M462" s="210" t="s">
        <v>19</v>
      </c>
      <c r="N462" s="211" t="s">
        <v>43</v>
      </c>
      <c r="O462" s="78"/>
      <c r="P462" s="212">
        <f>O462*H462</f>
        <v>0</v>
      </c>
      <c r="Q462" s="212">
        <v>0</v>
      </c>
      <c r="R462" s="212">
        <f>Q462*H462</f>
        <v>0</v>
      </c>
      <c r="S462" s="212">
        <v>0.068000000000000005</v>
      </c>
      <c r="T462" s="213">
        <f>S462*H462</f>
        <v>1.5453000000000001</v>
      </c>
      <c r="AR462" s="16" t="s">
        <v>153</v>
      </c>
      <c r="AT462" s="16" t="s">
        <v>148</v>
      </c>
      <c r="AU462" s="16" t="s">
        <v>82</v>
      </c>
      <c r="AY462" s="16" t="s">
        <v>145</v>
      </c>
      <c r="BE462" s="214">
        <f>IF(N462="základní",J462,0)</f>
        <v>0</v>
      </c>
      <c r="BF462" s="214">
        <f>IF(N462="snížená",J462,0)</f>
        <v>0</v>
      </c>
      <c r="BG462" s="214">
        <f>IF(N462="zákl. přenesená",J462,0)</f>
        <v>0</v>
      </c>
      <c r="BH462" s="214">
        <f>IF(N462="sníž. přenesená",J462,0)</f>
        <v>0</v>
      </c>
      <c r="BI462" s="214">
        <f>IF(N462="nulová",J462,0)</f>
        <v>0</v>
      </c>
      <c r="BJ462" s="16" t="s">
        <v>80</v>
      </c>
      <c r="BK462" s="214">
        <f>ROUND(I462*H462,2)</f>
        <v>0</v>
      </c>
      <c r="BL462" s="16" t="s">
        <v>153</v>
      </c>
      <c r="BM462" s="16" t="s">
        <v>630</v>
      </c>
    </row>
    <row r="463" s="1" customFormat="1">
      <c r="B463" s="37"/>
      <c r="C463" s="38"/>
      <c r="D463" s="217" t="s">
        <v>173</v>
      </c>
      <c r="E463" s="38"/>
      <c r="F463" s="248" t="s">
        <v>549</v>
      </c>
      <c r="G463" s="38"/>
      <c r="H463" s="38"/>
      <c r="I463" s="129"/>
      <c r="J463" s="38"/>
      <c r="K463" s="38"/>
      <c r="L463" s="42"/>
      <c r="M463" s="249"/>
      <c r="N463" s="78"/>
      <c r="O463" s="78"/>
      <c r="P463" s="78"/>
      <c r="Q463" s="78"/>
      <c r="R463" s="78"/>
      <c r="S463" s="78"/>
      <c r="T463" s="79"/>
      <c r="AT463" s="16" t="s">
        <v>173</v>
      </c>
      <c r="AU463" s="16" t="s">
        <v>82</v>
      </c>
    </row>
    <row r="464" s="11" customFormat="1">
      <c r="B464" s="215"/>
      <c r="C464" s="216"/>
      <c r="D464" s="217" t="s">
        <v>155</v>
      </c>
      <c r="E464" s="218" t="s">
        <v>19</v>
      </c>
      <c r="F464" s="219" t="s">
        <v>631</v>
      </c>
      <c r="G464" s="216"/>
      <c r="H464" s="220">
        <v>6.9749999999999996</v>
      </c>
      <c r="I464" s="221"/>
      <c r="J464" s="216"/>
      <c r="K464" s="216"/>
      <c r="L464" s="222"/>
      <c r="M464" s="223"/>
      <c r="N464" s="224"/>
      <c r="O464" s="224"/>
      <c r="P464" s="224"/>
      <c r="Q464" s="224"/>
      <c r="R464" s="224"/>
      <c r="S464" s="224"/>
      <c r="T464" s="225"/>
      <c r="AT464" s="226" t="s">
        <v>155</v>
      </c>
      <c r="AU464" s="226" t="s">
        <v>82</v>
      </c>
      <c r="AV464" s="11" t="s">
        <v>82</v>
      </c>
      <c r="AW464" s="11" t="s">
        <v>33</v>
      </c>
      <c r="AX464" s="11" t="s">
        <v>72</v>
      </c>
      <c r="AY464" s="226" t="s">
        <v>145</v>
      </c>
    </row>
    <row r="465" s="11" customFormat="1">
      <c r="B465" s="215"/>
      <c r="C465" s="216"/>
      <c r="D465" s="217" t="s">
        <v>155</v>
      </c>
      <c r="E465" s="218" t="s">
        <v>19</v>
      </c>
      <c r="F465" s="219" t="s">
        <v>632</v>
      </c>
      <c r="G465" s="216"/>
      <c r="H465" s="220">
        <v>10.5</v>
      </c>
      <c r="I465" s="221"/>
      <c r="J465" s="216"/>
      <c r="K465" s="216"/>
      <c r="L465" s="222"/>
      <c r="M465" s="223"/>
      <c r="N465" s="224"/>
      <c r="O465" s="224"/>
      <c r="P465" s="224"/>
      <c r="Q465" s="224"/>
      <c r="R465" s="224"/>
      <c r="S465" s="224"/>
      <c r="T465" s="225"/>
      <c r="AT465" s="226" t="s">
        <v>155</v>
      </c>
      <c r="AU465" s="226" t="s">
        <v>82</v>
      </c>
      <c r="AV465" s="11" t="s">
        <v>82</v>
      </c>
      <c r="AW465" s="11" t="s">
        <v>33</v>
      </c>
      <c r="AX465" s="11" t="s">
        <v>72</v>
      </c>
      <c r="AY465" s="226" t="s">
        <v>145</v>
      </c>
    </row>
    <row r="466" s="11" customFormat="1">
      <c r="B466" s="215"/>
      <c r="C466" s="216"/>
      <c r="D466" s="217" t="s">
        <v>155</v>
      </c>
      <c r="E466" s="218" t="s">
        <v>19</v>
      </c>
      <c r="F466" s="219" t="s">
        <v>633</v>
      </c>
      <c r="G466" s="216"/>
      <c r="H466" s="220">
        <v>5.25</v>
      </c>
      <c r="I466" s="221"/>
      <c r="J466" s="216"/>
      <c r="K466" s="216"/>
      <c r="L466" s="222"/>
      <c r="M466" s="223"/>
      <c r="N466" s="224"/>
      <c r="O466" s="224"/>
      <c r="P466" s="224"/>
      <c r="Q466" s="224"/>
      <c r="R466" s="224"/>
      <c r="S466" s="224"/>
      <c r="T466" s="225"/>
      <c r="AT466" s="226" t="s">
        <v>155</v>
      </c>
      <c r="AU466" s="226" t="s">
        <v>82</v>
      </c>
      <c r="AV466" s="11" t="s">
        <v>82</v>
      </c>
      <c r="AW466" s="11" t="s">
        <v>33</v>
      </c>
      <c r="AX466" s="11" t="s">
        <v>72</v>
      </c>
      <c r="AY466" s="226" t="s">
        <v>145</v>
      </c>
    </row>
    <row r="467" s="12" customFormat="1">
      <c r="B467" s="227"/>
      <c r="C467" s="228"/>
      <c r="D467" s="217" t="s">
        <v>155</v>
      </c>
      <c r="E467" s="229" t="s">
        <v>19</v>
      </c>
      <c r="F467" s="230" t="s">
        <v>157</v>
      </c>
      <c r="G467" s="228"/>
      <c r="H467" s="231">
        <v>22.725000000000001</v>
      </c>
      <c r="I467" s="232"/>
      <c r="J467" s="228"/>
      <c r="K467" s="228"/>
      <c r="L467" s="233"/>
      <c r="M467" s="234"/>
      <c r="N467" s="235"/>
      <c r="O467" s="235"/>
      <c r="P467" s="235"/>
      <c r="Q467" s="235"/>
      <c r="R467" s="235"/>
      <c r="S467" s="235"/>
      <c r="T467" s="236"/>
      <c r="AT467" s="237" t="s">
        <v>155</v>
      </c>
      <c r="AU467" s="237" t="s">
        <v>82</v>
      </c>
      <c r="AV467" s="12" t="s">
        <v>153</v>
      </c>
      <c r="AW467" s="12" t="s">
        <v>33</v>
      </c>
      <c r="AX467" s="12" t="s">
        <v>80</v>
      </c>
      <c r="AY467" s="237" t="s">
        <v>145</v>
      </c>
    </row>
    <row r="468" s="10" customFormat="1" ht="22.8" customHeight="1">
      <c r="B468" s="187"/>
      <c r="C468" s="188"/>
      <c r="D468" s="189" t="s">
        <v>71</v>
      </c>
      <c r="E468" s="201" t="s">
        <v>634</v>
      </c>
      <c r="F468" s="201" t="s">
        <v>635</v>
      </c>
      <c r="G468" s="188"/>
      <c r="H468" s="188"/>
      <c r="I468" s="191"/>
      <c r="J468" s="202">
        <f>BK468</f>
        <v>0</v>
      </c>
      <c r="K468" s="188"/>
      <c r="L468" s="193"/>
      <c r="M468" s="194"/>
      <c r="N468" s="195"/>
      <c r="O468" s="195"/>
      <c r="P468" s="196">
        <f>SUM(P469:P499)</f>
        <v>0</v>
      </c>
      <c r="Q468" s="195"/>
      <c r="R468" s="196">
        <f>SUM(R469:R499)</f>
        <v>0</v>
      </c>
      <c r="S468" s="195"/>
      <c r="T468" s="197">
        <f>SUM(T469:T499)</f>
        <v>0</v>
      </c>
      <c r="AR468" s="198" t="s">
        <v>80</v>
      </c>
      <c r="AT468" s="199" t="s">
        <v>71</v>
      </c>
      <c r="AU468" s="199" t="s">
        <v>80</v>
      </c>
      <c r="AY468" s="198" t="s">
        <v>145</v>
      </c>
      <c r="BK468" s="200">
        <f>SUM(BK469:BK499)</f>
        <v>0</v>
      </c>
    </row>
    <row r="469" s="1" customFormat="1" ht="22.5" customHeight="1">
      <c r="B469" s="37"/>
      <c r="C469" s="203" t="s">
        <v>636</v>
      </c>
      <c r="D469" s="203" t="s">
        <v>148</v>
      </c>
      <c r="E469" s="204" t="s">
        <v>637</v>
      </c>
      <c r="F469" s="205" t="s">
        <v>638</v>
      </c>
      <c r="G469" s="206" t="s">
        <v>182</v>
      </c>
      <c r="H469" s="207">
        <v>145.41499999999999</v>
      </c>
      <c r="I469" s="208"/>
      <c r="J469" s="209">
        <f>ROUND(I469*H469,2)</f>
        <v>0</v>
      </c>
      <c r="K469" s="205" t="s">
        <v>152</v>
      </c>
      <c r="L469" s="42"/>
      <c r="M469" s="210" t="s">
        <v>19</v>
      </c>
      <c r="N469" s="211" t="s">
        <v>43</v>
      </c>
      <c r="O469" s="78"/>
      <c r="P469" s="212">
        <f>O469*H469</f>
        <v>0</v>
      </c>
      <c r="Q469" s="212">
        <v>0</v>
      </c>
      <c r="R469" s="212">
        <f>Q469*H469</f>
        <v>0</v>
      </c>
      <c r="S469" s="212">
        <v>0</v>
      </c>
      <c r="T469" s="213">
        <f>S469*H469</f>
        <v>0</v>
      </c>
      <c r="AR469" s="16" t="s">
        <v>153</v>
      </c>
      <c r="AT469" s="16" t="s">
        <v>148</v>
      </c>
      <c r="AU469" s="16" t="s">
        <v>82</v>
      </c>
      <c r="AY469" s="16" t="s">
        <v>145</v>
      </c>
      <c r="BE469" s="214">
        <f>IF(N469="základní",J469,0)</f>
        <v>0</v>
      </c>
      <c r="BF469" s="214">
        <f>IF(N469="snížená",J469,0)</f>
        <v>0</v>
      </c>
      <c r="BG469" s="214">
        <f>IF(N469="zákl. přenesená",J469,0)</f>
        <v>0</v>
      </c>
      <c r="BH469" s="214">
        <f>IF(N469="sníž. přenesená",J469,0)</f>
        <v>0</v>
      </c>
      <c r="BI469" s="214">
        <f>IF(N469="nulová",J469,0)</f>
        <v>0</v>
      </c>
      <c r="BJ469" s="16" t="s">
        <v>80</v>
      </c>
      <c r="BK469" s="214">
        <f>ROUND(I469*H469,2)</f>
        <v>0</v>
      </c>
      <c r="BL469" s="16" t="s">
        <v>153</v>
      </c>
      <c r="BM469" s="16" t="s">
        <v>639</v>
      </c>
    </row>
    <row r="470" s="1" customFormat="1">
      <c r="B470" s="37"/>
      <c r="C470" s="38"/>
      <c r="D470" s="217" t="s">
        <v>173</v>
      </c>
      <c r="E470" s="38"/>
      <c r="F470" s="248" t="s">
        <v>640</v>
      </c>
      <c r="G470" s="38"/>
      <c r="H470" s="38"/>
      <c r="I470" s="129"/>
      <c r="J470" s="38"/>
      <c r="K470" s="38"/>
      <c r="L470" s="42"/>
      <c r="M470" s="249"/>
      <c r="N470" s="78"/>
      <c r="O470" s="78"/>
      <c r="P470" s="78"/>
      <c r="Q470" s="78"/>
      <c r="R470" s="78"/>
      <c r="S470" s="78"/>
      <c r="T470" s="79"/>
      <c r="AT470" s="16" t="s">
        <v>173</v>
      </c>
      <c r="AU470" s="16" t="s">
        <v>82</v>
      </c>
    </row>
    <row r="471" s="1" customFormat="1" ht="16.5" customHeight="1">
      <c r="B471" s="37"/>
      <c r="C471" s="203" t="s">
        <v>641</v>
      </c>
      <c r="D471" s="203" t="s">
        <v>148</v>
      </c>
      <c r="E471" s="204" t="s">
        <v>642</v>
      </c>
      <c r="F471" s="205" t="s">
        <v>643</v>
      </c>
      <c r="G471" s="206" t="s">
        <v>182</v>
      </c>
      <c r="H471" s="207">
        <v>145.41499999999999</v>
      </c>
      <c r="I471" s="208"/>
      <c r="J471" s="209">
        <f>ROUND(I471*H471,2)</f>
        <v>0</v>
      </c>
      <c r="K471" s="205" t="s">
        <v>152</v>
      </c>
      <c r="L471" s="42"/>
      <c r="M471" s="210" t="s">
        <v>19</v>
      </c>
      <c r="N471" s="211" t="s">
        <v>43</v>
      </c>
      <c r="O471" s="78"/>
      <c r="P471" s="212">
        <f>O471*H471</f>
        <v>0</v>
      </c>
      <c r="Q471" s="212">
        <v>0</v>
      </c>
      <c r="R471" s="212">
        <f>Q471*H471</f>
        <v>0</v>
      </c>
      <c r="S471" s="212">
        <v>0</v>
      </c>
      <c r="T471" s="213">
        <f>S471*H471</f>
        <v>0</v>
      </c>
      <c r="AR471" s="16" t="s">
        <v>153</v>
      </c>
      <c r="AT471" s="16" t="s">
        <v>148</v>
      </c>
      <c r="AU471" s="16" t="s">
        <v>82</v>
      </c>
      <c r="AY471" s="16" t="s">
        <v>145</v>
      </c>
      <c r="BE471" s="214">
        <f>IF(N471="základní",J471,0)</f>
        <v>0</v>
      </c>
      <c r="BF471" s="214">
        <f>IF(N471="snížená",J471,0)</f>
        <v>0</v>
      </c>
      <c r="BG471" s="214">
        <f>IF(N471="zákl. přenesená",J471,0)</f>
        <v>0</v>
      </c>
      <c r="BH471" s="214">
        <f>IF(N471="sníž. přenesená",J471,0)</f>
        <v>0</v>
      </c>
      <c r="BI471" s="214">
        <f>IF(N471="nulová",J471,0)</f>
        <v>0</v>
      </c>
      <c r="BJ471" s="16" t="s">
        <v>80</v>
      </c>
      <c r="BK471" s="214">
        <f>ROUND(I471*H471,2)</f>
        <v>0</v>
      </c>
      <c r="BL471" s="16" t="s">
        <v>153</v>
      </c>
      <c r="BM471" s="16" t="s">
        <v>644</v>
      </c>
    </row>
    <row r="472" s="1" customFormat="1">
      <c r="B472" s="37"/>
      <c r="C472" s="38"/>
      <c r="D472" s="217" t="s">
        <v>173</v>
      </c>
      <c r="E472" s="38"/>
      <c r="F472" s="248" t="s">
        <v>645</v>
      </c>
      <c r="G472" s="38"/>
      <c r="H472" s="38"/>
      <c r="I472" s="129"/>
      <c r="J472" s="38"/>
      <c r="K472" s="38"/>
      <c r="L472" s="42"/>
      <c r="M472" s="249"/>
      <c r="N472" s="78"/>
      <c r="O472" s="78"/>
      <c r="P472" s="78"/>
      <c r="Q472" s="78"/>
      <c r="R472" s="78"/>
      <c r="S472" s="78"/>
      <c r="T472" s="79"/>
      <c r="AT472" s="16" t="s">
        <v>173</v>
      </c>
      <c r="AU472" s="16" t="s">
        <v>82</v>
      </c>
    </row>
    <row r="473" s="1" customFormat="1" ht="22.5" customHeight="1">
      <c r="B473" s="37"/>
      <c r="C473" s="203" t="s">
        <v>646</v>
      </c>
      <c r="D473" s="203" t="s">
        <v>148</v>
      </c>
      <c r="E473" s="204" t="s">
        <v>647</v>
      </c>
      <c r="F473" s="205" t="s">
        <v>648</v>
      </c>
      <c r="G473" s="206" t="s">
        <v>182</v>
      </c>
      <c r="H473" s="207">
        <v>2035.81</v>
      </c>
      <c r="I473" s="208"/>
      <c r="J473" s="209">
        <f>ROUND(I473*H473,2)</f>
        <v>0</v>
      </c>
      <c r="K473" s="205" t="s">
        <v>152</v>
      </c>
      <c r="L473" s="42"/>
      <c r="M473" s="210" t="s">
        <v>19</v>
      </c>
      <c r="N473" s="211" t="s">
        <v>43</v>
      </c>
      <c r="O473" s="78"/>
      <c r="P473" s="212">
        <f>O473*H473</f>
        <v>0</v>
      </c>
      <c r="Q473" s="212">
        <v>0</v>
      </c>
      <c r="R473" s="212">
        <f>Q473*H473</f>
        <v>0</v>
      </c>
      <c r="S473" s="212">
        <v>0</v>
      </c>
      <c r="T473" s="213">
        <f>S473*H473</f>
        <v>0</v>
      </c>
      <c r="AR473" s="16" t="s">
        <v>153</v>
      </c>
      <c r="AT473" s="16" t="s">
        <v>148</v>
      </c>
      <c r="AU473" s="16" t="s">
        <v>82</v>
      </c>
      <c r="AY473" s="16" t="s">
        <v>145</v>
      </c>
      <c r="BE473" s="214">
        <f>IF(N473="základní",J473,0)</f>
        <v>0</v>
      </c>
      <c r="BF473" s="214">
        <f>IF(N473="snížená",J473,0)</f>
        <v>0</v>
      </c>
      <c r="BG473" s="214">
        <f>IF(N473="zákl. přenesená",J473,0)</f>
        <v>0</v>
      </c>
      <c r="BH473" s="214">
        <f>IF(N473="sníž. přenesená",J473,0)</f>
        <v>0</v>
      </c>
      <c r="BI473" s="214">
        <f>IF(N473="nulová",J473,0)</f>
        <v>0</v>
      </c>
      <c r="BJ473" s="16" t="s">
        <v>80</v>
      </c>
      <c r="BK473" s="214">
        <f>ROUND(I473*H473,2)</f>
        <v>0</v>
      </c>
      <c r="BL473" s="16" t="s">
        <v>153</v>
      </c>
      <c r="BM473" s="16" t="s">
        <v>649</v>
      </c>
    </row>
    <row r="474" s="1" customFormat="1">
      <c r="B474" s="37"/>
      <c r="C474" s="38"/>
      <c r="D474" s="217" t="s">
        <v>173</v>
      </c>
      <c r="E474" s="38"/>
      <c r="F474" s="248" t="s">
        <v>645</v>
      </c>
      <c r="G474" s="38"/>
      <c r="H474" s="38"/>
      <c r="I474" s="129"/>
      <c r="J474" s="38"/>
      <c r="K474" s="38"/>
      <c r="L474" s="42"/>
      <c r="M474" s="249"/>
      <c r="N474" s="78"/>
      <c r="O474" s="78"/>
      <c r="P474" s="78"/>
      <c r="Q474" s="78"/>
      <c r="R474" s="78"/>
      <c r="S474" s="78"/>
      <c r="T474" s="79"/>
      <c r="AT474" s="16" t="s">
        <v>173</v>
      </c>
      <c r="AU474" s="16" t="s">
        <v>82</v>
      </c>
    </row>
    <row r="475" s="11" customFormat="1">
      <c r="B475" s="215"/>
      <c r="C475" s="216"/>
      <c r="D475" s="217" t="s">
        <v>155</v>
      </c>
      <c r="E475" s="218" t="s">
        <v>19</v>
      </c>
      <c r="F475" s="219" t="s">
        <v>650</v>
      </c>
      <c r="G475" s="216"/>
      <c r="H475" s="220">
        <v>2035.81</v>
      </c>
      <c r="I475" s="221"/>
      <c r="J475" s="216"/>
      <c r="K475" s="216"/>
      <c r="L475" s="222"/>
      <c r="M475" s="223"/>
      <c r="N475" s="224"/>
      <c r="O475" s="224"/>
      <c r="P475" s="224"/>
      <c r="Q475" s="224"/>
      <c r="R475" s="224"/>
      <c r="S475" s="224"/>
      <c r="T475" s="225"/>
      <c r="AT475" s="226" t="s">
        <v>155</v>
      </c>
      <c r="AU475" s="226" t="s">
        <v>82</v>
      </c>
      <c r="AV475" s="11" t="s">
        <v>82</v>
      </c>
      <c r="AW475" s="11" t="s">
        <v>33</v>
      </c>
      <c r="AX475" s="11" t="s">
        <v>72</v>
      </c>
      <c r="AY475" s="226" t="s">
        <v>145</v>
      </c>
    </row>
    <row r="476" s="12" customFormat="1">
      <c r="B476" s="227"/>
      <c r="C476" s="228"/>
      <c r="D476" s="217" t="s">
        <v>155</v>
      </c>
      <c r="E476" s="229" t="s">
        <v>19</v>
      </c>
      <c r="F476" s="230" t="s">
        <v>157</v>
      </c>
      <c r="G476" s="228"/>
      <c r="H476" s="231">
        <v>2035.81</v>
      </c>
      <c r="I476" s="232"/>
      <c r="J476" s="228"/>
      <c r="K476" s="228"/>
      <c r="L476" s="233"/>
      <c r="M476" s="234"/>
      <c r="N476" s="235"/>
      <c r="O476" s="235"/>
      <c r="P476" s="235"/>
      <c r="Q476" s="235"/>
      <c r="R476" s="235"/>
      <c r="S476" s="235"/>
      <c r="T476" s="236"/>
      <c r="AT476" s="237" t="s">
        <v>155</v>
      </c>
      <c r="AU476" s="237" t="s">
        <v>82</v>
      </c>
      <c r="AV476" s="12" t="s">
        <v>153</v>
      </c>
      <c r="AW476" s="12" t="s">
        <v>33</v>
      </c>
      <c r="AX476" s="12" t="s">
        <v>80</v>
      </c>
      <c r="AY476" s="237" t="s">
        <v>145</v>
      </c>
    </row>
    <row r="477" s="1" customFormat="1" ht="22.5" customHeight="1">
      <c r="B477" s="37"/>
      <c r="C477" s="203" t="s">
        <v>651</v>
      </c>
      <c r="D477" s="203" t="s">
        <v>148</v>
      </c>
      <c r="E477" s="204" t="s">
        <v>652</v>
      </c>
      <c r="F477" s="205" t="s">
        <v>653</v>
      </c>
      <c r="G477" s="206" t="s">
        <v>182</v>
      </c>
      <c r="H477" s="207">
        <v>36.454000000000001</v>
      </c>
      <c r="I477" s="208"/>
      <c r="J477" s="209">
        <f>ROUND(I477*H477,2)</f>
        <v>0</v>
      </c>
      <c r="K477" s="205" t="s">
        <v>152</v>
      </c>
      <c r="L477" s="42"/>
      <c r="M477" s="210" t="s">
        <v>19</v>
      </c>
      <c r="N477" s="211" t="s">
        <v>43</v>
      </c>
      <c r="O477" s="78"/>
      <c r="P477" s="212">
        <f>O477*H477</f>
        <v>0</v>
      </c>
      <c r="Q477" s="212">
        <v>0</v>
      </c>
      <c r="R477" s="212">
        <f>Q477*H477</f>
        <v>0</v>
      </c>
      <c r="S477" s="212">
        <v>0</v>
      </c>
      <c r="T477" s="213">
        <f>S477*H477</f>
        <v>0</v>
      </c>
      <c r="AR477" s="16" t="s">
        <v>153</v>
      </c>
      <c r="AT477" s="16" t="s">
        <v>148</v>
      </c>
      <c r="AU477" s="16" t="s">
        <v>82</v>
      </c>
      <c r="AY477" s="16" t="s">
        <v>145</v>
      </c>
      <c r="BE477" s="214">
        <f>IF(N477="základní",J477,0)</f>
        <v>0</v>
      </c>
      <c r="BF477" s="214">
        <f>IF(N477="snížená",J477,0)</f>
        <v>0</v>
      </c>
      <c r="BG477" s="214">
        <f>IF(N477="zákl. přenesená",J477,0)</f>
        <v>0</v>
      </c>
      <c r="BH477" s="214">
        <f>IF(N477="sníž. přenesená",J477,0)</f>
        <v>0</v>
      </c>
      <c r="BI477" s="214">
        <f>IF(N477="nulová",J477,0)</f>
        <v>0</v>
      </c>
      <c r="BJ477" s="16" t="s">
        <v>80</v>
      </c>
      <c r="BK477" s="214">
        <f>ROUND(I477*H477,2)</f>
        <v>0</v>
      </c>
      <c r="BL477" s="16" t="s">
        <v>153</v>
      </c>
      <c r="BM477" s="16" t="s">
        <v>654</v>
      </c>
    </row>
    <row r="478" s="1" customFormat="1">
      <c r="B478" s="37"/>
      <c r="C478" s="38"/>
      <c r="D478" s="217" t="s">
        <v>173</v>
      </c>
      <c r="E478" s="38"/>
      <c r="F478" s="248" t="s">
        <v>655</v>
      </c>
      <c r="G478" s="38"/>
      <c r="H478" s="38"/>
      <c r="I478" s="129"/>
      <c r="J478" s="38"/>
      <c r="K478" s="38"/>
      <c r="L478" s="42"/>
      <c r="M478" s="249"/>
      <c r="N478" s="78"/>
      <c r="O478" s="78"/>
      <c r="P478" s="78"/>
      <c r="Q478" s="78"/>
      <c r="R478" s="78"/>
      <c r="S478" s="78"/>
      <c r="T478" s="79"/>
      <c r="AT478" s="16" t="s">
        <v>173</v>
      </c>
      <c r="AU478" s="16" t="s">
        <v>82</v>
      </c>
    </row>
    <row r="479" s="11" customFormat="1">
      <c r="B479" s="215"/>
      <c r="C479" s="216"/>
      <c r="D479" s="217" t="s">
        <v>155</v>
      </c>
      <c r="E479" s="218" t="s">
        <v>19</v>
      </c>
      <c r="F479" s="219" t="s">
        <v>656</v>
      </c>
      <c r="G479" s="216"/>
      <c r="H479" s="220">
        <v>36.454000000000001</v>
      </c>
      <c r="I479" s="221"/>
      <c r="J479" s="216"/>
      <c r="K479" s="216"/>
      <c r="L479" s="222"/>
      <c r="M479" s="223"/>
      <c r="N479" s="224"/>
      <c r="O479" s="224"/>
      <c r="P479" s="224"/>
      <c r="Q479" s="224"/>
      <c r="R479" s="224"/>
      <c r="S479" s="224"/>
      <c r="T479" s="225"/>
      <c r="AT479" s="226" t="s">
        <v>155</v>
      </c>
      <c r="AU479" s="226" t="s">
        <v>82</v>
      </c>
      <c r="AV479" s="11" t="s">
        <v>82</v>
      </c>
      <c r="AW479" s="11" t="s">
        <v>33</v>
      </c>
      <c r="AX479" s="11" t="s">
        <v>72</v>
      </c>
      <c r="AY479" s="226" t="s">
        <v>145</v>
      </c>
    </row>
    <row r="480" s="12" customFormat="1">
      <c r="B480" s="227"/>
      <c r="C480" s="228"/>
      <c r="D480" s="217" t="s">
        <v>155</v>
      </c>
      <c r="E480" s="229" t="s">
        <v>19</v>
      </c>
      <c r="F480" s="230" t="s">
        <v>157</v>
      </c>
      <c r="G480" s="228"/>
      <c r="H480" s="231">
        <v>36.454000000000001</v>
      </c>
      <c r="I480" s="232"/>
      <c r="J480" s="228"/>
      <c r="K480" s="228"/>
      <c r="L480" s="233"/>
      <c r="M480" s="234"/>
      <c r="N480" s="235"/>
      <c r="O480" s="235"/>
      <c r="P480" s="235"/>
      <c r="Q480" s="235"/>
      <c r="R480" s="235"/>
      <c r="S480" s="235"/>
      <c r="T480" s="236"/>
      <c r="AT480" s="237" t="s">
        <v>155</v>
      </c>
      <c r="AU480" s="237" t="s">
        <v>82</v>
      </c>
      <c r="AV480" s="12" t="s">
        <v>153</v>
      </c>
      <c r="AW480" s="12" t="s">
        <v>33</v>
      </c>
      <c r="AX480" s="12" t="s">
        <v>80</v>
      </c>
      <c r="AY480" s="237" t="s">
        <v>145</v>
      </c>
    </row>
    <row r="481" s="1" customFormat="1" ht="22.5" customHeight="1">
      <c r="B481" s="37"/>
      <c r="C481" s="203" t="s">
        <v>657</v>
      </c>
      <c r="D481" s="203" t="s">
        <v>148</v>
      </c>
      <c r="E481" s="204" t="s">
        <v>658</v>
      </c>
      <c r="F481" s="205" t="s">
        <v>659</v>
      </c>
      <c r="G481" s="206" t="s">
        <v>182</v>
      </c>
      <c r="H481" s="207">
        <v>106.315</v>
      </c>
      <c r="I481" s="208"/>
      <c r="J481" s="209">
        <f>ROUND(I481*H481,2)</f>
        <v>0</v>
      </c>
      <c r="K481" s="205" t="s">
        <v>152</v>
      </c>
      <c r="L481" s="42"/>
      <c r="M481" s="210" t="s">
        <v>19</v>
      </c>
      <c r="N481" s="211" t="s">
        <v>43</v>
      </c>
      <c r="O481" s="78"/>
      <c r="P481" s="212">
        <f>O481*H481</f>
        <v>0</v>
      </c>
      <c r="Q481" s="212">
        <v>0</v>
      </c>
      <c r="R481" s="212">
        <f>Q481*H481</f>
        <v>0</v>
      </c>
      <c r="S481" s="212">
        <v>0</v>
      </c>
      <c r="T481" s="213">
        <f>S481*H481</f>
        <v>0</v>
      </c>
      <c r="AR481" s="16" t="s">
        <v>153</v>
      </c>
      <c r="AT481" s="16" t="s">
        <v>148</v>
      </c>
      <c r="AU481" s="16" t="s">
        <v>82</v>
      </c>
      <c r="AY481" s="16" t="s">
        <v>145</v>
      </c>
      <c r="BE481" s="214">
        <f>IF(N481="základní",J481,0)</f>
        <v>0</v>
      </c>
      <c r="BF481" s="214">
        <f>IF(N481="snížená",J481,0)</f>
        <v>0</v>
      </c>
      <c r="BG481" s="214">
        <f>IF(N481="zákl. přenesená",J481,0)</f>
        <v>0</v>
      </c>
      <c r="BH481" s="214">
        <f>IF(N481="sníž. přenesená",J481,0)</f>
        <v>0</v>
      </c>
      <c r="BI481" s="214">
        <f>IF(N481="nulová",J481,0)</f>
        <v>0</v>
      </c>
      <c r="BJ481" s="16" t="s">
        <v>80</v>
      </c>
      <c r="BK481" s="214">
        <f>ROUND(I481*H481,2)</f>
        <v>0</v>
      </c>
      <c r="BL481" s="16" t="s">
        <v>153</v>
      </c>
      <c r="BM481" s="16" t="s">
        <v>660</v>
      </c>
    </row>
    <row r="482" s="1" customFormat="1">
      <c r="B482" s="37"/>
      <c r="C482" s="38"/>
      <c r="D482" s="217" t="s">
        <v>173</v>
      </c>
      <c r="E482" s="38"/>
      <c r="F482" s="248" t="s">
        <v>655</v>
      </c>
      <c r="G482" s="38"/>
      <c r="H482" s="38"/>
      <c r="I482" s="129"/>
      <c r="J482" s="38"/>
      <c r="K482" s="38"/>
      <c r="L482" s="42"/>
      <c r="M482" s="249"/>
      <c r="N482" s="78"/>
      <c r="O482" s="78"/>
      <c r="P482" s="78"/>
      <c r="Q482" s="78"/>
      <c r="R482" s="78"/>
      <c r="S482" s="78"/>
      <c r="T482" s="79"/>
      <c r="AT482" s="16" t="s">
        <v>173</v>
      </c>
      <c r="AU482" s="16" t="s">
        <v>82</v>
      </c>
    </row>
    <row r="483" s="11" customFormat="1">
      <c r="B483" s="215"/>
      <c r="C483" s="216"/>
      <c r="D483" s="217" t="s">
        <v>155</v>
      </c>
      <c r="E483" s="218" t="s">
        <v>19</v>
      </c>
      <c r="F483" s="219" t="s">
        <v>661</v>
      </c>
      <c r="G483" s="216"/>
      <c r="H483" s="220">
        <v>106.315</v>
      </c>
      <c r="I483" s="221"/>
      <c r="J483" s="216"/>
      <c r="K483" s="216"/>
      <c r="L483" s="222"/>
      <c r="M483" s="223"/>
      <c r="N483" s="224"/>
      <c r="O483" s="224"/>
      <c r="P483" s="224"/>
      <c r="Q483" s="224"/>
      <c r="R483" s="224"/>
      <c r="S483" s="224"/>
      <c r="T483" s="225"/>
      <c r="AT483" s="226" t="s">
        <v>155</v>
      </c>
      <c r="AU483" s="226" t="s">
        <v>82</v>
      </c>
      <c r="AV483" s="11" t="s">
        <v>82</v>
      </c>
      <c r="AW483" s="11" t="s">
        <v>33</v>
      </c>
      <c r="AX483" s="11" t="s">
        <v>72</v>
      </c>
      <c r="AY483" s="226" t="s">
        <v>145</v>
      </c>
    </row>
    <row r="484" s="12" customFormat="1">
      <c r="B484" s="227"/>
      <c r="C484" s="228"/>
      <c r="D484" s="217" t="s">
        <v>155</v>
      </c>
      <c r="E484" s="229" t="s">
        <v>19</v>
      </c>
      <c r="F484" s="230" t="s">
        <v>157</v>
      </c>
      <c r="G484" s="228"/>
      <c r="H484" s="231">
        <v>106.315</v>
      </c>
      <c r="I484" s="232"/>
      <c r="J484" s="228"/>
      <c r="K484" s="228"/>
      <c r="L484" s="233"/>
      <c r="M484" s="234"/>
      <c r="N484" s="235"/>
      <c r="O484" s="235"/>
      <c r="P484" s="235"/>
      <c r="Q484" s="235"/>
      <c r="R484" s="235"/>
      <c r="S484" s="235"/>
      <c r="T484" s="236"/>
      <c r="AT484" s="237" t="s">
        <v>155</v>
      </c>
      <c r="AU484" s="237" t="s">
        <v>82</v>
      </c>
      <c r="AV484" s="12" t="s">
        <v>153</v>
      </c>
      <c r="AW484" s="12" t="s">
        <v>33</v>
      </c>
      <c r="AX484" s="12" t="s">
        <v>80</v>
      </c>
      <c r="AY484" s="237" t="s">
        <v>145</v>
      </c>
    </row>
    <row r="485" s="1" customFormat="1" ht="22.5" customHeight="1">
      <c r="B485" s="37"/>
      <c r="C485" s="203" t="s">
        <v>662</v>
      </c>
      <c r="D485" s="203" t="s">
        <v>148</v>
      </c>
      <c r="E485" s="204" t="s">
        <v>663</v>
      </c>
      <c r="F485" s="205" t="s">
        <v>664</v>
      </c>
      <c r="G485" s="206" t="s">
        <v>182</v>
      </c>
      <c r="H485" s="207">
        <v>0.63</v>
      </c>
      <c r="I485" s="208"/>
      <c r="J485" s="209">
        <f>ROUND(I485*H485,2)</f>
        <v>0</v>
      </c>
      <c r="K485" s="205" t="s">
        <v>152</v>
      </c>
      <c r="L485" s="42"/>
      <c r="M485" s="210" t="s">
        <v>19</v>
      </c>
      <c r="N485" s="211" t="s">
        <v>43</v>
      </c>
      <c r="O485" s="78"/>
      <c r="P485" s="212">
        <f>O485*H485</f>
        <v>0</v>
      </c>
      <c r="Q485" s="212">
        <v>0</v>
      </c>
      <c r="R485" s="212">
        <f>Q485*H485</f>
        <v>0</v>
      </c>
      <c r="S485" s="212">
        <v>0</v>
      </c>
      <c r="T485" s="213">
        <f>S485*H485</f>
        <v>0</v>
      </c>
      <c r="AR485" s="16" t="s">
        <v>153</v>
      </c>
      <c r="AT485" s="16" t="s">
        <v>148</v>
      </c>
      <c r="AU485" s="16" t="s">
        <v>82</v>
      </c>
      <c r="AY485" s="16" t="s">
        <v>145</v>
      </c>
      <c r="BE485" s="214">
        <f>IF(N485="základní",J485,0)</f>
        <v>0</v>
      </c>
      <c r="BF485" s="214">
        <f>IF(N485="snížená",J485,0)</f>
        <v>0</v>
      </c>
      <c r="BG485" s="214">
        <f>IF(N485="zákl. přenesená",J485,0)</f>
        <v>0</v>
      </c>
      <c r="BH485" s="214">
        <f>IF(N485="sníž. přenesená",J485,0)</f>
        <v>0</v>
      </c>
      <c r="BI485" s="214">
        <f>IF(N485="nulová",J485,0)</f>
        <v>0</v>
      </c>
      <c r="BJ485" s="16" t="s">
        <v>80</v>
      </c>
      <c r="BK485" s="214">
        <f>ROUND(I485*H485,2)</f>
        <v>0</v>
      </c>
      <c r="BL485" s="16" t="s">
        <v>153</v>
      </c>
      <c r="BM485" s="16" t="s">
        <v>665</v>
      </c>
    </row>
    <row r="486" s="1" customFormat="1">
      <c r="B486" s="37"/>
      <c r="C486" s="38"/>
      <c r="D486" s="217" t="s">
        <v>173</v>
      </c>
      <c r="E486" s="38"/>
      <c r="F486" s="248" t="s">
        <v>655</v>
      </c>
      <c r="G486" s="38"/>
      <c r="H486" s="38"/>
      <c r="I486" s="129"/>
      <c r="J486" s="38"/>
      <c r="K486" s="38"/>
      <c r="L486" s="42"/>
      <c r="M486" s="249"/>
      <c r="N486" s="78"/>
      <c r="O486" s="78"/>
      <c r="P486" s="78"/>
      <c r="Q486" s="78"/>
      <c r="R486" s="78"/>
      <c r="S486" s="78"/>
      <c r="T486" s="79"/>
      <c r="AT486" s="16" t="s">
        <v>173</v>
      </c>
      <c r="AU486" s="16" t="s">
        <v>82</v>
      </c>
    </row>
    <row r="487" s="11" customFormat="1">
      <c r="B487" s="215"/>
      <c r="C487" s="216"/>
      <c r="D487" s="217" t="s">
        <v>155</v>
      </c>
      <c r="E487" s="218" t="s">
        <v>19</v>
      </c>
      <c r="F487" s="219" t="s">
        <v>666</v>
      </c>
      <c r="G487" s="216"/>
      <c r="H487" s="220">
        <v>0.57399999999999995</v>
      </c>
      <c r="I487" s="221"/>
      <c r="J487" s="216"/>
      <c r="K487" s="216"/>
      <c r="L487" s="222"/>
      <c r="M487" s="223"/>
      <c r="N487" s="224"/>
      <c r="O487" s="224"/>
      <c r="P487" s="224"/>
      <c r="Q487" s="224"/>
      <c r="R487" s="224"/>
      <c r="S487" s="224"/>
      <c r="T487" s="225"/>
      <c r="AT487" s="226" t="s">
        <v>155</v>
      </c>
      <c r="AU487" s="226" t="s">
        <v>82</v>
      </c>
      <c r="AV487" s="11" t="s">
        <v>82</v>
      </c>
      <c r="AW487" s="11" t="s">
        <v>33</v>
      </c>
      <c r="AX487" s="11" t="s">
        <v>72</v>
      </c>
      <c r="AY487" s="226" t="s">
        <v>145</v>
      </c>
    </row>
    <row r="488" s="11" customFormat="1">
      <c r="B488" s="215"/>
      <c r="C488" s="216"/>
      <c r="D488" s="217" t="s">
        <v>155</v>
      </c>
      <c r="E488" s="218" t="s">
        <v>19</v>
      </c>
      <c r="F488" s="219" t="s">
        <v>667</v>
      </c>
      <c r="G488" s="216"/>
      <c r="H488" s="220">
        <v>0.056000000000000001</v>
      </c>
      <c r="I488" s="221"/>
      <c r="J488" s="216"/>
      <c r="K488" s="216"/>
      <c r="L488" s="222"/>
      <c r="M488" s="223"/>
      <c r="N488" s="224"/>
      <c r="O488" s="224"/>
      <c r="P488" s="224"/>
      <c r="Q488" s="224"/>
      <c r="R488" s="224"/>
      <c r="S488" s="224"/>
      <c r="T488" s="225"/>
      <c r="AT488" s="226" t="s">
        <v>155</v>
      </c>
      <c r="AU488" s="226" t="s">
        <v>82</v>
      </c>
      <c r="AV488" s="11" t="s">
        <v>82</v>
      </c>
      <c r="AW488" s="11" t="s">
        <v>33</v>
      </c>
      <c r="AX488" s="11" t="s">
        <v>72</v>
      </c>
      <c r="AY488" s="226" t="s">
        <v>145</v>
      </c>
    </row>
    <row r="489" s="13" customFormat="1">
      <c r="B489" s="238"/>
      <c r="C489" s="239"/>
      <c r="D489" s="217" t="s">
        <v>155</v>
      </c>
      <c r="E489" s="240" t="s">
        <v>19</v>
      </c>
      <c r="F489" s="241" t="s">
        <v>668</v>
      </c>
      <c r="G489" s="239"/>
      <c r="H489" s="240" t="s">
        <v>19</v>
      </c>
      <c r="I489" s="242"/>
      <c r="J489" s="239"/>
      <c r="K489" s="239"/>
      <c r="L489" s="243"/>
      <c r="M489" s="244"/>
      <c r="N489" s="245"/>
      <c r="O489" s="245"/>
      <c r="P489" s="245"/>
      <c r="Q489" s="245"/>
      <c r="R489" s="245"/>
      <c r="S489" s="245"/>
      <c r="T489" s="246"/>
      <c r="AT489" s="247" t="s">
        <v>155</v>
      </c>
      <c r="AU489" s="247" t="s">
        <v>82</v>
      </c>
      <c r="AV489" s="13" t="s">
        <v>80</v>
      </c>
      <c r="AW489" s="13" t="s">
        <v>33</v>
      </c>
      <c r="AX489" s="13" t="s">
        <v>72</v>
      </c>
      <c r="AY489" s="247" t="s">
        <v>145</v>
      </c>
    </row>
    <row r="490" s="12" customFormat="1">
      <c r="B490" s="227"/>
      <c r="C490" s="228"/>
      <c r="D490" s="217" t="s">
        <v>155</v>
      </c>
      <c r="E490" s="229" t="s">
        <v>19</v>
      </c>
      <c r="F490" s="230" t="s">
        <v>157</v>
      </c>
      <c r="G490" s="228"/>
      <c r="H490" s="231">
        <v>0.62999999999999989</v>
      </c>
      <c r="I490" s="232"/>
      <c r="J490" s="228"/>
      <c r="K490" s="228"/>
      <c r="L490" s="233"/>
      <c r="M490" s="234"/>
      <c r="N490" s="235"/>
      <c r="O490" s="235"/>
      <c r="P490" s="235"/>
      <c r="Q490" s="235"/>
      <c r="R490" s="235"/>
      <c r="S490" s="235"/>
      <c r="T490" s="236"/>
      <c r="AT490" s="237" t="s">
        <v>155</v>
      </c>
      <c r="AU490" s="237" t="s">
        <v>82</v>
      </c>
      <c r="AV490" s="12" t="s">
        <v>153</v>
      </c>
      <c r="AW490" s="12" t="s">
        <v>33</v>
      </c>
      <c r="AX490" s="12" t="s">
        <v>80</v>
      </c>
      <c r="AY490" s="237" t="s">
        <v>145</v>
      </c>
    </row>
    <row r="491" s="1" customFormat="1" ht="22.5" customHeight="1">
      <c r="B491" s="37"/>
      <c r="C491" s="203" t="s">
        <v>669</v>
      </c>
      <c r="D491" s="203" t="s">
        <v>148</v>
      </c>
      <c r="E491" s="204" t="s">
        <v>670</v>
      </c>
      <c r="F491" s="205" t="s">
        <v>671</v>
      </c>
      <c r="G491" s="206" t="s">
        <v>182</v>
      </c>
      <c r="H491" s="207">
        <v>0.052999999999999998</v>
      </c>
      <c r="I491" s="208"/>
      <c r="J491" s="209">
        <f>ROUND(I491*H491,2)</f>
        <v>0</v>
      </c>
      <c r="K491" s="205" t="s">
        <v>152</v>
      </c>
      <c r="L491" s="42"/>
      <c r="M491" s="210" t="s">
        <v>19</v>
      </c>
      <c r="N491" s="211" t="s">
        <v>43</v>
      </c>
      <c r="O491" s="78"/>
      <c r="P491" s="212">
        <f>O491*H491</f>
        <v>0</v>
      </c>
      <c r="Q491" s="212">
        <v>0</v>
      </c>
      <c r="R491" s="212">
        <f>Q491*H491</f>
        <v>0</v>
      </c>
      <c r="S491" s="212">
        <v>0</v>
      </c>
      <c r="T491" s="213">
        <f>S491*H491</f>
        <v>0</v>
      </c>
      <c r="AR491" s="16" t="s">
        <v>153</v>
      </c>
      <c r="AT491" s="16" t="s">
        <v>148</v>
      </c>
      <c r="AU491" s="16" t="s">
        <v>82</v>
      </c>
      <c r="AY491" s="16" t="s">
        <v>145</v>
      </c>
      <c r="BE491" s="214">
        <f>IF(N491="základní",J491,0)</f>
        <v>0</v>
      </c>
      <c r="BF491" s="214">
        <f>IF(N491="snížená",J491,0)</f>
        <v>0</v>
      </c>
      <c r="BG491" s="214">
        <f>IF(N491="zákl. přenesená",J491,0)</f>
        <v>0</v>
      </c>
      <c r="BH491" s="214">
        <f>IF(N491="sníž. přenesená",J491,0)</f>
        <v>0</v>
      </c>
      <c r="BI491" s="214">
        <f>IF(N491="nulová",J491,0)</f>
        <v>0</v>
      </c>
      <c r="BJ491" s="16" t="s">
        <v>80</v>
      </c>
      <c r="BK491" s="214">
        <f>ROUND(I491*H491,2)</f>
        <v>0</v>
      </c>
      <c r="BL491" s="16" t="s">
        <v>153</v>
      </c>
      <c r="BM491" s="16" t="s">
        <v>672</v>
      </c>
    </row>
    <row r="492" s="1" customFormat="1">
      <c r="B492" s="37"/>
      <c r="C492" s="38"/>
      <c r="D492" s="217" t="s">
        <v>173</v>
      </c>
      <c r="E492" s="38"/>
      <c r="F492" s="248" t="s">
        <v>655</v>
      </c>
      <c r="G492" s="38"/>
      <c r="H492" s="38"/>
      <c r="I492" s="129"/>
      <c r="J492" s="38"/>
      <c r="K492" s="38"/>
      <c r="L492" s="42"/>
      <c r="M492" s="249"/>
      <c r="N492" s="78"/>
      <c r="O492" s="78"/>
      <c r="P492" s="78"/>
      <c r="Q492" s="78"/>
      <c r="R492" s="78"/>
      <c r="S492" s="78"/>
      <c r="T492" s="79"/>
      <c r="AT492" s="16" t="s">
        <v>173</v>
      </c>
      <c r="AU492" s="16" t="s">
        <v>82</v>
      </c>
    </row>
    <row r="493" s="11" customFormat="1">
      <c r="B493" s="215"/>
      <c r="C493" s="216"/>
      <c r="D493" s="217" t="s">
        <v>155</v>
      </c>
      <c r="E493" s="218" t="s">
        <v>19</v>
      </c>
      <c r="F493" s="219" t="s">
        <v>673</v>
      </c>
      <c r="G493" s="216"/>
      <c r="H493" s="220">
        <v>0.052999999999999998</v>
      </c>
      <c r="I493" s="221"/>
      <c r="J493" s="216"/>
      <c r="K493" s="216"/>
      <c r="L493" s="222"/>
      <c r="M493" s="223"/>
      <c r="N493" s="224"/>
      <c r="O493" s="224"/>
      <c r="P493" s="224"/>
      <c r="Q493" s="224"/>
      <c r="R493" s="224"/>
      <c r="S493" s="224"/>
      <c r="T493" s="225"/>
      <c r="AT493" s="226" t="s">
        <v>155</v>
      </c>
      <c r="AU493" s="226" t="s">
        <v>82</v>
      </c>
      <c r="AV493" s="11" t="s">
        <v>82</v>
      </c>
      <c r="AW493" s="11" t="s">
        <v>33</v>
      </c>
      <c r="AX493" s="11" t="s">
        <v>72</v>
      </c>
      <c r="AY493" s="226" t="s">
        <v>145</v>
      </c>
    </row>
    <row r="494" s="12" customFormat="1">
      <c r="B494" s="227"/>
      <c r="C494" s="228"/>
      <c r="D494" s="217" t="s">
        <v>155</v>
      </c>
      <c r="E494" s="229" t="s">
        <v>19</v>
      </c>
      <c r="F494" s="230" t="s">
        <v>157</v>
      </c>
      <c r="G494" s="228"/>
      <c r="H494" s="231">
        <v>0.052999999999999998</v>
      </c>
      <c r="I494" s="232"/>
      <c r="J494" s="228"/>
      <c r="K494" s="228"/>
      <c r="L494" s="233"/>
      <c r="M494" s="234"/>
      <c r="N494" s="235"/>
      <c r="O494" s="235"/>
      <c r="P494" s="235"/>
      <c r="Q494" s="235"/>
      <c r="R494" s="235"/>
      <c r="S494" s="235"/>
      <c r="T494" s="236"/>
      <c r="AT494" s="237" t="s">
        <v>155</v>
      </c>
      <c r="AU494" s="237" t="s">
        <v>82</v>
      </c>
      <c r="AV494" s="12" t="s">
        <v>153</v>
      </c>
      <c r="AW494" s="12" t="s">
        <v>33</v>
      </c>
      <c r="AX494" s="12" t="s">
        <v>80</v>
      </c>
      <c r="AY494" s="237" t="s">
        <v>145</v>
      </c>
    </row>
    <row r="495" s="1" customFormat="1" ht="22.5" customHeight="1">
      <c r="B495" s="37"/>
      <c r="C495" s="203" t="s">
        <v>674</v>
      </c>
      <c r="D495" s="203" t="s">
        <v>148</v>
      </c>
      <c r="E495" s="204" t="s">
        <v>675</v>
      </c>
      <c r="F495" s="205" t="s">
        <v>676</v>
      </c>
      <c r="G495" s="206" t="s">
        <v>182</v>
      </c>
      <c r="H495" s="207">
        <v>1.9770000000000001</v>
      </c>
      <c r="I495" s="208"/>
      <c r="J495" s="209">
        <f>ROUND(I495*H495,2)</f>
        <v>0</v>
      </c>
      <c r="K495" s="205" t="s">
        <v>152</v>
      </c>
      <c r="L495" s="42"/>
      <c r="M495" s="210" t="s">
        <v>19</v>
      </c>
      <c r="N495" s="211" t="s">
        <v>43</v>
      </c>
      <c r="O495" s="78"/>
      <c r="P495" s="212">
        <f>O495*H495</f>
        <v>0</v>
      </c>
      <c r="Q495" s="212">
        <v>0</v>
      </c>
      <c r="R495" s="212">
        <f>Q495*H495</f>
        <v>0</v>
      </c>
      <c r="S495" s="212">
        <v>0</v>
      </c>
      <c r="T495" s="213">
        <f>S495*H495</f>
        <v>0</v>
      </c>
      <c r="AR495" s="16" t="s">
        <v>153</v>
      </c>
      <c r="AT495" s="16" t="s">
        <v>148</v>
      </c>
      <c r="AU495" s="16" t="s">
        <v>82</v>
      </c>
      <c r="AY495" s="16" t="s">
        <v>145</v>
      </c>
      <c r="BE495" s="214">
        <f>IF(N495="základní",J495,0)</f>
        <v>0</v>
      </c>
      <c r="BF495" s="214">
        <f>IF(N495="snížená",J495,0)</f>
        <v>0</v>
      </c>
      <c r="BG495" s="214">
        <f>IF(N495="zákl. přenesená",J495,0)</f>
        <v>0</v>
      </c>
      <c r="BH495" s="214">
        <f>IF(N495="sníž. přenesená",J495,0)</f>
        <v>0</v>
      </c>
      <c r="BI495" s="214">
        <f>IF(N495="nulová",J495,0)</f>
        <v>0</v>
      </c>
      <c r="BJ495" s="16" t="s">
        <v>80</v>
      </c>
      <c r="BK495" s="214">
        <f>ROUND(I495*H495,2)</f>
        <v>0</v>
      </c>
      <c r="BL495" s="16" t="s">
        <v>153</v>
      </c>
      <c r="BM495" s="16" t="s">
        <v>677</v>
      </c>
    </row>
    <row r="496" s="1" customFormat="1">
      <c r="B496" s="37"/>
      <c r="C496" s="38"/>
      <c r="D496" s="217" t="s">
        <v>173</v>
      </c>
      <c r="E496" s="38"/>
      <c r="F496" s="248" t="s">
        <v>655</v>
      </c>
      <c r="G496" s="38"/>
      <c r="H496" s="38"/>
      <c r="I496" s="129"/>
      <c r="J496" s="38"/>
      <c r="K496" s="38"/>
      <c r="L496" s="42"/>
      <c r="M496" s="249"/>
      <c r="N496" s="78"/>
      <c r="O496" s="78"/>
      <c r="P496" s="78"/>
      <c r="Q496" s="78"/>
      <c r="R496" s="78"/>
      <c r="S496" s="78"/>
      <c r="T496" s="79"/>
      <c r="AT496" s="16" t="s">
        <v>173</v>
      </c>
      <c r="AU496" s="16" t="s">
        <v>82</v>
      </c>
    </row>
    <row r="497" s="11" customFormat="1">
      <c r="B497" s="215"/>
      <c r="C497" s="216"/>
      <c r="D497" s="217" t="s">
        <v>155</v>
      </c>
      <c r="E497" s="218" t="s">
        <v>19</v>
      </c>
      <c r="F497" s="219" t="s">
        <v>678</v>
      </c>
      <c r="G497" s="216"/>
      <c r="H497" s="220">
        <v>1.794</v>
      </c>
      <c r="I497" s="221"/>
      <c r="J497" s="216"/>
      <c r="K497" s="216"/>
      <c r="L497" s="222"/>
      <c r="M497" s="223"/>
      <c r="N497" s="224"/>
      <c r="O497" s="224"/>
      <c r="P497" s="224"/>
      <c r="Q497" s="224"/>
      <c r="R497" s="224"/>
      <c r="S497" s="224"/>
      <c r="T497" s="225"/>
      <c r="AT497" s="226" t="s">
        <v>155</v>
      </c>
      <c r="AU497" s="226" t="s">
        <v>82</v>
      </c>
      <c r="AV497" s="11" t="s">
        <v>82</v>
      </c>
      <c r="AW497" s="11" t="s">
        <v>33</v>
      </c>
      <c r="AX497" s="11" t="s">
        <v>72</v>
      </c>
      <c r="AY497" s="226" t="s">
        <v>145</v>
      </c>
    </row>
    <row r="498" s="11" customFormat="1">
      <c r="B498" s="215"/>
      <c r="C498" s="216"/>
      <c r="D498" s="217" t="s">
        <v>155</v>
      </c>
      <c r="E498" s="218" t="s">
        <v>19</v>
      </c>
      <c r="F498" s="219" t="s">
        <v>679</v>
      </c>
      <c r="G498" s="216"/>
      <c r="H498" s="220">
        <v>0.183</v>
      </c>
      <c r="I498" s="221"/>
      <c r="J498" s="216"/>
      <c r="K498" s="216"/>
      <c r="L498" s="222"/>
      <c r="M498" s="223"/>
      <c r="N498" s="224"/>
      <c r="O498" s="224"/>
      <c r="P498" s="224"/>
      <c r="Q498" s="224"/>
      <c r="R498" s="224"/>
      <c r="S498" s="224"/>
      <c r="T498" s="225"/>
      <c r="AT498" s="226" t="s">
        <v>155</v>
      </c>
      <c r="AU498" s="226" t="s">
        <v>82</v>
      </c>
      <c r="AV498" s="11" t="s">
        <v>82</v>
      </c>
      <c r="AW498" s="11" t="s">
        <v>33</v>
      </c>
      <c r="AX498" s="11" t="s">
        <v>72</v>
      </c>
      <c r="AY498" s="226" t="s">
        <v>145</v>
      </c>
    </row>
    <row r="499" s="12" customFormat="1">
      <c r="B499" s="227"/>
      <c r="C499" s="228"/>
      <c r="D499" s="217" t="s">
        <v>155</v>
      </c>
      <c r="E499" s="229" t="s">
        <v>19</v>
      </c>
      <c r="F499" s="230" t="s">
        <v>157</v>
      </c>
      <c r="G499" s="228"/>
      <c r="H499" s="231">
        <v>1.9770000000000001</v>
      </c>
      <c r="I499" s="232"/>
      <c r="J499" s="228"/>
      <c r="K499" s="228"/>
      <c r="L499" s="233"/>
      <c r="M499" s="234"/>
      <c r="N499" s="235"/>
      <c r="O499" s="235"/>
      <c r="P499" s="235"/>
      <c r="Q499" s="235"/>
      <c r="R499" s="235"/>
      <c r="S499" s="235"/>
      <c r="T499" s="236"/>
      <c r="AT499" s="237" t="s">
        <v>155</v>
      </c>
      <c r="AU499" s="237" t="s">
        <v>82</v>
      </c>
      <c r="AV499" s="12" t="s">
        <v>153</v>
      </c>
      <c r="AW499" s="12" t="s">
        <v>33</v>
      </c>
      <c r="AX499" s="12" t="s">
        <v>80</v>
      </c>
      <c r="AY499" s="237" t="s">
        <v>145</v>
      </c>
    </row>
    <row r="500" s="10" customFormat="1" ht="22.8" customHeight="1">
      <c r="B500" s="187"/>
      <c r="C500" s="188"/>
      <c r="D500" s="189" t="s">
        <v>71</v>
      </c>
      <c r="E500" s="201" t="s">
        <v>680</v>
      </c>
      <c r="F500" s="201" t="s">
        <v>681</v>
      </c>
      <c r="G500" s="188"/>
      <c r="H500" s="188"/>
      <c r="I500" s="191"/>
      <c r="J500" s="202">
        <f>BK500</f>
        <v>0</v>
      </c>
      <c r="K500" s="188"/>
      <c r="L500" s="193"/>
      <c r="M500" s="194"/>
      <c r="N500" s="195"/>
      <c r="O500" s="195"/>
      <c r="P500" s="196">
        <f>SUM(P501:P502)</f>
        <v>0</v>
      </c>
      <c r="Q500" s="195"/>
      <c r="R500" s="196">
        <f>SUM(R501:R502)</f>
        <v>0</v>
      </c>
      <c r="S500" s="195"/>
      <c r="T500" s="197">
        <f>SUM(T501:T502)</f>
        <v>0</v>
      </c>
      <c r="AR500" s="198" t="s">
        <v>80</v>
      </c>
      <c r="AT500" s="199" t="s">
        <v>71</v>
      </c>
      <c r="AU500" s="199" t="s">
        <v>80</v>
      </c>
      <c r="AY500" s="198" t="s">
        <v>145</v>
      </c>
      <c r="BK500" s="200">
        <f>SUM(BK501:BK502)</f>
        <v>0</v>
      </c>
    </row>
    <row r="501" s="1" customFormat="1" ht="22.5" customHeight="1">
      <c r="B501" s="37"/>
      <c r="C501" s="203" t="s">
        <v>682</v>
      </c>
      <c r="D501" s="203" t="s">
        <v>148</v>
      </c>
      <c r="E501" s="204" t="s">
        <v>683</v>
      </c>
      <c r="F501" s="205" t="s">
        <v>684</v>
      </c>
      <c r="G501" s="206" t="s">
        <v>182</v>
      </c>
      <c r="H501" s="207">
        <v>203.64500000000001</v>
      </c>
      <c r="I501" s="208"/>
      <c r="J501" s="209">
        <f>ROUND(I501*H501,2)</f>
        <v>0</v>
      </c>
      <c r="K501" s="205" t="s">
        <v>152</v>
      </c>
      <c r="L501" s="42"/>
      <c r="M501" s="210" t="s">
        <v>19</v>
      </c>
      <c r="N501" s="211" t="s">
        <v>43</v>
      </c>
      <c r="O501" s="78"/>
      <c r="P501" s="212">
        <f>O501*H501</f>
        <v>0</v>
      </c>
      <c r="Q501" s="212">
        <v>0</v>
      </c>
      <c r="R501" s="212">
        <f>Q501*H501</f>
        <v>0</v>
      </c>
      <c r="S501" s="212">
        <v>0</v>
      </c>
      <c r="T501" s="213">
        <f>S501*H501</f>
        <v>0</v>
      </c>
      <c r="AR501" s="16" t="s">
        <v>153</v>
      </c>
      <c r="AT501" s="16" t="s">
        <v>148</v>
      </c>
      <c r="AU501" s="16" t="s">
        <v>82</v>
      </c>
      <c r="AY501" s="16" t="s">
        <v>145</v>
      </c>
      <c r="BE501" s="214">
        <f>IF(N501="základní",J501,0)</f>
        <v>0</v>
      </c>
      <c r="BF501" s="214">
        <f>IF(N501="snížená",J501,0)</f>
        <v>0</v>
      </c>
      <c r="BG501" s="214">
        <f>IF(N501="zákl. přenesená",J501,0)</f>
        <v>0</v>
      </c>
      <c r="BH501" s="214">
        <f>IF(N501="sníž. přenesená",J501,0)</f>
        <v>0</v>
      </c>
      <c r="BI501" s="214">
        <f>IF(N501="nulová",J501,0)</f>
        <v>0</v>
      </c>
      <c r="BJ501" s="16" t="s">
        <v>80</v>
      </c>
      <c r="BK501" s="214">
        <f>ROUND(I501*H501,2)</f>
        <v>0</v>
      </c>
      <c r="BL501" s="16" t="s">
        <v>153</v>
      </c>
      <c r="BM501" s="16" t="s">
        <v>685</v>
      </c>
    </row>
    <row r="502" s="1" customFormat="1">
      <c r="B502" s="37"/>
      <c r="C502" s="38"/>
      <c r="D502" s="217" t="s">
        <v>173</v>
      </c>
      <c r="E502" s="38"/>
      <c r="F502" s="248" t="s">
        <v>686</v>
      </c>
      <c r="G502" s="38"/>
      <c r="H502" s="38"/>
      <c r="I502" s="129"/>
      <c r="J502" s="38"/>
      <c r="K502" s="38"/>
      <c r="L502" s="42"/>
      <c r="M502" s="249"/>
      <c r="N502" s="78"/>
      <c r="O502" s="78"/>
      <c r="P502" s="78"/>
      <c r="Q502" s="78"/>
      <c r="R502" s="78"/>
      <c r="S502" s="78"/>
      <c r="T502" s="79"/>
      <c r="AT502" s="16" t="s">
        <v>173</v>
      </c>
      <c r="AU502" s="16" t="s">
        <v>82</v>
      </c>
    </row>
    <row r="503" s="10" customFormat="1" ht="25.92" customHeight="1">
      <c r="B503" s="187"/>
      <c r="C503" s="188"/>
      <c r="D503" s="189" t="s">
        <v>71</v>
      </c>
      <c r="E503" s="190" t="s">
        <v>687</v>
      </c>
      <c r="F503" s="190" t="s">
        <v>688</v>
      </c>
      <c r="G503" s="188"/>
      <c r="H503" s="188"/>
      <c r="I503" s="191"/>
      <c r="J503" s="192">
        <f>BK503</f>
        <v>0</v>
      </c>
      <c r="K503" s="188"/>
      <c r="L503" s="193"/>
      <c r="M503" s="194"/>
      <c r="N503" s="195"/>
      <c r="O503" s="195"/>
      <c r="P503" s="196">
        <f>P504+P523+P550+P579+P589+P619+P646+P705+P748+P810+P823+P835</f>
        <v>0</v>
      </c>
      <c r="Q503" s="195"/>
      <c r="R503" s="196">
        <f>R504+R523+R550+R579+R589+R619+R646+R705+R748+R810+R823+R835</f>
        <v>13.39121295</v>
      </c>
      <c r="S503" s="195"/>
      <c r="T503" s="197">
        <f>T504+T523+T550+T579+T589+T619+T646+T705+T748+T810+T823+T835</f>
        <v>1.344684</v>
      </c>
      <c r="AR503" s="198" t="s">
        <v>82</v>
      </c>
      <c r="AT503" s="199" t="s">
        <v>71</v>
      </c>
      <c r="AU503" s="199" t="s">
        <v>72</v>
      </c>
      <c r="AY503" s="198" t="s">
        <v>145</v>
      </c>
      <c r="BK503" s="200">
        <f>BK504+BK523+BK550+BK579+BK589+BK619+BK646+BK705+BK748+BK810+BK823+BK835</f>
        <v>0</v>
      </c>
    </row>
    <row r="504" s="10" customFormat="1" ht="22.8" customHeight="1">
      <c r="B504" s="187"/>
      <c r="C504" s="188"/>
      <c r="D504" s="189" t="s">
        <v>71</v>
      </c>
      <c r="E504" s="201" t="s">
        <v>689</v>
      </c>
      <c r="F504" s="201" t="s">
        <v>690</v>
      </c>
      <c r="G504" s="188"/>
      <c r="H504" s="188"/>
      <c r="I504" s="191"/>
      <c r="J504" s="202">
        <f>BK504</f>
        <v>0</v>
      </c>
      <c r="K504" s="188"/>
      <c r="L504" s="193"/>
      <c r="M504" s="194"/>
      <c r="N504" s="195"/>
      <c r="O504" s="195"/>
      <c r="P504" s="196">
        <f>SUM(P505:P522)</f>
        <v>0</v>
      </c>
      <c r="Q504" s="195"/>
      <c r="R504" s="196">
        <f>SUM(R505:R522)</f>
        <v>0.057246999999999999</v>
      </c>
      <c r="S504" s="195"/>
      <c r="T504" s="197">
        <f>SUM(T505:T522)</f>
        <v>0.038920000000000003</v>
      </c>
      <c r="AR504" s="198" t="s">
        <v>82</v>
      </c>
      <c r="AT504" s="199" t="s">
        <v>71</v>
      </c>
      <c r="AU504" s="199" t="s">
        <v>80</v>
      </c>
      <c r="AY504" s="198" t="s">
        <v>145</v>
      </c>
      <c r="BK504" s="200">
        <f>SUM(BK505:BK522)</f>
        <v>0</v>
      </c>
    </row>
    <row r="505" s="1" customFormat="1" ht="16.5" customHeight="1">
      <c r="B505" s="37"/>
      <c r="C505" s="203" t="s">
        <v>691</v>
      </c>
      <c r="D505" s="203" t="s">
        <v>148</v>
      </c>
      <c r="E505" s="204" t="s">
        <v>692</v>
      </c>
      <c r="F505" s="205" t="s">
        <v>693</v>
      </c>
      <c r="G505" s="206" t="s">
        <v>167</v>
      </c>
      <c r="H505" s="207">
        <v>9.7300000000000004</v>
      </c>
      <c r="I505" s="208"/>
      <c r="J505" s="209">
        <f>ROUND(I505*H505,2)</f>
        <v>0</v>
      </c>
      <c r="K505" s="205" t="s">
        <v>152</v>
      </c>
      <c r="L505" s="42"/>
      <c r="M505" s="210" t="s">
        <v>19</v>
      </c>
      <c r="N505" s="211" t="s">
        <v>43</v>
      </c>
      <c r="O505" s="78"/>
      <c r="P505" s="212">
        <f>O505*H505</f>
        <v>0</v>
      </c>
      <c r="Q505" s="212">
        <v>0</v>
      </c>
      <c r="R505" s="212">
        <f>Q505*H505</f>
        <v>0</v>
      </c>
      <c r="S505" s="212">
        <v>0</v>
      </c>
      <c r="T505" s="213">
        <f>S505*H505</f>
        <v>0</v>
      </c>
      <c r="AR505" s="16" t="s">
        <v>253</v>
      </c>
      <c r="AT505" s="16" t="s">
        <v>148</v>
      </c>
      <c r="AU505" s="16" t="s">
        <v>82</v>
      </c>
      <c r="AY505" s="16" t="s">
        <v>145</v>
      </c>
      <c r="BE505" s="214">
        <f>IF(N505="základní",J505,0)</f>
        <v>0</v>
      </c>
      <c r="BF505" s="214">
        <f>IF(N505="snížená",J505,0)</f>
        <v>0</v>
      </c>
      <c r="BG505" s="214">
        <f>IF(N505="zákl. přenesená",J505,0)</f>
        <v>0</v>
      </c>
      <c r="BH505" s="214">
        <f>IF(N505="sníž. přenesená",J505,0)</f>
        <v>0</v>
      </c>
      <c r="BI505" s="214">
        <f>IF(N505="nulová",J505,0)</f>
        <v>0</v>
      </c>
      <c r="BJ505" s="16" t="s">
        <v>80</v>
      </c>
      <c r="BK505" s="214">
        <f>ROUND(I505*H505,2)</f>
        <v>0</v>
      </c>
      <c r="BL505" s="16" t="s">
        <v>253</v>
      </c>
      <c r="BM505" s="16" t="s">
        <v>694</v>
      </c>
    </row>
    <row r="506" s="1" customFormat="1">
      <c r="B506" s="37"/>
      <c r="C506" s="38"/>
      <c r="D506" s="217" t="s">
        <v>173</v>
      </c>
      <c r="E506" s="38"/>
      <c r="F506" s="248" t="s">
        <v>695</v>
      </c>
      <c r="G506" s="38"/>
      <c r="H506" s="38"/>
      <c r="I506" s="129"/>
      <c r="J506" s="38"/>
      <c r="K506" s="38"/>
      <c r="L506" s="42"/>
      <c r="M506" s="249"/>
      <c r="N506" s="78"/>
      <c r="O506" s="78"/>
      <c r="P506" s="78"/>
      <c r="Q506" s="78"/>
      <c r="R506" s="78"/>
      <c r="S506" s="78"/>
      <c r="T506" s="79"/>
      <c r="AT506" s="16" t="s">
        <v>173</v>
      </c>
      <c r="AU506" s="16" t="s">
        <v>82</v>
      </c>
    </row>
    <row r="507" s="11" customFormat="1">
      <c r="B507" s="215"/>
      <c r="C507" s="216"/>
      <c r="D507" s="217" t="s">
        <v>155</v>
      </c>
      <c r="E507" s="218" t="s">
        <v>19</v>
      </c>
      <c r="F507" s="219" t="s">
        <v>696</v>
      </c>
      <c r="G507" s="216"/>
      <c r="H507" s="220">
        <v>9.7300000000000004</v>
      </c>
      <c r="I507" s="221"/>
      <c r="J507" s="216"/>
      <c r="K507" s="216"/>
      <c r="L507" s="222"/>
      <c r="M507" s="223"/>
      <c r="N507" s="224"/>
      <c r="O507" s="224"/>
      <c r="P507" s="224"/>
      <c r="Q507" s="224"/>
      <c r="R507" s="224"/>
      <c r="S507" s="224"/>
      <c r="T507" s="225"/>
      <c r="AT507" s="226" t="s">
        <v>155</v>
      </c>
      <c r="AU507" s="226" t="s">
        <v>82</v>
      </c>
      <c r="AV507" s="11" t="s">
        <v>82</v>
      </c>
      <c r="AW507" s="11" t="s">
        <v>33</v>
      </c>
      <c r="AX507" s="11" t="s">
        <v>72</v>
      </c>
      <c r="AY507" s="226" t="s">
        <v>145</v>
      </c>
    </row>
    <row r="508" s="12" customFormat="1">
      <c r="B508" s="227"/>
      <c r="C508" s="228"/>
      <c r="D508" s="217" t="s">
        <v>155</v>
      </c>
      <c r="E508" s="229" t="s">
        <v>19</v>
      </c>
      <c r="F508" s="230" t="s">
        <v>157</v>
      </c>
      <c r="G508" s="228"/>
      <c r="H508" s="231">
        <v>9.7300000000000004</v>
      </c>
      <c r="I508" s="232"/>
      <c r="J508" s="228"/>
      <c r="K508" s="228"/>
      <c r="L508" s="233"/>
      <c r="M508" s="234"/>
      <c r="N508" s="235"/>
      <c r="O508" s="235"/>
      <c r="P508" s="235"/>
      <c r="Q508" s="235"/>
      <c r="R508" s="235"/>
      <c r="S508" s="235"/>
      <c r="T508" s="236"/>
      <c r="AT508" s="237" t="s">
        <v>155</v>
      </c>
      <c r="AU508" s="237" t="s">
        <v>82</v>
      </c>
      <c r="AV508" s="12" t="s">
        <v>153</v>
      </c>
      <c r="AW508" s="12" t="s">
        <v>33</v>
      </c>
      <c r="AX508" s="12" t="s">
        <v>80</v>
      </c>
      <c r="AY508" s="237" t="s">
        <v>145</v>
      </c>
    </row>
    <row r="509" s="1" customFormat="1" ht="16.5" customHeight="1">
      <c r="B509" s="37"/>
      <c r="C509" s="250" t="s">
        <v>697</v>
      </c>
      <c r="D509" s="250" t="s">
        <v>430</v>
      </c>
      <c r="E509" s="251" t="s">
        <v>698</v>
      </c>
      <c r="F509" s="252" t="s">
        <v>699</v>
      </c>
      <c r="G509" s="253" t="s">
        <v>182</v>
      </c>
      <c r="H509" s="254">
        <v>0.0030000000000000001</v>
      </c>
      <c r="I509" s="255"/>
      <c r="J509" s="256">
        <f>ROUND(I509*H509,2)</f>
        <v>0</v>
      </c>
      <c r="K509" s="252" t="s">
        <v>152</v>
      </c>
      <c r="L509" s="257"/>
      <c r="M509" s="258" t="s">
        <v>19</v>
      </c>
      <c r="N509" s="259" t="s">
        <v>43</v>
      </c>
      <c r="O509" s="78"/>
      <c r="P509" s="212">
        <f>O509*H509</f>
        <v>0</v>
      </c>
      <c r="Q509" s="212">
        <v>1</v>
      </c>
      <c r="R509" s="212">
        <f>Q509*H509</f>
        <v>0.0030000000000000001</v>
      </c>
      <c r="S509" s="212">
        <v>0</v>
      </c>
      <c r="T509" s="213">
        <f>S509*H509</f>
        <v>0</v>
      </c>
      <c r="AR509" s="16" t="s">
        <v>398</v>
      </c>
      <c r="AT509" s="16" t="s">
        <v>430</v>
      </c>
      <c r="AU509" s="16" t="s">
        <v>82</v>
      </c>
      <c r="AY509" s="16" t="s">
        <v>145</v>
      </c>
      <c r="BE509" s="214">
        <f>IF(N509="základní",J509,0)</f>
        <v>0</v>
      </c>
      <c r="BF509" s="214">
        <f>IF(N509="snížená",J509,0)</f>
        <v>0</v>
      </c>
      <c r="BG509" s="214">
        <f>IF(N509="zákl. přenesená",J509,0)</f>
        <v>0</v>
      </c>
      <c r="BH509" s="214">
        <f>IF(N509="sníž. přenesená",J509,0)</f>
        <v>0</v>
      </c>
      <c r="BI509" s="214">
        <f>IF(N509="nulová",J509,0)</f>
        <v>0</v>
      </c>
      <c r="BJ509" s="16" t="s">
        <v>80</v>
      </c>
      <c r="BK509" s="214">
        <f>ROUND(I509*H509,2)</f>
        <v>0</v>
      </c>
      <c r="BL509" s="16" t="s">
        <v>253</v>
      </c>
      <c r="BM509" s="16" t="s">
        <v>700</v>
      </c>
    </row>
    <row r="510" s="11" customFormat="1">
      <c r="B510" s="215"/>
      <c r="C510" s="216"/>
      <c r="D510" s="217" t="s">
        <v>155</v>
      </c>
      <c r="E510" s="216"/>
      <c r="F510" s="219" t="s">
        <v>701</v>
      </c>
      <c r="G510" s="216"/>
      <c r="H510" s="220">
        <v>0.0030000000000000001</v>
      </c>
      <c r="I510" s="221"/>
      <c r="J510" s="216"/>
      <c r="K510" s="216"/>
      <c r="L510" s="222"/>
      <c r="M510" s="223"/>
      <c r="N510" s="224"/>
      <c r="O510" s="224"/>
      <c r="P510" s="224"/>
      <c r="Q510" s="224"/>
      <c r="R510" s="224"/>
      <c r="S510" s="224"/>
      <c r="T510" s="225"/>
      <c r="AT510" s="226" t="s">
        <v>155</v>
      </c>
      <c r="AU510" s="226" t="s">
        <v>82</v>
      </c>
      <c r="AV510" s="11" t="s">
        <v>82</v>
      </c>
      <c r="AW510" s="11" t="s">
        <v>4</v>
      </c>
      <c r="AX510" s="11" t="s">
        <v>80</v>
      </c>
      <c r="AY510" s="226" t="s">
        <v>145</v>
      </c>
    </row>
    <row r="511" s="1" customFormat="1" ht="16.5" customHeight="1">
      <c r="B511" s="37"/>
      <c r="C511" s="203" t="s">
        <v>702</v>
      </c>
      <c r="D511" s="203" t="s">
        <v>148</v>
      </c>
      <c r="E511" s="204" t="s">
        <v>703</v>
      </c>
      <c r="F511" s="205" t="s">
        <v>704</v>
      </c>
      <c r="G511" s="206" t="s">
        <v>167</v>
      </c>
      <c r="H511" s="207">
        <v>9.7300000000000004</v>
      </c>
      <c r="I511" s="208"/>
      <c r="J511" s="209">
        <f>ROUND(I511*H511,2)</f>
        <v>0</v>
      </c>
      <c r="K511" s="205" t="s">
        <v>152</v>
      </c>
      <c r="L511" s="42"/>
      <c r="M511" s="210" t="s">
        <v>19</v>
      </c>
      <c r="N511" s="211" t="s">
        <v>43</v>
      </c>
      <c r="O511" s="78"/>
      <c r="P511" s="212">
        <f>O511*H511</f>
        <v>0</v>
      </c>
      <c r="Q511" s="212">
        <v>0</v>
      </c>
      <c r="R511" s="212">
        <f>Q511*H511</f>
        <v>0</v>
      </c>
      <c r="S511" s="212">
        <v>0.0040000000000000001</v>
      </c>
      <c r="T511" s="213">
        <f>S511*H511</f>
        <v>0.038920000000000003</v>
      </c>
      <c r="AR511" s="16" t="s">
        <v>253</v>
      </c>
      <c r="AT511" s="16" t="s">
        <v>148</v>
      </c>
      <c r="AU511" s="16" t="s">
        <v>82</v>
      </c>
      <c r="AY511" s="16" t="s">
        <v>145</v>
      </c>
      <c r="BE511" s="214">
        <f>IF(N511="základní",J511,0)</f>
        <v>0</v>
      </c>
      <c r="BF511" s="214">
        <f>IF(N511="snížená",J511,0)</f>
        <v>0</v>
      </c>
      <c r="BG511" s="214">
        <f>IF(N511="zákl. přenesená",J511,0)</f>
        <v>0</v>
      </c>
      <c r="BH511" s="214">
        <f>IF(N511="sníž. přenesená",J511,0)</f>
        <v>0</v>
      </c>
      <c r="BI511" s="214">
        <f>IF(N511="nulová",J511,0)</f>
        <v>0</v>
      </c>
      <c r="BJ511" s="16" t="s">
        <v>80</v>
      </c>
      <c r="BK511" s="214">
        <f>ROUND(I511*H511,2)</f>
        <v>0</v>
      </c>
      <c r="BL511" s="16" t="s">
        <v>253</v>
      </c>
      <c r="BM511" s="16" t="s">
        <v>705</v>
      </c>
    </row>
    <row r="512" s="1" customFormat="1">
      <c r="B512" s="37"/>
      <c r="C512" s="38"/>
      <c r="D512" s="217" t="s">
        <v>173</v>
      </c>
      <c r="E512" s="38"/>
      <c r="F512" s="248" t="s">
        <v>706</v>
      </c>
      <c r="G512" s="38"/>
      <c r="H512" s="38"/>
      <c r="I512" s="129"/>
      <c r="J512" s="38"/>
      <c r="K512" s="38"/>
      <c r="L512" s="42"/>
      <c r="M512" s="249"/>
      <c r="N512" s="78"/>
      <c r="O512" s="78"/>
      <c r="P512" s="78"/>
      <c r="Q512" s="78"/>
      <c r="R512" s="78"/>
      <c r="S512" s="78"/>
      <c r="T512" s="79"/>
      <c r="AT512" s="16" t="s">
        <v>173</v>
      </c>
      <c r="AU512" s="16" t="s">
        <v>82</v>
      </c>
    </row>
    <row r="513" s="11" customFormat="1">
      <c r="B513" s="215"/>
      <c r="C513" s="216"/>
      <c r="D513" s="217" t="s">
        <v>155</v>
      </c>
      <c r="E513" s="218" t="s">
        <v>19</v>
      </c>
      <c r="F513" s="219" t="s">
        <v>696</v>
      </c>
      <c r="G513" s="216"/>
      <c r="H513" s="220">
        <v>9.7300000000000004</v>
      </c>
      <c r="I513" s="221"/>
      <c r="J513" s="216"/>
      <c r="K513" s="216"/>
      <c r="L513" s="222"/>
      <c r="M513" s="223"/>
      <c r="N513" s="224"/>
      <c r="O513" s="224"/>
      <c r="P513" s="224"/>
      <c r="Q513" s="224"/>
      <c r="R513" s="224"/>
      <c r="S513" s="224"/>
      <c r="T513" s="225"/>
      <c r="AT513" s="226" t="s">
        <v>155</v>
      </c>
      <c r="AU513" s="226" t="s">
        <v>82</v>
      </c>
      <c r="AV513" s="11" t="s">
        <v>82</v>
      </c>
      <c r="AW513" s="11" t="s">
        <v>33</v>
      </c>
      <c r="AX513" s="11" t="s">
        <v>72</v>
      </c>
      <c r="AY513" s="226" t="s">
        <v>145</v>
      </c>
    </row>
    <row r="514" s="13" customFormat="1">
      <c r="B514" s="238"/>
      <c r="C514" s="239"/>
      <c r="D514" s="217" t="s">
        <v>155</v>
      </c>
      <c r="E514" s="240" t="s">
        <v>19</v>
      </c>
      <c r="F514" s="241" t="s">
        <v>707</v>
      </c>
      <c r="G514" s="239"/>
      <c r="H514" s="240" t="s">
        <v>19</v>
      </c>
      <c r="I514" s="242"/>
      <c r="J514" s="239"/>
      <c r="K514" s="239"/>
      <c r="L514" s="243"/>
      <c r="M514" s="244"/>
      <c r="N514" s="245"/>
      <c r="O514" s="245"/>
      <c r="P514" s="245"/>
      <c r="Q514" s="245"/>
      <c r="R514" s="245"/>
      <c r="S514" s="245"/>
      <c r="T514" s="246"/>
      <c r="AT514" s="247" t="s">
        <v>155</v>
      </c>
      <c r="AU514" s="247" t="s">
        <v>82</v>
      </c>
      <c r="AV514" s="13" t="s">
        <v>80</v>
      </c>
      <c r="AW514" s="13" t="s">
        <v>33</v>
      </c>
      <c r="AX514" s="13" t="s">
        <v>72</v>
      </c>
      <c r="AY514" s="247" t="s">
        <v>145</v>
      </c>
    </row>
    <row r="515" s="12" customFormat="1">
      <c r="B515" s="227"/>
      <c r="C515" s="228"/>
      <c r="D515" s="217" t="s">
        <v>155</v>
      </c>
      <c r="E515" s="229" t="s">
        <v>19</v>
      </c>
      <c r="F515" s="230" t="s">
        <v>157</v>
      </c>
      <c r="G515" s="228"/>
      <c r="H515" s="231">
        <v>9.7300000000000004</v>
      </c>
      <c r="I515" s="232"/>
      <c r="J515" s="228"/>
      <c r="K515" s="228"/>
      <c r="L515" s="233"/>
      <c r="M515" s="234"/>
      <c r="N515" s="235"/>
      <c r="O515" s="235"/>
      <c r="P515" s="235"/>
      <c r="Q515" s="235"/>
      <c r="R515" s="235"/>
      <c r="S515" s="235"/>
      <c r="T515" s="236"/>
      <c r="AT515" s="237" t="s">
        <v>155</v>
      </c>
      <c r="AU515" s="237" t="s">
        <v>82</v>
      </c>
      <c r="AV515" s="12" t="s">
        <v>153</v>
      </c>
      <c r="AW515" s="12" t="s">
        <v>33</v>
      </c>
      <c r="AX515" s="12" t="s">
        <v>80</v>
      </c>
      <c r="AY515" s="237" t="s">
        <v>145</v>
      </c>
    </row>
    <row r="516" s="1" customFormat="1" ht="16.5" customHeight="1">
      <c r="B516" s="37"/>
      <c r="C516" s="203" t="s">
        <v>708</v>
      </c>
      <c r="D516" s="203" t="s">
        <v>148</v>
      </c>
      <c r="E516" s="204" t="s">
        <v>709</v>
      </c>
      <c r="F516" s="205" t="s">
        <v>710</v>
      </c>
      <c r="G516" s="206" t="s">
        <v>167</v>
      </c>
      <c r="H516" s="207">
        <v>9.7300000000000004</v>
      </c>
      <c r="I516" s="208"/>
      <c r="J516" s="209">
        <f>ROUND(I516*H516,2)</f>
        <v>0</v>
      </c>
      <c r="K516" s="205" t="s">
        <v>152</v>
      </c>
      <c r="L516" s="42"/>
      <c r="M516" s="210" t="s">
        <v>19</v>
      </c>
      <c r="N516" s="211" t="s">
        <v>43</v>
      </c>
      <c r="O516" s="78"/>
      <c r="P516" s="212">
        <f>O516*H516</f>
        <v>0</v>
      </c>
      <c r="Q516" s="212">
        <v>0.00040000000000000002</v>
      </c>
      <c r="R516" s="212">
        <f>Q516*H516</f>
        <v>0.0038920000000000005</v>
      </c>
      <c r="S516" s="212">
        <v>0</v>
      </c>
      <c r="T516" s="213">
        <f>S516*H516</f>
        <v>0</v>
      </c>
      <c r="AR516" s="16" t="s">
        <v>253</v>
      </c>
      <c r="AT516" s="16" t="s">
        <v>148</v>
      </c>
      <c r="AU516" s="16" t="s">
        <v>82</v>
      </c>
      <c r="AY516" s="16" t="s">
        <v>145</v>
      </c>
      <c r="BE516" s="214">
        <f>IF(N516="základní",J516,0)</f>
        <v>0</v>
      </c>
      <c r="BF516" s="214">
        <f>IF(N516="snížená",J516,0)</f>
        <v>0</v>
      </c>
      <c r="BG516" s="214">
        <f>IF(N516="zákl. přenesená",J516,0)</f>
        <v>0</v>
      </c>
      <c r="BH516" s="214">
        <f>IF(N516="sníž. přenesená",J516,0)</f>
        <v>0</v>
      </c>
      <c r="BI516" s="214">
        <f>IF(N516="nulová",J516,0)</f>
        <v>0</v>
      </c>
      <c r="BJ516" s="16" t="s">
        <v>80</v>
      </c>
      <c r="BK516" s="214">
        <f>ROUND(I516*H516,2)</f>
        <v>0</v>
      </c>
      <c r="BL516" s="16" t="s">
        <v>253</v>
      </c>
      <c r="BM516" s="16" t="s">
        <v>711</v>
      </c>
    </row>
    <row r="517" s="1" customFormat="1">
      <c r="B517" s="37"/>
      <c r="C517" s="38"/>
      <c r="D517" s="217" t="s">
        <v>173</v>
      </c>
      <c r="E517" s="38"/>
      <c r="F517" s="248" t="s">
        <v>712</v>
      </c>
      <c r="G517" s="38"/>
      <c r="H517" s="38"/>
      <c r="I517" s="129"/>
      <c r="J517" s="38"/>
      <c r="K517" s="38"/>
      <c r="L517" s="42"/>
      <c r="M517" s="249"/>
      <c r="N517" s="78"/>
      <c r="O517" s="78"/>
      <c r="P517" s="78"/>
      <c r="Q517" s="78"/>
      <c r="R517" s="78"/>
      <c r="S517" s="78"/>
      <c r="T517" s="79"/>
      <c r="AT517" s="16" t="s">
        <v>173</v>
      </c>
      <c r="AU517" s="16" t="s">
        <v>82</v>
      </c>
    </row>
    <row r="518" s="13" customFormat="1">
      <c r="B518" s="238"/>
      <c r="C518" s="239"/>
      <c r="D518" s="217" t="s">
        <v>155</v>
      </c>
      <c r="E518" s="240" t="s">
        <v>19</v>
      </c>
      <c r="F518" s="241" t="s">
        <v>713</v>
      </c>
      <c r="G518" s="239"/>
      <c r="H518" s="240" t="s">
        <v>19</v>
      </c>
      <c r="I518" s="242"/>
      <c r="J518" s="239"/>
      <c r="K518" s="239"/>
      <c r="L518" s="243"/>
      <c r="M518" s="244"/>
      <c r="N518" s="245"/>
      <c r="O518" s="245"/>
      <c r="P518" s="245"/>
      <c r="Q518" s="245"/>
      <c r="R518" s="245"/>
      <c r="S518" s="245"/>
      <c r="T518" s="246"/>
      <c r="AT518" s="247" t="s">
        <v>155</v>
      </c>
      <c r="AU518" s="247" t="s">
        <v>82</v>
      </c>
      <c r="AV518" s="13" t="s">
        <v>80</v>
      </c>
      <c r="AW518" s="13" t="s">
        <v>33</v>
      </c>
      <c r="AX518" s="13" t="s">
        <v>72</v>
      </c>
      <c r="AY518" s="247" t="s">
        <v>145</v>
      </c>
    </row>
    <row r="519" s="11" customFormat="1">
      <c r="B519" s="215"/>
      <c r="C519" s="216"/>
      <c r="D519" s="217" t="s">
        <v>155</v>
      </c>
      <c r="E519" s="218" t="s">
        <v>19</v>
      </c>
      <c r="F519" s="219" t="s">
        <v>714</v>
      </c>
      <c r="G519" s="216"/>
      <c r="H519" s="220">
        <v>9.7300000000000004</v>
      </c>
      <c r="I519" s="221"/>
      <c r="J519" s="216"/>
      <c r="K519" s="216"/>
      <c r="L519" s="222"/>
      <c r="M519" s="223"/>
      <c r="N519" s="224"/>
      <c r="O519" s="224"/>
      <c r="P519" s="224"/>
      <c r="Q519" s="224"/>
      <c r="R519" s="224"/>
      <c r="S519" s="224"/>
      <c r="T519" s="225"/>
      <c r="AT519" s="226" t="s">
        <v>155</v>
      </c>
      <c r="AU519" s="226" t="s">
        <v>82</v>
      </c>
      <c r="AV519" s="11" t="s">
        <v>82</v>
      </c>
      <c r="AW519" s="11" t="s">
        <v>33</v>
      </c>
      <c r="AX519" s="11" t="s">
        <v>72</v>
      </c>
      <c r="AY519" s="226" t="s">
        <v>145</v>
      </c>
    </row>
    <row r="520" s="12" customFormat="1">
      <c r="B520" s="227"/>
      <c r="C520" s="228"/>
      <c r="D520" s="217" t="s">
        <v>155</v>
      </c>
      <c r="E520" s="229" t="s">
        <v>19</v>
      </c>
      <c r="F520" s="230" t="s">
        <v>157</v>
      </c>
      <c r="G520" s="228"/>
      <c r="H520" s="231">
        <v>9.7300000000000004</v>
      </c>
      <c r="I520" s="232"/>
      <c r="J520" s="228"/>
      <c r="K520" s="228"/>
      <c r="L520" s="233"/>
      <c r="M520" s="234"/>
      <c r="N520" s="235"/>
      <c r="O520" s="235"/>
      <c r="P520" s="235"/>
      <c r="Q520" s="235"/>
      <c r="R520" s="235"/>
      <c r="S520" s="235"/>
      <c r="T520" s="236"/>
      <c r="AT520" s="237" t="s">
        <v>155</v>
      </c>
      <c r="AU520" s="237" t="s">
        <v>82</v>
      </c>
      <c r="AV520" s="12" t="s">
        <v>153</v>
      </c>
      <c r="AW520" s="12" t="s">
        <v>33</v>
      </c>
      <c r="AX520" s="12" t="s">
        <v>80</v>
      </c>
      <c r="AY520" s="237" t="s">
        <v>145</v>
      </c>
    </row>
    <row r="521" s="1" customFormat="1" ht="22.5" customHeight="1">
      <c r="B521" s="37"/>
      <c r="C521" s="250" t="s">
        <v>715</v>
      </c>
      <c r="D521" s="250" t="s">
        <v>430</v>
      </c>
      <c r="E521" s="251" t="s">
        <v>716</v>
      </c>
      <c r="F521" s="252" t="s">
        <v>717</v>
      </c>
      <c r="G521" s="253" t="s">
        <v>167</v>
      </c>
      <c r="H521" s="254">
        <v>11.19</v>
      </c>
      <c r="I521" s="255"/>
      <c r="J521" s="256">
        <f>ROUND(I521*H521,2)</f>
        <v>0</v>
      </c>
      <c r="K521" s="252" t="s">
        <v>152</v>
      </c>
      <c r="L521" s="257"/>
      <c r="M521" s="258" t="s">
        <v>19</v>
      </c>
      <c r="N521" s="259" t="s">
        <v>43</v>
      </c>
      <c r="O521" s="78"/>
      <c r="P521" s="212">
        <f>O521*H521</f>
        <v>0</v>
      </c>
      <c r="Q521" s="212">
        <v>0.0044999999999999997</v>
      </c>
      <c r="R521" s="212">
        <f>Q521*H521</f>
        <v>0.050354999999999997</v>
      </c>
      <c r="S521" s="212">
        <v>0</v>
      </c>
      <c r="T521" s="213">
        <f>S521*H521</f>
        <v>0</v>
      </c>
      <c r="AR521" s="16" t="s">
        <v>398</v>
      </c>
      <c r="AT521" s="16" t="s">
        <v>430</v>
      </c>
      <c r="AU521" s="16" t="s">
        <v>82</v>
      </c>
      <c r="AY521" s="16" t="s">
        <v>145</v>
      </c>
      <c r="BE521" s="214">
        <f>IF(N521="základní",J521,0)</f>
        <v>0</v>
      </c>
      <c r="BF521" s="214">
        <f>IF(N521="snížená",J521,0)</f>
        <v>0</v>
      </c>
      <c r="BG521" s="214">
        <f>IF(N521="zákl. přenesená",J521,0)</f>
        <v>0</v>
      </c>
      <c r="BH521" s="214">
        <f>IF(N521="sníž. přenesená",J521,0)</f>
        <v>0</v>
      </c>
      <c r="BI521" s="214">
        <f>IF(N521="nulová",J521,0)</f>
        <v>0</v>
      </c>
      <c r="BJ521" s="16" t="s">
        <v>80</v>
      </c>
      <c r="BK521" s="214">
        <f>ROUND(I521*H521,2)</f>
        <v>0</v>
      </c>
      <c r="BL521" s="16" t="s">
        <v>253</v>
      </c>
      <c r="BM521" s="16" t="s">
        <v>718</v>
      </c>
    </row>
    <row r="522" s="11" customFormat="1">
      <c r="B522" s="215"/>
      <c r="C522" s="216"/>
      <c r="D522" s="217" t="s">
        <v>155</v>
      </c>
      <c r="E522" s="216"/>
      <c r="F522" s="219" t="s">
        <v>719</v>
      </c>
      <c r="G522" s="216"/>
      <c r="H522" s="220">
        <v>11.19</v>
      </c>
      <c r="I522" s="221"/>
      <c r="J522" s="216"/>
      <c r="K522" s="216"/>
      <c r="L522" s="222"/>
      <c r="M522" s="223"/>
      <c r="N522" s="224"/>
      <c r="O522" s="224"/>
      <c r="P522" s="224"/>
      <c r="Q522" s="224"/>
      <c r="R522" s="224"/>
      <c r="S522" s="224"/>
      <c r="T522" s="225"/>
      <c r="AT522" s="226" t="s">
        <v>155</v>
      </c>
      <c r="AU522" s="226" t="s">
        <v>82</v>
      </c>
      <c r="AV522" s="11" t="s">
        <v>82</v>
      </c>
      <c r="AW522" s="11" t="s">
        <v>4</v>
      </c>
      <c r="AX522" s="11" t="s">
        <v>80</v>
      </c>
      <c r="AY522" s="226" t="s">
        <v>145</v>
      </c>
    </row>
    <row r="523" s="10" customFormat="1" ht="22.8" customHeight="1">
      <c r="B523" s="187"/>
      <c r="C523" s="188"/>
      <c r="D523" s="189" t="s">
        <v>71</v>
      </c>
      <c r="E523" s="201" t="s">
        <v>720</v>
      </c>
      <c r="F523" s="201" t="s">
        <v>721</v>
      </c>
      <c r="G523" s="188"/>
      <c r="H523" s="188"/>
      <c r="I523" s="191"/>
      <c r="J523" s="202">
        <f>BK523</f>
        <v>0</v>
      </c>
      <c r="K523" s="188"/>
      <c r="L523" s="193"/>
      <c r="M523" s="194"/>
      <c r="N523" s="195"/>
      <c r="O523" s="195"/>
      <c r="P523" s="196">
        <f>SUM(P524:P549)</f>
        <v>0</v>
      </c>
      <c r="Q523" s="195"/>
      <c r="R523" s="196">
        <f>SUM(R524:R549)</f>
        <v>0.32984999999999998</v>
      </c>
      <c r="S523" s="195"/>
      <c r="T523" s="197">
        <f>SUM(T524:T549)</f>
        <v>0.052500000000000005</v>
      </c>
      <c r="AR523" s="198" t="s">
        <v>82</v>
      </c>
      <c r="AT523" s="199" t="s">
        <v>71</v>
      </c>
      <c r="AU523" s="199" t="s">
        <v>80</v>
      </c>
      <c r="AY523" s="198" t="s">
        <v>145</v>
      </c>
      <c r="BK523" s="200">
        <f>SUM(BK524:BK549)</f>
        <v>0</v>
      </c>
    </row>
    <row r="524" s="1" customFormat="1" ht="22.5" customHeight="1">
      <c r="B524" s="37"/>
      <c r="C524" s="203" t="s">
        <v>722</v>
      </c>
      <c r="D524" s="203" t="s">
        <v>148</v>
      </c>
      <c r="E524" s="204" t="s">
        <v>723</v>
      </c>
      <c r="F524" s="205" t="s">
        <v>724</v>
      </c>
      <c r="G524" s="206" t="s">
        <v>167</v>
      </c>
      <c r="H524" s="207">
        <v>125</v>
      </c>
      <c r="I524" s="208"/>
      <c r="J524" s="209">
        <f>ROUND(I524*H524,2)</f>
        <v>0</v>
      </c>
      <c r="K524" s="205" t="s">
        <v>152</v>
      </c>
      <c r="L524" s="42"/>
      <c r="M524" s="210" t="s">
        <v>19</v>
      </c>
      <c r="N524" s="211" t="s">
        <v>43</v>
      </c>
      <c r="O524" s="78"/>
      <c r="P524" s="212">
        <f>O524*H524</f>
        <v>0</v>
      </c>
      <c r="Q524" s="212">
        <v>0</v>
      </c>
      <c r="R524" s="212">
        <f>Q524*H524</f>
        <v>0</v>
      </c>
      <c r="S524" s="212">
        <v>0.00042000000000000002</v>
      </c>
      <c r="T524" s="213">
        <f>S524*H524</f>
        <v>0.052500000000000005</v>
      </c>
      <c r="AR524" s="16" t="s">
        <v>253</v>
      </c>
      <c r="AT524" s="16" t="s">
        <v>148</v>
      </c>
      <c r="AU524" s="16" t="s">
        <v>82</v>
      </c>
      <c r="AY524" s="16" t="s">
        <v>145</v>
      </c>
      <c r="BE524" s="214">
        <f>IF(N524="základní",J524,0)</f>
        <v>0</v>
      </c>
      <c r="BF524" s="214">
        <f>IF(N524="snížená",J524,0)</f>
        <v>0</v>
      </c>
      <c r="BG524" s="214">
        <f>IF(N524="zákl. přenesená",J524,0)</f>
        <v>0</v>
      </c>
      <c r="BH524" s="214">
        <f>IF(N524="sníž. přenesená",J524,0)</f>
        <v>0</v>
      </c>
      <c r="BI524" s="214">
        <f>IF(N524="nulová",J524,0)</f>
        <v>0</v>
      </c>
      <c r="BJ524" s="16" t="s">
        <v>80</v>
      </c>
      <c r="BK524" s="214">
        <f>ROUND(I524*H524,2)</f>
        <v>0</v>
      </c>
      <c r="BL524" s="16" t="s">
        <v>253</v>
      </c>
      <c r="BM524" s="16" t="s">
        <v>725</v>
      </c>
    </row>
    <row r="525" s="1" customFormat="1">
      <c r="B525" s="37"/>
      <c r="C525" s="38"/>
      <c r="D525" s="217" t="s">
        <v>173</v>
      </c>
      <c r="E525" s="38"/>
      <c r="F525" s="248" t="s">
        <v>726</v>
      </c>
      <c r="G525" s="38"/>
      <c r="H525" s="38"/>
      <c r="I525" s="129"/>
      <c r="J525" s="38"/>
      <c r="K525" s="38"/>
      <c r="L525" s="42"/>
      <c r="M525" s="249"/>
      <c r="N525" s="78"/>
      <c r="O525" s="78"/>
      <c r="P525" s="78"/>
      <c r="Q525" s="78"/>
      <c r="R525" s="78"/>
      <c r="S525" s="78"/>
      <c r="T525" s="79"/>
      <c r="AT525" s="16" t="s">
        <v>173</v>
      </c>
      <c r="AU525" s="16" t="s">
        <v>82</v>
      </c>
    </row>
    <row r="526" s="11" customFormat="1">
      <c r="B526" s="215"/>
      <c r="C526" s="216"/>
      <c r="D526" s="217" t="s">
        <v>155</v>
      </c>
      <c r="E526" s="218" t="s">
        <v>19</v>
      </c>
      <c r="F526" s="219" t="s">
        <v>550</v>
      </c>
      <c r="G526" s="216"/>
      <c r="H526" s="220">
        <v>125</v>
      </c>
      <c r="I526" s="221"/>
      <c r="J526" s="216"/>
      <c r="K526" s="216"/>
      <c r="L526" s="222"/>
      <c r="M526" s="223"/>
      <c r="N526" s="224"/>
      <c r="O526" s="224"/>
      <c r="P526" s="224"/>
      <c r="Q526" s="224"/>
      <c r="R526" s="224"/>
      <c r="S526" s="224"/>
      <c r="T526" s="225"/>
      <c r="AT526" s="226" t="s">
        <v>155</v>
      </c>
      <c r="AU526" s="226" t="s">
        <v>82</v>
      </c>
      <c r="AV526" s="11" t="s">
        <v>82</v>
      </c>
      <c r="AW526" s="11" t="s">
        <v>33</v>
      </c>
      <c r="AX526" s="11" t="s">
        <v>72</v>
      </c>
      <c r="AY526" s="226" t="s">
        <v>145</v>
      </c>
    </row>
    <row r="527" s="13" customFormat="1">
      <c r="B527" s="238"/>
      <c r="C527" s="239"/>
      <c r="D527" s="217" t="s">
        <v>155</v>
      </c>
      <c r="E527" s="240" t="s">
        <v>19</v>
      </c>
      <c r="F527" s="241" t="s">
        <v>727</v>
      </c>
      <c r="G527" s="239"/>
      <c r="H527" s="240" t="s">
        <v>19</v>
      </c>
      <c r="I527" s="242"/>
      <c r="J527" s="239"/>
      <c r="K527" s="239"/>
      <c r="L527" s="243"/>
      <c r="M527" s="244"/>
      <c r="N527" s="245"/>
      <c r="O527" s="245"/>
      <c r="P527" s="245"/>
      <c r="Q527" s="245"/>
      <c r="R527" s="245"/>
      <c r="S527" s="245"/>
      <c r="T527" s="246"/>
      <c r="AT527" s="247" t="s">
        <v>155</v>
      </c>
      <c r="AU527" s="247" t="s">
        <v>82</v>
      </c>
      <c r="AV527" s="13" t="s">
        <v>80</v>
      </c>
      <c r="AW527" s="13" t="s">
        <v>33</v>
      </c>
      <c r="AX527" s="13" t="s">
        <v>72</v>
      </c>
      <c r="AY527" s="247" t="s">
        <v>145</v>
      </c>
    </row>
    <row r="528" s="12" customFormat="1">
      <c r="B528" s="227"/>
      <c r="C528" s="228"/>
      <c r="D528" s="217" t="s">
        <v>155</v>
      </c>
      <c r="E528" s="229" t="s">
        <v>19</v>
      </c>
      <c r="F528" s="230" t="s">
        <v>157</v>
      </c>
      <c r="G528" s="228"/>
      <c r="H528" s="231">
        <v>125</v>
      </c>
      <c r="I528" s="232"/>
      <c r="J528" s="228"/>
      <c r="K528" s="228"/>
      <c r="L528" s="233"/>
      <c r="M528" s="234"/>
      <c r="N528" s="235"/>
      <c r="O528" s="235"/>
      <c r="P528" s="235"/>
      <c r="Q528" s="235"/>
      <c r="R528" s="235"/>
      <c r="S528" s="235"/>
      <c r="T528" s="236"/>
      <c r="AT528" s="237" t="s">
        <v>155</v>
      </c>
      <c r="AU528" s="237" t="s">
        <v>82</v>
      </c>
      <c r="AV528" s="12" t="s">
        <v>153</v>
      </c>
      <c r="AW528" s="12" t="s">
        <v>33</v>
      </c>
      <c r="AX528" s="12" t="s">
        <v>80</v>
      </c>
      <c r="AY528" s="237" t="s">
        <v>145</v>
      </c>
    </row>
    <row r="529" s="1" customFormat="1" ht="22.5" customHeight="1">
      <c r="B529" s="37"/>
      <c r="C529" s="203" t="s">
        <v>728</v>
      </c>
      <c r="D529" s="203" t="s">
        <v>148</v>
      </c>
      <c r="E529" s="204" t="s">
        <v>729</v>
      </c>
      <c r="F529" s="205" t="s">
        <v>730</v>
      </c>
      <c r="G529" s="206" t="s">
        <v>167</v>
      </c>
      <c r="H529" s="207">
        <v>125</v>
      </c>
      <c r="I529" s="208"/>
      <c r="J529" s="209">
        <f>ROUND(I529*H529,2)</f>
        <v>0</v>
      </c>
      <c r="K529" s="205" t="s">
        <v>152</v>
      </c>
      <c r="L529" s="42"/>
      <c r="M529" s="210" t="s">
        <v>19</v>
      </c>
      <c r="N529" s="211" t="s">
        <v>43</v>
      </c>
      <c r="O529" s="78"/>
      <c r="P529" s="212">
        <f>O529*H529</f>
        <v>0</v>
      </c>
      <c r="Q529" s="212">
        <v>0</v>
      </c>
      <c r="R529" s="212">
        <f>Q529*H529</f>
        <v>0</v>
      </c>
      <c r="S529" s="212">
        <v>0</v>
      </c>
      <c r="T529" s="213">
        <f>S529*H529</f>
        <v>0</v>
      </c>
      <c r="AR529" s="16" t="s">
        <v>253</v>
      </c>
      <c r="AT529" s="16" t="s">
        <v>148</v>
      </c>
      <c r="AU529" s="16" t="s">
        <v>82</v>
      </c>
      <c r="AY529" s="16" t="s">
        <v>145</v>
      </c>
      <c r="BE529" s="214">
        <f>IF(N529="základní",J529,0)</f>
        <v>0</v>
      </c>
      <c r="BF529" s="214">
        <f>IF(N529="snížená",J529,0)</f>
        <v>0</v>
      </c>
      <c r="BG529" s="214">
        <f>IF(N529="zákl. přenesená",J529,0)</f>
        <v>0</v>
      </c>
      <c r="BH529" s="214">
        <f>IF(N529="sníž. přenesená",J529,0)</f>
        <v>0</v>
      </c>
      <c r="BI529" s="214">
        <f>IF(N529="nulová",J529,0)</f>
        <v>0</v>
      </c>
      <c r="BJ529" s="16" t="s">
        <v>80</v>
      </c>
      <c r="BK529" s="214">
        <f>ROUND(I529*H529,2)</f>
        <v>0</v>
      </c>
      <c r="BL529" s="16" t="s">
        <v>253</v>
      </c>
      <c r="BM529" s="16" t="s">
        <v>731</v>
      </c>
    </row>
    <row r="530" s="1" customFormat="1">
      <c r="B530" s="37"/>
      <c r="C530" s="38"/>
      <c r="D530" s="217" t="s">
        <v>173</v>
      </c>
      <c r="E530" s="38"/>
      <c r="F530" s="248" t="s">
        <v>732</v>
      </c>
      <c r="G530" s="38"/>
      <c r="H530" s="38"/>
      <c r="I530" s="129"/>
      <c r="J530" s="38"/>
      <c r="K530" s="38"/>
      <c r="L530" s="42"/>
      <c r="M530" s="249"/>
      <c r="N530" s="78"/>
      <c r="O530" s="78"/>
      <c r="P530" s="78"/>
      <c r="Q530" s="78"/>
      <c r="R530" s="78"/>
      <c r="S530" s="78"/>
      <c r="T530" s="79"/>
      <c r="AT530" s="16" t="s">
        <v>173</v>
      </c>
      <c r="AU530" s="16" t="s">
        <v>82</v>
      </c>
    </row>
    <row r="531" s="11" customFormat="1">
      <c r="B531" s="215"/>
      <c r="C531" s="216"/>
      <c r="D531" s="217" t="s">
        <v>155</v>
      </c>
      <c r="E531" s="218" t="s">
        <v>19</v>
      </c>
      <c r="F531" s="219" t="s">
        <v>550</v>
      </c>
      <c r="G531" s="216"/>
      <c r="H531" s="220">
        <v>125</v>
      </c>
      <c r="I531" s="221"/>
      <c r="J531" s="216"/>
      <c r="K531" s="216"/>
      <c r="L531" s="222"/>
      <c r="M531" s="223"/>
      <c r="N531" s="224"/>
      <c r="O531" s="224"/>
      <c r="P531" s="224"/>
      <c r="Q531" s="224"/>
      <c r="R531" s="224"/>
      <c r="S531" s="224"/>
      <c r="T531" s="225"/>
      <c r="AT531" s="226" t="s">
        <v>155</v>
      </c>
      <c r="AU531" s="226" t="s">
        <v>82</v>
      </c>
      <c r="AV531" s="11" t="s">
        <v>82</v>
      </c>
      <c r="AW531" s="11" t="s">
        <v>33</v>
      </c>
      <c r="AX531" s="11" t="s">
        <v>72</v>
      </c>
      <c r="AY531" s="226" t="s">
        <v>145</v>
      </c>
    </row>
    <row r="532" s="13" customFormat="1">
      <c r="B532" s="238"/>
      <c r="C532" s="239"/>
      <c r="D532" s="217" t="s">
        <v>155</v>
      </c>
      <c r="E532" s="240" t="s">
        <v>19</v>
      </c>
      <c r="F532" s="241" t="s">
        <v>309</v>
      </c>
      <c r="G532" s="239"/>
      <c r="H532" s="240" t="s">
        <v>19</v>
      </c>
      <c r="I532" s="242"/>
      <c r="J532" s="239"/>
      <c r="K532" s="239"/>
      <c r="L532" s="243"/>
      <c r="M532" s="244"/>
      <c r="N532" s="245"/>
      <c r="O532" s="245"/>
      <c r="P532" s="245"/>
      <c r="Q532" s="245"/>
      <c r="R532" s="245"/>
      <c r="S532" s="245"/>
      <c r="T532" s="246"/>
      <c r="AT532" s="247" t="s">
        <v>155</v>
      </c>
      <c r="AU532" s="247" t="s">
        <v>82</v>
      </c>
      <c r="AV532" s="13" t="s">
        <v>80</v>
      </c>
      <c r="AW532" s="13" t="s">
        <v>33</v>
      </c>
      <c r="AX532" s="13" t="s">
        <v>72</v>
      </c>
      <c r="AY532" s="247" t="s">
        <v>145</v>
      </c>
    </row>
    <row r="533" s="12" customFormat="1">
      <c r="B533" s="227"/>
      <c r="C533" s="228"/>
      <c r="D533" s="217" t="s">
        <v>155</v>
      </c>
      <c r="E533" s="229" t="s">
        <v>19</v>
      </c>
      <c r="F533" s="230" t="s">
        <v>157</v>
      </c>
      <c r="G533" s="228"/>
      <c r="H533" s="231">
        <v>125</v>
      </c>
      <c r="I533" s="232"/>
      <c r="J533" s="228"/>
      <c r="K533" s="228"/>
      <c r="L533" s="233"/>
      <c r="M533" s="234"/>
      <c r="N533" s="235"/>
      <c r="O533" s="235"/>
      <c r="P533" s="235"/>
      <c r="Q533" s="235"/>
      <c r="R533" s="235"/>
      <c r="S533" s="235"/>
      <c r="T533" s="236"/>
      <c r="AT533" s="237" t="s">
        <v>155</v>
      </c>
      <c r="AU533" s="237" t="s">
        <v>82</v>
      </c>
      <c r="AV533" s="12" t="s">
        <v>153</v>
      </c>
      <c r="AW533" s="12" t="s">
        <v>33</v>
      </c>
      <c r="AX533" s="12" t="s">
        <v>80</v>
      </c>
      <c r="AY533" s="237" t="s">
        <v>145</v>
      </c>
    </row>
    <row r="534" s="1" customFormat="1" ht="16.5" customHeight="1">
      <c r="B534" s="37"/>
      <c r="C534" s="250" t="s">
        <v>733</v>
      </c>
      <c r="D534" s="250" t="s">
        <v>430</v>
      </c>
      <c r="E534" s="251" t="s">
        <v>734</v>
      </c>
      <c r="F534" s="252" t="s">
        <v>735</v>
      </c>
      <c r="G534" s="253" t="s">
        <v>167</v>
      </c>
      <c r="H534" s="254">
        <v>127.5</v>
      </c>
      <c r="I534" s="255"/>
      <c r="J534" s="256">
        <f>ROUND(I534*H534,2)</f>
        <v>0</v>
      </c>
      <c r="K534" s="252" t="s">
        <v>19</v>
      </c>
      <c r="L534" s="257"/>
      <c r="M534" s="258" t="s">
        <v>19</v>
      </c>
      <c r="N534" s="259" t="s">
        <v>43</v>
      </c>
      <c r="O534" s="78"/>
      <c r="P534" s="212">
        <f>O534*H534</f>
        <v>0</v>
      </c>
      <c r="Q534" s="212">
        <v>0.002</v>
      </c>
      <c r="R534" s="212">
        <f>Q534*H534</f>
        <v>0.255</v>
      </c>
      <c r="S534" s="212">
        <v>0</v>
      </c>
      <c r="T534" s="213">
        <f>S534*H534</f>
        <v>0</v>
      </c>
      <c r="AR534" s="16" t="s">
        <v>398</v>
      </c>
      <c r="AT534" s="16" t="s">
        <v>430</v>
      </c>
      <c r="AU534" s="16" t="s">
        <v>82</v>
      </c>
      <c r="AY534" s="16" t="s">
        <v>145</v>
      </c>
      <c r="BE534" s="214">
        <f>IF(N534="základní",J534,0)</f>
        <v>0</v>
      </c>
      <c r="BF534" s="214">
        <f>IF(N534="snížená",J534,0)</f>
        <v>0</v>
      </c>
      <c r="BG534" s="214">
        <f>IF(N534="zákl. přenesená",J534,0)</f>
        <v>0</v>
      </c>
      <c r="BH534" s="214">
        <f>IF(N534="sníž. přenesená",J534,0)</f>
        <v>0</v>
      </c>
      <c r="BI534" s="214">
        <f>IF(N534="nulová",J534,0)</f>
        <v>0</v>
      </c>
      <c r="BJ534" s="16" t="s">
        <v>80</v>
      </c>
      <c r="BK534" s="214">
        <f>ROUND(I534*H534,2)</f>
        <v>0</v>
      </c>
      <c r="BL534" s="16" t="s">
        <v>253</v>
      </c>
      <c r="BM534" s="16" t="s">
        <v>736</v>
      </c>
    </row>
    <row r="535" s="11" customFormat="1">
      <c r="B535" s="215"/>
      <c r="C535" s="216"/>
      <c r="D535" s="217" t="s">
        <v>155</v>
      </c>
      <c r="E535" s="216"/>
      <c r="F535" s="219" t="s">
        <v>737</v>
      </c>
      <c r="G535" s="216"/>
      <c r="H535" s="220">
        <v>127.5</v>
      </c>
      <c r="I535" s="221"/>
      <c r="J535" s="216"/>
      <c r="K535" s="216"/>
      <c r="L535" s="222"/>
      <c r="M535" s="223"/>
      <c r="N535" s="224"/>
      <c r="O535" s="224"/>
      <c r="P535" s="224"/>
      <c r="Q535" s="224"/>
      <c r="R535" s="224"/>
      <c r="S535" s="224"/>
      <c r="T535" s="225"/>
      <c r="AT535" s="226" t="s">
        <v>155</v>
      </c>
      <c r="AU535" s="226" t="s">
        <v>82</v>
      </c>
      <c r="AV535" s="11" t="s">
        <v>82</v>
      </c>
      <c r="AW535" s="11" t="s">
        <v>4</v>
      </c>
      <c r="AX535" s="11" t="s">
        <v>80</v>
      </c>
      <c r="AY535" s="226" t="s">
        <v>145</v>
      </c>
    </row>
    <row r="536" s="1" customFormat="1" ht="22.5" customHeight="1">
      <c r="B536" s="37"/>
      <c r="C536" s="203" t="s">
        <v>738</v>
      </c>
      <c r="D536" s="203" t="s">
        <v>148</v>
      </c>
      <c r="E536" s="204" t="s">
        <v>729</v>
      </c>
      <c r="F536" s="205" t="s">
        <v>730</v>
      </c>
      <c r="G536" s="206" t="s">
        <v>167</v>
      </c>
      <c r="H536" s="207">
        <v>9.7300000000000004</v>
      </c>
      <c r="I536" s="208"/>
      <c r="J536" s="209">
        <f>ROUND(I536*H536,2)</f>
        <v>0</v>
      </c>
      <c r="K536" s="205" t="s">
        <v>152</v>
      </c>
      <c r="L536" s="42"/>
      <c r="M536" s="210" t="s">
        <v>19</v>
      </c>
      <c r="N536" s="211" t="s">
        <v>43</v>
      </c>
      <c r="O536" s="78"/>
      <c r="P536" s="212">
        <f>O536*H536</f>
        <v>0</v>
      </c>
      <c r="Q536" s="212">
        <v>0</v>
      </c>
      <c r="R536" s="212">
        <f>Q536*H536</f>
        <v>0</v>
      </c>
      <c r="S536" s="212">
        <v>0</v>
      </c>
      <c r="T536" s="213">
        <f>S536*H536</f>
        <v>0</v>
      </c>
      <c r="AR536" s="16" t="s">
        <v>253</v>
      </c>
      <c r="AT536" s="16" t="s">
        <v>148</v>
      </c>
      <c r="AU536" s="16" t="s">
        <v>82</v>
      </c>
      <c r="AY536" s="16" t="s">
        <v>145</v>
      </c>
      <c r="BE536" s="214">
        <f>IF(N536="základní",J536,0)</f>
        <v>0</v>
      </c>
      <c r="BF536" s="214">
        <f>IF(N536="snížená",J536,0)</f>
        <v>0</v>
      </c>
      <c r="BG536" s="214">
        <f>IF(N536="zákl. přenesená",J536,0)</f>
        <v>0</v>
      </c>
      <c r="BH536" s="214">
        <f>IF(N536="sníž. přenesená",J536,0)</f>
        <v>0</v>
      </c>
      <c r="BI536" s="214">
        <f>IF(N536="nulová",J536,0)</f>
        <v>0</v>
      </c>
      <c r="BJ536" s="16" t="s">
        <v>80</v>
      </c>
      <c r="BK536" s="214">
        <f>ROUND(I536*H536,2)</f>
        <v>0</v>
      </c>
      <c r="BL536" s="16" t="s">
        <v>253</v>
      </c>
      <c r="BM536" s="16" t="s">
        <v>739</v>
      </c>
    </row>
    <row r="537" s="1" customFormat="1">
      <c r="B537" s="37"/>
      <c r="C537" s="38"/>
      <c r="D537" s="217" t="s">
        <v>173</v>
      </c>
      <c r="E537" s="38"/>
      <c r="F537" s="248" t="s">
        <v>732</v>
      </c>
      <c r="G537" s="38"/>
      <c r="H537" s="38"/>
      <c r="I537" s="129"/>
      <c r="J537" s="38"/>
      <c r="K537" s="38"/>
      <c r="L537" s="42"/>
      <c r="M537" s="249"/>
      <c r="N537" s="78"/>
      <c r="O537" s="78"/>
      <c r="P537" s="78"/>
      <c r="Q537" s="78"/>
      <c r="R537" s="78"/>
      <c r="S537" s="78"/>
      <c r="T537" s="79"/>
      <c r="AT537" s="16" t="s">
        <v>173</v>
      </c>
      <c r="AU537" s="16" t="s">
        <v>82</v>
      </c>
    </row>
    <row r="538" s="13" customFormat="1">
      <c r="B538" s="238"/>
      <c r="C538" s="239"/>
      <c r="D538" s="217" t="s">
        <v>155</v>
      </c>
      <c r="E538" s="240" t="s">
        <v>19</v>
      </c>
      <c r="F538" s="241" t="s">
        <v>380</v>
      </c>
      <c r="G538" s="239"/>
      <c r="H538" s="240" t="s">
        <v>19</v>
      </c>
      <c r="I538" s="242"/>
      <c r="J538" s="239"/>
      <c r="K538" s="239"/>
      <c r="L538" s="243"/>
      <c r="M538" s="244"/>
      <c r="N538" s="245"/>
      <c r="O538" s="245"/>
      <c r="P538" s="245"/>
      <c r="Q538" s="245"/>
      <c r="R538" s="245"/>
      <c r="S538" s="245"/>
      <c r="T538" s="246"/>
      <c r="AT538" s="247" t="s">
        <v>155</v>
      </c>
      <c r="AU538" s="247" t="s">
        <v>82</v>
      </c>
      <c r="AV538" s="13" t="s">
        <v>80</v>
      </c>
      <c r="AW538" s="13" t="s">
        <v>33</v>
      </c>
      <c r="AX538" s="13" t="s">
        <v>72</v>
      </c>
      <c r="AY538" s="247" t="s">
        <v>145</v>
      </c>
    </row>
    <row r="539" s="11" customFormat="1">
      <c r="B539" s="215"/>
      <c r="C539" s="216"/>
      <c r="D539" s="217" t="s">
        <v>155</v>
      </c>
      <c r="E539" s="218" t="s">
        <v>19</v>
      </c>
      <c r="F539" s="219" t="s">
        <v>714</v>
      </c>
      <c r="G539" s="216"/>
      <c r="H539" s="220">
        <v>9.7300000000000004</v>
      </c>
      <c r="I539" s="221"/>
      <c r="J539" s="216"/>
      <c r="K539" s="216"/>
      <c r="L539" s="222"/>
      <c r="M539" s="223"/>
      <c r="N539" s="224"/>
      <c r="O539" s="224"/>
      <c r="P539" s="224"/>
      <c r="Q539" s="224"/>
      <c r="R539" s="224"/>
      <c r="S539" s="224"/>
      <c r="T539" s="225"/>
      <c r="AT539" s="226" t="s">
        <v>155</v>
      </c>
      <c r="AU539" s="226" t="s">
        <v>82</v>
      </c>
      <c r="AV539" s="11" t="s">
        <v>82</v>
      </c>
      <c r="AW539" s="11" t="s">
        <v>33</v>
      </c>
      <c r="AX539" s="11" t="s">
        <v>72</v>
      </c>
      <c r="AY539" s="226" t="s">
        <v>145</v>
      </c>
    </row>
    <row r="540" s="12" customFormat="1">
      <c r="B540" s="227"/>
      <c r="C540" s="228"/>
      <c r="D540" s="217" t="s">
        <v>155</v>
      </c>
      <c r="E540" s="229" t="s">
        <v>19</v>
      </c>
      <c r="F540" s="230" t="s">
        <v>157</v>
      </c>
      <c r="G540" s="228"/>
      <c r="H540" s="231">
        <v>9.7300000000000004</v>
      </c>
      <c r="I540" s="232"/>
      <c r="J540" s="228"/>
      <c r="K540" s="228"/>
      <c r="L540" s="233"/>
      <c r="M540" s="234"/>
      <c r="N540" s="235"/>
      <c r="O540" s="235"/>
      <c r="P540" s="235"/>
      <c r="Q540" s="235"/>
      <c r="R540" s="235"/>
      <c r="S540" s="235"/>
      <c r="T540" s="236"/>
      <c r="AT540" s="237" t="s">
        <v>155</v>
      </c>
      <c r="AU540" s="237" t="s">
        <v>82</v>
      </c>
      <c r="AV540" s="12" t="s">
        <v>153</v>
      </c>
      <c r="AW540" s="12" t="s">
        <v>33</v>
      </c>
      <c r="AX540" s="12" t="s">
        <v>80</v>
      </c>
      <c r="AY540" s="237" t="s">
        <v>145</v>
      </c>
    </row>
    <row r="541" s="1" customFormat="1" ht="16.5" customHeight="1">
      <c r="B541" s="37"/>
      <c r="C541" s="250" t="s">
        <v>740</v>
      </c>
      <c r="D541" s="250" t="s">
        <v>430</v>
      </c>
      <c r="E541" s="251" t="s">
        <v>734</v>
      </c>
      <c r="F541" s="252" t="s">
        <v>735</v>
      </c>
      <c r="G541" s="253" t="s">
        <v>167</v>
      </c>
      <c r="H541" s="254">
        <v>9.9250000000000007</v>
      </c>
      <c r="I541" s="255"/>
      <c r="J541" s="256">
        <f>ROUND(I541*H541,2)</f>
        <v>0</v>
      </c>
      <c r="K541" s="252" t="s">
        <v>19</v>
      </c>
      <c r="L541" s="257"/>
      <c r="M541" s="258" t="s">
        <v>19</v>
      </c>
      <c r="N541" s="259" t="s">
        <v>43</v>
      </c>
      <c r="O541" s="78"/>
      <c r="P541" s="212">
        <f>O541*H541</f>
        <v>0</v>
      </c>
      <c r="Q541" s="212">
        <v>0.002</v>
      </c>
      <c r="R541" s="212">
        <f>Q541*H541</f>
        <v>0.019850000000000003</v>
      </c>
      <c r="S541" s="212">
        <v>0</v>
      </c>
      <c r="T541" s="213">
        <f>S541*H541</f>
        <v>0</v>
      </c>
      <c r="AR541" s="16" t="s">
        <v>398</v>
      </c>
      <c r="AT541" s="16" t="s">
        <v>430</v>
      </c>
      <c r="AU541" s="16" t="s">
        <v>82</v>
      </c>
      <c r="AY541" s="16" t="s">
        <v>145</v>
      </c>
      <c r="BE541" s="214">
        <f>IF(N541="základní",J541,0)</f>
        <v>0</v>
      </c>
      <c r="BF541" s="214">
        <f>IF(N541="snížená",J541,0)</f>
        <v>0</v>
      </c>
      <c r="BG541" s="214">
        <f>IF(N541="zákl. přenesená",J541,0)</f>
        <v>0</v>
      </c>
      <c r="BH541" s="214">
        <f>IF(N541="sníž. přenesená",J541,0)</f>
        <v>0</v>
      </c>
      <c r="BI541" s="214">
        <f>IF(N541="nulová",J541,0)</f>
        <v>0</v>
      </c>
      <c r="BJ541" s="16" t="s">
        <v>80</v>
      </c>
      <c r="BK541" s="214">
        <f>ROUND(I541*H541,2)</f>
        <v>0</v>
      </c>
      <c r="BL541" s="16" t="s">
        <v>253</v>
      </c>
      <c r="BM541" s="16" t="s">
        <v>741</v>
      </c>
    </row>
    <row r="542" s="11" customFormat="1">
      <c r="B542" s="215"/>
      <c r="C542" s="216"/>
      <c r="D542" s="217" t="s">
        <v>155</v>
      </c>
      <c r="E542" s="216"/>
      <c r="F542" s="219" t="s">
        <v>742</v>
      </c>
      <c r="G542" s="216"/>
      <c r="H542" s="220">
        <v>9.9250000000000007</v>
      </c>
      <c r="I542" s="221"/>
      <c r="J542" s="216"/>
      <c r="K542" s="216"/>
      <c r="L542" s="222"/>
      <c r="M542" s="223"/>
      <c r="N542" s="224"/>
      <c r="O542" s="224"/>
      <c r="P542" s="224"/>
      <c r="Q542" s="224"/>
      <c r="R542" s="224"/>
      <c r="S542" s="224"/>
      <c r="T542" s="225"/>
      <c r="AT542" s="226" t="s">
        <v>155</v>
      </c>
      <c r="AU542" s="226" t="s">
        <v>82</v>
      </c>
      <c r="AV542" s="11" t="s">
        <v>82</v>
      </c>
      <c r="AW542" s="11" t="s">
        <v>4</v>
      </c>
      <c r="AX542" s="11" t="s">
        <v>80</v>
      </c>
      <c r="AY542" s="226" t="s">
        <v>145</v>
      </c>
    </row>
    <row r="543" s="1" customFormat="1" ht="22.5" customHeight="1">
      <c r="B543" s="37"/>
      <c r="C543" s="203" t="s">
        <v>743</v>
      </c>
      <c r="D543" s="203" t="s">
        <v>148</v>
      </c>
      <c r="E543" s="204" t="s">
        <v>744</v>
      </c>
      <c r="F543" s="205" t="s">
        <v>745</v>
      </c>
      <c r="G543" s="206" t="s">
        <v>167</v>
      </c>
      <c r="H543" s="207">
        <v>125</v>
      </c>
      <c r="I543" s="208"/>
      <c r="J543" s="209">
        <f>ROUND(I543*H543,2)</f>
        <v>0</v>
      </c>
      <c r="K543" s="205" t="s">
        <v>152</v>
      </c>
      <c r="L543" s="42"/>
      <c r="M543" s="210" t="s">
        <v>19</v>
      </c>
      <c r="N543" s="211" t="s">
        <v>43</v>
      </c>
      <c r="O543" s="78"/>
      <c r="P543" s="212">
        <f>O543*H543</f>
        <v>0</v>
      </c>
      <c r="Q543" s="212">
        <v>0</v>
      </c>
      <c r="R543" s="212">
        <f>Q543*H543</f>
        <v>0</v>
      </c>
      <c r="S543" s="212">
        <v>0</v>
      </c>
      <c r="T543" s="213">
        <f>S543*H543</f>
        <v>0</v>
      </c>
      <c r="AR543" s="16" t="s">
        <v>253</v>
      </c>
      <c r="AT543" s="16" t="s">
        <v>148</v>
      </c>
      <c r="AU543" s="16" t="s">
        <v>82</v>
      </c>
      <c r="AY543" s="16" t="s">
        <v>145</v>
      </c>
      <c r="BE543" s="214">
        <f>IF(N543="základní",J543,0)</f>
        <v>0</v>
      </c>
      <c r="BF543" s="214">
        <f>IF(N543="snížená",J543,0)</f>
        <v>0</v>
      </c>
      <c r="BG543" s="214">
        <f>IF(N543="zákl. přenesená",J543,0)</f>
        <v>0</v>
      </c>
      <c r="BH543" s="214">
        <f>IF(N543="sníž. přenesená",J543,0)</f>
        <v>0</v>
      </c>
      <c r="BI543" s="214">
        <f>IF(N543="nulová",J543,0)</f>
        <v>0</v>
      </c>
      <c r="BJ543" s="16" t="s">
        <v>80</v>
      </c>
      <c r="BK543" s="214">
        <f>ROUND(I543*H543,2)</f>
        <v>0</v>
      </c>
      <c r="BL543" s="16" t="s">
        <v>253</v>
      </c>
      <c r="BM543" s="16" t="s">
        <v>746</v>
      </c>
    </row>
    <row r="544" s="1" customFormat="1" ht="16.5" customHeight="1">
      <c r="B544" s="37"/>
      <c r="C544" s="250" t="s">
        <v>747</v>
      </c>
      <c r="D544" s="250" t="s">
        <v>430</v>
      </c>
      <c r="E544" s="251" t="s">
        <v>748</v>
      </c>
      <c r="F544" s="252" t="s">
        <v>749</v>
      </c>
      <c r="G544" s="253" t="s">
        <v>167</v>
      </c>
      <c r="H544" s="254">
        <v>137.5</v>
      </c>
      <c r="I544" s="255"/>
      <c r="J544" s="256">
        <f>ROUND(I544*H544,2)</f>
        <v>0</v>
      </c>
      <c r="K544" s="252" t="s">
        <v>152</v>
      </c>
      <c r="L544" s="257"/>
      <c r="M544" s="258" t="s">
        <v>19</v>
      </c>
      <c r="N544" s="259" t="s">
        <v>43</v>
      </c>
      <c r="O544" s="78"/>
      <c r="P544" s="212">
        <f>O544*H544</f>
        <v>0</v>
      </c>
      <c r="Q544" s="212">
        <v>0.00040000000000000002</v>
      </c>
      <c r="R544" s="212">
        <f>Q544*H544</f>
        <v>0.055</v>
      </c>
      <c r="S544" s="212">
        <v>0</v>
      </c>
      <c r="T544" s="213">
        <f>S544*H544</f>
        <v>0</v>
      </c>
      <c r="AR544" s="16" t="s">
        <v>398</v>
      </c>
      <c r="AT544" s="16" t="s">
        <v>430</v>
      </c>
      <c r="AU544" s="16" t="s">
        <v>82</v>
      </c>
      <c r="AY544" s="16" t="s">
        <v>145</v>
      </c>
      <c r="BE544" s="214">
        <f>IF(N544="základní",J544,0)</f>
        <v>0</v>
      </c>
      <c r="BF544" s="214">
        <f>IF(N544="snížená",J544,0)</f>
        <v>0</v>
      </c>
      <c r="BG544" s="214">
        <f>IF(N544="zákl. přenesená",J544,0)</f>
        <v>0</v>
      </c>
      <c r="BH544" s="214">
        <f>IF(N544="sníž. přenesená",J544,0)</f>
        <v>0</v>
      </c>
      <c r="BI544" s="214">
        <f>IF(N544="nulová",J544,0)</f>
        <v>0</v>
      </c>
      <c r="BJ544" s="16" t="s">
        <v>80</v>
      </c>
      <c r="BK544" s="214">
        <f>ROUND(I544*H544,2)</f>
        <v>0</v>
      </c>
      <c r="BL544" s="16" t="s">
        <v>253</v>
      </c>
      <c r="BM544" s="16" t="s">
        <v>750</v>
      </c>
    </row>
    <row r="545" s="11" customFormat="1">
      <c r="B545" s="215"/>
      <c r="C545" s="216"/>
      <c r="D545" s="217" t="s">
        <v>155</v>
      </c>
      <c r="E545" s="216"/>
      <c r="F545" s="219" t="s">
        <v>751</v>
      </c>
      <c r="G545" s="216"/>
      <c r="H545" s="220">
        <v>137.5</v>
      </c>
      <c r="I545" s="221"/>
      <c r="J545" s="216"/>
      <c r="K545" s="216"/>
      <c r="L545" s="222"/>
      <c r="M545" s="223"/>
      <c r="N545" s="224"/>
      <c r="O545" s="224"/>
      <c r="P545" s="224"/>
      <c r="Q545" s="224"/>
      <c r="R545" s="224"/>
      <c r="S545" s="224"/>
      <c r="T545" s="225"/>
      <c r="AT545" s="226" t="s">
        <v>155</v>
      </c>
      <c r="AU545" s="226" t="s">
        <v>82</v>
      </c>
      <c r="AV545" s="11" t="s">
        <v>82</v>
      </c>
      <c r="AW545" s="11" t="s">
        <v>4</v>
      </c>
      <c r="AX545" s="11" t="s">
        <v>80</v>
      </c>
      <c r="AY545" s="226" t="s">
        <v>145</v>
      </c>
    </row>
    <row r="546" s="1" customFormat="1" ht="22.5" customHeight="1">
      <c r="B546" s="37"/>
      <c r="C546" s="203" t="s">
        <v>752</v>
      </c>
      <c r="D546" s="203" t="s">
        <v>148</v>
      </c>
      <c r="E546" s="204" t="s">
        <v>753</v>
      </c>
      <c r="F546" s="205" t="s">
        <v>754</v>
      </c>
      <c r="G546" s="206" t="s">
        <v>182</v>
      </c>
      <c r="H546" s="207">
        <v>0.33000000000000002</v>
      </c>
      <c r="I546" s="208"/>
      <c r="J546" s="209">
        <f>ROUND(I546*H546,2)</f>
        <v>0</v>
      </c>
      <c r="K546" s="205" t="s">
        <v>152</v>
      </c>
      <c r="L546" s="42"/>
      <c r="M546" s="210" t="s">
        <v>19</v>
      </c>
      <c r="N546" s="211" t="s">
        <v>43</v>
      </c>
      <c r="O546" s="78"/>
      <c r="P546" s="212">
        <f>O546*H546</f>
        <v>0</v>
      </c>
      <c r="Q546" s="212">
        <v>0</v>
      </c>
      <c r="R546" s="212">
        <f>Q546*H546</f>
        <v>0</v>
      </c>
      <c r="S546" s="212">
        <v>0</v>
      </c>
      <c r="T546" s="213">
        <f>S546*H546</f>
        <v>0</v>
      </c>
      <c r="AR546" s="16" t="s">
        <v>253</v>
      </c>
      <c r="AT546" s="16" t="s">
        <v>148</v>
      </c>
      <c r="AU546" s="16" t="s">
        <v>82</v>
      </c>
      <c r="AY546" s="16" t="s">
        <v>145</v>
      </c>
      <c r="BE546" s="214">
        <f>IF(N546="základní",J546,0)</f>
        <v>0</v>
      </c>
      <c r="BF546" s="214">
        <f>IF(N546="snížená",J546,0)</f>
        <v>0</v>
      </c>
      <c r="BG546" s="214">
        <f>IF(N546="zákl. přenesená",J546,0)</f>
        <v>0</v>
      </c>
      <c r="BH546" s="214">
        <f>IF(N546="sníž. přenesená",J546,0)</f>
        <v>0</v>
      </c>
      <c r="BI546" s="214">
        <f>IF(N546="nulová",J546,0)</f>
        <v>0</v>
      </c>
      <c r="BJ546" s="16" t="s">
        <v>80</v>
      </c>
      <c r="BK546" s="214">
        <f>ROUND(I546*H546,2)</f>
        <v>0</v>
      </c>
      <c r="BL546" s="16" t="s">
        <v>253</v>
      </c>
      <c r="BM546" s="16" t="s">
        <v>755</v>
      </c>
    </row>
    <row r="547" s="1" customFormat="1">
      <c r="B547" s="37"/>
      <c r="C547" s="38"/>
      <c r="D547" s="217" t="s">
        <v>173</v>
      </c>
      <c r="E547" s="38"/>
      <c r="F547" s="248" t="s">
        <v>756</v>
      </c>
      <c r="G547" s="38"/>
      <c r="H547" s="38"/>
      <c r="I547" s="129"/>
      <c r="J547" s="38"/>
      <c r="K547" s="38"/>
      <c r="L547" s="42"/>
      <c r="M547" s="249"/>
      <c r="N547" s="78"/>
      <c r="O547" s="78"/>
      <c r="P547" s="78"/>
      <c r="Q547" s="78"/>
      <c r="R547" s="78"/>
      <c r="S547" s="78"/>
      <c r="T547" s="79"/>
      <c r="AT547" s="16" t="s">
        <v>173</v>
      </c>
      <c r="AU547" s="16" t="s">
        <v>82</v>
      </c>
    </row>
    <row r="548" s="1" customFormat="1" ht="22.5" customHeight="1">
      <c r="B548" s="37"/>
      <c r="C548" s="203" t="s">
        <v>757</v>
      </c>
      <c r="D548" s="203" t="s">
        <v>148</v>
      </c>
      <c r="E548" s="204" t="s">
        <v>758</v>
      </c>
      <c r="F548" s="205" t="s">
        <v>759</v>
      </c>
      <c r="G548" s="206" t="s">
        <v>182</v>
      </c>
      <c r="H548" s="207">
        <v>0.33000000000000002</v>
      </c>
      <c r="I548" s="208"/>
      <c r="J548" s="209">
        <f>ROUND(I548*H548,2)</f>
        <v>0</v>
      </c>
      <c r="K548" s="205" t="s">
        <v>152</v>
      </c>
      <c r="L548" s="42"/>
      <c r="M548" s="210" t="s">
        <v>19</v>
      </c>
      <c r="N548" s="211" t="s">
        <v>43</v>
      </c>
      <c r="O548" s="78"/>
      <c r="P548" s="212">
        <f>O548*H548</f>
        <v>0</v>
      </c>
      <c r="Q548" s="212">
        <v>0</v>
      </c>
      <c r="R548" s="212">
        <f>Q548*H548</f>
        <v>0</v>
      </c>
      <c r="S548" s="212">
        <v>0</v>
      </c>
      <c r="T548" s="213">
        <f>S548*H548</f>
        <v>0</v>
      </c>
      <c r="AR548" s="16" t="s">
        <v>253</v>
      </c>
      <c r="AT548" s="16" t="s">
        <v>148</v>
      </c>
      <c r="AU548" s="16" t="s">
        <v>82</v>
      </c>
      <c r="AY548" s="16" t="s">
        <v>145</v>
      </c>
      <c r="BE548" s="214">
        <f>IF(N548="základní",J548,0)</f>
        <v>0</v>
      </c>
      <c r="BF548" s="214">
        <f>IF(N548="snížená",J548,0)</f>
        <v>0</v>
      </c>
      <c r="BG548" s="214">
        <f>IF(N548="zákl. přenesená",J548,0)</f>
        <v>0</v>
      </c>
      <c r="BH548" s="214">
        <f>IF(N548="sníž. přenesená",J548,0)</f>
        <v>0</v>
      </c>
      <c r="BI548" s="214">
        <f>IF(N548="nulová",J548,0)</f>
        <v>0</v>
      </c>
      <c r="BJ548" s="16" t="s">
        <v>80</v>
      </c>
      <c r="BK548" s="214">
        <f>ROUND(I548*H548,2)</f>
        <v>0</v>
      </c>
      <c r="BL548" s="16" t="s">
        <v>253</v>
      </c>
      <c r="BM548" s="16" t="s">
        <v>760</v>
      </c>
    </row>
    <row r="549" s="1" customFormat="1">
      <c r="B549" s="37"/>
      <c r="C549" s="38"/>
      <c r="D549" s="217" t="s">
        <v>173</v>
      </c>
      <c r="E549" s="38"/>
      <c r="F549" s="248" t="s">
        <v>756</v>
      </c>
      <c r="G549" s="38"/>
      <c r="H549" s="38"/>
      <c r="I549" s="129"/>
      <c r="J549" s="38"/>
      <c r="K549" s="38"/>
      <c r="L549" s="42"/>
      <c r="M549" s="249"/>
      <c r="N549" s="78"/>
      <c r="O549" s="78"/>
      <c r="P549" s="78"/>
      <c r="Q549" s="78"/>
      <c r="R549" s="78"/>
      <c r="S549" s="78"/>
      <c r="T549" s="79"/>
      <c r="AT549" s="16" t="s">
        <v>173</v>
      </c>
      <c r="AU549" s="16" t="s">
        <v>82</v>
      </c>
    </row>
    <row r="550" s="10" customFormat="1" ht="22.8" customHeight="1">
      <c r="B550" s="187"/>
      <c r="C550" s="188"/>
      <c r="D550" s="189" t="s">
        <v>71</v>
      </c>
      <c r="E550" s="201" t="s">
        <v>761</v>
      </c>
      <c r="F550" s="201" t="s">
        <v>762</v>
      </c>
      <c r="G550" s="188"/>
      <c r="H550" s="188"/>
      <c r="I550" s="191"/>
      <c r="J550" s="202">
        <f>BK550</f>
        <v>0</v>
      </c>
      <c r="K550" s="188"/>
      <c r="L550" s="193"/>
      <c r="M550" s="194"/>
      <c r="N550" s="195"/>
      <c r="O550" s="195"/>
      <c r="P550" s="196">
        <f>SUM(P551:P578)</f>
        <v>0</v>
      </c>
      <c r="Q550" s="195"/>
      <c r="R550" s="196">
        <f>SUM(R551:R578)</f>
        <v>0.01534</v>
      </c>
      <c r="S550" s="195"/>
      <c r="T550" s="197">
        <f>SUM(T551:T578)</f>
        <v>0.24020000000000003</v>
      </c>
      <c r="AR550" s="198" t="s">
        <v>82</v>
      </c>
      <c r="AT550" s="199" t="s">
        <v>71</v>
      </c>
      <c r="AU550" s="199" t="s">
        <v>80</v>
      </c>
      <c r="AY550" s="198" t="s">
        <v>145</v>
      </c>
      <c r="BK550" s="200">
        <f>SUM(BK551:BK578)</f>
        <v>0</v>
      </c>
    </row>
    <row r="551" s="1" customFormat="1" ht="16.5" customHeight="1">
      <c r="B551" s="37"/>
      <c r="C551" s="203" t="s">
        <v>763</v>
      </c>
      <c r="D551" s="203" t="s">
        <v>148</v>
      </c>
      <c r="E551" s="204" t="s">
        <v>764</v>
      </c>
      <c r="F551" s="205" t="s">
        <v>765</v>
      </c>
      <c r="G551" s="206" t="s">
        <v>766</v>
      </c>
      <c r="H551" s="207">
        <v>2</v>
      </c>
      <c r="I551" s="208"/>
      <c r="J551" s="209">
        <f>ROUND(I551*H551,2)</f>
        <v>0</v>
      </c>
      <c r="K551" s="205" t="s">
        <v>152</v>
      </c>
      <c r="L551" s="42"/>
      <c r="M551" s="210" t="s">
        <v>19</v>
      </c>
      <c r="N551" s="211" t="s">
        <v>43</v>
      </c>
      <c r="O551" s="78"/>
      <c r="P551" s="212">
        <f>O551*H551</f>
        <v>0</v>
      </c>
      <c r="Q551" s="212">
        <v>0</v>
      </c>
      <c r="R551" s="212">
        <f>Q551*H551</f>
        <v>0</v>
      </c>
      <c r="S551" s="212">
        <v>0.01933</v>
      </c>
      <c r="T551" s="213">
        <f>S551*H551</f>
        <v>0.03866</v>
      </c>
      <c r="AR551" s="16" t="s">
        <v>253</v>
      </c>
      <c r="AT551" s="16" t="s">
        <v>148</v>
      </c>
      <c r="AU551" s="16" t="s">
        <v>82</v>
      </c>
      <c r="AY551" s="16" t="s">
        <v>145</v>
      </c>
      <c r="BE551" s="214">
        <f>IF(N551="základní",J551,0)</f>
        <v>0</v>
      </c>
      <c r="BF551" s="214">
        <f>IF(N551="snížená",J551,0)</f>
        <v>0</v>
      </c>
      <c r="BG551" s="214">
        <f>IF(N551="zákl. přenesená",J551,0)</f>
        <v>0</v>
      </c>
      <c r="BH551" s="214">
        <f>IF(N551="sníž. přenesená",J551,0)</f>
        <v>0</v>
      </c>
      <c r="BI551" s="214">
        <f>IF(N551="nulová",J551,0)</f>
        <v>0</v>
      </c>
      <c r="BJ551" s="16" t="s">
        <v>80</v>
      </c>
      <c r="BK551" s="214">
        <f>ROUND(I551*H551,2)</f>
        <v>0</v>
      </c>
      <c r="BL551" s="16" t="s">
        <v>253</v>
      </c>
      <c r="BM551" s="16" t="s">
        <v>767</v>
      </c>
    </row>
    <row r="552" s="11" customFormat="1">
      <c r="B552" s="215"/>
      <c r="C552" s="216"/>
      <c r="D552" s="217" t="s">
        <v>155</v>
      </c>
      <c r="E552" s="218" t="s">
        <v>19</v>
      </c>
      <c r="F552" s="219" t="s">
        <v>82</v>
      </c>
      <c r="G552" s="216"/>
      <c r="H552" s="220">
        <v>2</v>
      </c>
      <c r="I552" s="221"/>
      <c r="J552" s="216"/>
      <c r="K552" s="216"/>
      <c r="L552" s="222"/>
      <c r="M552" s="223"/>
      <c r="N552" s="224"/>
      <c r="O552" s="224"/>
      <c r="P552" s="224"/>
      <c r="Q552" s="224"/>
      <c r="R552" s="224"/>
      <c r="S552" s="224"/>
      <c r="T552" s="225"/>
      <c r="AT552" s="226" t="s">
        <v>155</v>
      </c>
      <c r="AU552" s="226" t="s">
        <v>82</v>
      </c>
      <c r="AV552" s="11" t="s">
        <v>82</v>
      </c>
      <c r="AW552" s="11" t="s">
        <v>33</v>
      </c>
      <c r="AX552" s="11" t="s">
        <v>72</v>
      </c>
      <c r="AY552" s="226" t="s">
        <v>145</v>
      </c>
    </row>
    <row r="553" s="12" customFormat="1">
      <c r="B553" s="227"/>
      <c r="C553" s="228"/>
      <c r="D553" s="217" t="s">
        <v>155</v>
      </c>
      <c r="E553" s="229" t="s">
        <v>19</v>
      </c>
      <c r="F553" s="230" t="s">
        <v>157</v>
      </c>
      <c r="G553" s="228"/>
      <c r="H553" s="231">
        <v>2</v>
      </c>
      <c r="I553" s="232"/>
      <c r="J553" s="228"/>
      <c r="K553" s="228"/>
      <c r="L553" s="233"/>
      <c r="M553" s="234"/>
      <c r="N553" s="235"/>
      <c r="O553" s="235"/>
      <c r="P553" s="235"/>
      <c r="Q553" s="235"/>
      <c r="R553" s="235"/>
      <c r="S553" s="235"/>
      <c r="T553" s="236"/>
      <c r="AT553" s="237" t="s">
        <v>155</v>
      </c>
      <c r="AU553" s="237" t="s">
        <v>82</v>
      </c>
      <c r="AV553" s="12" t="s">
        <v>153</v>
      </c>
      <c r="AW553" s="12" t="s">
        <v>33</v>
      </c>
      <c r="AX553" s="12" t="s">
        <v>80</v>
      </c>
      <c r="AY553" s="237" t="s">
        <v>145</v>
      </c>
    </row>
    <row r="554" s="1" customFormat="1" ht="16.5" customHeight="1">
      <c r="B554" s="37"/>
      <c r="C554" s="203" t="s">
        <v>768</v>
      </c>
      <c r="D554" s="203" t="s">
        <v>148</v>
      </c>
      <c r="E554" s="204" t="s">
        <v>769</v>
      </c>
      <c r="F554" s="205" t="s">
        <v>770</v>
      </c>
      <c r="G554" s="206" t="s">
        <v>766</v>
      </c>
      <c r="H554" s="207">
        <v>7</v>
      </c>
      <c r="I554" s="208"/>
      <c r="J554" s="209">
        <f>ROUND(I554*H554,2)</f>
        <v>0</v>
      </c>
      <c r="K554" s="205" t="s">
        <v>152</v>
      </c>
      <c r="L554" s="42"/>
      <c r="M554" s="210" t="s">
        <v>19</v>
      </c>
      <c r="N554" s="211" t="s">
        <v>43</v>
      </c>
      <c r="O554" s="78"/>
      <c r="P554" s="212">
        <f>O554*H554</f>
        <v>0</v>
      </c>
      <c r="Q554" s="212">
        <v>0</v>
      </c>
      <c r="R554" s="212">
        <f>Q554*H554</f>
        <v>0</v>
      </c>
      <c r="S554" s="212">
        <v>0.019460000000000002</v>
      </c>
      <c r="T554" s="213">
        <f>S554*H554</f>
        <v>0.13622000000000001</v>
      </c>
      <c r="AR554" s="16" t="s">
        <v>253</v>
      </c>
      <c r="AT554" s="16" t="s">
        <v>148</v>
      </c>
      <c r="AU554" s="16" t="s">
        <v>82</v>
      </c>
      <c r="AY554" s="16" t="s">
        <v>145</v>
      </c>
      <c r="BE554" s="214">
        <f>IF(N554="základní",J554,0)</f>
        <v>0</v>
      </c>
      <c r="BF554" s="214">
        <f>IF(N554="snížená",J554,0)</f>
        <v>0</v>
      </c>
      <c r="BG554" s="214">
        <f>IF(N554="zákl. přenesená",J554,0)</f>
        <v>0</v>
      </c>
      <c r="BH554" s="214">
        <f>IF(N554="sníž. přenesená",J554,0)</f>
        <v>0</v>
      </c>
      <c r="BI554" s="214">
        <f>IF(N554="nulová",J554,0)</f>
        <v>0</v>
      </c>
      <c r="BJ554" s="16" t="s">
        <v>80</v>
      </c>
      <c r="BK554" s="214">
        <f>ROUND(I554*H554,2)</f>
        <v>0</v>
      </c>
      <c r="BL554" s="16" t="s">
        <v>253</v>
      </c>
      <c r="BM554" s="16" t="s">
        <v>771</v>
      </c>
    </row>
    <row r="555" s="11" customFormat="1">
      <c r="B555" s="215"/>
      <c r="C555" s="216"/>
      <c r="D555" s="217" t="s">
        <v>155</v>
      </c>
      <c r="E555" s="218" t="s">
        <v>19</v>
      </c>
      <c r="F555" s="219" t="s">
        <v>193</v>
      </c>
      <c r="G555" s="216"/>
      <c r="H555" s="220">
        <v>7</v>
      </c>
      <c r="I555" s="221"/>
      <c r="J555" s="216"/>
      <c r="K555" s="216"/>
      <c r="L555" s="222"/>
      <c r="M555" s="223"/>
      <c r="N555" s="224"/>
      <c r="O555" s="224"/>
      <c r="P555" s="224"/>
      <c r="Q555" s="224"/>
      <c r="R555" s="224"/>
      <c r="S555" s="224"/>
      <c r="T555" s="225"/>
      <c r="AT555" s="226" t="s">
        <v>155</v>
      </c>
      <c r="AU555" s="226" t="s">
        <v>82</v>
      </c>
      <c r="AV555" s="11" t="s">
        <v>82</v>
      </c>
      <c r="AW555" s="11" t="s">
        <v>33</v>
      </c>
      <c r="AX555" s="11" t="s">
        <v>72</v>
      </c>
      <c r="AY555" s="226" t="s">
        <v>145</v>
      </c>
    </row>
    <row r="556" s="12" customFormat="1">
      <c r="B556" s="227"/>
      <c r="C556" s="228"/>
      <c r="D556" s="217" t="s">
        <v>155</v>
      </c>
      <c r="E556" s="229" t="s">
        <v>19</v>
      </c>
      <c r="F556" s="230" t="s">
        <v>157</v>
      </c>
      <c r="G556" s="228"/>
      <c r="H556" s="231">
        <v>7</v>
      </c>
      <c r="I556" s="232"/>
      <c r="J556" s="228"/>
      <c r="K556" s="228"/>
      <c r="L556" s="233"/>
      <c r="M556" s="234"/>
      <c r="N556" s="235"/>
      <c r="O556" s="235"/>
      <c r="P556" s="235"/>
      <c r="Q556" s="235"/>
      <c r="R556" s="235"/>
      <c r="S556" s="235"/>
      <c r="T556" s="236"/>
      <c r="AT556" s="237" t="s">
        <v>155</v>
      </c>
      <c r="AU556" s="237" t="s">
        <v>82</v>
      </c>
      <c r="AV556" s="12" t="s">
        <v>153</v>
      </c>
      <c r="AW556" s="12" t="s">
        <v>33</v>
      </c>
      <c r="AX556" s="12" t="s">
        <v>80</v>
      </c>
      <c r="AY556" s="237" t="s">
        <v>145</v>
      </c>
    </row>
    <row r="557" s="1" customFormat="1" ht="16.5" customHeight="1">
      <c r="B557" s="37"/>
      <c r="C557" s="203" t="s">
        <v>772</v>
      </c>
      <c r="D557" s="203" t="s">
        <v>148</v>
      </c>
      <c r="E557" s="204" t="s">
        <v>773</v>
      </c>
      <c r="F557" s="205" t="s">
        <v>774</v>
      </c>
      <c r="G557" s="206" t="s">
        <v>766</v>
      </c>
      <c r="H557" s="207">
        <v>2</v>
      </c>
      <c r="I557" s="208"/>
      <c r="J557" s="209">
        <f>ROUND(I557*H557,2)</f>
        <v>0</v>
      </c>
      <c r="K557" s="205" t="s">
        <v>19</v>
      </c>
      <c r="L557" s="42"/>
      <c r="M557" s="210" t="s">
        <v>19</v>
      </c>
      <c r="N557" s="211" t="s">
        <v>43</v>
      </c>
      <c r="O557" s="78"/>
      <c r="P557" s="212">
        <f>O557*H557</f>
        <v>0</v>
      </c>
      <c r="Q557" s="212">
        <v>0.00072000000000000005</v>
      </c>
      <c r="R557" s="212">
        <f>Q557*H557</f>
        <v>0.0014400000000000001</v>
      </c>
      <c r="S557" s="212">
        <v>0</v>
      </c>
      <c r="T557" s="213">
        <f>S557*H557</f>
        <v>0</v>
      </c>
      <c r="AR557" s="16" t="s">
        <v>253</v>
      </c>
      <c r="AT557" s="16" t="s">
        <v>148</v>
      </c>
      <c r="AU557" s="16" t="s">
        <v>82</v>
      </c>
      <c r="AY557" s="16" t="s">
        <v>145</v>
      </c>
      <c r="BE557" s="214">
        <f>IF(N557="základní",J557,0)</f>
        <v>0</v>
      </c>
      <c r="BF557" s="214">
        <f>IF(N557="snížená",J557,0)</f>
        <v>0</v>
      </c>
      <c r="BG557" s="214">
        <f>IF(N557="zákl. přenesená",J557,0)</f>
        <v>0</v>
      </c>
      <c r="BH557" s="214">
        <f>IF(N557="sníž. přenesená",J557,0)</f>
        <v>0</v>
      </c>
      <c r="BI557" s="214">
        <f>IF(N557="nulová",J557,0)</f>
        <v>0</v>
      </c>
      <c r="BJ557" s="16" t="s">
        <v>80</v>
      </c>
      <c r="BK557" s="214">
        <f>ROUND(I557*H557,2)</f>
        <v>0</v>
      </c>
      <c r="BL557" s="16" t="s">
        <v>253</v>
      </c>
      <c r="BM557" s="16" t="s">
        <v>775</v>
      </c>
    </row>
    <row r="558" s="11" customFormat="1">
      <c r="B558" s="215"/>
      <c r="C558" s="216"/>
      <c r="D558" s="217" t="s">
        <v>155</v>
      </c>
      <c r="E558" s="218" t="s">
        <v>19</v>
      </c>
      <c r="F558" s="219" t="s">
        <v>82</v>
      </c>
      <c r="G558" s="216"/>
      <c r="H558" s="220">
        <v>2</v>
      </c>
      <c r="I558" s="221"/>
      <c r="J558" s="216"/>
      <c r="K558" s="216"/>
      <c r="L558" s="222"/>
      <c r="M558" s="223"/>
      <c r="N558" s="224"/>
      <c r="O558" s="224"/>
      <c r="P558" s="224"/>
      <c r="Q558" s="224"/>
      <c r="R558" s="224"/>
      <c r="S558" s="224"/>
      <c r="T558" s="225"/>
      <c r="AT558" s="226" t="s">
        <v>155</v>
      </c>
      <c r="AU558" s="226" t="s">
        <v>82</v>
      </c>
      <c r="AV558" s="11" t="s">
        <v>82</v>
      </c>
      <c r="AW558" s="11" t="s">
        <v>33</v>
      </c>
      <c r="AX558" s="11" t="s">
        <v>72</v>
      </c>
      <c r="AY558" s="226" t="s">
        <v>145</v>
      </c>
    </row>
    <row r="559" s="13" customFormat="1">
      <c r="B559" s="238"/>
      <c r="C559" s="239"/>
      <c r="D559" s="217" t="s">
        <v>155</v>
      </c>
      <c r="E559" s="240" t="s">
        <v>19</v>
      </c>
      <c r="F559" s="241" t="s">
        <v>776</v>
      </c>
      <c r="G559" s="239"/>
      <c r="H559" s="240" t="s">
        <v>19</v>
      </c>
      <c r="I559" s="242"/>
      <c r="J559" s="239"/>
      <c r="K559" s="239"/>
      <c r="L559" s="243"/>
      <c r="M559" s="244"/>
      <c r="N559" s="245"/>
      <c r="O559" s="245"/>
      <c r="P559" s="245"/>
      <c r="Q559" s="245"/>
      <c r="R559" s="245"/>
      <c r="S559" s="245"/>
      <c r="T559" s="246"/>
      <c r="AT559" s="247" t="s">
        <v>155</v>
      </c>
      <c r="AU559" s="247" t="s">
        <v>82</v>
      </c>
      <c r="AV559" s="13" t="s">
        <v>80</v>
      </c>
      <c r="AW559" s="13" t="s">
        <v>33</v>
      </c>
      <c r="AX559" s="13" t="s">
        <v>72</v>
      </c>
      <c r="AY559" s="247" t="s">
        <v>145</v>
      </c>
    </row>
    <row r="560" s="12" customFormat="1">
      <c r="B560" s="227"/>
      <c r="C560" s="228"/>
      <c r="D560" s="217" t="s">
        <v>155</v>
      </c>
      <c r="E560" s="229" t="s">
        <v>19</v>
      </c>
      <c r="F560" s="230" t="s">
        <v>157</v>
      </c>
      <c r="G560" s="228"/>
      <c r="H560" s="231">
        <v>2</v>
      </c>
      <c r="I560" s="232"/>
      <c r="J560" s="228"/>
      <c r="K560" s="228"/>
      <c r="L560" s="233"/>
      <c r="M560" s="234"/>
      <c r="N560" s="235"/>
      <c r="O560" s="235"/>
      <c r="P560" s="235"/>
      <c r="Q560" s="235"/>
      <c r="R560" s="235"/>
      <c r="S560" s="235"/>
      <c r="T560" s="236"/>
      <c r="AT560" s="237" t="s">
        <v>155</v>
      </c>
      <c r="AU560" s="237" t="s">
        <v>82</v>
      </c>
      <c r="AV560" s="12" t="s">
        <v>153</v>
      </c>
      <c r="AW560" s="12" t="s">
        <v>33</v>
      </c>
      <c r="AX560" s="12" t="s">
        <v>80</v>
      </c>
      <c r="AY560" s="237" t="s">
        <v>145</v>
      </c>
    </row>
    <row r="561" s="1" customFormat="1" ht="16.5" customHeight="1">
      <c r="B561" s="37"/>
      <c r="C561" s="203" t="s">
        <v>777</v>
      </c>
      <c r="D561" s="203" t="s">
        <v>148</v>
      </c>
      <c r="E561" s="204" t="s">
        <v>778</v>
      </c>
      <c r="F561" s="205" t="s">
        <v>779</v>
      </c>
      <c r="G561" s="206" t="s">
        <v>766</v>
      </c>
      <c r="H561" s="207">
        <v>9</v>
      </c>
      <c r="I561" s="208"/>
      <c r="J561" s="209">
        <f>ROUND(I561*H561,2)</f>
        <v>0</v>
      </c>
      <c r="K561" s="205" t="s">
        <v>152</v>
      </c>
      <c r="L561" s="42"/>
      <c r="M561" s="210" t="s">
        <v>19</v>
      </c>
      <c r="N561" s="211" t="s">
        <v>43</v>
      </c>
      <c r="O561" s="78"/>
      <c r="P561" s="212">
        <f>O561*H561</f>
        <v>0</v>
      </c>
      <c r="Q561" s="212">
        <v>0.00051999999999999995</v>
      </c>
      <c r="R561" s="212">
        <f>Q561*H561</f>
        <v>0.0046799999999999993</v>
      </c>
      <c r="S561" s="212">
        <v>0</v>
      </c>
      <c r="T561" s="213">
        <f>S561*H561</f>
        <v>0</v>
      </c>
      <c r="AR561" s="16" t="s">
        <v>253</v>
      </c>
      <c r="AT561" s="16" t="s">
        <v>148</v>
      </c>
      <c r="AU561" s="16" t="s">
        <v>82</v>
      </c>
      <c r="AY561" s="16" t="s">
        <v>145</v>
      </c>
      <c r="BE561" s="214">
        <f>IF(N561="základní",J561,0)</f>
        <v>0</v>
      </c>
      <c r="BF561" s="214">
        <f>IF(N561="snížená",J561,0)</f>
        <v>0</v>
      </c>
      <c r="BG561" s="214">
        <f>IF(N561="zákl. přenesená",J561,0)</f>
        <v>0</v>
      </c>
      <c r="BH561" s="214">
        <f>IF(N561="sníž. přenesená",J561,0)</f>
        <v>0</v>
      </c>
      <c r="BI561" s="214">
        <f>IF(N561="nulová",J561,0)</f>
        <v>0</v>
      </c>
      <c r="BJ561" s="16" t="s">
        <v>80</v>
      </c>
      <c r="BK561" s="214">
        <f>ROUND(I561*H561,2)</f>
        <v>0</v>
      </c>
      <c r="BL561" s="16" t="s">
        <v>253</v>
      </c>
      <c r="BM561" s="16" t="s">
        <v>780</v>
      </c>
    </row>
    <row r="562" s="11" customFormat="1">
      <c r="B562" s="215"/>
      <c r="C562" s="216"/>
      <c r="D562" s="217" t="s">
        <v>155</v>
      </c>
      <c r="E562" s="218" t="s">
        <v>19</v>
      </c>
      <c r="F562" s="219" t="s">
        <v>205</v>
      </c>
      <c r="G562" s="216"/>
      <c r="H562" s="220">
        <v>9</v>
      </c>
      <c r="I562" s="221"/>
      <c r="J562" s="216"/>
      <c r="K562" s="216"/>
      <c r="L562" s="222"/>
      <c r="M562" s="223"/>
      <c r="N562" s="224"/>
      <c r="O562" s="224"/>
      <c r="P562" s="224"/>
      <c r="Q562" s="224"/>
      <c r="R562" s="224"/>
      <c r="S562" s="224"/>
      <c r="T562" s="225"/>
      <c r="AT562" s="226" t="s">
        <v>155</v>
      </c>
      <c r="AU562" s="226" t="s">
        <v>82</v>
      </c>
      <c r="AV562" s="11" t="s">
        <v>82</v>
      </c>
      <c r="AW562" s="11" t="s">
        <v>33</v>
      </c>
      <c r="AX562" s="11" t="s">
        <v>72</v>
      </c>
      <c r="AY562" s="226" t="s">
        <v>145</v>
      </c>
    </row>
    <row r="563" s="13" customFormat="1">
      <c r="B563" s="238"/>
      <c r="C563" s="239"/>
      <c r="D563" s="217" t="s">
        <v>155</v>
      </c>
      <c r="E563" s="240" t="s">
        <v>19</v>
      </c>
      <c r="F563" s="241" t="s">
        <v>781</v>
      </c>
      <c r="G563" s="239"/>
      <c r="H563" s="240" t="s">
        <v>19</v>
      </c>
      <c r="I563" s="242"/>
      <c r="J563" s="239"/>
      <c r="K563" s="239"/>
      <c r="L563" s="243"/>
      <c r="M563" s="244"/>
      <c r="N563" s="245"/>
      <c r="O563" s="245"/>
      <c r="P563" s="245"/>
      <c r="Q563" s="245"/>
      <c r="R563" s="245"/>
      <c r="S563" s="245"/>
      <c r="T563" s="246"/>
      <c r="AT563" s="247" t="s">
        <v>155</v>
      </c>
      <c r="AU563" s="247" t="s">
        <v>82</v>
      </c>
      <c r="AV563" s="13" t="s">
        <v>80</v>
      </c>
      <c r="AW563" s="13" t="s">
        <v>33</v>
      </c>
      <c r="AX563" s="13" t="s">
        <v>72</v>
      </c>
      <c r="AY563" s="247" t="s">
        <v>145</v>
      </c>
    </row>
    <row r="564" s="12" customFormat="1">
      <c r="B564" s="227"/>
      <c r="C564" s="228"/>
      <c r="D564" s="217" t="s">
        <v>155</v>
      </c>
      <c r="E564" s="229" t="s">
        <v>19</v>
      </c>
      <c r="F564" s="230" t="s">
        <v>157</v>
      </c>
      <c r="G564" s="228"/>
      <c r="H564" s="231">
        <v>9</v>
      </c>
      <c r="I564" s="232"/>
      <c r="J564" s="228"/>
      <c r="K564" s="228"/>
      <c r="L564" s="233"/>
      <c r="M564" s="234"/>
      <c r="N564" s="235"/>
      <c r="O564" s="235"/>
      <c r="P564" s="235"/>
      <c r="Q564" s="235"/>
      <c r="R564" s="235"/>
      <c r="S564" s="235"/>
      <c r="T564" s="236"/>
      <c r="AT564" s="237" t="s">
        <v>155</v>
      </c>
      <c r="AU564" s="237" t="s">
        <v>82</v>
      </c>
      <c r="AV564" s="12" t="s">
        <v>153</v>
      </c>
      <c r="AW564" s="12" t="s">
        <v>33</v>
      </c>
      <c r="AX564" s="12" t="s">
        <v>80</v>
      </c>
      <c r="AY564" s="237" t="s">
        <v>145</v>
      </c>
    </row>
    <row r="565" s="1" customFormat="1" ht="16.5" customHeight="1">
      <c r="B565" s="37"/>
      <c r="C565" s="203" t="s">
        <v>782</v>
      </c>
      <c r="D565" s="203" t="s">
        <v>148</v>
      </c>
      <c r="E565" s="204" t="s">
        <v>783</v>
      </c>
      <c r="F565" s="205" t="s">
        <v>784</v>
      </c>
      <c r="G565" s="206" t="s">
        <v>766</v>
      </c>
      <c r="H565" s="207">
        <v>2</v>
      </c>
      <c r="I565" s="208"/>
      <c r="J565" s="209">
        <f>ROUND(I565*H565,2)</f>
        <v>0</v>
      </c>
      <c r="K565" s="205" t="s">
        <v>152</v>
      </c>
      <c r="L565" s="42"/>
      <c r="M565" s="210" t="s">
        <v>19</v>
      </c>
      <c r="N565" s="211" t="s">
        <v>43</v>
      </c>
      <c r="O565" s="78"/>
      <c r="P565" s="212">
        <f>O565*H565</f>
        <v>0</v>
      </c>
      <c r="Q565" s="212">
        <v>0.00051999999999999995</v>
      </c>
      <c r="R565" s="212">
        <f>Q565*H565</f>
        <v>0.0010399999999999999</v>
      </c>
      <c r="S565" s="212">
        <v>0</v>
      </c>
      <c r="T565" s="213">
        <f>S565*H565</f>
        <v>0</v>
      </c>
      <c r="AR565" s="16" t="s">
        <v>253</v>
      </c>
      <c r="AT565" s="16" t="s">
        <v>148</v>
      </c>
      <c r="AU565" s="16" t="s">
        <v>82</v>
      </c>
      <c r="AY565" s="16" t="s">
        <v>145</v>
      </c>
      <c r="BE565" s="214">
        <f>IF(N565="základní",J565,0)</f>
        <v>0</v>
      </c>
      <c r="BF565" s="214">
        <f>IF(N565="snížená",J565,0)</f>
        <v>0</v>
      </c>
      <c r="BG565" s="214">
        <f>IF(N565="zákl. přenesená",J565,0)</f>
        <v>0</v>
      </c>
      <c r="BH565" s="214">
        <f>IF(N565="sníž. přenesená",J565,0)</f>
        <v>0</v>
      </c>
      <c r="BI565" s="214">
        <f>IF(N565="nulová",J565,0)</f>
        <v>0</v>
      </c>
      <c r="BJ565" s="16" t="s">
        <v>80</v>
      </c>
      <c r="BK565" s="214">
        <f>ROUND(I565*H565,2)</f>
        <v>0</v>
      </c>
      <c r="BL565" s="16" t="s">
        <v>253</v>
      </c>
      <c r="BM565" s="16" t="s">
        <v>785</v>
      </c>
    </row>
    <row r="566" s="11" customFormat="1">
      <c r="B566" s="215"/>
      <c r="C566" s="216"/>
      <c r="D566" s="217" t="s">
        <v>155</v>
      </c>
      <c r="E566" s="218" t="s">
        <v>19</v>
      </c>
      <c r="F566" s="219" t="s">
        <v>82</v>
      </c>
      <c r="G566" s="216"/>
      <c r="H566" s="220">
        <v>2</v>
      </c>
      <c r="I566" s="221"/>
      <c r="J566" s="216"/>
      <c r="K566" s="216"/>
      <c r="L566" s="222"/>
      <c r="M566" s="223"/>
      <c r="N566" s="224"/>
      <c r="O566" s="224"/>
      <c r="P566" s="224"/>
      <c r="Q566" s="224"/>
      <c r="R566" s="224"/>
      <c r="S566" s="224"/>
      <c r="T566" s="225"/>
      <c r="AT566" s="226" t="s">
        <v>155</v>
      </c>
      <c r="AU566" s="226" t="s">
        <v>82</v>
      </c>
      <c r="AV566" s="11" t="s">
        <v>82</v>
      </c>
      <c r="AW566" s="11" t="s">
        <v>33</v>
      </c>
      <c r="AX566" s="11" t="s">
        <v>72</v>
      </c>
      <c r="AY566" s="226" t="s">
        <v>145</v>
      </c>
    </row>
    <row r="567" s="13" customFormat="1">
      <c r="B567" s="238"/>
      <c r="C567" s="239"/>
      <c r="D567" s="217" t="s">
        <v>155</v>
      </c>
      <c r="E567" s="240" t="s">
        <v>19</v>
      </c>
      <c r="F567" s="241" t="s">
        <v>786</v>
      </c>
      <c r="G567" s="239"/>
      <c r="H567" s="240" t="s">
        <v>19</v>
      </c>
      <c r="I567" s="242"/>
      <c r="J567" s="239"/>
      <c r="K567" s="239"/>
      <c r="L567" s="243"/>
      <c r="M567" s="244"/>
      <c r="N567" s="245"/>
      <c r="O567" s="245"/>
      <c r="P567" s="245"/>
      <c r="Q567" s="245"/>
      <c r="R567" s="245"/>
      <c r="S567" s="245"/>
      <c r="T567" s="246"/>
      <c r="AT567" s="247" t="s">
        <v>155</v>
      </c>
      <c r="AU567" s="247" t="s">
        <v>82</v>
      </c>
      <c r="AV567" s="13" t="s">
        <v>80</v>
      </c>
      <c r="AW567" s="13" t="s">
        <v>33</v>
      </c>
      <c r="AX567" s="13" t="s">
        <v>72</v>
      </c>
      <c r="AY567" s="247" t="s">
        <v>145</v>
      </c>
    </row>
    <row r="568" s="12" customFormat="1">
      <c r="B568" s="227"/>
      <c r="C568" s="228"/>
      <c r="D568" s="217" t="s">
        <v>155</v>
      </c>
      <c r="E568" s="229" t="s">
        <v>19</v>
      </c>
      <c r="F568" s="230" t="s">
        <v>157</v>
      </c>
      <c r="G568" s="228"/>
      <c r="H568" s="231">
        <v>2</v>
      </c>
      <c r="I568" s="232"/>
      <c r="J568" s="228"/>
      <c r="K568" s="228"/>
      <c r="L568" s="233"/>
      <c r="M568" s="234"/>
      <c r="N568" s="235"/>
      <c r="O568" s="235"/>
      <c r="P568" s="235"/>
      <c r="Q568" s="235"/>
      <c r="R568" s="235"/>
      <c r="S568" s="235"/>
      <c r="T568" s="236"/>
      <c r="AT568" s="237" t="s">
        <v>155</v>
      </c>
      <c r="AU568" s="237" t="s">
        <v>82</v>
      </c>
      <c r="AV568" s="12" t="s">
        <v>153</v>
      </c>
      <c r="AW568" s="12" t="s">
        <v>33</v>
      </c>
      <c r="AX568" s="12" t="s">
        <v>80</v>
      </c>
      <c r="AY568" s="237" t="s">
        <v>145</v>
      </c>
    </row>
    <row r="569" s="1" customFormat="1" ht="16.5" customHeight="1">
      <c r="B569" s="37"/>
      <c r="C569" s="203" t="s">
        <v>787</v>
      </c>
      <c r="D569" s="203" t="s">
        <v>148</v>
      </c>
      <c r="E569" s="204" t="s">
        <v>788</v>
      </c>
      <c r="F569" s="205" t="s">
        <v>789</v>
      </c>
      <c r="G569" s="206" t="s">
        <v>766</v>
      </c>
      <c r="H569" s="207">
        <v>9</v>
      </c>
      <c r="I569" s="208"/>
      <c r="J569" s="209">
        <f>ROUND(I569*H569,2)</f>
        <v>0</v>
      </c>
      <c r="K569" s="205" t="s">
        <v>152</v>
      </c>
      <c r="L569" s="42"/>
      <c r="M569" s="210" t="s">
        <v>19</v>
      </c>
      <c r="N569" s="211" t="s">
        <v>43</v>
      </c>
      <c r="O569" s="78"/>
      <c r="P569" s="212">
        <f>O569*H569</f>
        <v>0</v>
      </c>
      <c r="Q569" s="212">
        <v>0.00051999999999999995</v>
      </c>
      <c r="R569" s="212">
        <f>Q569*H569</f>
        <v>0.0046799999999999993</v>
      </c>
      <c r="S569" s="212">
        <v>0</v>
      </c>
      <c r="T569" s="213">
        <f>S569*H569</f>
        <v>0</v>
      </c>
      <c r="AR569" s="16" t="s">
        <v>253</v>
      </c>
      <c r="AT569" s="16" t="s">
        <v>148</v>
      </c>
      <c r="AU569" s="16" t="s">
        <v>82</v>
      </c>
      <c r="AY569" s="16" t="s">
        <v>145</v>
      </c>
      <c r="BE569" s="214">
        <f>IF(N569="základní",J569,0)</f>
        <v>0</v>
      </c>
      <c r="BF569" s="214">
        <f>IF(N569="snížená",J569,0)</f>
        <v>0</v>
      </c>
      <c r="BG569" s="214">
        <f>IF(N569="zákl. přenesená",J569,0)</f>
        <v>0</v>
      </c>
      <c r="BH569" s="214">
        <f>IF(N569="sníž. přenesená",J569,0)</f>
        <v>0</v>
      </c>
      <c r="BI569" s="214">
        <f>IF(N569="nulová",J569,0)</f>
        <v>0</v>
      </c>
      <c r="BJ569" s="16" t="s">
        <v>80</v>
      </c>
      <c r="BK569" s="214">
        <f>ROUND(I569*H569,2)</f>
        <v>0</v>
      </c>
      <c r="BL569" s="16" t="s">
        <v>253</v>
      </c>
      <c r="BM569" s="16" t="s">
        <v>790</v>
      </c>
    </row>
    <row r="570" s="11" customFormat="1">
      <c r="B570" s="215"/>
      <c r="C570" s="216"/>
      <c r="D570" s="217" t="s">
        <v>155</v>
      </c>
      <c r="E570" s="218" t="s">
        <v>19</v>
      </c>
      <c r="F570" s="219" t="s">
        <v>205</v>
      </c>
      <c r="G570" s="216"/>
      <c r="H570" s="220">
        <v>9</v>
      </c>
      <c r="I570" s="221"/>
      <c r="J570" s="216"/>
      <c r="K570" s="216"/>
      <c r="L570" s="222"/>
      <c r="M570" s="223"/>
      <c r="N570" s="224"/>
      <c r="O570" s="224"/>
      <c r="P570" s="224"/>
      <c r="Q570" s="224"/>
      <c r="R570" s="224"/>
      <c r="S570" s="224"/>
      <c r="T570" s="225"/>
      <c r="AT570" s="226" t="s">
        <v>155</v>
      </c>
      <c r="AU570" s="226" t="s">
        <v>82</v>
      </c>
      <c r="AV570" s="11" t="s">
        <v>82</v>
      </c>
      <c r="AW570" s="11" t="s">
        <v>33</v>
      </c>
      <c r="AX570" s="11" t="s">
        <v>72</v>
      </c>
      <c r="AY570" s="226" t="s">
        <v>145</v>
      </c>
    </row>
    <row r="571" s="13" customFormat="1">
      <c r="B571" s="238"/>
      <c r="C571" s="239"/>
      <c r="D571" s="217" t="s">
        <v>155</v>
      </c>
      <c r="E571" s="240" t="s">
        <v>19</v>
      </c>
      <c r="F571" s="241" t="s">
        <v>791</v>
      </c>
      <c r="G571" s="239"/>
      <c r="H571" s="240" t="s">
        <v>19</v>
      </c>
      <c r="I571" s="242"/>
      <c r="J571" s="239"/>
      <c r="K571" s="239"/>
      <c r="L571" s="243"/>
      <c r="M571" s="244"/>
      <c r="N571" s="245"/>
      <c r="O571" s="245"/>
      <c r="P571" s="245"/>
      <c r="Q571" s="245"/>
      <c r="R571" s="245"/>
      <c r="S571" s="245"/>
      <c r="T571" s="246"/>
      <c r="AT571" s="247" t="s">
        <v>155</v>
      </c>
      <c r="AU571" s="247" t="s">
        <v>82</v>
      </c>
      <c r="AV571" s="13" t="s">
        <v>80</v>
      </c>
      <c r="AW571" s="13" t="s">
        <v>33</v>
      </c>
      <c r="AX571" s="13" t="s">
        <v>72</v>
      </c>
      <c r="AY571" s="247" t="s">
        <v>145</v>
      </c>
    </row>
    <row r="572" s="12" customFormat="1">
      <c r="B572" s="227"/>
      <c r="C572" s="228"/>
      <c r="D572" s="217" t="s">
        <v>155</v>
      </c>
      <c r="E572" s="229" t="s">
        <v>19</v>
      </c>
      <c r="F572" s="230" t="s">
        <v>157</v>
      </c>
      <c r="G572" s="228"/>
      <c r="H572" s="231">
        <v>9</v>
      </c>
      <c r="I572" s="232"/>
      <c r="J572" s="228"/>
      <c r="K572" s="228"/>
      <c r="L572" s="233"/>
      <c r="M572" s="234"/>
      <c r="N572" s="235"/>
      <c r="O572" s="235"/>
      <c r="P572" s="235"/>
      <c r="Q572" s="235"/>
      <c r="R572" s="235"/>
      <c r="S572" s="235"/>
      <c r="T572" s="236"/>
      <c r="AT572" s="237" t="s">
        <v>155</v>
      </c>
      <c r="AU572" s="237" t="s">
        <v>82</v>
      </c>
      <c r="AV572" s="12" t="s">
        <v>153</v>
      </c>
      <c r="AW572" s="12" t="s">
        <v>33</v>
      </c>
      <c r="AX572" s="12" t="s">
        <v>80</v>
      </c>
      <c r="AY572" s="237" t="s">
        <v>145</v>
      </c>
    </row>
    <row r="573" s="1" customFormat="1" ht="16.5" customHeight="1">
      <c r="B573" s="37"/>
      <c r="C573" s="203" t="s">
        <v>792</v>
      </c>
      <c r="D573" s="203" t="s">
        <v>148</v>
      </c>
      <c r="E573" s="204" t="s">
        <v>793</v>
      </c>
      <c r="F573" s="205" t="s">
        <v>794</v>
      </c>
      <c r="G573" s="206" t="s">
        <v>766</v>
      </c>
      <c r="H573" s="207">
        <v>7</v>
      </c>
      <c r="I573" s="208"/>
      <c r="J573" s="209">
        <f>ROUND(I573*H573,2)</f>
        <v>0</v>
      </c>
      <c r="K573" s="205" t="s">
        <v>19</v>
      </c>
      <c r="L573" s="42"/>
      <c r="M573" s="210" t="s">
        <v>19</v>
      </c>
      <c r="N573" s="211" t="s">
        <v>43</v>
      </c>
      <c r="O573" s="78"/>
      <c r="P573" s="212">
        <f>O573*H573</f>
        <v>0</v>
      </c>
      <c r="Q573" s="212">
        <v>0.00050000000000000001</v>
      </c>
      <c r="R573" s="212">
        <f>Q573*H573</f>
        <v>0.0035000000000000001</v>
      </c>
      <c r="S573" s="212">
        <v>0</v>
      </c>
      <c r="T573" s="213">
        <f>S573*H573</f>
        <v>0</v>
      </c>
      <c r="AR573" s="16" t="s">
        <v>253</v>
      </c>
      <c r="AT573" s="16" t="s">
        <v>148</v>
      </c>
      <c r="AU573" s="16" t="s">
        <v>82</v>
      </c>
      <c r="AY573" s="16" t="s">
        <v>145</v>
      </c>
      <c r="BE573" s="214">
        <f>IF(N573="základní",J573,0)</f>
        <v>0</v>
      </c>
      <c r="BF573" s="214">
        <f>IF(N573="snížená",J573,0)</f>
        <v>0</v>
      </c>
      <c r="BG573" s="214">
        <f>IF(N573="zákl. přenesená",J573,0)</f>
        <v>0</v>
      </c>
      <c r="BH573" s="214">
        <f>IF(N573="sníž. přenesená",J573,0)</f>
        <v>0</v>
      </c>
      <c r="BI573" s="214">
        <f>IF(N573="nulová",J573,0)</f>
        <v>0</v>
      </c>
      <c r="BJ573" s="16" t="s">
        <v>80</v>
      </c>
      <c r="BK573" s="214">
        <f>ROUND(I573*H573,2)</f>
        <v>0</v>
      </c>
      <c r="BL573" s="16" t="s">
        <v>253</v>
      </c>
      <c r="BM573" s="16" t="s">
        <v>795</v>
      </c>
    </row>
    <row r="574" s="11" customFormat="1">
      <c r="B574" s="215"/>
      <c r="C574" s="216"/>
      <c r="D574" s="217" t="s">
        <v>155</v>
      </c>
      <c r="E574" s="218" t="s">
        <v>19</v>
      </c>
      <c r="F574" s="219" t="s">
        <v>193</v>
      </c>
      <c r="G574" s="216"/>
      <c r="H574" s="220">
        <v>7</v>
      </c>
      <c r="I574" s="221"/>
      <c r="J574" s="216"/>
      <c r="K574" s="216"/>
      <c r="L574" s="222"/>
      <c r="M574" s="223"/>
      <c r="N574" s="224"/>
      <c r="O574" s="224"/>
      <c r="P574" s="224"/>
      <c r="Q574" s="224"/>
      <c r="R574" s="224"/>
      <c r="S574" s="224"/>
      <c r="T574" s="225"/>
      <c r="AT574" s="226" t="s">
        <v>155</v>
      </c>
      <c r="AU574" s="226" t="s">
        <v>82</v>
      </c>
      <c r="AV574" s="11" t="s">
        <v>82</v>
      </c>
      <c r="AW574" s="11" t="s">
        <v>33</v>
      </c>
      <c r="AX574" s="11" t="s">
        <v>72</v>
      </c>
      <c r="AY574" s="226" t="s">
        <v>145</v>
      </c>
    </row>
    <row r="575" s="13" customFormat="1">
      <c r="B575" s="238"/>
      <c r="C575" s="239"/>
      <c r="D575" s="217" t="s">
        <v>155</v>
      </c>
      <c r="E575" s="240" t="s">
        <v>19</v>
      </c>
      <c r="F575" s="241" t="s">
        <v>796</v>
      </c>
      <c r="G575" s="239"/>
      <c r="H575" s="240" t="s">
        <v>19</v>
      </c>
      <c r="I575" s="242"/>
      <c r="J575" s="239"/>
      <c r="K575" s="239"/>
      <c r="L575" s="243"/>
      <c r="M575" s="244"/>
      <c r="N575" s="245"/>
      <c r="O575" s="245"/>
      <c r="P575" s="245"/>
      <c r="Q575" s="245"/>
      <c r="R575" s="245"/>
      <c r="S575" s="245"/>
      <c r="T575" s="246"/>
      <c r="AT575" s="247" t="s">
        <v>155</v>
      </c>
      <c r="AU575" s="247" t="s">
        <v>82</v>
      </c>
      <c r="AV575" s="13" t="s">
        <v>80</v>
      </c>
      <c r="AW575" s="13" t="s">
        <v>33</v>
      </c>
      <c r="AX575" s="13" t="s">
        <v>72</v>
      </c>
      <c r="AY575" s="247" t="s">
        <v>145</v>
      </c>
    </row>
    <row r="576" s="12" customFormat="1">
      <c r="B576" s="227"/>
      <c r="C576" s="228"/>
      <c r="D576" s="217" t="s">
        <v>155</v>
      </c>
      <c r="E576" s="229" t="s">
        <v>19</v>
      </c>
      <c r="F576" s="230" t="s">
        <v>157</v>
      </c>
      <c r="G576" s="228"/>
      <c r="H576" s="231">
        <v>7</v>
      </c>
      <c r="I576" s="232"/>
      <c r="J576" s="228"/>
      <c r="K576" s="228"/>
      <c r="L576" s="233"/>
      <c r="M576" s="234"/>
      <c r="N576" s="235"/>
      <c r="O576" s="235"/>
      <c r="P576" s="235"/>
      <c r="Q576" s="235"/>
      <c r="R576" s="235"/>
      <c r="S576" s="235"/>
      <c r="T576" s="236"/>
      <c r="AT576" s="237" t="s">
        <v>155</v>
      </c>
      <c r="AU576" s="237" t="s">
        <v>82</v>
      </c>
      <c r="AV576" s="12" t="s">
        <v>153</v>
      </c>
      <c r="AW576" s="12" t="s">
        <v>33</v>
      </c>
      <c r="AX576" s="12" t="s">
        <v>80</v>
      </c>
      <c r="AY576" s="237" t="s">
        <v>145</v>
      </c>
    </row>
    <row r="577" s="1" customFormat="1" ht="16.5" customHeight="1">
      <c r="B577" s="37"/>
      <c r="C577" s="203" t="s">
        <v>797</v>
      </c>
      <c r="D577" s="203" t="s">
        <v>148</v>
      </c>
      <c r="E577" s="204" t="s">
        <v>798</v>
      </c>
      <c r="F577" s="205" t="s">
        <v>799</v>
      </c>
      <c r="G577" s="206" t="s">
        <v>766</v>
      </c>
      <c r="H577" s="207">
        <v>2</v>
      </c>
      <c r="I577" s="208"/>
      <c r="J577" s="209">
        <f>ROUND(I577*H577,2)</f>
        <v>0</v>
      </c>
      <c r="K577" s="205" t="s">
        <v>152</v>
      </c>
      <c r="L577" s="42"/>
      <c r="M577" s="210" t="s">
        <v>19</v>
      </c>
      <c r="N577" s="211" t="s">
        <v>43</v>
      </c>
      <c r="O577" s="78"/>
      <c r="P577" s="212">
        <f>O577*H577</f>
        <v>0</v>
      </c>
      <c r="Q577" s="212">
        <v>0</v>
      </c>
      <c r="R577" s="212">
        <f>Q577*H577</f>
        <v>0</v>
      </c>
      <c r="S577" s="212">
        <v>0.027199999999999998</v>
      </c>
      <c r="T577" s="213">
        <f>S577*H577</f>
        <v>0.054399999999999997</v>
      </c>
      <c r="AR577" s="16" t="s">
        <v>253</v>
      </c>
      <c r="AT577" s="16" t="s">
        <v>148</v>
      </c>
      <c r="AU577" s="16" t="s">
        <v>82</v>
      </c>
      <c r="AY577" s="16" t="s">
        <v>145</v>
      </c>
      <c r="BE577" s="214">
        <f>IF(N577="základní",J577,0)</f>
        <v>0</v>
      </c>
      <c r="BF577" s="214">
        <f>IF(N577="snížená",J577,0)</f>
        <v>0</v>
      </c>
      <c r="BG577" s="214">
        <f>IF(N577="zákl. přenesená",J577,0)</f>
        <v>0</v>
      </c>
      <c r="BH577" s="214">
        <f>IF(N577="sníž. přenesená",J577,0)</f>
        <v>0</v>
      </c>
      <c r="BI577" s="214">
        <f>IF(N577="nulová",J577,0)</f>
        <v>0</v>
      </c>
      <c r="BJ577" s="16" t="s">
        <v>80</v>
      </c>
      <c r="BK577" s="214">
        <f>ROUND(I577*H577,2)</f>
        <v>0</v>
      </c>
      <c r="BL577" s="16" t="s">
        <v>253</v>
      </c>
      <c r="BM577" s="16" t="s">
        <v>800</v>
      </c>
    </row>
    <row r="578" s="1" customFormat="1" ht="16.5" customHeight="1">
      <c r="B578" s="37"/>
      <c r="C578" s="203" t="s">
        <v>801</v>
      </c>
      <c r="D578" s="203" t="s">
        <v>148</v>
      </c>
      <c r="E578" s="204" t="s">
        <v>802</v>
      </c>
      <c r="F578" s="205" t="s">
        <v>803</v>
      </c>
      <c r="G578" s="206" t="s">
        <v>766</v>
      </c>
      <c r="H578" s="207">
        <v>7</v>
      </c>
      <c r="I578" s="208"/>
      <c r="J578" s="209">
        <f>ROUND(I578*H578,2)</f>
        <v>0</v>
      </c>
      <c r="K578" s="205" t="s">
        <v>152</v>
      </c>
      <c r="L578" s="42"/>
      <c r="M578" s="210" t="s">
        <v>19</v>
      </c>
      <c r="N578" s="211" t="s">
        <v>43</v>
      </c>
      <c r="O578" s="78"/>
      <c r="P578" s="212">
        <f>O578*H578</f>
        <v>0</v>
      </c>
      <c r="Q578" s="212">
        <v>0</v>
      </c>
      <c r="R578" s="212">
        <f>Q578*H578</f>
        <v>0</v>
      </c>
      <c r="S578" s="212">
        <v>0.00156</v>
      </c>
      <c r="T578" s="213">
        <f>S578*H578</f>
        <v>0.010919999999999999</v>
      </c>
      <c r="AR578" s="16" t="s">
        <v>253</v>
      </c>
      <c r="AT578" s="16" t="s">
        <v>148</v>
      </c>
      <c r="AU578" s="16" t="s">
        <v>82</v>
      </c>
      <c r="AY578" s="16" t="s">
        <v>145</v>
      </c>
      <c r="BE578" s="214">
        <f>IF(N578="základní",J578,0)</f>
        <v>0</v>
      </c>
      <c r="BF578" s="214">
        <f>IF(N578="snížená",J578,0)</f>
        <v>0</v>
      </c>
      <c r="BG578" s="214">
        <f>IF(N578="zákl. přenesená",J578,0)</f>
        <v>0</v>
      </c>
      <c r="BH578" s="214">
        <f>IF(N578="sníž. přenesená",J578,0)</f>
        <v>0</v>
      </c>
      <c r="BI578" s="214">
        <f>IF(N578="nulová",J578,0)</f>
        <v>0</v>
      </c>
      <c r="BJ578" s="16" t="s">
        <v>80</v>
      </c>
      <c r="BK578" s="214">
        <f>ROUND(I578*H578,2)</f>
        <v>0</v>
      </c>
      <c r="BL578" s="16" t="s">
        <v>253</v>
      </c>
      <c r="BM578" s="16" t="s">
        <v>804</v>
      </c>
    </row>
    <row r="579" s="10" customFormat="1" ht="22.8" customHeight="1">
      <c r="B579" s="187"/>
      <c r="C579" s="188"/>
      <c r="D579" s="189" t="s">
        <v>71</v>
      </c>
      <c r="E579" s="201" t="s">
        <v>805</v>
      </c>
      <c r="F579" s="201" t="s">
        <v>806</v>
      </c>
      <c r="G579" s="188"/>
      <c r="H579" s="188"/>
      <c r="I579" s="191"/>
      <c r="J579" s="202">
        <f>BK579</f>
        <v>0</v>
      </c>
      <c r="K579" s="188"/>
      <c r="L579" s="193"/>
      <c r="M579" s="194"/>
      <c r="N579" s="195"/>
      <c r="O579" s="195"/>
      <c r="P579" s="196">
        <f>SUM(P580:P588)</f>
        <v>0</v>
      </c>
      <c r="Q579" s="195"/>
      <c r="R579" s="196">
        <f>SUM(R580:R588)</f>
        <v>0.13064000000000001</v>
      </c>
      <c r="S579" s="195"/>
      <c r="T579" s="197">
        <f>SUM(T580:T588)</f>
        <v>0</v>
      </c>
      <c r="AR579" s="198" t="s">
        <v>82</v>
      </c>
      <c r="AT579" s="199" t="s">
        <v>71</v>
      </c>
      <c r="AU579" s="199" t="s">
        <v>80</v>
      </c>
      <c r="AY579" s="198" t="s">
        <v>145</v>
      </c>
      <c r="BK579" s="200">
        <f>SUM(BK580:BK588)</f>
        <v>0</v>
      </c>
    </row>
    <row r="580" s="1" customFormat="1" ht="16.5" customHeight="1">
      <c r="B580" s="37"/>
      <c r="C580" s="203" t="s">
        <v>807</v>
      </c>
      <c r="D580" s="203" t="s">
        <v>148</v>
      </c>
      <c r="E580" s="204" t="s">
        <v>808</v>
      </c>
      <c r="F580" s="205" t="s">
        <v>809</v>
      </c>
      <c r="G580" s="206" t="s">
        <v>223</v>
      </c>
      <c r="H580" s="207">
        <v>9.1999999999999993</v>
      </c>
      <c r="I580" s="208"/>
      <c r="J580" s="209">
        <f>ROUND(I580*H580,2)</f>
        <v>0</v>
      </c>
      <c r="K580" s="205" t="s">
        <v>152</v>
      </c>
      <c r="L580" s="42"/>
      <c r="M580" s="210" t="s">
        <v>19</v>
      </c>
      <c r="N580" s="211" t="s">
        <v>43</v>
      </c>
      <c r="O580" s="78"/>
      <c r="P580" s="212">
        <f>O580*H580</f>
        <v>0</v>
      </c>
      <c r="Q580" s="212">
        <v>0</v>
      </c>
      <c r="R580" s="212">
        <f>Q580*H580</f>
        <v>0</v>
      </c>
      <c r="S580" s="212">
        <v>0</v>
      </c>
      <c r="T580" s="213">
        <f>S580*H580</f>
        <v>0</v>
      </c>
      <c r="AR580" s="16" t="s">
        <v>253</v>
      </c>
      <c r="AT580" s="16" t="s">
        <v>148</v>
      </c>
      <c r="AU580" s="16" t="s">
        <v>82</v>
      </c>
      <c r="AY580" s="16" t="s">
        <v>145</v>
      </c>
      <c r="BE580" s="214">
        <f>IF(N580="základní",J580,0)</f>
        <v>0</v>
      </c>
      <c r="BF580" s="214">
        <f>IF(N580="snížená",J580,0)</f>
        <v>0</v>
      </c>
      <c r="BG580" s="214">
        <f>IF(N580="zákl. přenesená",J580,0)</f>
        <v>0</v>
      </c>
      <c r="BH580" s="214">
        <f>IF(N580="sníž. přenesená",J580,0)</f>
        <v>0</v>
      </c>
      <c r="BI580" s="214">
        <f>IF(N580="nulová",J580,0)</f>
        <v>0</v>
      </c>
      <c r="BJ580" s="16" t="s">
        <v>80</v>
      </c>
      <c r="BK580" s="214">
        <f>ROUND(I580*H580,2)</f>
        <v>0</v>
      </c>
      <c r="BL580" s="16" t="s">
        <v>253</v>
      </c>
      <c r="BM580" s="16" t="s">
        <v>810</v>
      </c>
    </row>
    <row r="581" s="11" customFormat="1">
      <c r="B581" s="215"/>
      <c r="C581" s="216"/>
      <c r="D581" s="217" t="s">
        <v>155</v>
      </c>
      <c r="E581" s="218" t="s">
        <v>19</v>
      </c>
      <c r="F581" s="219" t="s">
        <v>811</v>
      </c>
      <c r="G581" s="216"/>
      <c r="H581" s="220">
        <v>9.1999999999999993</v>
      </c>
      <c r="I581" s="221"/>
      <c r="J581" s="216"/>
      <c r="K581" s="216"/>
      <c r="L581" s="222"/>
      <c r="M581" s="223"/>
      <c r="N581" s="224"/>
      <c r="O581" s="224"/>
      <c r="P581" s="224"/>
      <c r="Q581" s="224"/>
      <c r="R581" s="224"/>
      <c r="S581" s="224"/>
      <c r="T581" s="225"/>
      <c r="AT581" s="226" t="s">
        <v>155</v>
      </c>
      <c r="AU581" s="226" t="s">
        <v>82</v>
      </c>
      <c r="AV581" s="11" t="s">
        <v>82</v>
      </c>
      <c r="AW581" s="11" t="s">
        <v>33</v>
      </c>
      <c r="AX581" s="11" t="s">
        <v>72</v>
      </c>
      <c r="AY581" s="226" t="s">
        <v>145</v>
      </c>
    </row>
    <row r="582" s="13" customFormat="1">
      <c r="B582" s="238"/>
      <c r="C582" s="239"/>
      <c r="D582" s="217" t="s">
        <v>155</v>
      </c>
      <c r="E582" s="240" t="s">
        <v>19</v>
      </c>
      <c r="F582" s="241" t="s">
        <v>812</v>
      </c>
      <c r="G582" s="239"/>
      <c r="H582" s="240" t="s">
        <v>19</v>
      </c>
      <c r="I582" s="242"/>
      <c r="J582" s="239"/>
      <c r="K582" s="239"/>
      <c r="L582" s="243"/>
      <c r="M582" s="244"/>
      <c r="N582" s="245"/>
      <c r="O582" s="245"/>
      <c r="P582" s="245"/>
      <c r="Q582" s="245"/>
      <c r="R582" s="245"/>
      <c r="S582" s="245"/>
      <c r="T582" s="246"/>
      <c r="AT582" s="247" t="s">
        <v>155</v>
      </c>
      <c r="AU582" s="247" t="s">
        <v>82</v>
      </c>
      <c r="AV582" s="13" t="s">
        <v>80</v>
      </c>
      <c r="AW582" s="13" t="s">
        <v>33</v>
      </c>
      <c r="AX582" s="13" t="s">
        <v>72</v>
      </c>
      <c r="AY582" s="247" t="s">
        <v>145</v>
      </c>
    </row>
    <row r="583" s="12" customFormat="1">
      <c r="B583" s="227"/>
      <c r="C583" s="228"/>
      <c r="D583" s="217" t="s">
        <v>155</v>
      </c>
      <c r="E583" s="229" t="s">
        <v>19</v>
      </c>
      <c r="F583" s="230" t="s">
        <v>157</v>
      </c>
      <c r="G583" s="228"/>
      <c r="H583" s="231">
        <v>9.1999999999999993</v>
      </c>
      <c r="I583" s="232"/>
      <c r="J583" s="228"/>
      <c r="K583" s="228"/>
      <c r="L583" s="233"/>
      <c r="M583" s="234"/>
      <c r="N583" s="235"/>
      <c r="O583" s="235"/>
      <c r="P583" s="235"/>
      <c r="Q583" s="235"/>
      <c r="R583" s="235"/>
      <c r="S583" s="235"/>
      <c r="T583" s="236"/>
      <c r="AT583" s="237" t="s">
        <v>155</v>
      </c>
      <c r="AU583" s="237" t="s">
        <v>82</v>
      </c>
      <c r="AV583" s="12" t="s">
        <v>153</v>
      </c>
      <c r="AW583" s="12" t="s">
        <v>33</v>
      </c>
      <c r="AX583" s="12" t="s">
        <v>80</v>
      </c>
      <c r="AY583" s="237" t="s">
        <v>145</v>
      </c>
    </row>
    <row r="584" s="1" customFormat="1" ht="16.5" customHeight="1">
      <c r="B584" s="37"/>
      <c r="C584" s="250" t="s">
        <v>813</v>
      </c>
      <c r="D584" s="250" t="s">
        <v>430</v>
      </c>
      <c r="E584" s="251" t="s">
        <v>814</v>
      </c>
      <c r="F584" s="252" t="s">
        <v>815</v>
      </c>
      <c r="G584" s="253" t="s">
        <v>223</v>
      </c>
      <c r="H584" s="254">
        <v>9.1999999999999993</v>
      </c>
      <c r="I584" s="255"/>
      <c r="J584" s="256">
        <f>ROUND(I584*H584,2)</f>
        <v>0</v>
      </c>
      <c r="K584" s="252" t="s">
        <v>152</v>
      </c>
      <c r="L584" s="257"/>
      <c r="M584" s="258" t="s">
        <v>19</v>
      </c>
      <c r="N584" s="259" t="s">
        <v>43</v>
      </c>
      <c r="O584" s="78"/>
      <c r="P584" s="212">
        <f>O584*H584</f>
        <v>0</v>
      </c>
      <c r="Q584" s="212">
        <v>0.014200000000000001</v>
      </c>
      <c r="R584" s="212">
        <f>Q584*H584</f>
        <v>0.13064000000000001</v>
      </c>
      <c r="S584" s="212">
        <v>0</v>
      </c>
      <c r="T584" s="213">
        <f>S584*H584</f>
        <v>0</v>
      </c>
      <c r="AR584" s="16" t="s">
        <v>398</v>
      </c>
      <c r="AT584" s="16" t="s">
        <v>430</v>
      </c>
      <c r="AU584" s="16" t="s">
        <v>82</v>
      </c>
      <c r="AY584" s="16" t="s">
        <v>145</v>
      </c>
      <c r="BE584" s="214">
        <f>IF(N584="základní",J584,0)</f>
        <v>0</v>
      </c>
      <c r="BF584" s="214">
        <f>IF(N584="snížená",J584,0)</f>
        <v>0</v>
      </c>
      <c r="BG584" s="214">
        <f>IF(N584="zákl. přenesená",J584,0)</f>
        <v>0</v>
      </c>
      <c r="BH584" s="214">
        <f>IF(N584="sníž. přenesená",J584,0)</f>
        <v>0</v>
      </c>
      <c r="BI584" s="214">
        <f>IF(N584="nulová",J584,0)</f>
        <v>0</v>
      </c>
      <c r="BJ584" s="16" t="s">
        <v>80</v>
      </c>
      <c r="BK584" s="214">
        <f>ROUND(I584*H584,2)</f>
        <v>0</v>
      </c>
      <c r="BL584" s="16" t="s">
        <v>253</v>
      </c>
      <c r="BM584" s="16" t="s">
        <v>816</v>
      </c>
    </row>
    <row r="585" s="1" customFormat="1" ht="22.5" customHeight="1">
      <c r="B585" s="37"/>
      <c r="C585" s="203" t="s">
        <v>817</v>
      </c>
      <c r="D585" s="203" t="s">
        <v>148</v>
      </c>
      <c r="E585" s="204" t="s">
        <v>818</v>
      </c>
      <c r="F585" s="205" t="s">
        <v>819</v>
      </c>
      <c r="G585" s="206" t="s">
        <v>182</v>
      </c>
      <c r="H585" s="207">
        <v>0.13100000000000001</v>
      </c>
      <c r="I585" s="208"/>
      <c r="J585" s="209">
        <f>ROUND(I585*H585,2)</f>
        <v>0</v>
      </c>
      <c r="K585" s="205" t="s">
        <v>152</v>
      </c>
      <c r="L585" s="42"/>
      <c r="M585" s="210" t="s">
        <v>19</v>
      </c>
      <c r="N585" s="211" t="s">
        <v>43</v>
      </c>
      <c r="O585" s="78"/>
      <c r="P585" s="212">
        <f>O585*H585</f>
        <v>0</v>
      </c>
      <c r="Q585" s="212">
        <v>0</v>
      </c>
      <c r="R585" s="212">
        <f>Q585*H585</f>
        <v>0</v>
      </c>
      <c r="S585" s="212">
        <v>0</v>
      </c>
      <c r="T585" s="213">
        <f>S585*H585</f>
        <v>0</v>
      </c>
      <c r="AR585" s="16" t="s">
        <v>253</v>
      </c>
      <c r="AT585" s="16" t="s">
        <v>148</v>
      </c>
      <c r="AU585" s="16" t="s">
        <v>82</v>
      </c>
      <c r="AY585" s="16" t="s">
        <v>145</v>
      </c>
      <c r="BE585" s="214">
        <f>IF(N585="základní",J585,0)</f>
        <v>0</v>
      </c>
      <c r="BF585" s="214">
        <f>IF(N585="snížená",J585,0)</f>
        <v>0</v>
      </c>
      <c r="BG585" s="214">
        <f>IF(N585="zákl. přenesená",J585,0)</f>
        <v>0</v>
      </c>
      <c r="BH585" s="214">
        <f>IF(N585="sníž. přenesená",J585,0)</f>
        <v>0</v>
      </c>
      <c r="BI585" s="214">
        <f>IF(N585="nulová",J585,0)</f>
        <v>0</v>
      </c>
      <c r="BJ585" s="16" t="s">
        <v>80</v>
      </c>
      <c r="BK585" s="214">
        <f>ROUND(I585*H585,2)</f>
        <v>0</v>
      </c>
      <c r="BL585" s="16" t="s">
        <v>253</v>
      </c>
      <c r="BM585" s="16" t="s">
        <v>820</v>
      </c>
    </row>
    <row r="586" s="1" customFormat="1">
      <c r="B586" s="37"/>
      <c r="C586" s="38"/>
      <c r="D586" s="217" t="s">
        <v>173</v>
      </c>
      <c r="E586" s="38"/>
      <c r="F586" s="248" t="s">
        <v>821</v>
      </c>
      <c r="G586" s="38"/>
      <c r="H586" s="38"/>
      <c r="I586" s="129"/>
      <c r="J586" s="38"/>
      <c r="K586" s="38"/>
      <c r="L586" s="42"/>
      <c r="M586" s="249"/>
      <c r="N586" s="78"/>
      <c r="O586" s="78"/>
      <c r="P586" s="78"/>
      <c r="Q586" s="78"/>
      <c r="R586" s="78"/>
      <c r="S586" s="78"/>
      <c r="T586" s="79"/>
      <c r="AT586" s="16" t="s">
        <v>173</v>
      </c>
      <c r="AU586" s="16" t="s">
        <v>82</v>
      </c>
    </row>
    <row r="587" s="1" customFormat="1" ht="22.5" customHeight="1">
      <c r="B587" s="37"/>
      <c r="C587" s="203" t="s">
        <v>822</v>
      </c>
      <c r="D587" s="203" t="s">
        <v>148</v>
      </c>
      <c r="E587" s="204" t="s">
        <v>823</v>
      </c>
      <c r="F587" s="205" t="s">
        <v>824</v>
      </c>
      <c r="G587" s="206" t="s">
        <v>182</v>
      </c>
      <c r="H587" s="207">
        <v>0.13100000000000001</v>
      </c>
      <c r="I587" s="208"/>
      <c r="J587" s="209">
        <f>ROUND(I587*H587,2)</f>
        <v>0</v>
      </c>
      <c r="K587" s="205" t="s">
        <v>152</v>
      </c>
      <c r="L587" s="42"/>
      <c r="M587" s="210" t="s">
        <v>19</v>
      </c>
      <c r="N587" s="211" t="s">
        <v>43</v>
      </c>
      <c r="O587" s="78"/>
      <c r="P587" s="212">
        <f>O587*H587</f>
        <v>0</v>
      </c>
      <c r="Q587" s="212">
        <v>0</v>
      </c>
      <c r="R587" s="212">
        <f>Q587*H587</f>
        <v>0</v>
      </c>
      <c r="S587" s="212">
        <v>0</v>
      </c>
      <c r="T587" s="213">
        <f>S587*H587</f>
        <v>0</v>
      </c>
      <c r="AR587" s="16" t="s">
        <v>253</v>
      </c>
      <c r="AT587" s="16" t="s">
        <v>148</v>
      </c>
      <c r="AU587" s="16" t="s">
        <v>82</v>
      </c>
      <c r="AY587" s="16" t="s">
        <v>145</v>
      </c>
      <c r="BE587" s="214">
        <f>IF(N587="základní",J587,0)</f>
        <v>0</v>
      </c>
      <c r="BF587" s="214">
        <f>IF(N587="snížená",J587,0)</f>
        <v>0</v>
      </c>
      <c r="BG587" s="214">
        <f>IF(N587="zákl. přenesená",J587,0)</f>
        <v>0</v>
      </c>
      <c r="BH587" s="214">
        <f>IF(N587="sníž. přenesená",J587,0)</f>
        <v>0</v>
      </c>
      <c r="BI587" s="214">
        <f>IF(N587="nulová",J587,0)</f>
        <v>0</v>
      </c>
      <c r="BJ587" s="16" t="s">
        <v>80</v>
      </c>
      <c r="BK587" s="214">
        <f>ROUND(I587*H587,2)</f>
        <v>0</v>
      </c>
      <c r="BL587" s="16" t="s">
        <v>253</v>
      </c>
      <c r="BM587" s="16" t="s">
        <v>825</v>
      </c>
    </row>
    <row r="588" s="1" customFormat="1">
      <c r="B588" s="37"/>
      <c r="C588" s="38"/>
      <c r="D588" s="217" t="s">
        <v>173</v>
      </c>
      <c r="E588" s="38"/>
      <c r="F588" s="248" t="s">
        <v>821</v>
      </c>
      <c r="G588" s="38"/>
      <c r="H588" s="38"/>
      <c r="I588" s="129"/>
      <c r="J588" s="38"/>
      <c r="K588" s="38"/>
      <c r="L588" s="42"/>
      <c r="M588" s="249"/>
      <c r="N588" s="78"/>
      <c r="O588" s="78"/>
      <c r="P588" s="78"/>
      <c r="Q588" s="78"/>
      <c r="R588" s="78"/>
      <c r="S588" s="78"/>
      <c r="T588" s="79"/>
      <c r="AT588" s="16" t="s">
        <v>173</v>
      </c>
      <c r="AU588" s="16" t="s">
        <v>82</v>
      </c>
    </row>
    <row r="589" s="10" customFormat="1" ht="22.8" customHeight="1">
      <c r="B589" s="187"/>
      <c r="C589" s="188"/>
      <c r="D589" s="189" t="s">
        <v>71</v>
      </c>
      <c r="E589" s="201" t="s">
        <v>826</v>
      </c>
      <c r="F589" s="201" t="s">
        <v>827</v>
      </c>
      <c r="G589" s="188"/>
      <c r="H589" s="188"/>
      <c r="I589" s="191"/>
      <c r="J589" s="202">
        <f>BK589</f>
        <v>0</v>
      </c>
      <c r="K589" s="188"/>
      <c r="L589" s="193"/>
      <c r="M589" s="194"/>
      <c r="N589" s="195"/>
      <c r="O589" s="195"/>
      <c r="P589" s="196">
        <f>SUM(P590:P618)</f>
        <v>0</v>
      </c>
      <c r="Q589" s="195"/>
      <c r="R589" s="196">
        <f>SUM(R590:R618)</f>
        <v>2.1682480000000002</v>
      </c>
      <c r="S589" s="195"/>
      <c r="T589" s="197">
        <f>SUM(T590:T618)</f>
        <v>0</v>
      </c>
      <c r="AR589" s="198" t="s">
        <v>82</v>
      </c>
      <c r="AT589" s="199" t="s">
        <v>71</v>
      </c>
      <c r="AU589" s="199" t="s">
        <v>80</v>
      </c>
      <c r="AY589" s="198" t="s">
        <v>145</v>
      </c>
      <c r="BK589" s="200">
        <f>SUM(BK590:BK618)</f>
        <v>0</v>
      </c>
    </row>
    <row r="590" s="1" customFormat="1" ht="22.5" customHeight="1">
      <c r="B590" s="37"/>
      <c r="C590" s="203" t="s">
        <v>828</v>
      </c>
      <c r="D590" s="203" t="s">
        <v>148</v>
      </c>
      <c r="E590" s="204" t="s">
        <v>829</v>
      </c>
      <c r="F590" s="205" t="s">
        <v>830</v>
      </c>
      <c r="G590" s="206" t="s">
        <v>167</v>
      </c>
      <c r="H590" s="207">
        <v>10.199999999999999</v>
      </c>
      <c r="I590" s="208"/>
      <c r="J590" s="209">
        <f>ROUND(I590*H590,2)</f>
        <v>0</v>
      </c>
      <c r="K590" s="205" t="s">
        <v>152</v>
      </c>
      <c r="L590" s="42"/>
      <c r="M590" s="210" t="s">
        <v>19</v>
      </c>
      <c r="N590" s="211" t="s">
        <v>43</v>
      </c>
      <c r="O590" s="78"/>
      <c r="P590" s="212">
        <f>O590*H590</f>
        <v>0</v>
      </c>
      <c r="Q590" s="212">
        <v>0.012919999999999999</v>
      </c>
      <c r="R590" s="212">
        <f>Q590*H590</f>
        <v>0.13178399999999998</v>
      </c>
      <c r="S590" s="212">
        <v>0</v>
      </c>
      <c r="T590" s="213">
        <f>S590*H590</f>
        <v>0</v>
      </c>
      <c r="AR590" s="16" t="s">
        <v>253</v>
      </c>
      <c r="AT590" s="16" t="s">
        <v>148</v>
      </c>
      <c r="AU590" s="16" t="s">
        <v>82</v>
      </c>
      <c r="AY590" s="16" t="s">
        <v>145</v>
      </c>
      <c r="BE590" s="214">
        <f>IF(N590="základní",J590,0)</f>
        <v>0</v>
      </c>
      <c r="BF590" s="214">
        <f>IF(N590="snížená",J590,0)</f>
        <v>0</v>
      </c>
      <c r="BG590" s="214">
        <f>IF(N590="zákl. přenesená",J590,0)</f>
        <v>0</v>
      </c>
      <c r="BH590" s="214">
        <f>IF(N590="sníž. přenesená",J590,0)</f>
        <v>0</v>
      </c>
      <c r="BI590" s="214">
        <f>IF(N590="nulová",J590,0)</f>
        <v>0</v>
      </c>
      <c r="BJ590" s="16" t="s">
        <v>80</v>
      </c>
      <c r="BK590" s="214">
        <f>ROUND(I590*H590,2)</f>
        <v>0</v>
      </c>
      <c r="BL590" s="16" t="s">
        <v>253</v>
      </c>
      <c r="BM590" s="16" t="s">
        <v>831</v>
      </c>
    </row>
    <row r="591" s="1" customFormat="1">
      <c r="B591" s="37"/>
      <c r="C591" s="38"/>
      <c r="D591" s="217" t="s">
        <v>173</v>
      </c>
      <c r="E591" s="38"/>
      <c r="F591" s="248" t="s">
        <v>832</v>
      </c>
      <c r="G591" s="38"/>
      <c r="H591" s="38"/>
      <c r="I591" s="129"/>
      <c r="J591" s="38"/>
      <c r="K591" s="38"/>
      <c r="L591" s="42"/>
      <c r="M591" s="249"/>
      <c r="N591" s="78"/>
      <c r="O591" s="78"/>
      <c r="P591" s="78"/>
      <c r="Q591" s="78"/>
      <c r="R591" s="78"/>
      <c r="S591" s="78"/>
      <c r="T591" s="79"/>
      <c r="AT591" s="16" t="s">
        <v>173</v>
      </c>
      <c r="AU591" s="16" t="s">
        <v>82</v>
      </c>
    </row>
    <row r="592" s="11" customFormat="1">
      <c r="B592" s="215"/>
      <c r="C592" s="216"/>
      <c r="D592" s="217" t="s">
        <v>155</v>
      </c>
      <c r="E592" s="218" t="s">
        <v>19</v>
      </c>
      <c r="F592" s="219" t="s">
        <v>833</v>
      </c>
      <c r="G592" s="216"/>
      <c r="H592" s="220">
        <v>10.199999999999999</v>
      </c>
      <c r="I592" s="221"/>
      <c r="J592" s="216"/>
      <c r="K592" s="216"/>
      <c r="L592" s="222"/>
      <c r="M592" s="223"/>
      <c r="N592" s="224"/>
      <c r="O592" s="224"/>
      <c r="P592" s="224"/>
      <c r="Q592" s="224"/>
      <c r="R592" s="224"/>
      <c r="S592" s="224"/>
      <c r="T592" s="225"/>
      <c r="AT592" s="226" t="s">
        <v>155</v>
      </c>
      <c r="AU592" s="226" t="s">
        <v>82</v>
      </c>
      <c r="AV592" s="11" t="s">
        <v>82</v>
      </c>
      <c r="AW592" s="11" t="s">
        <v>33</v>
      </c>
      <c r="AX592" s="11" t="s">
        <v>72</v>
      </c>
      <c r="AY592" s="226" t="s">
        <v>145</v>
      </c>
    </row>
    <row r="593" s="13" customFormat="1">
      <c r="B593" s="238"/>
      <c r="C593" s="239"/>
      <c r="D593" s="217" t="s">
        <v>155</v>
      </c>
      <c r="E593" s="240" t="s">
        <v>19</v>
      </c>
      <c r="F593" s="241" t="s">
        <v>834</v>
      </c>
      <c r="G593" s="239"/>
      <c r="H593" s="240" t="s">
        <v>19</v>
      </c>
      <c r="I593" s="242"/>
      <c r="J593" s="239"/>
      <c r="K593" s="239"/>
      <c r="L593" s="243"/>
      <c r="M593" s="244"/>
      <c r="N593" s="245"/>
      <c r="O593" s="245"/>
      <c r="P593" s="245"/>
      <c r="Q593" s="245"/>
      <c r="R593" s="245"/>
      <c r="S593" s="245"/>
      <c r="T593" s="246"/>
      <c r="AT593" s="247" t="s">
        <v>155</v>
      </c>
      <c r="AU593" s="247" t="s">
        <v>82</v>
      </c>
      <c r="AV593" s="13" t="s">
        <v>80</v>
      </c>
      <c r="AW593" s="13" t="s">
        <v>33</v>
      </c>
      <c r="AX593" s="13" t="s">
        <v>72</v>
      </c>
      <c r="AY593" s="247" t="s">
        <v>145</v>
      </c>
    </row>
    <row r="594" s="12" customFormat="1">
      <c r="B594" s="227"/>
      <c r="C594" s="228"/>
      <c r="D594" s="217" t="s">
        <v>155</v>
      </c>
      <c r="E594" s="229" t="s">
        <v>19</v>
      </c>
      <c r="F594" s="230" t="s">
        <v>157</v>
      </c>
      <c r="G594" s="228"/>
      <c r="H594" s="231">
        <v>10.199999999999999</v>
      </c>
      <c r="I594" s="232"/>
      <c r="J594" s="228"/>
      <c r="K594" s="228"/>
      <c r="L594" s="233"/>
      <c r="M594" s="234"/>
      <c r="N594" s="235"/>
      <c r="O594" s="235"/>
      <c r="P594" s="235"/>
      <c r="Q594" s="235"/>
      <c r="R594" s="235"/>
      <c r="S594" s="235"/>
      <c r="T594" s="236"/>
      <c r="AT594" s="237" t="s">
        <v>155</v>
      </c>
      <c r="AU594" s="237" t="s">
        <v>82</v>
      </c>
      <c r="AV594" s="12" t="s">
        <v>153</v>
      </c>
      <c r="AW594" s="12" t="s">
        <v>33</v>
      </c>
      <c r="AX594" s="12" t="s">
        <v>80</v>
      </c>
      <c r="AY594" s="237" t="s">
        <v>145</v>
      </c>
    </row>
    <row r="595" s="1" customFormat="1" ht="22.5" customHeight="1">
      <c r="B595" s="37"/>
      <c r="C595" s="203" t="s">
        <v>835</v>
      </c>
      <c r="D595" s="203" t="s">
        <v>148</v>
      </c>
      <c r="E595" s="204" t="s">
        <v>836</v>
      </c>
      <c r="F595" s="205" t="s">
        <v>837</v>
      </c>
      <c r="G595" s="206" t="s">
        <v>167</v>
      </c>
      <c r="H595" s="207">
        <v>10.199999999999999</v>
      </c>
      <c r="I595" s="208"/>
      <c r="J595" s="209">
        <f>ROUND(I595*H595,2)</f>
        <v>0</v>
      </c>
      <c r="K595" s="205" t="s">
        <v>152</v>
      </c>
      <c r="L595" s="42"/>
      <c r="M595" s="210" t="s">
        <v>19</v>
      </c>
      <c r="N595" s="211" t="s">
        <v>43</v>
      </c>
      <c r="O595" s="78"/>
      <c r="P595" s="212">
        <f>O595*H595</f>
        <v>0</v>
      </c>
      <c r="Q595" s="212">
        <v>0.00010000000000000001</v>
      </c>
      <c r="R595" s="212">
        <f>Q595*H595</f>
        <v>0.0010200000000000001</v>
      </c>
      <c r="S595" s="212">
        <v>0</v>
      </c>
      <c r="T595" s="213">
        <f>S595*H595</f>
        <v>0</v>
      </c>
      <c r="AR595" s="16" t="s">
        <v>253</v>
      </c>
      <c r="AT595" s="16" t="s">
        <v>148</v>
      </c>
      <c r="AU595" s="16" t="s">
        <v>82</v>
      </c>
      <c r="AY595" s="16" t="s">
        <v>145</v>
      </c>
      <c r="BE595" s="214">
        <f>IF(N595="základní",J595,0)</f>
        <v>0</v>
      </c>
      <c r="BF595" s="214">
        <f>IF(N595="snížená",J595,0)</f>
        <v>0</v>
      </c>
      <c r="BG595" s="214">
        <f>IF(N595="zákl. přenesená",J595,0)</f>
        <v>0</v>
      </c>
      <c r="BH595" s="214">
        <f>IF(N595="sníž. přenesená",J595,0)</f>
        <v>0</v>
      </c>
      <c r="BI595" s="214">
        <f>IF(N595="nulová",J595,0)</f>
        <v>0</v>
      </c>
      <c r="BJ595" s="16" t="s">
        <v>80</v>
      </c>
      <c r="BK595" s="214">
        <f>ROUND(I595*H595,2)</f>
        <v>0</v>
      </c>
      <c r="BL595" s="16" t="s">
        <v>253</v>
      </c>
      <c r="BM595" s="16" t="s">
        <v>838</v>
      </c>
    </row>
    <row r="596" s="1" customFormat="1">
      <c r="B596" s="37"/>
      <c r="C596" s="38"/>
      <c r="D596" s="217" t="s">
        <v>173</v>
      </c>
      <c r="E596" s="38"/>
      <c r="F596" s="248" t="s">
        <v>832</v>
      </c>
      <c r="G596" s="38"/>
      <c r="H596" s="38"/>
      <c r="I596" s="129"/>
      <c r="J596" s="38"/>
      <c r="K596" s="38"/>
      <c r="L596" s="42"/>
      <c r="M596" s="249"/>
      <c r="N596" s="78"/>
      <c r="O596" s="78"/>
      <c r="P596" s="78"/>
      <c r="Q596" s="78"/>
      <c r="R596" s="78"/>
      <c r="S596" s="78"/>
      <c r="T596" s="79"/>
      <c r="AT596" s="16" t="s">
        <v>173</v>
      </c>
      <c r="AU596" s="16" t="s">
        <v>82</v>
      </c>
    </row>
    <row r="597" s="1" customFormat="1" ht="16.5" customHeight="1">
      <c r="B597" s="37"/>
      <c r="C597" s="203" t="s">
        <v>839</v>
      </c>
      <c r="D597" s="203" t="s">
        <v>148</v>
      </c>
      <c r="E597" s="204" t="s">
        <v>840</v>
      </c>
      <c r="F597" s="205" t="s">
        <v>841</v>
      </c>
      <c r="G597" s="206" t="s">
        <v>167</v>
      </c>
      <c r="H597" s="207">
        <v>2</v>
      </c>
      <c r="I597" s="208"/>
      <c r="J597" s="209">
        <f>ROUND(I597*H597,2)</f>
        <v>0</v>
      </c>
      <c r="K597" s="205" t="s">
        <v>152</v>
      </c>
      <c r="L597" s="42"/>
      <c r="M597" s="210" t="s">
        <v>19</v>
      </c>
      <c r="N597" s="211" t="s">
        <v>43</v>
      </c>
      <c r="O597" s="78"/>
      <c r="P597" s="212">
        <f>O597*H597</f>
        <v>0</v>
      </c>
      <c r="Q597" s="212">
        <v>0</v>
      </c>
      <c r="R597" s="212">
        <f>Q597*H597</f>
        <v>0</v>
      </c>
      <c r="S597" s="212">
        <v>0</v>
      </c>
      <c r="T597" s="213">
        <f>S597*H597</f>
        <v>0</v>
      </c>
      <c r="AR597" s="16" t="s">
        <v>253</v>
      </c>
      <c r="AT597" s="16" t="s">
        <v>148</v>
      </c>
      <c r="AU597" s="16" t="s">
        <v>82</v>
      </c>
      <c r="AY597" s="16" t="s">
        <v>145</v>
      </c>
      <c r="BE597" s="214">
        <f>IF(N597="základní",J597,0)</f>
        <v>0</v>
      </c>
      <c r="BF597" s="214">
        <f>IF(N597="snížená",J597,0)</f>
        <v>0</v>
      </c>
      <c r="BG597" s="214">
        <f>IF(N597="zákl. přenesená",J597,0)</f>
        <v>0</v>
      </c>
      <c r="BH597" s="214">
        <f>IF(N597="sníž. přenesená",J597,0)</f>
        <v>0</v>
      </c>
      <c r="BI597" s="214">
        <f>IF(N597="nulová",J597,0)</f>
        <v>0</v>
      </c>
      <c r="BJ597" s="16" t="s">
        <v>80</v>
      </c>
      <c r="BK597" s="214">
        <f>ROUND(I597*H597,2)</f>
        <v>0</v>
      </c>
      <c r="BL597" s="16" t="s">
        <v>253</v>
      </c>
      <c r="BM597" s="16" t="s">
        <v>842</v>
      </c>
    </row>
    <row r="598" s="1" customFormat="1">
      <c r="B598" s="37"/>
      <c r="C598" s="38"/>
      <c r="D598" s="217" t="s">
        <v>173</v>
      </c>
      <c r="E598" s="38"/>
      <c r="F598" s="248" t="s">
        <v>832</v>
      </c>
      <c r="G598" s="38"/>
      <c r="H598" s="38"/>
      <c r="I598" s="129"/>
      <c r="J598" s="38"/>
      <c r="K598" s="38"/>
      <c r="L598" s="42"/>
      <c r="M598" s="249"/>
      <c r="N598" s="78"/>
      <c r="O598" s="78"/>
      <c r="P598" s="78"/>
      <c r="Q598" s="78"/>
      <c r="R598" s="78"/>
      <c r="S598" s="78"/>
      <c r="T598" s="79"/>
      <c r="AT598" s="16" t="s">
        <v>173</v>
      </c>
      <c r="AU598" s="16" t="s">
        <v>82</v>
      </c>
    </row>
    <row r="599" s="1" customFormat="1" ht="22.5" customHeight="1">
      <c r="B599" s="37"/>
      <c r="C599" s="203" t="s">
        <v>843</v>
      </c>
      <c r="D599" s="203" t="s">
        <v>148</v>
      </c>
      <c r="E599" s="204" t="s">
        <v>844</v>
      </c>
      <c r="F599" s="205" t="s">
        <v>845</v>
      </c>
      <c r="G599" s="206" t="s">
        <v>167</v>
      </c>
      <c r="H599" s="207">
        <v>225</v>
      </c>
      <c r="I599" s="208"/>
      <c r="J599" s="209">
        <f>ROUND(I599*H599,2)</f>
        <v>0</v>
      </c>
      <c r="K599" s="205" t="s">
        <v>152</v>
      </c>
      <c r="L599" s="42"/>
      <c r="M599" s="210" t="s">
        <v>19</v>
      </c>
      <c r="N599" s="211" t="s">
        <v>43</v>
      </c>
      <c r="O599" s="78"/>
      <c r="P599" s="212">
        <f>O599*H599</f>
        <v>0</v>
      </c>
      <c r="Q599" s="212">
        <v>0.00139</v>
      </c>
      <c r="R599" s="212">
        <f>Q599*H599</f>
        <v>0.31274999999999997</v>
      </c>
      <c r="S599" s="212">
        <v>0</v>
      </c>
      <c r="T599" s="213">
        <f>S599*H599</f>
        <v>0</v>
      </c>
      <c r="AR599" s="16" t="s">
        <v>253</v>
      </c>
      <c r="AT599" s="16" t="s">
        <v>148</v>
      </c>
      <c r="AU599" s="16" t="s">
        <v>82</v>
      </c>
      <c r="AY599" s="16" t="s">
        <v>145</v>
      </c>
      <c r="BE599" s="214">
        <f>IF(N599="základní",J599,0)</f>
        <v>0</v>
      </c>
      <c r="BF599" s="214">
        <f>IF(N599="snížená",J599,0)</f>
        <v>0</v>
      </c>
      <c r="BG599" s="214">
        <f>IF(N599="zákl. přenesená",J599,0)</f>
        <v>0</v>
      </c>
      <c r="BH599" s="214">
        <f>IF(N599="sníž. přenesená",J599,0)</f>
        <v>0</v>
      </c>
      <c r="BI599" s="214">
        <f>IF(N599="nulová",J599,0)</f>
        <v>0</v>
      </c>
      <c r="BJ599" s="16" t="s">
        <v>80</v>
      </c>
      <c r="BK599" s="214">
        <f>ROUND(I599*H599,2)</f>
        <v>0</v>
      </c>
      <c r="BL599" s="16" t="s">
        <v>253</v>
      </c>
      <c r="BM599" s="16" t="s">
        <v>846</v>
      </c>
    </row>
    <row r="600" s="1" customFormat="1">
      <c r="B600" s="37"/>
      <c r="C600" s="38"/>
      <c r="D600" s="217" t="s">
        <v>173</v>
      </c>
      <c r="E600" s="38"/>
      <c r="F600" s="248" t="s">
        <v>847</v>
      </c>
      <c r="G600" s="38"/>
      <c r="H600" s="38"/>
      <c r="I600" s="129"/>
      <c r="J600" s="38"/>
      <c r="K600" s="38"/>
      <c r="L600" s="42"/>
      <c r="M600" s="249"/>
      <c r="N600" s="78"/>
      <c r="O600" s="78"/>
      <c r="P600" s="78"/>
      <c r="Q600" s="78"/>
      <c r="R600" s="78"/>
      <c r="S600" s="78"/>
      <c r="T600" s="79"/>
      <c r="AT600" s="16" t="s">
        <v>173</v>
      </c>
      <c r="AU600" s="16" t="s">
        <v>82</v>
      </c>
    </row>
    <row r="601" s="11" customFormat="1">
      <c r="B601" s="215"/>
      <c r="C601" s="216"/>
      <c r="D601" s="217" t="s">
        <v>155</v>
      </c>
      <c r="E601" s="218" t="s">
        <v>19</v>
      </c>
      <c r="F601" s="219" t="s">
        <v>848</v>
      </c>
      <c r="G601" s="216"/>
      <c r="H601" s="220">
        <v>115.2</v>
      </c>
      <c r="I601" s="221"/>
      <c r="J601" s="216"/>
      <c r="K601" s="216"/>
      <c r="L601" s="222"/>
      <c r="M601" s="223"/>
      <c r="N601" s="224"/>
      <c r="O601" s="224"/>
      <c r="P601" s="224"/>
      <c r="Q601" s="224"/>
      <c r="R601" s="224"/>
      <c r="S601" s="224"/>
      <c r="T601" s="225"/>
      <c r="AT601" s="226" t="s">
        <v>155</v>
      </c>
      <c r="AU601" s="226" t="s">
        <v>82</v>
      </c>
      <c r="AV601" s="11" t="s">
        <v>82</v>
      </c>
      <c r="AW601" s="11" t="s">
        <v>33</v>
      </c>
      <c r="AX601" s="11" t="s">
        <v>72</v>
      </c>
      <c r="AY601" s="226" t="s">
        <v>145</v>
      </c>
    </row>
    <row r="602" s="13" customFormat="1">
      <c r="B602" s="238"/>
      <c r="C602" s="239"/>
      <c r="D602" s="217" t="s">
        <v>155</v>
      </c>
      <c r="E602" s="240" t="s">
        <v>19</v>
      </c>
      <c r="F602" s="241" t="s">
        <v>849</v>
      </c>
      <c r="G602" s="239"/>
      <c r="H602" s="240" t="s">
        <v>19</v>
      </c>
      <c r="I602" s="242"/>
      <c r="J602" s="239"/>
      <c r="K602" s="239"/>
      <c r="L602" s="243"/>
      <c r="M602" s="244"/>
      <c r="N602" s="245"/>
      <c r="O602" s="245"/>
      <c r="P602" s="245"/>
      <c r="Q602" s="245"/>
      <c r="R602" s="245"/>
      <c r="S602" s="245"/>
      <c r="T602" s="246"/>
      <c r="AT602" s="247" t="s">
        <v>155</v>
      </c>
      <c r="AU602" s="247" t="s">
        <v>82</v>
      </c>
      <c r="AV602" s="13" t="s">
        <v>80</v>
      </c>
      <c r="AW602" s="13" t="s">
        <v>33</v>
      </c>
      <c r="AX602" s="13" t="s">
        <v>72</v>
      </c>
      <c r="AY602" s="247" t="s">
        <v>145</v>
      </c>
    </row>
    <row r="603" s="11" customFormat="1">
      <c r="B603" s="215"/>
      <c r="C603" s="216"/>
      <c r="D603" s="217" t="s">
        <v>155</v>
      </c>
      <c r="E603" s="218" t="s">
        <v>19</v>
      </c>
      <c r="F603" s="219" t="s">
        <v>850</v>
      </c>
      <c r="G603" s="216"/>
      <c r="H603" s="220">
        <v>50.399999999999999</v>
      </c>
      <c r="I603" s="221"/>
      <c r="J603" s="216"/>
      <c r="K603" s="216"/>
      <c r="L603" s="222"/>
      <c r="M603" s="223"/>
      <c r="N603" s="224"/>
      <c r="O603" s="224"/>
      <c r="P603" s="224"/>
      <c r="Q603" s="224"/>
      <c r="R603" s="224"/>
      <c r="S603" s="224"/>
      <c r="T603" s="225"/>
      <c r="AT603" s="226" t="s">
        <v>155</v>
      </c>
      <c r="AU603" s="226" t="s">
        <v>82</v>
      </c>
      <c r="AV603" s="11" t="s">
        <v>82</v>
      </c>
      <c r="AW603" s="11" t="s">
        <v>33</v>
      </c>
      <c r="AX603" s="11" t="s">
        <v>72</v>
      </c>
      <c r="AY603" s="226" t="s">
        <v>145</v>
      </c>
    </row>
    <row r="604" s="13" customFormat="1">
      <c r="B604" s="238"/>
      <c r="C604" s="239"/>
      <c r="D604" s="217" t="s">
        <v>155</v>
      </c>
      <c r="E604" s="240" t="s">
        <v>19</v>
      </c>
      <c r="F604" s="241" t="s">
        <v>851</v>
      </c>
      <c r="G604" s="239"/>
      <c r="H604" s="240" t="s">
        <v>19</v>
      </c>
      <c r="I604" s="242"/>
      <c r="J604" s="239"/>
      <c r="K604" s="239"/>
      <c r="L604" s="243"/>
      <c r="M604" s="244"/>
      <c r="N604" s="245"/>
      <c r="O604" s="245"/>
      <c r="P604" s="245"/>
      <c r="Q604" s="245"/>
      <c r="R604" s="245"/>
      <c r="S604" s="245"/>
      <c r="T604" s="246"/>
      <c r="AT604" s="247" t="s">
        <v>155</v>
      </c>
      <c r="AU604" s="247" t="s">
        <v>82</v>
      </c>
      <c r="AV604" s="13" t="s">
        <v>80</v>
      </c>
      <c r="AW604" s="13" t="s">
        <v>33</v>
      </c>
      <c r="AX604" s="13" t="s">
        <v>72</v>
      </c>
      <c r="AY604" s="247" t="s">
        <v>145</v>
      </c>
    </row>
    <row r="605" s="11" customFormat="1">
      <c r="B605" s="215"/>
      <c r="C605" s="216"/>
      <c r="D605" s="217" t="s">
        <v>155</v>
      </c>
      <c r="E605" s="218" t="s">
        <v>19</v>
      </c>
      <c r="F605" s="219" t="s">
        <v>852</v>
      </c>
      <c r="G605" s="216"/>
      <c r="H605" s="220">
        <v>59.399999999999999</v>
      </c>
      <c r="I605" s="221"/>
      <c r="J605" s="216"/>
      <c r="K605" s="216"/>
      <c r="L605" s="222"/>
      <c r="M605" s="223"/>
      <c r="N605" s="224"/>
      <c r="O605" s="224"/>
      <c r="P605" s="224"/>
      <c r="Q605" s="224"/>
      <c r="R605" s="224"/>
      <c r="S605" s="224"/>
      <c r="T605" s="225"/>
      <c r="AT605" s="226" t="s">
        <v>155</v>
      </c>
      <c r="AU605" s="226" t="s">
        <v>82</v>
      </c>
      <c r="AV605" s="11" t="s">
        <v>82</v>
      </c>
      <c r="AW605" s="11" t="s">
        <v>33</v>
      </c>
      <c r="AX605" s="11" t="s">
        <v>72</v>
      </c>
      <c r="AY605" s="226" t="s">
        <v>145</v>
      </c>
    </row>
    <row r="606" s="13" customFormat="1">
      <c r="B606" s="238"/>
      <c r="C606" s="239"/>
      <c r="D606" s="217" t="s">
        <v>155</v>
      </c>
      <c r="E606" s="240" t="s">
        <v>19</v>
      </c>
      <c r="F606" s="241" t="s">
        <v>853</v>
      </c>
      <c r="G606" s="239"/>
      <c r="H606" s="240" t="s">
        <v>19</v>
      </c>
      <c r="I606" s="242"/>
      <c r="J606" s="239"/>
      <c r="K606" s="239"/>
      <c r="L606" s="243"/>
      <c r="M606" s="244"/>
      <c r="N606" s="245"/>
      <c r="O606" s="245"/>
      <c r="P606" s="245"/>
      <c r="Q606" s="245"/>
      <c r="R606" s="245"/>
      <c r="S606" s="245"/>
      <c r="T606" s="246"/>
      <c r="AT606" s="247" t="s">
        <v>155</v>
      </c>
      <c r="AU606" s="247" t="s">
        <v>82</v>
      </c>
      <c r="AV606" s="13" t="s">
        <v>80</v>
      </c>
      <c r="AW606" s="13" t="s">
        <v>33</v>
      </c>
      <c r="AX606" s="13" t="s">
        <v>72</v>
      </c>
      <c r="AY606" s="247" t="s">
        <v>145</v>
      </c>
    </row>
    <row r="607" s="12" customFormat="1">
      <c r="B607" s="227"/>
      <c r="C607" s="228"/>
      <c r="D607" s="217" t="s">
        <v>155</v>
      </c>
      <c r="E607" s="229" t="s">
        <v>19</v>
      </c>
      <c r="F607" s="230" t="s">
        <v>157</v>
      </c>
      <c r="G607" s="228"/>
      <c r="H607" s="231">
        <v>225</v>
      </c>
      <c r="I607" s="232"/>
      <c r="J607" s="228"/>
      <c r="K607" s="228"/>
      <c r="L607" s="233"/>
      <c r="M607" s="234"/>
      <c r="N607" s="235"/>
      <c r="O607" s="235"/>
      <c r="P607" s="235"/>
      <c r="Q607" s="235"/>
      <c r="R607" s="235"/>
      <c r="S607" s="235"/>
      <c r="T607" s="236"/>
      <c r="AT607" s="237" t="s">
        <v>155</v>
      </c>
      <c r="AU607" s="237" t="s">
        <v>82</v>
      </c>
      <c r="AV607" s="12" t="s">
        <v>153</v>
      </c>
      <c r="AW607" s="12" t="s">
        <v>33</v>
      </c>
      <c r="AX607" s="12" t="s">
        <v>80</v>
      </c>
      <c r="AY607" s="237" t="s">
        <v>145</v>
      </c>
    </row>
    <row r="608" s="1" customFormat="1" ht="16.5" customHeight="1">
      <c r="B608" s="37"/>
      <c r="C608" s="250" t="s">
        <v>854</v>
      </c>
      <c r="D608" s="250" t="s">
        <v>430</v>
      </c>
      <c r="E608" s="251" t="s">
        <v>855</v>
      </c>
      <c r="F608" s="252" t="s">
        <v>856</v>
      </c>
      <c r="G608" s="253" t="s">
        <v>167</v>
      </c>
      <c r="H608" s="254">
        <v>236.25</v>
      </c>
      <c r="I608" s="255"/>
      <c r="J608" s="256">
        <f>ROUND(I608*H608,2)</f>
        <v>0</v>
      </c>
      <c r="K608" s="252" t="s">
        <v>19</v>
      </c>
      <c r="L608" s="257"/>
      <c r="M608" s="258" t="s">
        <v>19</v>
      </c>
      <c r="N608" s="259" t="s">
        <v>43</v>
      </c>
      <c r="O608" s="78"/>
      <c r="P608" s="212">
        <f>O608*H608</f>
        <v>0</v>
      </c>
      <c r="Q608" s="212">
        <v>0.0070000000000000001</v>
      </c>
      <c r="R608" s="212">
        <f>Q608*H608</f>
        <v>1.6537500000000001</v>
      </c>
      <c r="S608" s="212">
        <v>0</v>
      </c>
      <c r="T608" s="213">
        <f>S608*H608</f>
        <v>0</v>
      </c>
      <c r="AR608" s="16" t="s">
        <v>398</v>
      </c>
      <c r="AT608" s="16" t="s">
        <v>430</v>
      </c>
      <c r="AU608" s="16" t="s">
        <v>82</v>
      </c>
      <c r="AY608" s="16" t="s">
        <v>145</v>
      </c>
      <c r="BE608" s="214">
        <f>IF(N608="základní",J608,0)</f>
        <v>0</v>
      </c>
      <c r="BF608" s="214">
        <f>IF(N608="snížená",J608,0)</f>
        <v>0</v>
      </c>
      <c r="BG608" s="214">
        <f>IF(N608="zákl. přenesená",J608,0)</f>
        <v>0</v>
      </c>
      <c r="BH608" s="214">
        <f>IF(N608="sníž. přenesená",J608,0)</f>
        <v>0</v>
      </c>
      <c r="BI608" s="214">
        <f>IF(N608="nulová",J608,0)</f>
        <v>0</v>
      </c>
      <c r="BJ608" s="16" t="s">
        <v>80</v>
      </c>
      <c r="BK608" s="214">
        <f>ROUND(I608*H608,2)</f>
        <v>0</v>
      </c>
      <c r="BL608" s="16" t="s">
        <v>253</v>
      </c>
      <c r="BM608" s="16" t="s">
        <v>857</v>
      </c>
    </row>
    <row r="609" s="11" customFormat="1">
      <c r="B609" s="215"/>
      <c r="C609" s="216"/>
      <c r="D609" s="217" t="s">
        <v>155</v>
      </c>
      <c r="E609" s="216"/>
      <c r="F609" s="219" t="s">
        <v>858</v>
      </c>
      <c r="G609" s="216"/>
      <c r="H609" s="220">
        <v>236.25</v>
      </c>
      <c r="I609" s="221"/>
      <c r="J609" s="216"/>
      <c r="K609" s="216"/>
      <c r="L609" s="222"/>
      <c r="M609" s="223"/>
      <c r="N609" s="224"/>
      <c r="O609" s="224"/>
      <c r="P609" s="224"/>
      <c r="Q609" s="224"/>
      <c r="R609" s="224"/>
      <c r="S609" s="224"/>
      <c r="T609" s="225"/>
      <c r="AT609" s="226" t="s">
        <v>155</v>
      </c>
      <c r="AU609" s="226" t="s">
        <v>82</v>
      </c>
      <c r="AV609" s="11" t="s">
        <v>82</v>
      </c>
      <c r="AW609" s="11" t="s">
        <v>4</v>
      </c>
      <c r="AX609" s="11" t="s">
        <v>80</v>
      </c>
      <c r="AY609" s="226" t="s">
        <v>145</v>
      </c>
    </row>
    <row r="610" s="1" customFormat="1" ht="22.5" customHeight="1">
      <c r="B610" s="37"/>
      <c r="C610" s="203" t="s">
        <v>859</v>
      </c>
      <c r="D610" s="203" t="s">
        <v>148</v>
      </c>
      <c r="E610" s="204" t="s">
        <v>860</v>
      </c>
      <c r="F610" s="205" t="s">
        <v>861</v>
      </c>
      <c r="G610" s="206" t="s">
        <v>167</v>
      </c>
      <c r="H610" s="207">
        <v>6.2000000000000002</v>
      </c>
      <c r="I610" s="208"/>
      <c r="J610" s="209">
        <f>ROUND(I610*H610,2)</f>
        <v>0</v>
      </c>
      <c r="K610" s="205" t="s">
        <v>152</v>
      </c>
      <c r="L610" s="42"/>
      <c r="M610" s="210" t="s">
        <v>19</v>
      </c>
      <c r="N610" s="211" t="s">
        <v>43</v>
      </c>
      <c r="O610" s="78"/>
      <c r="P610" s="212">
        <f>O610*H610</f>
        <v>0</v>
      </c>
      <c r="Q610" s="212">
        <v>0.01112</v>
      </c>
      <c r="R610" s="212">
        <f>Q610*H610</f>
        <v>0.068944000000000005</v>
      </c>
      <c r="S610" s="212">
        <v>0</v>
      </c>
      <c r="T610" s="213">
        <f>S610*H610</f>
        <v>0</v>
      </c>
      <c r="AR610" s="16" t="s">
        <v>253</v>
      </c>
      <c r="AT610" s="16" t="s">
        <v>148</v>
      </c>
      <c r="AU610" s="16" t="s">
        <v>82</v>
      </c>
      <c r="AY610" s="16" t="s">
        <v>145</v>
      </c>
      <c r="BE610" s="214">
        <f>IF(N610="základní",J610,0)</f>
        <v>0</v>
      </c>
      <c r="BF610" s="214">
        <f>IF(N610="snížená",J610,0)</f>
        <v>0</v>
      </c>
      <c r="BG610" s="214">
        <f>IF(N610="zákl. přenesená",J610,0)</f>
        <v>0</v>
      </c>
      <c r="BH610" s="214">
        <f>IF(N610="sníž. přenesená",J610,0)</f>
        <v>0</v>
      </c>
      <c r="BI610" s="214">
        <f>IF(N610="nulová",J610,0)</f>
        <v>0</v>
      </c>
      <c r="BJ610" s="16" t="s">
        <v>80</v>
      </c>
      <c r="BK610" s="214">
        <f>ROUND(I610*H610,2)</f>
        <v>0</v>
      </c>
      <c r="BL610" s="16" t="s">
        <v>253</v>
      </c>
      <c r="BM610" s="16" t="s">
        <v>862</v>
      </c>
    </row>
    <row r="611" s="1" customFormat="1">
      <c r="B611" s="37"/>
      <c r="C611" s="38"/>
      <c r="D611" s="217" t="s">
        <v>173</v>
      </c>
      <c r="E611" s="38"/>
      <c r="F611" s="248" t="s">
        <v>863</v>
      </c>
      <c r="G611" s="38"/>
      <c r="H611" s="38"/>
      <c r="I611" s="129"/>
      <c r="J611" s="38"/>
      <c r="K611" s="38"/>
      <c r="L611" s="42"/>
      <c r="M611" s="249"/>
      <c r="N611" s="78"/>
      <c r="O611" s="78"/>
      <c r="P611" s="78"/>
      <c r="Q611" s="78"/>
      <c r="R611" s="78"/>
      <c r="S611" s="78"/>
      <c r="T611" s="79"/>
      <c r="AT611" s="16" t="s">
        <v>173</v>
      </c>
      <c r="AU611" s="16" t="s">
        <v>82</v>
      </c>
    </row>
    <row r="612" s="11" customFormat="1">
      <c r="B612" s="215"/>
      <c r="C612" s="216"/>
      <c r="D612" s="217" t="s">
        <v>155</v>
      </c>
      <c r="E612" s="218" t="s">
        <v>19</v>
      </c>
      <c r="F612" s="219" t="s">
        <v>864</v>
      </c>
      <c r="G612" s="216"/>
      <c r="H612" s="220">
        <v>6.2000000000000002</v>
      </c>
      <c r="I612" s="221"/>
      <c r="J612" s="216"/>
      <c r="K612" s="216"/>
      <c r="L612" s="222"/>
      <c r="M612" s="223"/>
      <c r="N612" s="224"/>
      <c r="O612" s="224"/>
      <c r="P612" s="224"/>
      <c r="Q612" s="224"/>
      <c r="R612" s="224"/>
      <c r="S612" s="224"/>
      <c r="T612" s="225"/>
      <c r="AT612" s="226" t="s">
        <v>155</v>
      </c>
      <c r="AU612" s="226" t="s">
        <v>82</v>
      </c>
      <c r="AV612" s="11" t="s">
        <v>82</v>
      </c>
      <c r="AW612" s="11" t="s">
        <v>33</v>
      </c>
      <c r="AX612" s="11" t="s">
        <v>72</v>
      </c>
      <c r="AY612" s="226" t="s">
        <v>145</v>
      </c>
    </row>
    <row r="613" s="13" customFormat="1">
      <c r="B613" s="238"/>
      <c r="C613" s="239"/>
      <c r="D613" s="217" t="s">
        <v>155</v>
      </c>
      <c r="E613" s="240" t="s">
        <v>19</v>
      </c>
      <c r="F613" s="241" t="s">
        <v>865</v>
      </c>
      <c r="G613" s="239"/>
      <c r="H613" s="240" t="s">
        <v>19</v>
      </c>
      <c r="I613" s="242"/>
      <c r="J613" s="239"/>
      <c r="K613" s="239"/>
      <c r="L613" s="243"/>
      <c r="M613" s="244"/>
      <c r="N613" s="245"/>
      <c r="O613" s="245"/>
      <c r="P613" s="245"/>
      <c r="Q613" s="245"/>
      <c r="R613" s="245"/>
      <c r="S613" s="245"/>
      <c r="T613" s="246"/>
      <c r="AT613" s="247" t="s">
        <v>155</v>
      </c>
      <c r="AU613" s="247" t="s">
        <v>82</v>
      </c>
      <c r="AV613" s="13" t="s">
        <v>80</v>
      </c>
      <c r="AW613" s="13" t="s">
        <v>33</v>
      </c>
      <c r="AX613" s="13" t="s">
        <v>72</v>
      </c>
      <c r="AY613" s="247" t="s">
        <v>145</v>
      </c>
    </row>
    <row r="614" s="12" customFormat="1">
      <c r="B614" s="227"/>
      <c r="C614" s="228"/>
      <c r="D614" s="217" t="s">
        <v>155</v>
      </c>
      <c r="E614" s="229" t="s">
        <v>19</v>
      </c>
      <c r="F614" s="230" t="s">
        <v>157</v>
      </c>
      <c r="G614" s="228"/>
      <c r="H614" s="231">
        <v>6.2000000000000002</v>
      </c>
      <c r="I614" s="232"/>
      <c r="J614" s="228"/>
      <c r="K614" s="228"/>
      <c r="L614" s="233"/>
      <c r="M614" s="234"/>
      <c r="N614" s="235"/>
      <c r="O614" s="235"/>
      <c r="P614" s="235"/>
      <c r="Q614" s="235"/>
      <c r="R614" s="235"/>
      <c r="S614" s="235"/>
      <c r="T614" s="236"/>
      <c r="AT614" s="237" t="s">
        <v>155</v>
      </c>
      <c r="AU614" s="237" t="s">
        <v>82</v>
      </c>
      <c r="AV614" s="12" t="s">
        <v>153</v>
      </c>
      <c r="AW614" s="12" t="s">
        <v>33</v>
      </c>
      <c r="AX614" s="12" t="s">
        <v>80</v>
      </c>
      <c r="AY614" s="237" t="s">
        <v>145</v>
      </c>
    </row>
    <row r="615" s="1" customFormat="1" ht="22.5" customHeight="1">
      <c r="B615" s="37"/>
      <c r="C615" s="203" t="s">
        <v>866</v>
      </c>
      <c r="D615" s="203" t="s">
        <v>148</v>
      </c>
      <c r="E615" s="204" t="s">
        <v>867</v>
      </c>
      <c r="F615" s="205" t="s">
        <v>868</v>
      </c>
      <c r="G615" s="206" t="s">
        <v>182</v>
      </c>
      <c r="H615" s="207">
        <v>2.1680000000000001</v>
      </c>
      <c r="I615" s="208"/>
      <c r="J615" s="209">
        <f>ROUND(I615*H615,2)</f>
        <v>0</v>
      </c>
      <c r="K615" s="205" t="s">
        <v>152</v>
      </c>
      <c r="L615" s="42"/>
      <c r="M615" s="210" t="s">
        <v>19</v>
      </c>
      <c r="N615" s="211" t="s">
        <v>43</v>
      </c>
      <c r="O615" s="78"/>
      <c r="P615" s="212">
        <f>O615*H615</f>
        <v>0</v>
      </c>
      <c r="Q615" s="212">
        <v>0</v>
      </c>
      <c r="R615" s="212">
        <f>Q615*H615</f>
        <v>0</v>
      </c>
      <c r="S615" s="212">
        <v>0</v>
      </c>
      <c r="T615" s="213">
        <f>S615*H615</f>
        <v>0</v>
      </c>
      <c r="AR615" s="16" t="s">
        <v>253</v>
      </c>
      <c r="AT615" s="16" t="s">
        <v>148</v>
      </c>
      <c r="AU615" s="16" t="s">
        <v>82</v>
      </c>
      <c r="AY615" s="16" t="s">
        <v>145</v>
      </c>
      <c r="BE615" s="214">
        <f>IF(N615="základní",J615,0)</f>
        <v>0</v>
      </c>
      <c r="BF615" s="214">
        <f>IF(N615="snížená",J615,0)</f>
        <v>0</v>
      </c>
      <c r="BG615" s="214">
        <f>IF(N615="zákl. přenesená",J615,0)</f>
        <v>0</v>
      </c>
      <c r="BH615" s="214">
        <f>IF(N615="sníž. přenesená",J615,0)</f>
        <v>0</v>
      </c>
      <c r="BI615" s="214">
        <f>IF(N615="nulová",J615,0)</f>
        <v>0</v>
      </c>
      <c r="BJ615" s="16" t="s">
        <v>80</v>
      </c>
      <c r="BK615" s="214">
        <f>ROUND(I615*H615,2)</f>
        <v>0</v>
      </c>
      <c r="BL615" s="16" t="s">
        <v>253</v>
      </c>
      <c r="BM615" s="16" t="s">
        <v>869</v>
      </c>
    </row>
    <row r="616" s="1" customFormat="1">
      <c r="B616" s="37"/>
      <c r="C616" s="38"/>
      <c r="D616" s="217" t="s">
        <v>173</v>
      </c>
      <c r="E616" s="38"/>
      <c r="F616" s="248" t="s">
        <v>870</v>
      </c>
      <c r="G616" s="38"/>
      <c r="H616" s="38"/>
      <c r="I616" s="129"/>
      <c r="J616" s="38"/>
      <c r="K616" s="38"/>
      <c r="L616" s="42"/>
      <c r="M616" s="249"/>
      <c r="N616" s="78"/>
      <c r="O616" s="78"/>
      <c r="P616" s="78"/>
      <c r="Q616" s="78"/>
      <c r="R616" s="78"/>
      <c r="S616" s="78"/>
      <c r="T616" s="79"/>
      <c r="AT616" s="16" t="s">
        <v>173</v>
      </c>
      <c r="AU616" s="16" t="s">
        <v>82</v>
      </c>
    </row>
    <row r="617" s="1" customFormat="1" ht="22.5" customHeight="1">
      <c r="B617" s="37"/>
      <c r="C617" s="203" t="s">
        <v>871</v>
      </c>
      <c r="D617" s="203" t="s">
        <v>148</v>
      </c>
      <c r="E617" s="204" t="s">
        <v>872</v>
      </c>
      <c r="F617" s="205" t="s">
        <v>873</v>
      </c>
      <c r="G617" s="206" t="s">
        <v>182</v>
      </c>
      <c r="H617" s="207">
        <v>2.1680000000000001</v>
      </c>
      <c r="I617" s="208"/>
      <c r="J617" s="209">
        <f>ROUND(I617*H617,2)</f>
        <v>0</v>
      </c>
      <c r="K617" s="205" t="s">
        <v>152</v>
      </c>
      <c r="L617" s="42"/>
      <c r="M617" s="210" t="s">
        <v>19</v>
      </c>
      <c r="N617" s="211" t="s">
        <v>43</v>
      </c>
      <c r="O617" s="78"/>
      <c r="P617" s="212">
        <f>O617*H617</f>
        <v>0</v>
      </c>
      <c r="Q617" s="212">
        <v>0</v>
      </c>
      <c r="R617" s="212">
        <f>Q617*H617</f>
        <v>0</v>
      </c>
      <c r="S617" s="212">
        <v>0</v>
      </c>
      <c r="T617" s="213">
        <f>S617*H617</f>
        <v>0</v>
      </c>
      <c r="AR617" s="16" t="s">
        <v>253</v>
      </c>
      <c r="AT617" s="16" t="s">
        <v>148</v>
      </c>
      <c r="AU617" s="16" t="s">
        <v>82</v>
      </c>
      <c r="AY617" s="16" t="s">
        <v>145</v>
      </c>
      <c r="BE617" s="214">
        <f>IF(N617="základní",J617,0)</f>
        <v>0</v>
      </c>
      <c r="BF617" s="214">
        <f>IF(N617="snížená",J617,0)</f>
        <v>0</v>
      </c>
      <c r="BG617" s="214">
        <f>IF(N617="zákl. přenesená",J617,0)</f>
        <v>0</v>
      </c>
      <c r="BH617" s="214">
        <f>IF(N617="sníž. přenesená",J617,0)</f>
        <v>0</v>
      </c>
      <c r="BI617" s="214">
        <f>IF(N617="nulová",J617,0)</f>
        <v>0</v>
      </c>
      <c r="BJ617" s="16" t="s">
        <v>80</v>
      </c>
      <c r="BK617" s="214">
        <f>ROUND(I617*H617,2)</f>
        <v>0</v>
      </c>
      <c r="BL617" s="16" t="s">
        <v>253</v>
      </c>
      <c r="BM617" s="16" t="s">
        <v>874</v>
      </c>
    </row>
    <row r="618" s="1" customFormat="1">
      <c r="B618" s="37"/>
      <c r="C618" s="38"/>
      <c r="D618" s="217" t="s">
        <v>173</v>
      </c>
      <c r="E618" s="38"/>
      <c r="F618" s="248" t="s">
        <v>870</v>
      </c>
      <c r="G618" s="38"/>
      <c r="H618" s="38"/>
      <c r="I618" s="129"/>
      <c r="J618" s="38"/>
      <c r="K618" s="38"/>
      <c r="L618" s="42"/>
      <c r="M618" s="249"/>
      <c r="N618" s="78"/>
      <c r="O618" s="78"/>
      <c r="P618" s="78"/>
      <c r="Q618" s="78"/>
      <c r="R618" s="78"/>
      <c r="S618" s="78"/>
      <c r="T618" s="79"/>
      <c r="AT618" s="16" t="s">
        <v>173</v>
      </c>
      <c r="AU618" s="16" t="s">
        <v>82</v>
      </c>
    </row>
    <row r="619" s="10" customFormat="1" ht="22.8" customHeight="1">
      <c r="B619" s="187"/>
      <c r="C619" s="188"/>
      <c r="D619" s="189" t="s">
        <v>71</v>
      </c>
      <c r="E619" s="201" t="s">
        <v>875</v>
      </c>
      <c r="F619" s="201" t="s">
        <v>876</v>
      </c>
      <c r="G619" s="188"/>
      <c r="H619" s="188"/>
      <c r="I619" s="191"/>
      <c r="J619" s="202">
        <f>BK619</f>
        <v>0</v>
      </c>
      <c r="K619" s="188"/>
      <c r="L619" s="193"/>
      <c r="M619" s="194"/>
      <c r="N619" s="195"/>
      <c r="O619" s="195"/>
      <c r="P619" s="196">
        <f>SUM(P620:P645)</f>
        <v>0</v>
      </c>
      <c r="Q619" s="195"/>
      <c r="R619" s="196">
        <f>SUM(R620:R645)</f>
        <v>0.316</v>
      </c>
      <c r="S619" s="195"/>
      <c r="T619" s="197">
        <f>SUM(T620:T645)</f>
        <v>0.38400000000000001</v>
      </c>
      <c r="AR619" s="198" t="s">
        <v>82</v>
      </c>
      <c r="AT619" s="199" t="s">
        <v>71</v>
      </c>
      <c r="AU619" s="199" t="s">
        <v>80</v>
      </c>
      <c r="AY619" s="198" t="s">
        <v>145</v>
      </c>
      <c r="BK619" s="200">
        <f>SUM(BK620:BK645)</f>
        <v>0</v>
      </c>
    </row>
    <row r="620" s="1" customFormat="1" ht="22.5" customHeight="1">
      <c r="B620" s="37"/>
      <c r="C620" s="203" t="s">
        <v>877</v>
      </c>
      <c r="D620" s="203" t="s">
        <v>148</v>
      </c>
      <c r="E620" s="204" t="s">
        <v>878</v>
      </c>
      <c r="F620" s="205" t="s">
        <v>879</v>
      </c>
      <c r="G620" s="206" t="s">
        <v>274</v>
      </c>
      <c r="H620" s="207">
        <v>15</v>
      </c>
      <c r="I620" s="208"/>
      <c r="J620" s="209">
        <f>ROUND(I620*H620,2)</f>
        <v>0</v>
      </c>
      <c r="K620" s="205" t="s">
        <v>152</v>
      </c>
      <c r="L620" s="42"/>
      <c r="M620" s="210" t="s">
        <v>19</v>
      </c>
      <c r="N620" s="211" t="s">
        <v>43</v>
      </c>
      <c r="O620" s="78"/>
      <c r="P620" s="212">
        <f>O620*H620</f>
        <v>0</v>
      </c>
      <c r="Q620" s="212">
        <v>0</v>
      </c>
      <c r="R620" s="212">
        <f>Q620*H620</f>
        <v>0</v>
      </c>
      <c r="S620" s="212">
        <v>0</v>
      </c>
      <c r="T620" s="213">
        <f>S620*H620</f>
        <v>0</v>
      </c>
      <c r="AR620" s="16" t="s">
        <v>253</v>
      </c>
      <c r="AT620" s="16" t="s">
        <v>148</v>
      </c>
      <c r="AU620" s="16" t="s">
        <v>82</v>
      </c>
      <c r="AY620" s="16" t="s">
        <v>145</v>
      </c>
      <c r="BE620" s="214">
        <f>IF(N620="základní",J620,0)</f>
        <v>0</v>
      </c>
      <c r="BF620" s="214">
        <f>IF(N620="snížená",J620,0)</f>
        <v>0</v>
      </c>
      <c r="BG620" s="214">
        <f>IF(N620="zákl. přenesená",J620,0)</f>
        <v>0</v>
      </c>
      <c r="BH620" s="214">
        <f>IF(N620="sníž. přenesená",J620,0)</f>
        <v>0</v>
      </c>
      <c r="BI620" s="214">
        <f>IF(N620="nulová",J620,0)</f>
        <v>0</v>
      </c>
      <c r="BJ620" s="16" t="s">
        <v>80</v>
      </c>
      <c r="BK620" s="214">
        <f>ROUND(I620*H620,2)</f>
        <v>0</v>
      </c>
      <c r="BL620" s="16" t="s">
        <v>253</v>
      </c>
      <c r="BM620" s="16" t="s">
        <v>880</v>
      </c>
    </row>
    <row r="621" s="1" customFormat="1">
      <c r="B621" s="37"/>
      <c r="C621" s="38"/>
      <c r="D621" s="217" t="s">
        <v>173</v>
      </c>
      <c r="E621" s="38"/>
      <c r="F621" s="248" t="s">
        <v>881</v>
      </c>
      <c r="G621" s="38"/>
      <c r="H621" s="38"/>
      <c r="I621" s="129"/>
      <c r="J621" s="38"/>
      <c r="K621" s="38"/>
      <c r="L621" s="42"/>
      <c r="M621" s="249"/>
      <c r="N621" s="78"/>
      <c r="O621" s="78"/>
      <c r="P621" s="78"/>
      <c r="Q621" s="78"/>
      <c r="R621" s="78"/>
      <c r="S621" s="78"/>
      <c r="T621" s="79"/>
      <c r="AT621" s="16" t="s">
        <v>173</v>
      </c>
      <c r="AU621" s="16" t="s">
        <v>82</v>
      </c>
    </row>
    <row r="622" s="11" customFormat="1">
      <c r="B622" s="215"/>
      <c r="C622" s="216"/>
      <c r="D622" s="217" t="s">
        <v>155</v>
      </c>
      <c r="E622" s="218" t="s">
        <v>19</v>
      </c>
      <c r="F622" s="219" t="s">
        <v>205</v>
      </c>
      <c r="G622" s="216"/>
      <c r="H622" s="220">
        <v>9</v>
      </c>
      <c r="I622" s="221"/>
      <c r="J622" s="216"/>
      <c r="K622" s="216"/>
      <c r="L622" s="222"/>
      <c r="M622" s="223"/>
      <c r="N622" s="224"/>
      <c r="O622" s="224"/>
      <c r="P622" s="224"/>
      <c r="Q622" s="224"/>
      <c r="R622" s="224"/>
      <c r="S622" s="224"/>
      <c r="T622" s="225"/>
      <c r="AT622" s="226" t="s">
        <v>155</v>
      </c>
      <c r="AU622" s="226" t="s">
        <v>82</v>
      </c>
      <c r="AV622" s="11" t="s">
        <v>82</v>
      </c>
      <c r="AW622" s="11" t="s">
        <v>33</v>
      </c>
      <c r="AX622" s="11" t="s">
        <v>72</v>
      </c>
      <c r="AY622" s="226" t="s">
        <v>145</v>
      </c>
    </row>
    <row r="623" s="13" customFormat="1">
      <c r="B623" s="238"/>
      <c r="C623" s="239"/>
      <c r="D623" s="217" t="s">
        <v>155</v>
      </c>
      <c r="E623" s="240" t="s">
        <v>19</v>
      </c>
      <c r="F623" s="241" t="s">
        <v>434</v>
      </c>
      <c r="G623" s="239"/>
      <c r="H623" s="240" t="s">
        <v>19</v>
      </c>
      <c r="I623" s="242"/>
      <c r="J623" s="239"/>
      <c r="K623" s="239"/>
      <c r="L623" s="243"/>
      <c r="M623" s="244"/>
      <c r="N623" s="245"/>
      <c r="O623" s="245"/>
      <c r="P623" s="245"/>
      <c r="Q623" s="245"/>
      <c r="R623" s="245"/>
      <c r="S623" s="245"/>
      <c r="T623" s="246"/>
      <c r="AT623" s="247" t="s">
        <v>155</v>
      </c>
      <c r="AU623" s="247" t="s">
        <v>82</v>
      </c>
      <c r="AV623" s="13" t="s">
        <v>80</v>
      </c>
      <c r="AW623" s="13" t="s">
        <v>33</v>
      </c>
      <c r="AX623" s="13" t="s">
        <v>72</v>
      </c>
      <c r="AY623" s="247" t="s">
        <v>145</v>
      </c>
    </row>
    <row r="624" s="11" customFormat="1">
      <c r="B624" s="215"/>
      <c r="C624" s="216"/>
      <c r="D624" s="217" t="s">
        <v>155</v>
      </c>
      <c r="E624" s="218" t="s">
        <v>19</v>
      </c>
      <c r="F624" s="219" t="s">
        <v>189</v>
      </c>
      <c r="G624" s="216"/>
      <c r="H624" s="220">
        <v>6</v>
      </c>
      <c r="I624" s="221"/>
      <c r="J624" s="216"/>
      <c r="K624" s="216"/>
      <c r="L624" s="222"/>
      <c r="M624" s="223"/>
      <c r="N624" s="224"/>
      <c r="O624" s="224"/>
      <c r="P624" s="224"/>
      <c r="Q624" s="224"/>
      <c r="R624" s="224"/>
      <c r="S624" s="224"/>
      <c r="T624" s="225"/>
      <c r="AT624" s="226" t="s">
        <v>155</v>
      </c>
      <c r="AU624" s="226" t="s">
        <v>82</v>
      </c>
      <c r="AV624" s="11" t="s">
        <v>82</v>
      </c>
      <c r="AW624" s="11" t="s">
        <v>33</v>
      </c>
      <c r="AX624" s="11" t="s">
        <v>72</v>
      </c>
      <c r="AY624" s="226" t="s">
        <v>145</v>
      </c>
    </row>
    <row r="625" s="13" customFormat="1">
      <c r="B625" s="238"/>
      <c r="C625" s="239"/>
      <c r="D625" s="217" t="s">
        <v>155</v>
      </c>
      <c r="E625" s="240" t="s">
        <v>19</v>
      </c>
      <c r="F625" s="241" t="s">
        <v>439</v>
      </c>
      <c r="G625" s="239"/>
      <c r="H625" s="240" t="s">
        <v>19</v>
      </c>
      <c r="I625" s="242"/>
      <c r="J625" s="239"/>
      <c r="K625" s="239"/>
      <c r="L625" s="243"/>
      <c r="M625" s="244"/>
      <c r="N625" s="245"/>
      <c r="O625" s="245"/>
      <c r="P625" s="245"/>
      <c r="Q625" s="245"/>
      <c r="R625" s="245"/>
      <c r="S625" s="245"/>
      <c r="T625" s="246"/>
      <c r="AT625" s="247" t="s">
        <v>155</v>
      </c>
      <c r="AU625" s="247" t="s">
        <v>82</v>
      </c>
      <c r="AV625" s="13" t="s">
        <v>80</v>
      </c>
      <c r="AW625" s="13" t="s">
        <v>33</v>
      </c>
      <c r="AX625" s="13" t="s">
        <v>72</v>
      </c>
      <c r="AY625" s="247" t="s">
        <v>145</v>
      </c>
    </row>
    <row r="626" s="12" customFormat="1">
      <c r="B626" s="227"/>
      <c r="C626" s="228"/>
      <c r="D626" s="217" t="s">
        <v>155</v>
      </c>
      <c r="E626" s="229" t="s">
        <v>19</v>
      </c>
      <c r="F626" s="230" t="s">
        <v>157</v>
      </c>
      <c r="G626" s="228"/>
      <c r="H626" s="231">
        <v>15</v>
      </c>
      <c r="I626" s="232"/>
      <c r="J626" s="228"/>
      <c r="K626" s="228"/>
      <c r="L626" s="233"/>
      <c r="M626" s="234"/>
      <c r="N626" s="235"/>
      <c r="O626" s="235"/>
      <c r="P626" s="235"/>
      <c r="Q626" s="235"/>
      <c r="R626" s="235"/>
      <c r="S626" s="235"/>
      <c r="T626" s="236"/>
      <c r="AT626" s="237" t="s">
        <v>155</v>
      </c>
      <c r="AU626" s="237" t="s">
        <v>82</v>
      </c>
      <c r="AV626" s="12" t="s">
        <v>153</v>
      </c>
      <c r="AW626" s="12" t="s">
        <v>33</v>
      </c>
      <c r="AX626" s="12" t="s">
        <v>80</v>
      </c>
      <c r="AY626" s="237" t="s">
        <v>145</v>
      </c>
    </row>
    <row r="627" s="1" customFormat="1" ht="16.5" customHeight="1">
      <c r="B627" s="37"/>
      <c r="C627" s="250" t="s">
        <v>882</v>
      </c>
      <c r="D627" s="250" t="s">
        <v>430</v>
      </c>
      <c r="E627" s="251" t="s">
        <v>883</v>
      </c>
      <c r="F627" s="252" t="s">
        <v>884</v>
      </c>
      <c r="G627" s="253" t="s">
        <v>274</v>
      </c>
      <c r="H627" s="254">
        <v>9</v>
      </c>
      <c r="I627" s="255"/>
      <c r="J627" s="256">
        <f>ROUND(I627*H627,2)</f>
        <v>0</v>
      </c>
      <c r="K627" s="252" t="s">
        <v>19</v>
      </c>
      <c r="L627" s="257"/>
      <c r="M627" s="258" t="s">
        <v>19</v>
      </c>
      <c r="N627" s="259" t="s">
        <v>43</v>
      </c>
      <c r="O627" s="78"/>
      <c r="P627" s="212">
        <f>O627*H627</f>
        <v>0</v>
      </c>
      <c r="Q627" s="212">
        <v>0.016</v>
      </c>
      <c r="R627" s="212">
        <f>Q627*H627</f>
        <v>0.14400000000000002</v>
      </c>
      <c r="S627" s="212">
        <v>0</v>
      </c>
      <c r="T627" s="213">
        <f>S627*H627</f>
        <v>0</v>
      </c>
      <c r="AR627" s="16" t="s">
        <v>398</v>
      </c>
      <c r="AT627" s="16" t="s">
        <v>430</v>
      </c>
      <c r="AU627" s="16" t="s">
        <v>82</v>
      </c>
      <c r="AY627" s="16" t="s">
        <v>145</v>
      </c>
      <c r="BE627" s="214">
        <f>IF(N627="základní",J627,0)</f>
        <v>0</v>
      </c>
      <c r="BF627" s="214">
        <f>IF(N627="snížená",J627,0)</f>
        <v>0</v>
      </c>
      <c r="BG627" s="214">
        <f>IF(N627="zákl. přenesená",J627,0)</f>
        <v>0</v>
      </c>
      <c r="BH627" s="214">
        <f>IF(N627="sníž. přenesená",J627,0)</f>
        <v>0</v>
      </c>
      <c r="BI627" s="214">
        <f>IF(N627="nulová",J627,0)</f>
        <v>0</v>
      </c>
      <c r="BJ627" s="16" t="s">
        <v>80</v>
      </c>
      <c r="BK627" s="214">
        <f>ROUND(I627*H627,2)</f>
        <v>0</v>
      </c>
      <c r="BL627" s="16" t="s">
        <v>253</v>
      </c>
      <c r="BM627" s="16" t="s">
        <v>885</v>
      </c>
    </row>
    <row r="628" s="1" customFormat="1" ht="16.5" customHeight="1">
      <c r="B628" s="37"/>
      <c r="C628" s="250" t="s">
        <v>886</v>
      </c>
      <c r="D628" s="250" t="s">
        <v>430</v>
      </c>
      <c r="E628" s="251" t="s">
        <v>887</v>
      </c>
      <c r="F628" s="252" t="s">
        <v>888</v>
      </c>
      <c r="G628" s="253" t="s">
        <v>274</v>
      </c>
      <c r="H628" s="254">
        <v>6</v>
      </c>
      <c r="I628" s="255"/>
      <c r="J628" s="256">
        <f>ROUND(I628*H628,2)</f>
        <v>0</v>
      </c>
      <c r="K628" s="252" t="s">
        <v>19</v>
      </c>
      <c r="L628" s="257"/>
      <c r="M628" s="258" t="s">
        <v>19</v>
      </c>
      <c r="N628" s="259" t="s">
        <v>43</v>
      </c>
      <c r="O628" s="78"/>
      <c r="P628" s="212">
        <f>O628*H628</f>
        <v>0</v>
      </c>
      <c r="Q628" s="212">
        <v>0.016</v>
      </c>
      <c r="R628" s="212">
        <f>Q628*H628</f>
        <v>0.096000000000000002</v>
      </c>
      <c r="S628" s="212">
        <v>0</v>
      </c>
      <c r="T628" s="213">
        <f>S628*H628</f>
        <v>0</v>
      </c>
      <c r="AR628" s="16" t="s">
        <v>398</v>
      </c>
      <c r="AT628" s="16" t="s">
        <v>430</v>
      </c>
      <c r="AU628" s="16" t="s">
        <v>82</v>
      </c>
      <c r="AY628" s="16" t="s">
        <v>145</v>
      </c>
      <c r="BE628" s="214">
        <f>IF(N628="základní",J628,0)</f>
        <v>0</v>
      </c>
      <c r="BF628" s="214">
        <f>IF(N628="snížená",J628,0)</f>
        <v>0</v>
      </c>
      <c r="BG628" s="214">
        <f>IF(N628="zákl. přenesená",J628,0)</f>
        <v>0</v>
      </c>
      <c r="BH628" s="214">
        <f>IF(N628="sníž. přenesená",J628,0)</f>
        <v>0</v>
      </c>
      <c r="BI628" s="214">
        <f>IF(N628="nulová",J628,0)</f>
        <v>0</v>
      </c>
      <c r="BJ628" s="16" t="s">
        <v>80</v>
      </c>
      <c r="BK628" s="214">
        <f>ROUND(I628*H628,2)</f>
        <v>0</v>
      </c>
      <c r="BL628" s="16" t="s">
        <v>253</v>
      </c>
      <c r="BM628" s="16" t="s">
        <v>889</v>
      </c>
    </row>
    <row r="629" s="1" customFormat="1" ht="22.5" customHeight="1">
      <c r="B629" s="37"/>
      <c r="C629" s="203" t="s">
        <v>890</v>
      </c>
      <c r="D629" s="203" t="s">
        <v>148</v>
      </c>
      <c r="E629" s="204" t="s">
        <v>891</v>
      </c>
      <c r="F629" s="205" t="s">
        <v>892</v>
      </c>
      <c r="G629" s="206" t="s">
        <v>274</v>
      </c>
      <c r="H629" s="207">
        <v>4</v>
      </c>
      <c r="I629" s="208"/>
      <c r="J629" s="209">
        <f>ROUND(I629*H629,2)</f>
        <v>0</v>
      </c>
      <c r="K629" s="205" t="s">
        <v>152</v>
      </c>
      <c r="L629" s="42"/>
      <c r="M629" s="210" t="s">
        <v>19</v>
      </c>
      <c r="N629" s="211" t="s">
        <v>43</v>
      </c>
      <c r="O629" s="78"/>
      <c r="P629" s="212">
        <f>O629*H629</f>
        <v>0</v>
      </c>
      <c r="Q629" s="212">
        <v>0</v>
      </c>
      <c r="R629" s="212">
        <f>Q629*H629</f>
        <v>0</v>
      </c>
      <c r="S629" s="212">
        <v>0</v>
      </c>
      <c r="T629" s="213">
        <f>S629*H629</f>
        <v>0</v>
      </c>
      <c r="AR629" s="16" t="s">
        <v>253</v>
      </c>
      <c r="AT629" s="16" t="s">
        <v>148</v>
      </c>
      <c r="AU629" s="16" t="s">
        <v>82</v>
      </c>
      <c r="AY629" s="16" t="s">
        <v>145</v>
      </c>
      <c r="BE629" s="214">
        <f>IF(N629="základní",J629,0)</f>
        <v>0</v>
      </c>
      <c r="BF629" s="214">
        <f>IF(N629="snížená",J629,0)</f>
        <v>0</v>
      </c>
      <c r="BG629" s="214">
        <f>IF(N629="zákl. přenesená",J629,0)</f>
        <v>0</v>
      </c>
      <c r="BH629" s="214">
        <f>IF(N629="sníž. přenesená",J629,0)</f>
        <v>0</v>
      </c>
      <c r="BI629" s="214">
        <f>IF(N629="nulová",J629,0)</f>
        <v>0</v>
      </c>
      <c r="BJ629" s="16" t="s">
        <v>80</v>
      </c>
      <c r="BK629" s="214">
        <f>ROUND(I629*H629,2)</f>
        <v>0</v>
      </c>
      <c r="BL629" s="16" t="s">
        <v>253</v>
      </c>
      <c r="BM629" s="16" t="s">
        <v>893</v>
      </c>
    </row>
    <row r="630" s="1" customFormat="1">
      <c r="B630" s="37"/>
      <c r="C630" s="38"/>
      <c r="D630" s="217" t="s">
        <v>173</v>
      </c>
      <c r="E630" s="38"/>
      <c r="F630" s="248" t="s">
        <v>881</v>
      </c>
      <c r="G630" s="38"/>
      <c r="H630" s="38"/>
      <c r="I630" s="129"/>
      <c r="J630" s="38"/>
      <c r="K630" s="38"/>
      <c r="L630" s="42"/>
      <c r="M630" s="249"/>
      <c r="N630" s="78"/>
      <c r="O630" s="78"/>
      <c r="P630" s="78"/>
      <c r="Q630" s="78"/>
      <c r="R630" s="78"/>
      <c r="S630" s="78"/>
      <c r="T630" s="79"/>
      <c r="AT630" s="16" t="s">
        <v>173</v>
      </c>
      <c r="AU630" s="16" t="s">
        <v>82</v>
      </c>
    </row>
    <row r="631" s="11" customFormat="1">
      <c r="B631" s="215"/>
      <c r="C631" s="216"/>
      <c r="D631" s="217" t="s">
        <v>155</v>
      </c>
      <c r="E631" s="218" t="s">
        <v>19</v>
      </c>
      <c r="F631" s="219" t="s">
        <v>153</v>
      </c>
      <c r="G631" s="216"/>
      <c r="H631" s="220">
        <v>4</v>
      </c>
      <c r="I631" s="221"/>
      <c r="J631" s="216"/>
      <c r="K631" s="216"/>
      <c r="L631" s="222"/>
      <c r="M631" s="223"/>
      <c r="N631" s="224"/>
      <c r="O631" s="224"/>
      <c r="P631" s="224"/>
      <c r="Q631" s="224"/>
      <c r="R631" s="224"/>
      <c r="S631" s="224"/>
      <c r="T631" s="225"/>
      <c r="AT631" s="226" t="s">
        <v>155</v>
      </c>
      <c r="AU631" s="226" t="s">
        <v>82</v>
      </c>
      <c r="AV631" s="11" t="s">
        <v>82</v>
      </c>
      <c r="AW631" s="11" t="s">
        <v>33</v>
      </c>
      <c r="AX631" s="11" t="s">
        <v>72</v>
      </c>
      <c r="AY631" s="226" t="s">
        <v>145</v>
      </c>
    </row>
    <row r="632" s="13" customFormat="1">
      <c r="B632" s="238"/>
      <c r="C632" s="239"/>
      <c r="D632" s="217" t="s">
        <v>155</v>
      </c>
      <c r="E632" s="240" t="s">
        <v>19</v>
      </c>
      <c r="F632" s="241" t="s">
        <v>894</v>
      </c>
      <c r="G632" s="239"/>
      <c r="H632" s="240" t="s">
        <v>19</v>
      </c>
      <c r="I632" s="242"/>
      <c r="J632" s="239"/>
      <c r="K632" s="239"/>
      <c r="L632" s="243"/>
      <c r="M632" s="244"/>
      <c r="N632" s="245"/>
      <c r="O632" s="245"/>
      <c r="P632" s="245"/>
      <c r="Q632" s="245"/>
      <c r="R632" s="245"/>
      <c r="S632" s="245"/>
      <c r="T632" s="246"/>
      <c r="AT632" s="247" t="s">
        <v>155</v>
      </c>
      <c r="AU632" s="247" t="s">
        <v>82</v>
      </c>
      <c r="AV632" s="13" t="s">
        <v>80</v>
      </c>
      <c r="AW632" s="13" t="s">
        <v>33</v>
      </c>
      <c r="AX632" s="13" t="s">
        <v>72</v>
      </c>
      <c r="AY632" s="247" t="s">
        <v>145</v>
      </c>
    </row>
    <row r="633" s="12" customFormat="1">
      <c r="B633" s="227"/>
      <c r="C633" s="228"/>
      <c r="D633" s="217" t="s">
        <v>155</v>
      </c>
      <c r="E633" s="229" t="s">
        <v>19</v>
      </c>
      <c r="F633" s="230" t="s">
        <v>157</v>
      </c>
      <c r="G633" s="228"/>
      <c r="H633" s="231">
        <v>4</v>
      </c>
      <c r="I633" s="232"/>
      <c r="J633" s="228"/>
      <c r="K633" s="228"/>
      <c r="L633" s="233"/>
      <c r="M633" s="234"/>
      <c r="N633" s="235"/>
      <c r="O633" s="235"/>
      <c r="P633" s="235"/>
      <c r="Q633" s="235"/>
      <c r="R633" s="235"/>
      <c r="S633" s="235"/>
      <c r="T633" s="236"/>
      <c r="AT633" s="237" t="s">
        <v>155</v>
      </c>
      <c r="AU633" s="237" t="s">
        <v>82</v>
      </c>
      <c r="AV633" s="12" t="s">
        <v>153</v>
      </c>
      <c r="AW633" s="12" t="s">
        <v>33</v>
      </c>
      <c r="AX633" s="12" t="s">
        <v>80</v>
      </c>
      <c r="AY633" s="237" t="s">
        <v>145</v>
      </c>
    </row>
    <row r="634" s="1" customFormat="1" ht="16.5" customHeight="1">
      <c r="B634" s="37"/>
      <c r="C634" s="250" t="s">
        <v>895</v>
      </c>
      <c r="D634" s="250" t="s">
        <v>430</v>
      </c>
      <c r="E634" s="251" t="s">
        <v>896</v>
      </c>
      <c r="F634" s="252" t="s">
        <v>897</v>
      </c>
      <c r="G634" s="253" t="s">
        <v>274</v>
      </c>
      <c r="H634" s="254">
        <v>4</v>
      </c>
      <c r="I634" s="255"/>
      <c r="J634" s="256">
        <f>ROUND(I634*H634,2)</f>
        <v>0</v>
      </c>
      <c r="K634" s="252" t="s">
        <v>152</v>
      </c>
      <c r="L634" s="257"/>
      <c r="M634" s="258" t="s">
        <v>19</v>
      </c>
      <c r="N634" s="259" t="s">
        <v>43</v>
      </c>
      <c r="O634" s="78"/>
      <c r="P634" s="212">
        <f>O634*H634</f>
        <v>0</v>
      </c>
      <c r="Q634" s="212">
        <v>0.019</v>
      </c>
      <c r="R634" s="212">
        <f>Q634*H634</f>
        <v>0.075999999999999998</v>
      </c>
      <c r="S634" s="212">
        <v>0</v>
      </c>
      <c r="T634" s="213">
        <f>S634*H634</f>
        <v>0</v>
      </c>
      <c r="AR634" s="16" t="s">
        <v>398</v>
      </c>
      <c r="AT634" s="16" t="s">
        <v>430</v>
      </c>
      <c r="AU634" s="16" t="s">
        <v>82</v>
      </c>
      <c r="AY634" s="16" t="s">
        <v>145</v>
      </c>
      <c r="BE634" s="214">
        <f>IF(N634="základní",J634,0)</f>
        <v>0</v>
      </c>
      <c r="BF634" s="214">
        <f>IF(N634="snížená",J634,0)</f>
        <v>0</v>
      </c>
      <c r="BG634" s="214">
        <f>IF(N634="zákl. přenesená",J634,0)</f>
        <v>0</v>
      </c>
      <c r="BH634" s="214">
        <f>IF(N634="sníž. přenesená",J634,0)</f>
        <v>0</v>
      </c>
      <c r="BI634" s="214">
        <f>IF(N634="nulová",J634,0)</f>
        <v>0</v>
      </c>
      <c r="BJ634" s="16" t="s">
        <v>80</v>
      </c>
      <c r="BK634" s="214">
        <f>ROUND(I634*H634,2)</f>
        <v>0</v>
      </c>
      <c r="BL634" s="16" t="s">
        <v>253</v>
      </c>
      <c r="BM634" s="16" t="s">
        <v>898</v>
      </c>
    </row>
    <row r="635" s="1" customFormat="1" ht="22.5" customHeight="1">
      <c r="B635" s="37"/>
      <c r="C635" s="203" t="s">
        <v>899</v>
      </c>
      <c r="D635" s="203" t="s">
        <v>148</v>
      </c>
      <c r="E635" s="204" t="s">
        <v>900</v>
      </c>
      <c r="F635" s="205" t="s">
        <v>901</v>
      </c>
      <c r="G635" s="206" t="s">
        <v>274</v>
      </c>
      <c r="H635" s="207">
        <v>1</v>
      </c>
      <c r="I635" s="208"/>
      <c r="J635" s="209">
        <f>ROUND(I635*H635,2)</f>
        <v>0</v>
      </c>
      <c r="K635" s="205" t="s">
        <v>152</v>
      </c>
      <c r="L635" s="42"/>
      <c r="M635" s="210" t="s">
        <v>19</v>
      </c>
      <c r="N635" s="211" t="s">
        <v>43</v>
      </c>
      <c r="O635" s="78"/>
      <c r="P635" s="212">
        <f>O635*H635</f>
        <v>0</v>
      </c>
      <c r="Q635" s="212">
        <v>0</v>
      </c>
      <c r="R635" s="212">
        <f>Q635*H635</f>
        <v>0</v>
      </c>
      <c r="S635" s="212">
        <v>0</v>
      </c>
      <c r="T635" s="213">
        <f>S635*H635</f>
        <v>0</v>
      </c>
      <c r="AR635" s="16" t="s">
        <v>253</v>
      </c>
      <c r="AT635" s="16" t="s">
        <v>148</v>
      </c>
      <c r="AU635" s="16" t="s">
        <v>82</v>
      </c>
      <c r="AY635" s="16" t="s">
        <v>145</v>
      </c>
      <c r="BE635" s="214">
        <f>IF(N635="základní",J635,0)</f>
        <v>0</v>
      </c>
      <c r="BF635" s="214">
        <f>IF(N635="snížená",J635,0)</f>
        <v>0</v>
      </c>
      <c r="BG635" s="214">
        <f>IF(N635="zákl. přenesená",J635,0)</f>
        <v>0</v>
      </c>
      <c r="BH635" s="214">
        <f>IF(N635="sníž. přenesená",J635,0)</f>
        <v>0</v>
      </c>
      <c r="BI635" s="214">
        <f>IF(N635="nulová",J635,0)</f>
        <v>0</v>
      </c>
      <c r="BJ635" s="16" t="s">
        <v>80</v>
      </c>
      <c r="BK635" s="214">
        <f>ROUND(I635*H635,2)</f>
        <v>0</v>
      </c>
      <c r="BL635" s="16" t="s">
        <v>253</v>
      </c>
      <c r="BM635" s="16" t="s">
        <v>902</v>
      </c>
    </row>
    <row r="636" s="1" customFormat="1">
      <c r="B636" s="37"/>
      <c r="C636" s="38"/>
      <c r="D636" s="217" t="s">
        <v>173</v>
      </c>
      <c r="E636" s="38"/>
      <c r="F636" s="248" t="s">
        <v>881</v>
      </c>
      <c r="G636" s="38"/>
      <c r="H636" s="38"/>
      <c r="I636" s="129"/>
      <c r="J636" s="38"/>
      <c r="K636" s="38"/>
      <c r="L636" s="42"/>
      <c r="M636" s="249"/>
      <c r="N636" s="78"/>
      <c r="O636" s="78"/>
      <c r="P636" s="78"/>
      <c r="Q636" s="78"/>
      <c r="R636" s="78"/>
      <c r="S636" s="78"/>
      <c r="T636" s="79"/>
      <c r="AT636" s="16" t="s">
        <v>173</v>
      </c>
      <c r="AU636" s="16" t="s">
        <v>82</v>
      </c>
    </row>
    <row r="637" s="11" customFormat="1">
      <c r="B637" s="215"/>
      <c r="C637" s="216"/>
      <c r="D637" s="217" t="s">
        <v>155</v>
      </c>
      <c r="E637" s="218" t="s">
        <v>19</v>
      </c>
      <c r="F637" s="219" t="s">
        <v>80</v>
      </c>
      <c r="G637" s="216"/>
      <c r="H637" s="220">
        <v>1</v>
      </c>
      <c r="I637" s="221"/>
      <c r="J637" s="216"/>
      <c r="K637" s="216"/>
      <c r="L637" s="222"/>
      <c r="M637" s="223"/>
      <c r="N637" s="224"/>
      <c r="O637" s="224"/>
      <c r="P637" s="224"/>
      <c r="Q637" s="224"/>
      <c r="R637" s="224"/>
      <c r="S637" s="224"/>
      <c r="T637" s="225"/>
      <c r="AT637" s="226" t="s">
        <v>155</v>
      </c>
      <c r="AU637" s="226" t="s">
        <v>82</v>
      </c>
      <c r="AV637" s="11" t="s">
        <v>82</v>
      </c>
      <c r="AW637" s="11" t="s">
        <v>33</v>
      </c>
      <c r="AX637" s="11" t="s">
        <v>72</v>
      </c>
      <c r="AY637" s="226" t="s">
        <v>145</v>
      </c>
    </row>
    <row r="638" s="13" customFormat="1">
      <c r="B638" s="238"/>
      <c r="C638" s="239"/>
      <c r="D638" s="217" t="s">
        <v>155</v>
      </c>
      <c r="E638" s="240" t="s">
        <v>19</v>
      </c>
      <c r="F638" s="241" t="s">
        <v>903</v>
      </c>
      <c r="G638" s="239"/>
      <c r="H638" s="240" t="s">
        <v>19</v>
      </c>
      <c r="I638" s="242"/>
      <c r="J638" s="239"/>
      <c r="K638" s="239"/>
      <c r="L638" s="243"/>
      <c r="M638" s="244"/>
      <c r="N638" s="245"/>
      <c r="O638" s="245"/>
      <c r="P638" s="245"/>
      <c r="Q638" s="245"/>
      <c r="R638" s="245"/>
      <c r="S638" s="245"/>
      <c r="T638" s="246"/>
      <c r="AT638" s="247" t="s">
        <v>155</v>
      </c>
      <c r="AU638" s="247" t="s">
        <v>82</v>
      </c>
      <c r="AV638" s="13" t="s">
        <v>80</v>
      </c>
      <c r="AW638" s="13" t="s">
        <v>33</v>
      </c>
      <c r="AX638" s="13" t="s">
        <v>72</v>
      </c>
      <c r="AY638" s="247" t="s">
        <v>145</v>
      </c>
    </row>
    <row r="639" s="12" customFormat="1">
      <c r="B639" s="227"/>
      <c r="C639" s="228"/>
      <c r="D639" s="217" t="s">
        <v>155</v>
      </c>
      <c r="E639" s="229" t="s">
        <v>19</v>
      </c>
      <c r="F639" s="230" t="s">
        <v>157</v>
      </c>
      <c r="G639" s="228"/>
      <c r="H639" s="231">
        <v>1</v>
      </c>
      <c r="I639" s="232"/>
      <c r="J639" s="228"/>
      <c r="K639" s="228"/>
      <c r="L639" s="233"/>
      <c r="M639" s="234"/>
      <c r="N639" s="235"/>
      <c r="O639" s="235"/>
      <c r="P639" s="235"/>
      <c r="Q639" s="235"/>
      <c r="R639" s="235"/>
      <c r="S639" s="235"/>
      <c r="T639" s="236"/>
      <c r="AT639" s="237" t="s">
        <v>155</v>
      </c>
      <c r="AU639" s="237" t="s">
        <v>82</v>
      </c>
      <c r="AV639" s="12" t="s">
        <v>153</v>
      </c>
      <c r="AW639" s="12" t="s">
        <v>33</v>
      </c>
      <c r="AX639" s="12" t="s">
        <v>80</v>
      </c>
      <c r="AY639" s="237" t="s">
        <v>145</v>
      </c>
    </row>
    <row r="640" s="1" customFormat="1" ht="22.5" customHeight="1">
      <c r="B640" s="37"/>
      <c r="C640" s="203" t="s">
        <v>904</v>
      </c>
      <c r="D640" s="203" t="s">
        <v>148</v>
      </c>
      <c r="E640" s="204" t="s">
        <v>905</v>
      </c>
      <c r="F640" s="205" t="s">
        <v>906</v>
      </c>
      <c r="G640" s="206" t="s">
        <v>274</v>
      </c>
      <c r="H640" s="207">
        <v>16</v>
      </c>
      <c r="I640" s="208"/>
      <c r="J640" s="209">
        <f>ROUND(I640*H640,2)</f>
        <v>0</v>
      </c>
      <c r="K640" s="205" t="s">
        <v>152</v>
      </c>
      <c r="L640" s="42"/>
      <c r="M640" s="210" t="s">
        <v>19</v>
      </c>
      <c r="N640" s="211" t="s">
        <v>43</v>
      </c>
      <c r="O640" s="78"/>
      <c r="P640" s="212">
        <f>O640*H640</f>
        <v>0</v>
      </c>
      <c r="Q640" s="212">
        <v>0</v>
      </c>
      <c r="R640" s="212">
        <f>Q640*H640</f>
        <v>0</v>
      </c>
      <c r="S640" s="212">
        <v>0.024</v>
      </c>
      <c r="T640" s="213">
        <f>S640*H640</f>
        <v>0.38400000000000001</v>
      </c>
      <c r="AR640" s="16" t="s">
        <v>253</v>
      </c>
      <c r="AT640" s="16" t="s">
        <v>148</v>
      </c>
      <c r="AU640" s="16" t="s">
        <v>82</v>
      </c>
      <c r="AY640" s="16" t="s">
        <v>145</v>
      </c>
      <c r="BE640" s="214">
        <f>IF(N640="základní",J640,0)</f>
        <v>0</v>
      </c>
      <c r="BF640" s="214">
        <f>IF(N640="snížená",J640,0)</f>
        <v>0</v>
      </c>
      <c r="BG640" s="214">
        <f>IF(N640="zákl. přenesená",J640,0)</f>
        <v>0</v>
      </c>
      <c r="BH640" s="214">
        <f>IF(N640="sníž. přenesená",J640,0)</f>
        <v>0</v>
      </c>
      <c r="BI640" s="214">
        <f>IF(N640="nulová",J640,0)</f>
        <v>0</v>
      </c>
      <c r="BJ640" s="16" t="s">
        <v>80</v>
      </c>
      <c r="BK640" s="214">
        <f>ROUND(I640*H640,2)</f>
        <v>0</v>
      </c>
      <c r="BL640" s="16" t="s">
        <v>253</v>
      </c>
      <c r="BM640" s="16" t="s">
        <v>907</v>
      </c>
    </row>
    <row r="641" s="1" customFormat="1">
      <c r="B641" s="37"/>
      <c r="C641" s="38"/>
      <c r="D641" s="217" t="s">
        <v>173</v>
      </c>
      <c r="E641" s="38"/>
      <c r="F641" s="248" t="s">
        <v>908</v>
      </c>
      <c r="G641" s="38"/>
      <c r="H641" s="38"/>
      <c r="I641" s="129"/>
      <c r="J641" s="38"/>
      <c r="K641" s="38"/>
      <c r="L641" s="42"/>
      <c r="M641" s="249"/>
      <c r="N641" s="78"/>
      <c r="O641" s="78"/>
      <c r="P641" s="78"/>
      <c r="Q641" s="78"/>
      <c r="R641" s="78"/>
      <c r="S641" s="78"/>
      <c r="T641" s="79"/>
      <c r="AT641" s="16" t="s">
        <v>173</v>
      </c>
      <c r="AU641" s="16" t="s">
        <v>82</v>
      </c>
    </row>
    <row r="642" s="11" customFormat="1">
      <c r="B642" s="215"/>
      <c r="C642" s="216"/>
      <c r="D642" s="217" t="s">
        <v>155</v>
      </c>
      <c r="E642" s="218" t="s">
        <v>19</v>
      </c>
      <c r="F642" s="219" t="s">
        <v>82</v>
      </c>
      <c r="G642" s="216"/>
      <c r="H642" s="220">
        <v>2</v>
      </c>
      <c r="I642" s="221"/>
      <c r="J642" s="216"/>
      <c r="K642" s="216"/>
      <c r="L642" s="222"/>
      <c r="M642" s="223"/>
      <c r="N642" s="224"/>
      <c r="O642" s="224"/>
      <c r="P642" s="224"/>
      <c r="Q642" s="224"/>
      <c r="R642" s="224"/>
      <c r="S642" s="224"/>
      <c r="T642" s="225"/>
      <c r="AT642" s="226" t="s">
        <v>155</v>
      </c>
      <c r="AU642" s="226" t="s">
        <v>82</v>
      </c>
      <c r="AV642" s="11" t="s">
        <v>82</v>
      </c>
      <c r="AW642" s="11" t="s">
        <v>33</v>
      </c>
      <c r="AX642" s="11" t="s">
        <v>72</v>
      </c>
      <c r="AY642" s="226" t="s">
        <v>145</v>
      </c>
    </row>
    <row r="643" s="11" customFormat="1">
      <c r="B643" s="215"/>
      <c r="C643" s="216"/>
      <c r="D643" s="217" t="s">
        <v>155</v>
      </c>
      <c r="E643" s="218" t="s">
        <v>19</v>
      </c>
      <c r="F643" s="219" t="s">
        <v>909</v>
      </c>
      <c r="G643" s="216"/>
      <c r="H643" s="220">
        <v>4</v>
      </c>
      <c r="I643" s="221"/>
      <c r="J643" s="216"/>
      <c r="K643" s="216"/>
      <c r="L643" s="222"/>
      <c r="M643" s="223"/>
      <c r="N643" s="224"/>
      <c r="O643" s="224"/>
      <c r="P643" s="224"/>
      <c r="Q643" s="224"/>
      <c r="R643" s="224"/>
      <c r="S643" s="224"/>
      <c r="T643" s="225"/>
      <c r="AT643" s="226" t="s">
        <v>155</v>
      </c>
      <c r="AU643" s="226" t="s">
        <v>82</v>
      </c>
      <c r="AV643" s="11" t="s">
        <v>82</v>
      </c>
      <c r="AW643" s="11" t="s">
        <v>33</v>
      </c>
      <c r="AX643" s="11" t="s">
        <v>72</v>
      </c>
      <c r="AY643" s="226" t="s">
        <v>145</v>
      </c>
    </row>
    <row r="644" s="11" customFormat="1">
      <c r="B644" s="215"/>
      <c r="C644" s="216"/>
      <c r="D644" s="217" t="s">
        <v>155</v>
      </c>
      <c r="E644" s="218" t="s">
        <v>19</v>
      </c>
      <c r="F644" s="219" t="s">
        <v>910</v>
      </c>
      <c r="G644" s="216"/>
      <c r="H644" s="220">
        <v>10</v>
      </c>
      <c r="I644" s="221"/>
      <c r="J644" s="216"/>
      <c r="K644" s="216"/>
      <c r="L644" s="222"/>
      <c r="M644" s="223"/>
      <c r="N644" s="224"/>
      <c r="O644" s="224"/>
      <c r="P644" s="224"/>
      <c r="Q644" s="224"/>
      <c r="R644" s="224"/>
      <c r="S644" s="224"/>
      <c r="T644" s="225"/>
      <c r="AT644" s="226" t="s">
        <v>155</v>
      </c>
      <c r="AU644" s="226" t="s">
        <v>82</v>
      </c>
      <c r="AV644" s="11" t="s">
        <v>82</v>
      </c>
      <c r="AW644" s="11" t="s">
        <v>33</v>
      </c>
      <c r="AX644" s="11" t="s">
        <v>72</v>
      </c>
      <c r="AY644" s="226" t="s">
        <v>145</v>
      </c>
    </row>
    <row r="645" s="12" customFormat="1">
      <c r="B645" s="227"/>
      <c r="C645" s="228"/>
      <c r="D645" s="217" t="s">
        <v>155</v>
      </c>
      <c r="E645" s="229" t="s">
        <v>19</v>
      </c>
      <c r="F645" s="230" t="s">
        <v>157</v>
      </c>
      <c r="G645" s="228"/>
      <c r="H645" s="231">
        <v>16</v>
      </c>
      <c r="I645" s="232"/>
      <c r="J645" s="228"/>
      <c r="K645" s="228"/>
      <c r="L645" s="233"/>
      <c r="M645" s="234"/>
      <c r="N645" s="235"/>
      <c r="O645" s="235"/>
      <c r="P645" s="235"/>
      <c r="Q645" s="235"/>
      <c r="R645" s="235"/>
      <c r="S645" s="235"/>
      <c r="T645" s="236"/>
      <c r="AT645" s="237" t="s">
        <v>155</v>
      </c>
      <c r="AU645" s="237" t="s">
        <v>82</v>
      </c>
      <c r="AV645" s="12" t="s">
        <v>153</v>
      </c>
      <c r="AW645" s="12" t="s">
        <v>33</v>
      </c>
      <c r="AX645" s="12" t="s">
        <v>80</v>
      </c>
      <c r="AY645" s="237" t="s">
        <v>145</v>
      </c>
    </row>
    <row r="646" s="10" customFormat="1" ht="22.8" customHeight="1">
      <c r="B646" s="187"/>
      <c r="C646" s="188"/>
      <c r="D646" s="189" t="s">
        <v>71</v>
      </c>
      <c r="E646" s="201" t="s">
        <v>911</v>
      </c>
      <c r="F646" s="201" t="s">
        <v>912</v>
      </c>
      <c r="G646" s="188"/>
      <c r="H646" s="188"/>
      <c r="I646" s="191"/>
      <c r="J646" s="202">
        <f>BK646</f>
        <v>0</v>
      </c>
      <c r="K646" s="188"/>
      <c r="L646" s="193"/>
      <c r="M646" s="194"/>
      <c r="N646" s="195"/>
      <c r="O646" s="195"/>
      <c r="P646" s="196">
        <f>SUM(P647:P704)</f>
        <v>0</v>
      </c>
      <c r="Q646" s="195"/>
      <c r="R646" s="196">
        <f>SUM(R647:R704)</f>
        <v>5.6242859000000003</v>
      </c>
      <c r="S646" s="195"/>
      <c r="T646" s="197">
        <f>SUM(T647:T704)</f>
        <v>0</v>
      </c>
      <c r="AR646" s="198" t="s">
        <v>82</v>
      </c>
      <c r="AT646" s="199" t="s">
        <v>71</v>
      </c>
      <c r="AU646" s="199" t="s">
        <v>80</v>
      </c>
      <c r="AY646" s="198" t="s">
        <v>145</v>
      </c>
      <c r="BK646" s="200">
        <f>SUM(BK647:BK704)</f>
        <v>0</v>
      </c>
    </row>
    <row r="647" s="1" customFormat="1" ht="16.5" customHeight="1">
      <c r="B647" s="37"/>
      <c r="C647" s="203" t="s">
        <v>913</v>
      </c>
      <c r="D647" s="203" t="s">
        <v>148</v>
      </c>
      <c r="E647" s="204" t="s">
        <v>914</v>
      </c>
      <c r="F647" s="205" t="s">
        <v>915</v>
      </c>
      <c r="G647" s="206" t="s">
        <v>167</v>
      </c>
      <c r="H647" s="207">
        <v>117.7</v>
      </c>
      <c r="I647" s="208"/>
      <c r="J647" s="209">
        <f>ROUND(I647*H647,2)</f>
        <v>0</v>
      </c>
      <c r="K647" s="205" t="s">
        <v>152</v>
      </c>
      <c r="L647" s="42"/>
      <c r="M647" s="210" t="s">
        <v>19</v>
      </c>
      <c r="N647" s="211" t="s">
        <v>43</v>
      </c>
      <c r="O647" s="78"/>
      <c r="P647" s="212">
        <f>O647*H647</f>
        <v>0</v>
      </c>
      <c r="Q647" s="212">
        <v>0</v>
      </c>
      <c r="R647" s="212">
        <f>Q647*H647</f>
        <v>0</v>
      </c>
      <c r="S647" s="212">
        <v>0</v>
      </c>
      <c r="T647" s="213">
        <f>S647*H647</f>
        <v>0</v>
      </c>
      <c r="AR647" s="16" t="s">
        <v>253</v>
      </c>
      <c r="AT647" s="16" t="s">
        <v>148</v>
      </c>
      <c r="AU647" s="16" t="s">
        <v>82</v>
      </c>
      <c r="AY647" s="16" t="s">
        <v>145</v>
      </c>
      <c r="BE647" s="214">
        <f>IF(N647="základní",J647,0)</f>
        <v>0</v>
      </c>
      <c r="BF647" s="214">
        <f>IF(N647="snížená",J647,0)</f>
        <v>0</v>
      </c>
      <c r="BG647" s="214">
        <f>IF(N647="zákl. přenesená",J647,0)</f>
        <v>0</v>
      </c>
      <c r="BH647" s="214">
        <f>IF(N647="sníž. přenesená",J647,0)</f>
        <v>0</v>
      </c>
      <c r="BI647" s="214">
        <f>IF(N647="nulová",J647,0)</f>
        <v>0</v>
      </c>
      <c r="BJ647" s="16" t="s">
        <v>80</v>
      </c>
      <c r="BK647" s="214">
        <f>ROUND(I647*H647,2)</f>
        <v>0</v>
      </c>
      <c r="BL647" s="16" t="s">
        <v>253</v>
      </c>
      <c r="BM647" s="16" t="s">
        <v>916</v>
      </c>
    </row>
    <row r="648" s="1" customFormat="1">
      <c r="B648" s="37"/>
      <c r="C648" s="38"/>
      <c r="D648" s="217" t="s">
        <v>173</v>
      </c>
      <c r="E648" s="38"/>
      <c r="F648" s="248" t="s">
        <v>917</v>
      </c>
      <c r="G648" s="38"/>
      <c r="H648" s="38"/>
      <c r="I648" s="129"/>
      <c r="J648" s="38"/>
      <c r="K648" s="38"/>
      <c r="L648" s="42"/>
      <c r="M648" s="249"/>
      <c r="N648" s="78"/>
      <c r="O648" s="78"/>
      <c r="P648" s="78"/>
      <c r="Q648" s="78"/>
      <c r="R648" s="78"/>
      <c r="S648" s="78"/>
      <c r="T648" s="79"/>
      <c r="AT648" s="16" t="s">
        <v>173</v>
      </c>
      <c r="AU648" s="16" t="s">
        <v>82</v>
      </c>
    </row>
    <row r="649" s="1" customFormat="1" ht="16.5" customHeight="1">
      <c r="B649" s="37"/>
      <c r="C649" s="203" t="s">
        <v>918</v>
      </c>
      <c r="D649" s="203" t="s">
        <v>148</v>
      </c>
      <c r="E649" s="204" t="s">
        <v>919</v>
      </c>
      <c r="F649" s="205" t="s">
        <v>920</v>
      </c>
      <c r="G649" s="206" t="s">
        <v>167</v>
      </c>
      <c r="H649" s="207">
        <v>117.7</v>
      </c>
      <c r="I649" s="208"/>
      <c r="J649" s="209">
        <f>ROUND(I649*H649,2)</f>
        <v>0</v>
      </c>
      <c r="K649" s="205" t="s">
        <v>152</v>
      </c>
      <c r="L649" s="42"/>
      <c r="M649" s="210" t="s">
        <v>19</v>
      </c>
      <c r="N649" s="211" t="s">
        <v>43</v>
      </c>
      <c r="O649" s="78"/>
      <c r="P649" s="212">
        <f>O649*H649</f>
        <v>0</v>
      </c>
      <c r="Q649" s="212">
        <v>0.00029999999999999997</v>
      </c>
      <c r="R649" s="212">
        <f>Q649*H649</f>
        <v>0.035310000000000001</v>
      </c>
      <c r="S649" s="212">
        <v>0</v>
      </c>
      <c r="T649" s="213">
        <f>S649*H649</f>
        <v>0</v>
      </c>
      <c r="AR649" s="16" t="s">
        <v>253</v>
      </c>
      <c r="AT649" s="16" t="s">
        <v>148</v>
      </c>
      <c r="AU649" s="16" t="s">
        <v>82</v>
      </c>
      <c r="AY649" s="16" t="s">
        <v>145</v>
      </c>
      <c r="BE649" s="214">
        <f>IF(N649="základní",J649,0)</f>
        <v>0</v>
      </c>
      <c r="BF649" s="214">
        <f>IF(N649="snížená",J649,0)</f>
        <v>0</v>
      </c>
      <c r="BG649" s="214">
        <f>IF(N649="zákl. přenesená",J649,0)</f>
        <v>0</v>
      </c>
      <c r="BH649" s="214">
        <f>IF(N649="sníž. přenesená",J649,0)</f>
        <v>0</v>
      </c>
      <c r="BI649" s="214">
        <f>IF(N649="nulová",J649,0)</f>
        <v>0</v>
      </c>
      <c r="BJ649" s="16" t="s">
        <v>80</v>
      </c>
      <c r="BK649" s="214">
        <f>ROUND(I649*H649,2)</f>
        <v>0</v>
      </c>
      <c r="BL649" s="16" t="s">
        <v>253</v>
      </c>
      <c r="BM649" s="16" t="s">
        <v>921</v>
      </c>
    </row>
    <row r="650" s="1" customFormat="1">
      <c r="B650" s="37"/>
      <c r="C650" s="38"/>
      <c r="D650" s="217" t="s">
        <v>173</v>
      </c>
      <c r="E650" s="38"/>
      <c r="F650" s="248" t="s">
        <v>917</v>
      </c>
      <c r="G650" s="38"/>
      <c r="H650" s="38"/>
      <c r="I650" s="129"/>
      <c r="J650" s="38"/>
      <c r="K650" s="38"/>
      <c r="L650" s="42"/>
      <c r="M650" s="249"/>
      <c r="N650" s="78"/>
      <c r="O650" s="78"/>
      <c r="P650" s="78"/>
      <c r="Q650" s="78"/>
      <c r="R650" s="78"/>
      <c r="S650" s="78"/>
      <c r="T650" s="79"/>
      <c r="AT650" s="16" t="s">
        <v>173</v>
      </c>
      <c r="AU650" s="16" t="s">
        <v>82</v>
      </c>
    </row>
    <row r="651" s="1" customFormat="1" ht="16.5" customHeight="1">
      <c r="B651" s="37"/>
      <c r="C651" s="203" t="s">
        <v>922</v>
      </c>
      <c r="D651" s="203" t="s">
        <v>148</v>
      </c>
      <c r="E651" s="204" t="s">
        <v>923</v>
      </c>
      <c r="F651" s="205" t="s">
        <v>924</v>
      </c>
      <c r="G651" s="206" t="s">
        <v>167</v>
      </c>
      <c r="H651" s="207">
        <v>117.7</v>
      </c>
      <c r="I651" s="208"/>
      <c r="J651" s="209">
        <f>ROUND(I651*H651,2)</f>
        <v>0</v>
      </c>
      <c r="K651" s="205" t="s">
        <v>152</v>
      </c>
      <c r="L651" s="42"/>
      <c r="M651" s="210" t="s">
        <v>19</v>
      </c>
      <c r="N651" s="211" t="s">
        <v>43</v>
      </c>
      <c r="O651" s="78"/>
      <c r="P651" s="212">
        <f>O651*H651</f>
        <v>0</v>
      </c>
      <c r="Q651" s="212">
        <v>0.0074999999999999997</v>
      </c>
      <c r="R651" s="212">
        <f>Q651*H651</f>
        <v>0.88275000000000003</v>
      </c>
      <c r="S651" s="212">
        <v>0</v>
      </c>
      <c r="T651" s="213">
        <f>S651*H651</f>
        <v>0</v>
      </c>
      <c r="AR651" s="16" t="s">
        <v>253</v>
      </c>
      <c r="AT651" s="16" t="s">
        <v>148</v>
      </c>
      <c r="AU651" s="16" t="s">
        <v>82</v>
      </c>
      <c r="AY651" s="16" t="s">
        <v>145</v>
      </c>
      <c r="BE651" s="214">
        <f>IF(N651="základní",J651,0)</f>
        <v>0</v>
      </c>
      <c r="BF651" s="214">
        <f>IF(N651="snížená",J651,0)</f>
        <v>0</v>
      </c>
      <c r="BG651" s="214">
        <f>IF(N651="zákl. přenesená",J651,0)</f>
        <v>0</v>
      </c>
      <c r="BH651" s="214">
        <f>IF(N651="sníž. přenesená",J651,0)</f>
        <v>0</v>
      </c>
      <c r="BI651" s="214">
        <f>IF(N651="nulová",J651,0)</f>
        <v>0</v>
      </c>
      <c r="BJ651" s="16" t="s">
        <v>80</v>
      </c>
      <c r="BK651" s="214">
        <f>ROUND(I651*H651,2)</f>
        <v>0</v>
      </c>
      <c r="BL651" s="16" t="s">
        <v>253</v>
      </c>
      <c r="BM651" s="16" t="s">
        <v>925</v>
      </c>
    </row>
    <row r="652" s="1" customFormat="1">
      <c r="B652" s="37"/>
      <c r="C652" s="38"/>
      <c r="D652" s="217" t="s">
        <v>173</v>
      </c>
      <c r="E652" s="38"/>
      <c r="F652" s="248" t="s">
        <v>917</v>
      </c>
      <c r="G652" s="38"/>
      <c r="H652" s="38"/>
      <c r="I652" s="129"/>
      <c r="J652" s="38"/>
      <c r="K652" s="38"/>
      <c r="L652" s="42"/>
      <c r="M652" s="249"/>
      <c r="N652" s="78"/>
      <c r="O652" s="78"/>
      <c r="P652" s="78"/>
      <c r="Q652" s="78"/>
      <c r="R652" s="78"/>
      <c r="S652" s="78"/>
      <c r="T652" s="79"/>
      <c r="AT652" s="16" t="s">
        <v>173</v>
      </c>
      <c r="AU652" s="16" t="s">
        <v>82</v>
      </c>
    </row>
    <row r="653" s="1" customFormat="1" ht="16.5" customHeight="1">
      <c r="B653" s="37"/>
      <c r="C653" s="203" t="s">
        <v>926</v>
      </c>
      <c r="D653" s="203" t="s">
        <v>148</v>
      </c>
      <c r="E653" s="204" t="s">
        <v>927</v>
      </c>
      <c r="F653" s="205" t="s">
        <v>928</v>
      </c>
      <c r="G653" s="206" t="s">
        <v>223</v>
      </c>
      <c r="H653" s="207">
        <v>16.149999999999999</v>
      </c>
      <c r="I653" s="208"/>
      <c r="J653" s="209">
        <f>ROUND(I653*H653,2)</f>
        <v>0</v>
      </c>
      <c r="K653" s="205" t="s">
        <v>152</v>
      </c>
      <c r="L653" s="42"/>
      <c r="M653" s="210" t="s">
        <v>19</v>
      </c>
      <c r="N653" s="211" t="s">
        <v>43</v>
      </c>
      <c r="O653" s="78"/>
      <c r="P653" s="212">
        <f>O653*H653</f>
        <v>0</v>
      </c>
      <c r="Q653" s="212">
        <v>0.00020000000000000001</v>
      </c>
      <c r="R653" s="212">
        <f>Q653*H653</f>
        <v>0.0032299999999999998</v>
      </c>
      <c r="S653" s="212">
        <v>0</v>
      </c>
      <c r="T653" s="213">
        <f>S653*H653</f>
        <v>0</v>
      </c>
      <c r="AR653" s="16" t="s">
        <v>253</v>
      </c>
      <c r="AT653" s="16" t="s">
        <v>148</v>
      </c>
      <c r="AU653" s="16" t="s">
        <v>82</v>
      </c>
      <c r="AY653" s="16" t="s">
        <v>145</v>
      </c>
      <c r="BE653" s="214">
        <f>IF(N653="základní",J653,0)</f>
        <v>0</v>
      </c>
      <c r="BF653" s="214">
        <f>IF(N653="snížená",J653,0)</f>
        <v>0</v>
      </c>
      <c r="BG653" s="214">
        <f>IF(N653="zákl. přenesená",J653,0)</f>
        <v>0</v>
      </c>
      <c r="BH653" s="214">
        <f>IF(N653="sníž. přenesená",J653,0)</f>
        <v>0</v>
      </c>
      <c r="BI653" s="214">
        <f>IF(N653="nulová",J653,0)</f>
        <v>0</v>
      </c>
      <c r="BJ653" s="16" t="s">
        <v>80</v>
      </c>
      <c r="BK653" s="214">
        <f>ROUND(I653*H653,2)</f>
        <v>0</v>
      </c>
      <c r="BL653" s="16" t="s">
        <v>253</v>
      </c>
      <c r="BM653" s="16" t="s">
        <v>929</v>
      </c>
    </row>
    <row r="654" s="1" customFormat="1">
      <c r="B654" s="37"/>
      <c r="C654" s="38"/>
      <c r="D654" s="217" t="s">
        <v>173</v>
      </c>
      <c r="E654" s="38"/>
      <c r="F654" s="248" t="s">
        <v>917</v>
      </c>
      <c r="G654" s="38"/>
      <c r="H654" s="38"/>
      <c r="I654" s="129"/>
      <c r="J654" s="38"/>
      <c r="K654" s="38"/>
      <c r="L654" s="42"/>
      <c r="M654" s="249"/>
      <c r="N654" s="78"/>
      <c r="O654" s="78"/>
      <c r="P654" s="78"/>
      <c r="Q654" s="78"/>
      <c r="R654" s="78"/>
      <c r="S654" s="78"/>
      <c r="T654" s="79"/>
      <c r="AT654" s="16" t="s">
        <v>173</v>
      </c>
      <c r="AU654" s="16" t="s">
        <v>82</v>
      </c>
    </row>
    <row r="655" s="11" customFormat="1">
      <c r="B655" s="215"/>
      <c r="C655" s="216"/>
      <c r="D655" s="217" t="s">
        <v>155</v>
      </c>
      <c r="E655" s="218" t="s">
        <v>19</v>
      </c>
      <c r="F655" s="219" t="s">
        <v>930</v>
      </c>
      <c r="G655" s="216"/>
      <c r="H655" s="220">
        <v>1.8</v>
      </c>
      <c r="I655" s="221"/>
      <c r="J655" s="216"/>
      <c r="K655" s="216"/>
      <c r="L655" s="222"/>
      <c r="M655" s="223"/>
      <c r="N655" s="224"/>
      <c r="O655" s="224"/>
      <c r="P655" s="224"/>
      <c r="Q655" s="224"/>
      <c r="R655" s="224"/>
      <c r="S655" s="224"/>
      <c r="T655" s="225"/>
      <c r="AT655" s="226" t="s">
        <v>155</v>
      </c>
      <c r="AU655" s="226" t="s">
        <v>82</v>
      </c>
      <c r="AV655" s="11" t="s">
        <v>82</v>
      </c>
      <c r="AW655" s="11" t="s">
        <v>33</v>
      </c>
      <c r="AX655" s="11" t="s">
        <v>72</v>
      </c>
      <c r="AY655" s="226" t="s">
        <v>145</v>
      </c>
    </row>
    <row r="656" s="11" customFormat="1">
      <c r="B656" s="215"/>
      <c r="C656" s="216"/>
      <c r="D656" s="217" t="s">
        <v>155</v>
      </c>
      <c r="E656" s="218" t="s">
        <v>19</v>
      </c>
      <c r="F656" s="219" t="s">
        <v>931</v>
      </c>
      <c r="G656" s="216"/>
      <c r="H656" s="220">
        <v>4.7999999999999998</v>
      </c>
      <c r="I656" s="221"/>
      <c r="J656" s="216"/>
      <c r="K656" s="216"/>
      <c r="L656" s="222"/>
      <c r="M656" s="223"/>
      <c r="N656" s="224"/>
      <c r="O656" s="224"/>
      <c r="P656" s="224"/>
      <c r="Q656" s="224"/>
      <c r="R656" s="224"/>
      <c r="S656" s="224"/>
      <c r="T656" s="225"/>
      <c r="AT656" s="226" t="s">
        <v>155</v>
      </c>
      <c r="AU656" s="226" t="s">
        <v>82</v>
      </c>
      <c r="AV656" s="11" t="s">
        <v>82</v>
      </c>
      <c r="AW656" s="11" t="s">
        <v>33</v>
      </c>
      <c r="AX656" s="11" t="s">
        <v>72</v>
      </c>
      <c r="AY656" s="226" t="s">
        <v>145</v>
      </c>
    </row>
    <row r="657" s="11" customFormat="1">
      <c r="B657" s="215"/>
      <c r="C657" s="216"/>
      <c r="D657" s="217" t="s">
        <v>155</v>
      </c>
      <c r="E657" s="218" t="s">
        <v>19</v>
      </c>
      <c r="F657" s="219" t="s">
        <v>932</v>
      </c>
      <c r="G657" s="216"/>
      <c r="H657" s="220">
        <v>1.3999999999999999</v>
      </c>
      <c r="I657" s="221"/>
      <c r="J657" s="216"/>
      <c r="K657" s="216"/>
      <c r="L657" s="222"/>
      <c r="M657" s="223"/>
      <c r="N657" s="224"/>
      <c r="O657" s="224"/>
      <c r="P657" s="224"/>
      <c r="Q657" s="224"/>
      <c r="R657" s="224"/>
      <c r="S657" s="224"/>
      <c r="T657" s="225"/>
      <c r="AT657" s="226" t="s">
        <v>155</v>
      </c>
      <c r="AU657" s="226" t="s">
        <v>82</v>
      </c>
      <c r="AV657" s="11" t="s">
        <v>82</v>
      </c>
      <c r="AW657" s="11" t="s">
        <v>33</v>
      </c>
      <c r="AX657" s="11" t="s">
        <v>72</v>
      </c>
      <c r="AY657" s="226" t="s">
        <v>145</v>
      </c>
    </row>
    <row r="658" s="11" customFormat="1">
      <c r="B658" s="215"/>
      <c r="C658" s="216"/>
      <c r="D658" s="217" t="s">
        <v>155</v>
      </c>
      <c r="E658" s="218" t="s">
        <v>19</v>
      </c>
      <c r="F658" s="219" t="s">
        <v>933</v>
      </c>
      <c r="G658" s="216"/>
      <c r="H658" s="220">
        <v>8.1500000000000004</v>
      </c>
      <c r="I658" s="221"/>
      <c r="J658" s="216"/>
      <c r="K658" s="216"/>
      <c r="L658" s="222"/>
      <c r="M658" s="223"/>
      <c r="N658" s="224"/>
      <c r="O658" s="224"/>
      <c r="P658" s="224"/>
      <c r="Q658" s="224"/>
      <c r="R658" s="224"/>
      <c r="S658" s="224"/>
      <c r="T658" s="225"/>
      <c r="AT658" s="226" t="s">
        <v>155</v>
      </c>
      <c r="AU658" s="226" t="s">
        <v>82</v>
      </c>
      <c r="AV658" s="11" t="s">
        <v>82</v>
      </c>
      <c r="AW658" s="11" t="s">
        <v>33</v>
      </c>
      <c r="AX658" s="11" t="s">
        <v>72</v>
      </c>
      <c r="AY658" s="226" t="s">
        <v>145</v>
      </c>
    </row>
    <row r="659" s="12" customFormat="1">
      <c r="B659" s="227"/>
      <c r="C659" s="228"/>
      <c r="D659" s="217" t="s">
        <v>155</v>
      </c>
      <c r="E659" s="229" t="s">
        <v>19</v>
      </c>
      <c r="F659" s="230" t="s">
        <v>157</v>
      </c>
      <c r="G659" s="228"/>
      <c r="H659" s="231">
        <v>16.149999999999999</v>
      </c>
      <c r="I659" s="232"/>
      <c r="J659" s="228"/>
      <c r="K659" s="228"/>
      <c r="L659" s="233"/>
      <c r="M659" s="234"/>
      <c r="N659" s="235"/>
      <c r="O659" s="235"/>
      <c r="P659" s="235"/>
      <c r="Q659" s="235"/>
      <c r="R659" s="235"/>
      <c r="S659" s="235"/>
      <c r="T659" s="236"/>
      <c r="AT659" s="237" t="s">
        <v>155</v>
      </c>
      <c r="AU659" s="237" t="s">
        <v>82</v>
      </c>
      <c r="AV659" s="12" t="s">
        <v>153</v>
      </c>
      <c r="AW659" s="12" t="s">
        <v>33</v>
      </c>
      <c r="AX659" s="12" t="s">
        <v>80</v>
      </c>
      <c r="AY659" s="237" t="s">
        <v>145</v>
      </c>
    </row>
    <row r="660" s="1" customFormat="1" ht="16.5" customHeight="1">
      <c r="B660" s="37"/>
      <c r="C660" s="250" t="s">
        <v>934</v>
      </c>
      <c r="D660" s="250" t="s">
        <v>430</v>
      </c>
      <c r="E660" s="251" t="s">
        <v>935</v>
      </c>
      <c r="F660" s="252" t="s">
        <v>936</v>
      </c>
      <c r="G660" s="253" t="s">
        <v>223</v>
      </c>
      <c r="H660" s="254">
        <v>17.765000000000001</v>
      </c>
      <c r="I660" s="255"/>
      <c r="J660" s="256">
        <f>ROUND(I660*H660,2)</f>
        <v>0</v>
      </c>
      <c r="K660" s="252" t="s">
        <v>152</v>
      </c>
      <c r="L660" s="257"/>
      <c r="M660" s="258" t="s">
        <v>19</v>
      </c>
      <c r="N660" s="259" t="s">
        <v>43</v>
      </c>
      <c r="O660" s="78"/>
      <c r="P660" s="212">
        <f>O660*H660</f>
        <v>0</v>
      </c>
      <c r="Q660" s="212">
        <v>6.0000000000000002E-05</v>
      </c>
      <c r="R660" s="212">
        <f>Q660*H660</f>
        <v>0.0010659000000000001</v>
      </c>
      <c r="S660" s="212">
        <v>0</v>
      </c>
      <c r="T660" s="213">
        <f>S660*H660</f>
        <v>0</v>
      </c>
      <c r="AR660" s="16" t="s">
        <v>398</v>
      </c>
      <c r="AT660" s="16" t="s">
        <v>430</v>
      </c>
      <c r="AU660" s="16" t="s">
        <v>82</v>
      </c>
      <c r="AY660" s="16" t="s">
        <v>145</v>
      </c>
      <c r="BE660" s="214">
        <f>IF(N660="základní",J660,0)</f>
        <v>0</v>
      </c>
      <c r="BF660" s="214">
        <f>IF(N660="snížená",J660,0)</f>
        <v>0</v>
      </c>
      <c r="BG660" s="214">
        <f>IF(N660="zákl. přenesená",J660,0)</f>
        <v>0</v>
      </c>
      <c r="BH660" s="214">
        <f>IF(N660="sníž. přenesená",J660,0)</f>
        <v>0</v>
      </c>
      <c r="BI660" s="214">
        <f>IF(N660="nulová",J660,0)</f>
        <v>0</v>
      </c>
      <c r="BJ660" s="16" t="s">
        <v>80</v>
      </c>
      <c r="BK660" s="214">
        <f>ROUND(I660*H660,2)</f>
        <v>0</v>
      </c>
      <c r="BL660" s="16" t="s">
        <v>253</v>
      </c>
      <c r="BM660" s="16" t="s">
        <v>937</v>
      </c>
    </row>
    <row r="661" s="11" customFormat="1">
      <c r="B661" s="215"/>
      <c r="C661" s="216"/>
      <c r="D661" s="217" t="s">
        <v>155</v>
      </c>
      <c r="E661" s="216"/>
      <c r="F661" s="219" t="s">
        <v>938</v>
      </c>
      <c r="G661" s="216"/>
      <c r="H661" s="220">
        <v>17.765000000000001</v>
      </c>
      <c r="I661" s="221"/>
      <c r="J661" s="216"/>
      <c r="K661" s="216"/>
      <c r="L661" s="222"/>
      <c r="M661" s="223"/>
      <c r="N661" s="224"/>
      <c r="O661" s="224"/>
      <c r="P661" s="224"/>
      <c r="Q661" s="224"/>
      <c r="R661" s="224"/>
      <c r="S661" s="224"/>
      <c r="T661" s="225"/>
      <c r="AT661" s="226" t="s">
        <v>155</v>
      </c>
      <c r="AU661" s="226" t="s">
        <v>82</v>
      </c>
      <c r="AV661" s="11" t="s">
        <v>82</v>
      </c>
      <c r="AW661" s="11" t="s">
        <v>4</v>
      </c>
      <c r="AX661" s="11" t="s">
        <v>80</v>
      </c>
      <c r="AY661" s="226" t="s">
        <v>145</v>
      </c>
    </row>
    <row r="662" s="1" customFormat="1" ht="16.5" customHeight="1">
      <c r="B662" s="37"/>
      <c r="C662" s="203" t="s">
        <v>939</v>
      </c>
      <c r="D662" s="203" t="s">
        <v>148</v>
      </c>
      <c r="E662" s="204" t="s">
        <v>940</v>
      </c>
      <c r="F662" s="205" t="s">
        <v>941</v>
      </c>
      <c r="G662" s="206" t="s">
        <v>223</v>
      </c>
      <c r="H662" s="207">
        <v>112</v>
      </c>
      <c r="I662" s="208"/>
      <c r="J662" s="209">
        <f>ROUND(I662*H662,2)</f>
        <v>0</v>
      </c>
      <c r="K662" s="205" t="s">
        <v>152</v>
      </c>
      <c r="L662" s="42"/>
      <c r="M662" s="210" t="s">
        <v>19</v>
      </c>
      <c r="N662" s="211" t="s">
        <v>43</v>
      </c>
      <c r="O662" s="78"/>
      <c r="P662" s="212">
        <f>O662*H662</f>
        <v>0</v>
      </c>
      <c r="Q662" s="212">
        <v>0.00042999999999999999</v>
      </c>
      <c r="R662" s="212">
        <f>Q662*H662</f>
        <v>0.048160000000000001</v>
      </c>
      <c r="S662" s="212">
        <v>0</v>
      </c>
      <c r="T662" s="213">
        <f>S662*H662</f>
        <v>0</v>
      </c>
      <c r="AR662" s="16" t="s">
        <v>253</v>
      </c>
      <c r="AT662" s="16" t="s">
        <v>148</v>
      </c>
      <c r="AU662" s="16" t="s">
        <v>82</v>
      </c>
      <c r="AY662" s="16" t="s">
        <v>145</v>
      </c>
      <c r="BE662" s="214">
        <f>IF(N662="základní",J662,0)</f>
        <v>0</v>
      </c>
      <c r="BF662" s="214">
        <f>IF(N662="snížená",J662,0)</f>
        <v>0</v>
      </c>
      <c r="BG662" s="214">
        <f>IF(N662="zákl. přenesená",J662,0)</f>
        <v>0</v>
      </c>
      <c r="BH662" s="214">
        <f>IF(N662="sníž. přenesená",J662,0)</f>
        <v>0</v>
      </c>
      <c r="BI662" s="214">
        <f>IF(N662="nulová",J662,0)</f>
        <v>0</v>
      </c>
      <c r="BJ662" s="16" t="s">
        <v>80</v>
      </c>
      <c r="BK662" s="214">
        <f>ROUND(I662*H662,2)</f>
        <v>0</v>
      </c>
      <c r="BL662" s="16" t="s">
        <v>253</v>
      </c>
      <c r="BM662" s="16" t="s">
        <v>942</v>
      </c>
    </row>
    <row r="663" s="11" customFormat="1">
      <c r="B663" s="215"/>
      <c r="C663" s="216"/>
      <c r="D663" s="217" t="s">
        <v>155</v>
      </c>
      <c r="E663" s="218" t="s">
        <v>19</v>
      </c>
      <c r="F663" s="219" t="s">
        <v>943</v>
      </c>
      <c r="G663" s="216"/>
      <c r="H663" s="220">
        <v>25.399999999999999</v>
      </c>
      <c r="I663" s="221"/>
      <c r="J663" s="216"/>
      <c r="K663" s="216"/>
      <c r="L663" s="222"/>
      <c r="M663" s="223"/>
      <c r="N663" s="224"/>
      <c r="O663" s="224"/>
      <c r="P663" s="224"/>
      <c r="Q663" s="224"/>
      <c r="R663" s="224"/>
      <c r="S663" s="224"/>
      <c r="T663" s="225"/>
      <c r="AT663" s="226" t="s">
        <v>155</v>
      </c>
      <c r="AU663" s="226" t="s">
        <v>82</v>
      </c>
      <c r="AV663" s="11" t="s">
        <v>82</v>
      </c>
      <c r="AW663" s="11" t="s">
        <v>33</v>
      </c>
      <c r="AX663" s="11" t="s">
        <v>72</v>
      </c>
      <c r="AY663" s="226" t="s">
        <v>145</v>
      </c>
    </row>
    <row r="664" s="13" customFormat="1">
      <c r="B664" s="238"/>
      <c r="C664" s="239"/>
      <c r="D664" s="217" t="s">
        <v>155</v>
      </c>
      <c r="E664" s="240" t="s">
        <v>19</v>
      </c>
      <c r="F664" s="241" t="s">
        <v>318</v>
      </c>
      <c r="G664" s="239"/>
      <c r="H664" s="240" t="s">
        <v>19</v>
      </c>
      <c r="I664" s="242"/>
      <c r="J664" s="239"/>
      <c r="K664" s="239"/>
      <c r="L664" s="243"/>
      <c r="M664" s="244"/>
      <c r="N664" s="245"/>
      <c r="O664" s="245"/>
      <c r="P664" s="245"/>
      <c r="Q664" s="245"/>
      <c r="R664" s="245"/>
      <c r="S664" s="245"/>
      <c r="T664" s="246"/>
      <c r="AT664" s="247" t="s">
        <v>155</v>
      </c>
      <c r="AU664" s="247" t="s">
        <v>82</v>
      </c>
      <c r="AV664" s="13" t="s">
        <v>80</v>
      </c>
      <c r="AW664" s="13" t="s">
        <v>33</v>
      </c>
      <c r="AX664" s="13" t="s">
        <v>72</v>
      </c>
      <c r="AY664" s="247" t="s">
        <v>145</v>
      </c>
    </row>
    <row r="665" s="11" customFormat="1">
      <c r="B665" s="215"/>
      <c r="C665" s="216"/>
      <c r="D665" s="217" t="s">
        <v>155</v>
      </c>
      <c r="E665" s="218" t="s">
        <v>19</v>
      </c>
      <c r="F665" s="219" t="s">
        <v>944</v>
      </c>
      <c r="G665" s="216"/>
      <c r="H665" s="220">
        <v>16.699999999999999</v>
      </c>
      <c r="I665" s="221"/>
      <c r="J665" s="216"/>
      <c r="K665" s="216"/>
      <c r="L665" s="222"/>
      <c r="M665" s="223"/>
      <c r="N665" s="224"/>
      <c r="O665" s="224"/>
      <c r="P665" s="224"/>
      <c r="Q665" s="224"/>
      <c r="R665" s="224"/>
      <c r="S665" s="224"/>
      <c r="T665" s="225"/>
      <c r="AT665" s="226" t="s">
        <v>155</v>
      </c>
      <c r="AU665" s="226" t="s">
        <v>82</v>
      </c>
      <c r="AV665" s="11" t="s">
        <v>82</v>
      </c>
      <c r="AW665" s="11" t="s">
        <v>33</v>
      </c>
      <c r="AX665" s="11" t="s">
        <v>72</v>
      </c>
      <c r="AY665" s="226" t="s">
        <v>145</v>
      </c>
    </row>
    <row r="666" s="13" customFormat="1">
      <c r="B666" s="238"/>
      <c r="C666" s="239"/>
      <c r="D666" s="217" t="s">
        <v>155</v>
      </c>
      <c r="E666" s="240" t="s">
        <v>19</v>
      </c>
      <c r="F666" s="241" t="s">
        <v>945</v>
      </c>
      <c r="G666" s="239"/>
      <c r="H666" s="240" t="s">
        <v>19</v>
      </c>
      <c r="I666" s="242"/>
      <c r="J666" s="239"/>
      <c r="K666" s="239"/>
      <c r="L666" s="243"/>
      <c r="M666" s="244"/>
      <c r="N666" s="245"/>
      <c r="O666" s="245"/>
      <c r="P666" s="245"/>
      <c r="Q666" s="245"/>
      <c r="R666" s="245"/>
      <c r="S666" s="245"/>
      <c r="T666" s="246"/>
      <c r="AT666" s="247" t="s">
        <v>155</v>
      </c>
      <c r="AU666" s="247" t="s">
        <v>82</v>
      </c>
      <c r="AV666" s="13" t="s">
        <v>80</v>
      </c>
      <c r="AW666" s="13" t="s">
        <v>33</v>
      </c>
      <c r="AX666" s="13" t="s">
        <v>72</v>
      </c>
      <c r="AY666" s="247" t="s">
        <v>145</v>
      </c>
    </row>
    <row r="667" s="11" customFormat="1">
      <c r="B667" s="215"/>
      <c r="C667" s="216"/>
      <c r="D667" s="217" t="s">
        <v>155</v>
      </c>
      <c r="E667" s="218" t="s">
        <v>19</v>
      </c>
      <c r="F667" s="219" t="s">
        <v>946</v>
      </c>
      <c r="G667" s="216"/>
      <c r="H667" s="220">
        <v>6.5999999999999996</v>
      </c>
      <c r="I667" s="221"/>
      <c r="J667" s="216"/>
      <c r="K667" s="216"/>
      <c r="L667" s="222"/>
      <c r="M667" s="223"/>
      <c r="N667" s="224"/>
      <c r="O667" s="224"/>
      <c r="P667" s="224"/>
      <c r="Q667" s="224"/>
      <c r="R667" s="224"/>
      <c r="S667" s="224"/>
      <c r="T667" s="225"/>
      <c r="AT667" s="226" t="s">
        <v>155</v>
      </c>
      <c r="AU667" s="226" t="s">
        <v>82</v>
      </c>
      <c r="AV667" s="11" t="s">
        <v>82</v>
      </c>
      <c r="AW667" s="11" t="s">
        <v>33</v>
      </c>
      <c r="AX667" s="11" t="s">
        <v>72</v>
      </c>
      <c r="AY667" s="226" t="s">
        <v>145</v>
      </c>
    </row>
    <row r="668" s="13" customFormat="1">
      <c r="B668" s="238"/>
      <c r="C668" s="239"/>
      <c r="D668" s="217" t="s">
        <v>155</v>
      </c>
      <c r="E668" s="240" t="s">
        <v>19</v>
      </c>
      <c r="F668" s="241" t="s">
        <v>947</v>
      </c>
      <c r="G668" s="239"/>
      <c r="H668" s="240" t="s">
        <v>19</v>
      </c>
      <c r="I668" s="242"/>
      <c r="J668" s="239"/>
      <c r="K668" s="239"/>
      <c r="L668" s="243"/>
      <c r="M668" s="244"/>
      <c r="N668" s="245"/>
      <c r="O668" s="245"/>
      <c r="P668" s="245"/>
      <c r="Q668" s="245"/>
      <c r="R668" s="245"/>
      <c r="S668" s="245"/>
      <c r="T668" s="246"/>
      <c r="AT668" s="247" t="s">
        <v>155</v>
      </c>
      <c r="AU668" s="247" t="s">
        <v>82</v>
      </c>
      <c r="AV668" s="13" t="s">
        <v>80</v>
      </c>
      <c r="AW668" s="13" t="s">
        <v>33</v>
      </c>
      <c r="AX668" s="13" t="s">
        <v>72</v>
      </c>
      <c r="AY668" s="247" t="s">
        <v>145</v>
      </c>
    </row>
    <row r="669" s="11" customFormat="1">
      <c r="B669" s="215"/>
      <c r="C669" s="216"/>
      <c r="D669" s="217" t="s">
        <v>155</v>
      </c>
      <c r="E669" s="218" t="s">
        <v>19</v>
      </c>
      <c r="F669" s="219" t="s">
        <v>948</v>
      </c>
      <c r="G669" s="216"/>
      <c r="H669" s="220">
        <v>11.4</v>
      </c>
      <c r="I669" s="221"/>
      <c r="J669" s="216"/>
      <c r="K669" s="216"/>
      <c r="L669" s="222"/>
      <c r="M669" s="223"/>
      <c r="N669" s="224"/>
      <c r="O669" s="224"/>
      <c r="P669" s="224"/>
      <c r="Q669" s="224"/>
      <c r="R669" s="224"/>
      <c r="S669" s="224"/>
      <c r="T669" s="225"/>
      <c r="AT669" s="226" t="s">
        <v>155</v>
      </c>
      <c r="AU669" s="226" t="s">
        <v>82</v>
      </c>
      <c r="AV669" s="11" t="s">
        <v>82</v>
      </c>
      <c r="AW669" s="11" t="s">
        <v>33</v>
      </c>
      <c r="AX669" s="11" t="s">
        <v>72</v>
      </c>
      <c r="AY669" s="226" t="s">
        <v>145</v>
      </c>
    </row>
    <row r="670" s="13" customFormat="1">
      <c r="B670" s="238"/>
      <c r="C670" s="239"/>
      <c r="D670" s="217" t="s">
        <v>155</v>
      </c>
      <c r="E670" s="240" t="s">
        <v>19</v>
      </c>
      <c r="F670" s="241" t="s">
        <v>949</v>
      </c>
      <c r="G670" s="239"/>
      <c r="H670" s="240" t="s">
        <v>19</v>
      </c>
      <c r="I670" s="242"/>
      <c r="J670" s="239"/>
      <c r="K670" s="239"/>
      <c r="L670" s="243"/>
      <c r="M670" s="244"/>
      <c r="N670" s="245"/>
      <c r="O670" s="245"/>
      <c r="P670" s="245"/>
      <c r="Q670" s="245"/>
      <c r="R670" s="245"/>
      <c r="S670" s="245"/>
      <c r="T670" s="246"/>
      <c r="AT670" s="247" t="s">
        <v>155</v>
      </c>
      <c r="AU670" s="247" t="s">
        <v>82</v>
      </c>
      <c r="AV670" s="13" t="s">
        <v>80</v>
      </c>
      <c r="AW670" s="13" t="s">
        <v>33</v>
      </c>
      <c r="AX670" s="13" t="s">
        <v>72</v>
      </c>
      <c r="AY670" s="247" t="s">
        <v>145</v>
      </c>
    </row>
    <row r="671" s="11" customFormat="1">
      <c r="B671" s="215"/>
      <c r="C671" s="216"/>
      <c r="D671" s="217" t="s">
        <v>155</v>
      </c>
      <c r="E671" s="218" t="s">
        <v>19</v>
      </c>
      <c r="F671" s="219" t="s">
        <v>950</v>
      </c>
      <c r="G671" s="216"/>
      <c r="H671" s="220">
        <v>33.100000000000001</v>
      </c>
      <c r="I671" s="221"/>
      <c r="J671" s="216"/>
      <c r="K671" s="216"/>
      <c r="L671" s="222"/>
      <c r="M671" s="223"/>
      <c r="N671" s="224"/>
      <c r="O671" s="224"/>
      <c r="P671" s="224"/>
      <c r="Q671" s="224"/>
      <c r="R671" s="224"/>
      <c r="S671" s="224"/>
      <c r="T671" s="225"/>
      <c r="AT671" s="226" t="s">
        <v>155</v>
      </c>
      <c r="AU671" s="226" t="s">
        <v>82</v>
      </c>
      <c r="AV671" s="11" t="s">
        <v>82</v>
      </c>
      <c r="AW671" s="11" t="s">
        <v>33</v>
      </c>
      <c r="AX671" s="11" t="s">
        <v>72</v>
      </c>
      <c r="AY671" s="226" t="s">
        <v>145</v>
      </c>
    </row>
    <row r="672" s="13" customFormat="1">
      <c r="B672" s="238"/>
      <c r="C672" s="239"/>
      <c r="D672" s="217" t="s">
        <v>155</v>
      </c>
      <c r="E672" s="240" t="s">
        <v>19</v>
      </c>
      <c r="F672" s="241" t="s">
        <v>951</v>
      </c>
      <c r="G672" s="239"/>
      <c r="H672" s="240" t="s">
        <v>19</v>
      </c>
      <c r="I672" s="242"/>
      <c r="J672" s="239"/>
      <c r="K672" s="239"/>
      <c r="L672" s="243"/>
      <c r="M672" s="244"/>
      <c r="N672" s="245"/>
      <c r="O672" s="245"/>
      <c r="P672" s="245"/>
      <c r="Q672" s="245"/>
      <c r="R672" s="245"/>
      <c r="S672" s="245"/>
      <c r="T672" s="246"/>
      <c r="AT672" s="247" t="s">
        <v>155</v>
      </c>
      <c r="AU672" s="247" t="s">
        <v>82</v>
      </c>
      <c r="AV672" s="13" t="s">
        <v>80</v>
      </c>
      <c r="AW672" s="13" t="s">
        <v>33</v>
      </c>
      <c r="AX672" s="13" t="s">
        <v>72</v>
      </c>
      <c r="AY672" s="247" t="s">
        <v>145</v>
      </c>
    </row>
    <row r="673" s="11" customFormat="1">
      <c r="B673" s="215"/>
      <c r="C673" s="216"/>
      <c r="D673" s="217" t="s">
        <v>155</v>
      </c>
      <c r="E673" s="218" t="s">
        <v>19</v>
      </c>
      <c r="F673" s="219" t="s">
        <v>952</v>
      </c>
      <c r="G673" s="216"/>
      <c r="H673" s="220">
        <v>14.949999999999999</v>
      </c>
      <c r="I673" s="221"/>
      <c r="J673" s="216"/>
      <c r="K673" s="216"/>
      <c r="L673" s="222"/>
      <c r="M673" s="223"/>
      <c r="N673" s="224"/>
      <c r="O673" s="224"/>
      <c r="P673" s="224"/>
      <c r="Q673" s="224"/>
      <c r="R673" s="224"/>
      <c r="S673" s="224"/>
      <c r="T673" s="225"/>
      <c r="AT673" s="226" t="s">
        <v>155</v>
      </c>
      <c r="AU673" s="226" t="s">
        <v>82</v>
      </c>
      <c r="AV673" s="11" t="s">
        <v>82</v>
      </c>
      <c r="AW673" s="11" t="s">
        <v>33</v>
      </c>
      <c r="AX673" s="11" t="s">
        <v>72</v>
      </c>
      <c r="AY673" s="226" t="s">
        <v>145</v>
      </c>
    </row>
    <row r="674" s="13" customFormat="1">
      <c r="B674" s="238"/>
      <c r="C674" s="239"/>
      <c r="D674" s="217" t="s">
        <v>155</v>
      </c>
      <c r="E674" s="240" t="s">
        <v>19</v>
      </c>
      <c r="F674" s="241" t="s">
        <v>344</v>
      </c>
      <c r="G674" s="239"/>
      <c r="H674" s="240" t="s">
        <v>19</v>
      </c>
      <c r="I674" s="242"/>
      <c r="J674" s="239"/>
      <c r="K674" s="239"/>
      <c r="L674" s="243"/>
      <c r="M674" s="244"/>
      <c r="N674" s="245"/>
      <c r="O674" s="245"/>
      <c r="P674" s="245"/>
      <c r="Q674" s="245"/>
      <c r="R674" s="245"/>
      <c r="S674" s="245"/>
      <c r="T674" s="246"/>
      <c r="AT674" s="247" t="s">
        <v>155</v>
      </c>
      <c r="AU674" s="247" t="s">
        <v>82</v>
      </c>
      <c r="AV674" s="13" t="s">
        <v>80</v>
      </c>
      <c r="AW674" s="13" t="s">
        <v>33</v>
      </c>
      <c r="AX674" s="13" t="s">
        <v>72</v>
      </c>
      <c r="AY674" s="247" t="s">
        <v>145</v>
      </c>
    </row>
    <row r="675" s="11" customFormat="1">
      <c r="B675" s="215"/>
      <c r="C675" s="216"/>
      <c r="D675" s="217" t="s">
        <v>155</v>
      </c>
      <c r="E675" s="218" t="s">
        <v>19</v>
      </c>
      <c r="F675" s="219" t="s">
        <v>953</v>
      </c>
      <c r="G675" s="216"/>
      <c r="H675" s="220">
        <v>3.8500000000000001</v>
      </c>
      <c r="I675" s="221"/>
      <c r="J675" s="216"/>
      <c r="K675" s="216"/>
      <c r="L675" s="222"/>
      <c r="M675" s="223"/>
      <c r="N675" s="224"/>
      <c r="O675" s="224"/>
      <c r="P675" s="224"/>
      <c r="Q675" s="224"/>
      <c r="R675" s="224"/>
      <c r="S675" s="224"/>
      <c r="T675" s="225"/>
      <c r="AT675" s="226" t="s">
        <v>155</v>
      </c>
      <c r="AU675" s="226" t="s">
        <v>82</v>
      </c>
      <c r="AV675" s="11" t="s">
        <v>82</v>
      </c>
      <c r="AW675" s="11" t="s">
        <v>33</v>
      </c>
      <c r="AX675" s="11" t="s">
        <v>72</v>
      </c>
      <c r="AY675" s="226" t="s">
        <v>145</v>
      </c>
    </row>
    <row r="676" s="13" customFormat="1">
      <c r="B676" s="238"/>
      <c r="C676" s="239"/>
      <c r="D676" s="217" t="s">
        <v>155</v>
      </c>
      <c r="E676" s="240" t="s">
        <v>19</v>
      </c>
      <c r="F676" s="241" t="s">
        <v>954</v>
      </c>
      <c r="G676" s="239"/>
      <c r="H676" s="240" t="s">
        <v>19</v>
      </c>
      <c r="I676" s="242"/>
      <c r="J676" s="239"/>
      <c r="K676" s="239"/>
      <c r="L676" s="243"/>
      <c r="M676" s="244"/>
      <c r="N676" s="245"/>
      <c r="O676" s="245"/>
      <c r="P676" s="245"/>
      <c r="Q676" s="245"/>
      <c r="R676" s="245"/>
      <c r="S676" s="245"/>
      <c r="T676" s="246"/>
      <c r="AT676" s="247" t="s">
        <v>155</v>
      </c>
      <c r="AU676" s="247" t="s">
        <v>82</v>
      </c>
      <c r="AV676" s="13" t="s">
        <v>80</v>
      </c>
      <c r="AW676" s="13" t="s">
        <v>33</v>
      </c>
      <c r="AX676" s="13" t="s">
        <v>72</v>
      </c>
      <c r="AY676" s="247" t="s">
        <v>145</v>
      </c>
    </row>
    <row r="677" s="12" customFormat="1">
      <c r="B677" s="227"/>
      <c r="C677" s="228"/>
      <c r="D677" s="217" t="s">
        <v>155</v>
      </c>
      <c r="E677" s="229" t="s">
        <v>19</v>
      </c>
      <c r="F677" s="230" t="s">
        <v>157</v>
      </c>
      <c r="G677" s="228"/>
      <c r="H677" s="231">
        <v>112</v>
      </c>
      <c r="I677" s="232"/>
      <c r="J677" s="228"/>
      <c r="K677" s="228"/>
      <c r="L677" s="233"/>
      <c r="M677" s="234"/>
      <c r="N677" s="235"/>
      <c r="O677" s="235"/>
      <c r="P677" s="235"/>
      <c r="Q677" s="235"/>
      <c r="R677" s="235"/>
      <c r="S677" s="235"/>
      <c r="T677" s="236"/>
      <c r="AT677" s="237" t="s">
        <v>155</v>
      </c>
      <c r="AU677" s="237" t="s">
        <v>82</v>
      </c>
      <c r="AV677" s="12" t="s">
        <v>153</v>
      </c>
      <c r="AW677" s="12" t="s">
        <v>33</v>
      </c>
      <c r="AX677" s="12" t="s">
        <v>80</v>
      </c>
      <c r="AY677" s="237" t="s">
        <v>145</v>
      </c>
    </row>
    <row r="678" s="1" customFormat="1" ht="22.5" customHeight="1">
      <c r="B678" s="37"/>
      <c r="C678" s="250" t="s">
        <v>955</v>
      </c>
      <c r="D678" s="250" t="s">
        <v>430</v>
      </c>
      <c r="E678" s="251" t="s">
        <v>956</v>
      </c>
      <c r="F678" s="252" t="s">
        <v>957</v>
      </c>
      <c r="G678" s="253" t="s">
        <v>167</v>
      </c>
      <c r="H678" s="254">
        <v>13.44</v>
      </c>
      <c r="I678" s="255"/>
      <c r="J678" s="256">
        <f>ROUND(I678*H678,2)</f>
        <v>0</v>
      </c>
      <c r="K678" s="252" t="s">
        <v>19</v>
      </c>
      <c r="L678" s="257"/>
      <c r="M678" s="258" t="s">
        <v>19</v>
      </c>
      <c r="N678" s="259" t="s">
        <v>43</v>
      </c>
      <c r="O678" s="78"/>
      <c r="P678" s="212">
        <f>O678*H678</f>
        <v>0</v>
      </c>
      <c r="Q678" s="212">
        <v>0.025000000000000001</v>
      </c>
      <c r="R678" s="212">
        <f>Q678*H678</f>
        <v>0.33600000000000002</v>
      </c>
      <c r="S678" s="212">
        <v>0</v>
      </c>
      <c r="T678" s="213">
        <f>S678*H678</f>
        <v>0</v>
      </c>
      <c r="AR678" s="16" t="s">
        <v>398</v>
      </c>
      <c r="AT678" s="16" t="s">
        <v>430</v>
      </c>
      <c r="AU678" s="16" t="s">
        <v>82</v>
      </c>
      <c r="AY678" s="16" t="s">
        <v>145</v>
      </c>
      <c r="BE678" s="214">
        <f>IF(N678="základní",J678,0)</f>
        <v>0</v>
      </c>
      <c r="BF678" s="214">
        <f>IF(N678="snížená",J678,0)</f>
        <v>0</v>
      </c>
      <c r="BG678" s="214">
        <f>IF(N678="zákl. přenesená",J678,0)</f>
        <v>0</v>
      </c>
      <c r="BH678" s="214">
        <f>IF(N678="sníž. přenesená",J678,0)</f>
        <v>0</v>
      </c>
      <c r="BI678" s="214">
        <f>IF(N678="nulová",J678,0)</f>
        <v>0</v>
      </c>
      <c r="BJ678" s="16" t="s">
        <v>80</v>
      </c>
      <c r="BK678" s="214">
        <f>ROUND(I678*H678,2)</f>
        <v>0</v>
      </c>
      <c r="BL678" s="16" t="s">
        <v>253</v>
      </c>
      <c r="BM678" s="16" t="s">
        <v>958</v>
      </c>
    </row>
    <row r="679" s="11" customFormat="1">
      <c r="B679" s="215"/>
      <c r="C679" s="216"/>
      <c r="D679" s="217" t="s">
        <v>155</v>
      </c>
      <c r="E679" s="218" t="s">
        <v>19</v>
      </c>
      <c r="F679" s="219" t="s">
        <v>959</v>
      </c>
      <c r="G679" s="216"/>
      <c r="H679" s="220">
        <v>13.44</v>
      </c>
      <c r="I679" s="221"/>
      <c r="J679" s="216"/>
      <c r="K679" s="216"/>
      <c r="L679" s="222"/>
      <c r="M679" s="223"/>
      <c r="N679" s="224"/>
      <c r="O679" s="224"/>
      <c r="P679" s="224"/>
      <c r="Q679" s="224"/>
      <c r="R679" s="224"/>
      <c r="S679" s="224"/>
      <c r="T679" s="225"/>
      <c r="AT679" s="226" t="s">
        <v>155</v>
      </c>
      <c r="AU679" s="226" t="s">
        <v>82</v>
      </c>
      <c r="AV679" s="11" t="s">
        <v>82</v>
      </c>
      <c r="AW679" s="11" t="s">
        <v>33</v>
      </c>
      <c r="AX679" s="11" t="s">
        <v>72</v>
      </c>
      <c r="AY679" s="226" t="s">
        <v>145</v>
      </c>
    </row>
    <row r="680" s="12" customFormat="1">
      <c r="B680" s="227"/>
      <c r="C680" s="228"/>
      <c r="D680" s="217" t="s">
        <v>155</v>
      </c>
      <c r="E680" s="229" t="s">
        <v>19</v>
      </c>
      <c r="F680" s="230" t="s">
        <v>157</v>
      </c>
      <c r="G680" s="228"/>
      <c r="H680" s="231">
        <v>13.44</v>
      </c>
      <c r="I680" s="232"/>
      <c r="J680" s="228"/>
      <c r="K680" s="228"/>
      <c r="L680" s="233"/>
      <c r="M680" s="234"/>
      <c r="N680" s="235"/>
      <c r="O680" s="235"/>
      <c r="P680" s="235"/>
      <c r="Q680" s="235"/>
      <c r="R680" s="235"/>
      <c r="S680" s="235"/>
      <c r="T680" s="236"/>
      <c r="AT680" s="237" t="s">
        <v>155</v>
      </c>
      <c r="AU680" s="237" t="s">
        <v>82</v>
      </c>
      <c r="AV680" s="12" t="s">
        <v>153</v>
      </c>
      <c r="AW680" s="12" t="s">
        <v>33</v>
      </c>
      <c r="AX680" s="12" t="s">
        <v>80</v>
      </c>
      <c r="AY680" s="237" t="s">
        <v>145</v>
      </c>
    </row>
    <row r="681" s="1" customFormat="1" ht="22.5" customHeight="1">
      <c r="B681" s="37"/>
      <c r="C681" s="203" t="s">
        <v>960</v>
      </c>
      <c r="D681" s="203" t="s">
        <v>148</v>
      </c>
      <c r="E681" s="204" t="s">
        <v>961</v>
      </c>
      <c r="F681" s="205" t="s">
        <v>962</v>
      </c>
      <c r="G681" s="206" t="s">
        <v>167</v>
      </c>
      <c r="H681" s="207">
        <v>117.7</v>
      </c>
      <c r="I681" s="208"/>
      <c r="J681" s="209">
        <f>ROUND(I681*H681,2)</f>
        <v>0</v>
      </c>
      <c r="K681" s="205" t="s">
        <v>152</v>
      </c>
      <c r="L681" s="42"/>
      <c r="M681" s="210" t="s">
        <v>19</v>
      </c>
      <c r="N681" s="211" t="s">
        <v>43</v>
      </c>
      <c r="O681" s="78"/>
      <c r="P681" s="212">
        <f>O681*H681</f>
        <v>0</v>
      </c>
      <c r="Q681" s="212">
        <v>0.0089999999999999993</v>
      </c>
      <c r="R681" s="212">
        <f>Q681*H681</f>
        <v>1.0592999999999999</v>
      </c>
      <c r="S681" s="212">
        <v>0</v>
      </c>
      <c r="T681" s="213">
        <f>S681*H681</f>
        <v>0</v>
      </c>
      <c r="AR681" s="16" t="s">
        <v>253</v>
      </c>
      <c r="AT681" s="16" t="s">
        <v>148</v>
      </c>
      <c r="AU681" s="16" t="s">
        <v>82</v>
      </c>
      <c r="AY681" s="16" t="s">
        <v>145</v>
      </c>
      <c r="BE681" s="214">
        <f>IF(N681="základní",J681,0)</f>
        <v>0</v>
      </c>
      <c r="BF681" s="214">
        <f>IF(N681="snížená",J681,0)</f>
        <v>0</v>
      </c>
      <c r="BG681" s="214">
        <f>IF(N681="zákl. přenesená",J681,0)</f>
        <v>0</v>
      </c>
      <c r="BH681" s="214">
        <f>IF(N681="sníž. přenesená",J681,0)</f>
        <v>0</v>
      </c>
      <c r="BI681" s="214">
        <f>IF(N681="nulová",J681,0)</f>
        <v>0</v>
      </c>
      <c r="BJ681" s="16" t="s">
        <v>80</v>
      </c>
      <c r="BK681" s="214">
        <f>ROUND(I681*H681,2)</f>
        <v>0</v>
      </c>
      <c r="BL681" s="16" t="s">
        <v>253</v>
      </c>
      <c r="BM681" s="16" t="s">
        <v>963</v>
      </c>
    </row>
    <row r="682" s="1" customFormat="1">
      <c r="B682" s="37"/>
      <c r="C682" s="38"/>
      <c r="D682" s="217" t="s">
        <v>173</v>
      </c>
      <c r="E682" s="38"/>
      <c r="F682" s="248" t="s">
        <v>964</v>
      </c>
      <c r="G682" s="38"/>
      <c r="H682" s="38"/>
      <c r="I682" s="129"/>
      <c r="J682" s="38"/>
      <c r="K682" s="38"/>
      <c r="L682" s="42"/>
      <c r="M682" s="249"/>
      <c r="N682" s="78"/>
      <c r="O682" s="78"/>
      <c r="P682" s="78"/>
      <c r="Q682" s="78"/>
      <c r="R682" s="78"/>
      <c r="S682" s="78"/>
      <c r="T682" s="79"/>
      <c r="AT682" s="16" t="s">
        <v>173</v>
      </c>
      <c r="AU682" s="16" t="s">
        <v>82</v>
      </c>
    </row>
    <row r="683" s="11" customFormat="1">
      <c r="B683" s="215"/>
      <c r="C683" s="216"/>
      <c r="D683" s="217" t="s">
        <v>155</v>
      </c>
      <c r="E683" s="218" t="s">
        <v>19</v>
      </c>
      <c r="F683" s="219" t="s">
        <v>965</v>
      </c>
      <c r="G683" s="216"/>
      <c r="H683" s="220">
        <v>50.799999999999997</v>
      </c>
      <c r="I683" s="221"/>
      <c r="J683" s="216"/>
      <c r="K683" s="216"/>
      <c r="L683" s="222"/>
      <c r="M683" s="223"/>
      <c r="N683" s="224"/>
      <c r="O683" s="224"/>
      <c r="P683" s="224"/>
      <c r="Q683" s="224"/>
      <c r="R683" s="224"/>
      <c r="S683" s="224"/>
      <c r="T683" s="225"/>
      <c r="AT683" s="226" t="s">
        <v>155</v>
      </c>
      <c r="AU683" s="226" t="s">
        <v>82</v>
      </c>
      <c r="AV683" s="11" t="s">
        <v>82</v>
      </c>
      <c r="AW683" s="11" t="s">
        <v>33</v>
      </c>
      <c r="AX683" s="11" t="s">
        <v>72</v>
      </c>
      <c r="AY683" s="226" t="s">
        <v>145</v>
      </c>
    </row>
    <row r="684" s="13" customFormat="1">
      <c r="B684" s="238"/>
      <c r="C684" s="239"/>
      <c r="D684" s="217" t="s">
        <v>155</v>
      </c>
      <c r="E684" s="240" t="s">
        <v>19</v>
      </c>
      <c r="F684" s="241" t="s">
        <v>966</v>
      </c>
      <c r="G684" s="239"/>
      <c r="H684" s="240" t="s">
        <v>19</v>
      </c>
      <c r="I684" s="242"/>
      <c r="J684" s="239"/>
      <c r="K684" s="239"/>
      <c r="L684" s="243"/>
      <c r="M684" s="244"/>
      <c r="N684" s="245"/>
      <c r="O684" s="245"/>
      <c r="P684" s="245"/>
      <c r="Q684" s="245"/>
      <c r="R684" s="245"/>
      <c r="S684" s="245"/>
      <c r="T684" s="246"/>
      <c r="AT684" s="247" t="s">
        <v>155</v>
      </c>
      <c r="AU684" s="247" t="s">
        <v>82</v>
      </c>
      <c r="AV684" s="13" t="s">
        <v>80</v>
      </c>
      <c r="AW684" s="13" t="s">
        <v>33</v>
      </c>
      <c r="AX684" s="13" t="s">
        <v>72</v>
      </c>
      <c r="AY684" s="247" t="s">
        <v>145</v>
      </c>
    </row>
    <row r="685" s="11" customFormat="1">
      <c r="B685" s="215"/>
      <c r="C685" s="216"/>
      <c r="D685" s="217" t="s">
        <v>155</v>
      </c>
      <c r="E685" s="218" t="s">
        <v>19</v>
      </c>
      <c r="F685" s="219" t="s">
        <v>967</v>
      </c>
      <c r="G685" s="216"/>
      <c r="H685" s="220">
        <v>52.399999999999999</v>
      </c>
      <c r="I685" s="221"/>
      <c r="J685" s="216"/>
      <c r="K685" s="216"/>
      <c r="L685" s="222"/>
      <c r="M685" s="223"/>
      <c r="N685" s="224"/>
      <c r="O685" s="224"/>
      <c r="P685" s="224"/>
      <c r="Q685" s="224"/>
      <c r="R685" s="224"/>
      <c r="S685" s="224"/>
      <c r="T685" s="225"/>
      <c r="AT685" s="226" t="s">
        <v>155</v>
      </c>
      <c r="AU685" s="226" t="s">
        <v>82</v>
      </c>
      <c r="AV685" s="11" t="s">
        <v>82</v>
      </c>
      <c r="AW685" s="11" t="s">
        <v>33</v>
      </c>
      <c r="AX685" s="11" t="s">
        <v>72</v>
      </c>
      <c r="AY685" s="226" t="s">
        <v>145</v>
      </c>
    </row>
    <row r="686" s="13" customFormat="1">
      <c r="B686" s="238"/>
      <c r="C686" s="239"/>
      <c r="D686" s="217" t="s">
        <v>155</v>
      </c>
      <c r="E686" s="240" t="s">
        <v>19</v>
      </c>
      <c r="F686" s="241" t="s">
        <v>968</v>
      </c>
      <c r="G686" s="239"/>
      <c r="H686" s="240" t="s">
        <v>19</v>
      </c>
      <c r="I686" s="242"/>
      <c r="J686" s="239"/>
      <c r="K686" s="239"/>
      <c r="L686" s="243"/>
      <c r="M686" s="244"/>
      <c r="N686" s="245"/>
      <c r="O686" s="245"/>
      <c r="P686" s="245"/>
      <c r="Q686" s="245"/>
      <c r="R686" s="245"/>
      <c r="S686" s="245"/>
      <c r="T686" s="246"/>
      <c r="AT686" s="247" t="s">
        <v>155</v>
      </c>
      <c r="AU686" s="247" t="s">
        <v>82</v>
      </c>
      <c r="AV686" s="13" t="s">
        <v>80</v>
      </c>
      <c r="AW686" s="13" t="s">
        <v>33</v>
      </c>
      <c r="AX686" s="13" t="s">
        <v>72</v>
      </c>
      <c r="AY686" s="247" t="s">
        <v>145</v>
      </c>
    </row>
    <row r="687" s="11" customFormat="1">
      <c r="B687" s="215"/>
      <c r="C687" s="216"/>
      <c r="D687" s="217" t="s">
        <v>155</v>
      </c>
      <c r="E687" s="218" t="s">
        <v>19</v>
      </c>
      <c r="F687" s="219" t="s">
        <v>969</v>
      </c>
      <c r="G687" s="216"/>
      <c r="H687" s="220">
        <v>14.5</v>
      </c>
      <c r="I687" s="221"/>
      <c r="J687" s="216"/>
      <c r="K687" s="216"/>
      <c r="L687" s="222"/>
      <c r="M687" s="223"/>
      <c r="N687" s="224"/>
      <c r="O687" s="224"/>
      <c r="P687" s="224"/>
      <c r="Q687" s="224"/>
      <c r="R687" s="224"/>
      <c r="S687" s="224"/>
      <c r="T687" s="225"/>
      <c r="AT687" s="226" t="s">
        <v>155</v>
      </c>
      <c r="AU687" s="226" t="s">
        <v>82</v>
      </c>
      <c r="AV687" s="11" t="s">
        <v>82</v>
      </c>
      <c r="AW687" s="11" t="s">
        <v>33</v>
      </c>
      <c r="AX687" s="11" t="s">
        <v>72</v>
      </c>
      <c r="AY687" s="226" t="s">
        <v>145</v>
      </c>
    </row>
    <row r="688" s="13" customFormat="1">
      <c r="B688" s="238"/>
      <c r="C688" s="239"/>
      <c r="D688" s="217" t="s">
        <v>155</v>
      </c>
      <c r="E688" s="240" t="s">
        <v>19</v>
      </c>
      <c r="F688" s="241" t="s">
        <v>970</v>
      </c>
      <c r="G688" s="239"/>
      <c r="H688" s="240" t="s">
        <v>19</v>
      </c>
      <c r="I688" s="242"/>
      <c r="J688" s="239"/>
      <c r="K688" s="239"/>
      <c r="L688" s="243"/>
      <c r="M688" s="244"/>
      <c r="N688" s="245"/>
      <c r="O688" s="245"/>
      <c r="P688" s="245"/>
      <c r="Q688" s="245"/>
      <c r="R688" s="245"/>
      <c r="S688" s="245"/>
      <c r="T688" s="246"/>
      <c r="AT688" s="247" t="s">
        <v>155</v>
      </c>
      <c r="AU688" s="247" t="s">
        <v>82</v>
      </c>
      <c r="AV688" s="13" t="s">
        <v>80</v>
      </c>
      <c r="AW688" s="13" t="s">
        <v>33</v>
      </c>
      <c r="AX688" s="13" t="s">
        <v>72</v>
      </c>
      <c r="AY688" s="247" t="s">
        <v>145</v>
      </c>
    </row>
    <row r="689" s="12" customFormat="1">
      <c r="B689" s="227"/>
      <c r="C689" s="228"/>
      <c r="D689" s="217" t="s">
        <v>155</v>
      </c>
      <c r="E689" s="229" t="s">
        <v>19</v>
      </c>
      <c r="F689" s="230" t="s">
        <v>157</v>
      </c>
      <c r="G689" s="228"/>
      <c r="H689" s="231">
        <v>117.7</v>
      </c>
      <c r="I689" s="232"/>
      <c r="J689" s="228"/>
      <c r="K689" s="228"/>
      <c r="L689" s="233"/>
      <c r="M689" s="234"/>
      <c r="N689" s="235"/>
      <c r="O689" s="235"/>
      <c r="P689" s="235"/>
      <c r="Q689" s="235"/>
      <c r="R689" s="235"/>
      <c r="S689" s="235"/>
      <c r="T689" s="236"/>
      <c r="AT689" s="237" t="s">
        <v>155</v>
      </c>
      <c r="AU689" s="237" t="s">
        <v>82</v>
      </c>
      <c r="AV689" s="12" t="s">
        <v>153</v>
      </c>
      <c r="AW689" s="12" t="s">
        <v>33</v>
      </c>
      <c r="AX689" s="12" t="s">
        <v>80</v>
      </c>
      <c r="AY689" s="237" t="s">
        <v>145</v>
      </c>
    </row>
    <row r="690" s="1" customFormat="1" ht="22.5" customHeight="1">
      <c r="B690" s="37"/>
      <c r="C690" s="250" t="s">
        <v>971</v>
      </c>
      <c r="D690" s="250" t="s">
        <v>430</v>
      </c>
      <c r="E690" s="251" t="s">
        <v>956</v>
      </c>
      <c r="F690" s="252" t="s">
        <v>957</v>
      </c>
      <c r="G690" s="253" t="s">
        <v>167</v>
      </c>
      <c r="H690" s="254">
        <v>129.47</v>
      </c>
      <c r="I690" s="255"/>
      <c r="J690" s="256">
        <f>ROUND(I690*H690,2)</f>
        <v>0</v>
      </c>
      <c r="K690" s="252" t="s">
        <v>19</v>
      </c>
      <c r="L690" s="257"/>
      <c r="M690" s="258" t="s">
        <v>19</v>
      </c>
      <c r="N690" s="259" t="s">
        <v>43</v>
      </c>
      <c r="O690" s="78"/>
      <c r="P690" s="212">
        <f>O690*H690</f>
        <v>0</v>
      </c>
      <c r="Q690" s="212">
        <v>0.025000000000000001</v>
      </c>
      <c r="R690" s="212">
        <f>Q690*H690</f>
        <v>3.2367500000000002</v>
      </c>
      <c r="S690" s="212">
        <v>0</v>
      </c>
      <c r="T690" s="213">
        <f>S690*H690</f>
        <v>0</v>
      </c>
      <c r="AR690" s="16" t="s">
        <v>398</v>
      </c>
      <c r="AT690" s="16" t="s">
        <v>430</v>
      </c>
      <c r="AU690" s="16" t="s">
        <v>82</v>
      </c>
      <c r="AY690" s="16" t="s">
        <v>145</v>
      </c>
      <c r="BE690" s="214">
        <f>IF(N690="základní",J690,0)</f>
        <v>0</v>
      </c>
      <c r="BF690" s="214">
        <f>IF(N690="snížená",J690,0)</f>
        <v>0</v>
      </c>
      <c r="BG690" s="214">
        <f>IF(N690="zákl. přenesená",J690,0)</f>
        <v>0</v>
      </c>
      <c r="BH690" s="214">
        <f>IF(N690="sníž. přenesená",J690,0)</f>
        <v>0</v>
      </c>
      <c r="BI690" s="214">
        <f>IF(N690="nulová",J690,0)</f>
        <v>0</v>
      </c>
      <c r="BJ690" s="16" t="s">
        <v>80</v>
      </c>
      <c r="BK690" s="214">
        <f>ROUND(I690*H690,2)</f>
        <v>0</v>
      </c>
      <c r="BL690" s="16" t="s">
        <v>253</v>
      </c>
      <c r="BM690" s="16" t="s">
        <v>972</v>
      </c>
    </row>
    <row r="691" s="11" customFormat="1">
      <c r="B691" s="215"/>
      <c r="C691" s="216"/>
      <c r="D691" s="217" t="s">
        <v>155</v>
      </c>
      <c r="E691" s="216"/>
      <c r="F691" s="219" t="s">
        <v>973</v>
      </c>
      <c r="G691" s="216"/>
      <c r="H691" s="220">
        <v>129.47</v>
      </c>
      <c r="I691" s="221"/>
      <c r="J691" s="216"/>
      <c r="K691" s="216"/>
      <c r="L691" s="222"/>
      <c r="M691" s="223"/>
      <c r="N691" s="224"/>
      <c r="O691" s="224"/>
      <c r="P691" s="224"/>
      <c r="Q691" s="224"/>
      <c r="R691" s="224"/>
      <c r="S691" s="224"/>
      <c r="T691" s="225"/>
      <c r="AT691" s="226" t="s">
        <v>155</v>
      </c>
      <c r="AU691" s="226" t="s">
        <v>82</v>
      </c>
      <c r="AV691" s="11" t="s">
        <v>82</v>
      </c>
      <c r="AW691" s="11" t="s">
        <v>4</v>
      </c>
      <c r="AX691" s="11" t="s">
        <v>80</v>
      </c>
      <c r="AY691" s="226" t="s">
        <v>145</v>
      </c>
    </row>
    <row r="692" s="1" customFormat="1" ht="16.5" customHeight="1">
      <c r="B692" s="37"/>
      <c r="C692" s="203" t="s">
        <v>974</v>
      </c>
      <c r="D692" s="203" t="s">
        <v>148</v>
      </c>
      <c r="E692" s="204" t="s">
        <v>975</v>
      </c>
      <c r="F692" s="205" t="s">
        <v>976</v>
      </c>
      <c r="G692" s="206" t="s">
        <v>167</v>
      </c>
      <c r="H692" s="207">
        <v>14.48</v>
      </c>
      <c r="I692" s="208"/>
      <c r="J692" s="209">
        <f>ROUND(I692*H692,2)</f>
        <v>0</v>
      </c>
      <c r="K692" s="205" t="s">
        <v>152</v>
      </c>
      <c r="L692" s="42"/>
      <c r="M692" s="210" t="s">
        <v>19</v>
      </c>
      <c r="N692" s="211" t="s">
        <v>43</v>
      </c>
      <c r="O692" s="78"/>
      <c r="P692" s="212">
        <f>O692*H692</f>
        <v>0</v>
      </c>
      <c r="Q692" s="212">
        <v>0.0015</v>
      </c>
      <c r="R692" s="212">
        <f>Q692*H692</f>
        <v>0.02172</v>
      </c>
      <c r="S692" s="212">
        <v>0</v>
      </c>
      <c r="T692" s="213">
        <f>S692*H692</f>
        <v>0</v>
      </c>
      <c r="AR692" s="16" t="s">
        <v>253</v>
      </c>
      <c r="AT692" s="16" t="s">
        <v>148</v>
      </c>
      <c r="AU692" s="16" t="s">
        <v>82</v>
      </c>
      <c r="AY692" s="16" t="s">
        <v>145</v>
      </c>
      <c r="BE692" s="214">
        <f>IF(N692="základní",J692,0)</f>
        <v>0</v>
      </c>
      <c r="BF692" s="214">
        <f>IF(N692="snížená",J692,0)</f>
        <v>0</v>
      </c>
      <c r="BG692" s="214">
        <f>IF(N692="zákl. přenesená",J692,0)</f>
        <v>0</v>
      </c>
      <c r="BH692" s="214">
        <f>IF(N692="sníž. přenesená",J692,0)</f>
        <v>0</v>
      </c>
      <c r="BI692" s="214">
        <f>IF(N692="nulová",J692,0)</f>
        <v>0</v>
      </c>
      <c r="BJ692" s="16" t="s">
        <v>80</v>
      </c>
      <c r="BK692" s="214">
        <f>ROUND(I692*H692,2)</f>
        <v>0</v>
      </c>
      <c r="BL692" s="16" t="s">
        <v>253</v>
      </c>
      <c r="BM692" s="16" t="s">
        <v>977</v>
      </c>
    </row>
    <row r="693" s="1" customFormat="1">
      <c r="B693" s="37"/>
      <c r="C693" s="38"/>
      <c r="D693" s="217" t="s">
        <v>173</v>
      </c>
      <c r="E693" s="38"/>
      <c r="F693" s="248" t="s">
        <v>978</v>
      </c>
      <c r="G693" s="38"/>
      <c r="H693" s="38"/>
      <c r="I693" s="129"/>
      <c r="J693" s="38"/>
      <c r="K693" s="38"/>
      <c r="L693" s="42"/>
      <c r="M693" s="249"/>
      <c r="N693" s="78"/>
      <c r="O693" s="78"/>
      <c r="P693" s="78"/>
      <c r="Q693" s="78"/>
      <c r="R693" s="78"/>
      <c r="S693" s="78"/>
      <c r="T693" s="79"/>
      <c r="AT693" s="16" t="s">
        <v>173</v>
      </c>
      <c r="AU693" s="16" t="s">
        <v>82</v>
      </c>
    </row>
    <row r="694" s="11" customFormat="1">
      <c r="B694" s="215"/>
      <c r="C694" s="216"/>
      <c r="D694" s="217" t="s">
        <v>155</v>
      </c>
      <c r="E694" s="218" t="s">
        <v>19</v>
      </c>
      <c r="F694" s="219" t="s">
        <v>979</v>
      </c>
      <c r="G694" s="216"/>
      <c r="H694" s="220">
        <v>6.9199999999999999</v>
      </c>
      <c r="I694" s="221"/>
      <c r="J694" s="216"/>
      <c r="K694" s="216"/>
      <c r="L694" s="222"/>
      <c r="M694" s="223"/>
      <c r="N694" s="224"/>
      <c r="O694" s="224"/>
      <c r="P694" s="224"/>
      <c r="Q694" s="224"/>
      <c r="R694" s="224"/>
      <c r="S694" s="224"/>
      <c r="T694" s="225"/>
      <c r="AT694" s="226" t="s">
        <v>155</v>
      </c>
      <c r="AU694" s="226" t="s">
        <v>82</v>
      </c>
      <c r="AV694" s="11" t="s">
        <v>82</v>
      </c>
      <c r="AW694" s="11" t="s">
        <v>33</v>
      </c>
      <c r="AX694" s="11" t="s">
        <v>72</v>
      </c>
      <c r="AY694" s="226" t="s">
        <v>145</v>
      </c>
    </row>
    <row r="695" s="13" customFormat="1">
      <c r="B695" s="238"/>
      <c r="C695" s="239"/>
      <c r="D695" s="217" t="s">
        <v>155</v>
      </c>
      <c r="E695" s="240" t="s">
        <v>19</v>
      </c>
      <c r="F695" s="241" t="s">
        <v>980</v>
      </c>
      <c r="G695" s="239"/>
      <c r="H695" s="240" t="s">
        <v>19</v>
      </c>
      <c r="I695" s="242"/>
      <c r="J695" s="239"/>
      <c r="K695" s="239"/>
      <c r="L695" s="243"/>
      <c r="M695" s="244"/>
      <c r="N695" s="245"/>
      <c r="O695" s="245"/>
      <c r="P695" s="245"/>
      <c r="Q695" s="245"/>
      <c r="R695" s="245"/>
      <c r="S695" s="245"/>
      <c r="T695" s="246"/>
      <c r="AT695" s="247" t="s">
        <v>155</v>
      </c>
      <c r="AU695" s="247" t="s">
        <v>82</v>
      </c>
      <c r="AV695" s="13" t="s">
        <v>80</v>
      </c>
      <c r="AW695" s="13" t="s">
        <v>33</v>
      </c>
      <c r="AX695" s="13" t="s">
        <v>72</v>
      </c>
      <c r="AY695" s="247" t="s">
        <v>145</v>
      </c>
    </row>
    <row r="696" s="11" customFormat="1">
      <c r="B696" s="215"/>
      <c r="C696" s="216"/>
      <c r="D696" s="217" t="s">
        <v>155</v>
      </c>
      <c r="E696" s="218" t="s">
        <v>19</v>
      </c>
      <c r="F696" s="219" t="s">
        <v>981</v>
      </c>
      <c r="G696" s="216"/>
      <c r="H696" s="220">
        <v>5.5599999999999996</v>
      </c>
      <c r="I696" s="221"/>
      <c r="J696" s="216"/>
      <c r="K696" s="216"/>
      <c r="L696" s="222"/>
      <c r="M696" s="223"/>
      <c r="N696" s="224"/>
      <c r="O696" s="224"/>
      <c r="P696" s="224"/>
      <c r="Q696" s="224"/>
      <c r="R696" s="224"/>
      <c r="S696" s="224"/>
      <c r="T696" s="225"/>
      <c r="AT696" s="226" t="s">
        <v>155</v>
      </c>
      <c r="AU696" s="226" t="s">
        <v>82</v>
      </c>
      <c r="AV696" s="11" t="s">
        <v>82</v>
      </c>
      <c r="AW696" s="11" t="s">
        <v>33</v>
      </c>
      <c r="AX696" s="11" t="s">
        <v>72</v>
      </c>
      <c r="AY696" s="226" t="s">
        <v>145</v>
      </c>
    </row>
    <row r="697" s="13" customFormat="1">
      <c r="B697" s="238"/>
      <c r="C697" s="239"/>
      <c r="D697" s="217" t="s">
        <v>155</v>
      </c>
      <c r="E697" s="240" t="s">
        <v>19</v>
      </c>
      <c r="F697" s="241" t="s">
        <v>982</v>
      </c>
      <c r="G697" s="239"/>
      <c r="H697" s="240" t="s">
        <v>19</v>
      </c>
      <c r="I697" s="242"/>
      <c r="J697" s="239"/>
      <c r="K697" s="239"/>
      <c r="L697" s="243"/>
      <c r="M697" s="244"/>
      <c r="N697" s="245"/>
      <c r="O697" s="245"/>
      <c r="P697" s="245"/>
      <c r="Q697" s="245"/>
      <c r="R697" s="245"/>
      <c r="S697" s="245"/>
      <c r="T697" s="246"/>
      <c r="AT697" s="247" t="s">
        <v>155</v>
      </c>
      <c r="AU697" s="247" t="s">
        <v>82</v>
      </c>
      <c r="AV697" s="13" t="s">
        <v>80</v>
      </c>
      <c r="AW697" s="13" t="s">
        <v>33</v>
      </c>
      <c r="AX697" s="13" t="s">
        <v>72</v>
      </c>
      <c r="AY697" s="247" t="s">
        <v>145</v>
      </c>
    </row>
    <row r="698" s="11" customFormat="1">
      <c r="B698" s="215"/>
      <c r="C698" s="216"/>
      <c r="D698" s="217" t="s">
        <v>155</v>
      </c>
      <c r="E698" s="218" t="s">
        <v>19</v>
      </c>
      <c r="F698" s="219" t="s">
        <v>82</v>
      </c>
      <c r="G698" s="216"/>
      <c r="H698" s="220">
        <v>2</v>
      </c>
      <c r="I698" s="221"/>
      <c r="J698" s="216"/>
      <c r="K698" s="216"/>
      <c r="L698" s="222"/>
      <c r="M698" s="223"/>
      <c r="N698" s="224"/>
      <c r="O698" s="224"/>
      <c r="P698" s="224"/>
      <c r="Q698" s="224"/>
      <c r="R698" s="224"/>
      <c r="S698" s="224"/>
      <c r="T698" s="225"/>
      <c r="AT698" s="226" t="s">
        <v>155</v>
      </c>
      <c r="AU698" s="226" t="s">
        <v>82</v>
      </c>
      <c r="AV698" s="11" t="s">
        <v>82</v>
      </c>
      <c r="AW698" s="11" t="s">
        <v>33</v>
      </c>
      <c r="AX698" s="11" t="s">
        <v>72</v>
      </c>
      <c r="AY698" s="226" t="s">
        <v>145</v>
      </c>
    </row>
    <row r="699" s="13" customFormat="1">
      <c r="B699" s="238"/>
      <c r="C699" s="239"/>
      <c r="D699" s="217" t="s">
        <v>155</v>
      </c>
      <c r="E699" s="240" t="s">
        <v>19</v>
      </c>
      <c r="F699" s="241" t="s">
        <v>983</v>
      </c>
      <c r="G699" s="239"/>
      <c r="H699" s="240" t="s">
        <v>19</v>
      </c>
      <c r="I699" s="242"/>
      <c r="J699" s="239"/>
      <c r="K699" s="239"/>
      <c r="L699" s="243"/>
      <c r="M699" s="244"/>
      <c r="N699" s="245"/>
      <c r="O699" s="245"/>
      <c r="P699" s="245"/>
      <c r="Q699" s="245"/>
      <c r="R699" s="245"/>
      <c r="S699" s="245"/>
      <c r="T699" s="246"/>
      <c r="AT699" s="247" t="s">
        <v>155</v>
      </c>
      <c r="AU699" s="247" t="s">
        <v>82</v>
      </c>
      <c r="AV699" s="13" t="s">
        <v>80</v>
      </c>
      <c r="AW699" s="13" t="s">
        <v>33</v>
      </c>
      <c r="AX699" s="13" t="s">
        <v>72</v>
      </c>
      <c r="AY699" s="247" t="s">
        <v>145</v>
      </c>
    </row>
    <row r="700" s="12" customFormat="1">
      <c r="B700" s="227"/>
      <c r="C700" s="228"/>
      <c r="D700" s="217" t="s">
        <v>155</v>
      </c>
      <c r="E700" s="229" t="s">
        <v>19</v>
      </c>
      <c r="F700" s="230" t="s">
        <v>157</v>
      </c>
      <c r="G700" s="228"/>
      <c r="H700" s="231">
        <v>14.48</v>
      </c>
      <c r="I700" s="232"/>
      <c r="J700" s="228"/>
      <c r="K700" s="228"/>
      <c r="L700" s="233"/>
      <c r="M700" s="234"/>
      <c r="N700" s="235"/>
      <c r="O700" s="235"/>
      <c r="P700" s="235"/>
      <c r="Q700" s="235"/>
      <c r="R700" s="235"/>
      <c r="S700" s="235"/>
      <c r="T700" s="236"/>
      <c r="AT700" s="237" t="s">
        <v>155</v>
      </c>
      <c r="AU700" s="237" t="s">
        <v>82</v>
      </c>
      <c r="AV700" s="12" t="s">
        <v>153</v>
      </c>
      <c r="AW700" s="12" t="s">
        <v>33</v>
      </c>
      <c r="AX700" s="12" t="s">
        <v>80</v>
      </c>
      <c r="AY700" s="237" t="s">
        <v>145</v>
      </c>
    </row>
    <row r="701" s="1" customFormat="1" ht="22.5" customHeight="1">
      <c r="B701" s="37"/>
      <c r="C701" s="203" t="s">
        <v>984</v>
      </c>
      <c r="D701" s="203" t="s">
        <v>148</v>
      </c>
      <c r="E701" s="204" t="s">
        <v>985</v>
      </c>
      <c r="F701" s="205" t="s">
        <v>986</v>
      </c>
      <c r="G701" s="206" t="s">
        <v>182</v>
      </c>
      <c r="H701" s="207">
        <v>5.6239999999999997</v>
      </c>
      <c r="I701" s="208"/>
      <c r="J701" s="209">
        <f>ROUND(I701*H701,2)</f>
        <v>0</v>
      </c>
      <c r="K701" s="205" t="s">
        <v>152</v>
      </c>
      <c r="L701" s="42"/>
      <c r="M701" s="210" t="s">
        <v>19</v>
      </c>
      <c r="N701" s="211" t="s">
        <v>43</v>
      </c>
      <c r="O701" s="78"/>
      <c r="P701" s="212">
        <f>O701*H701</f>
        <v>0</v>
      </c>
      <c r="Q701" s="212">
        <v>0</v>
      </c>
      <c r="R701" s="212">
        <f>Q701*H701</f>
        <v>0</v>
      </c>
      <c r="S701" s="212">
        <v>0</v>
      </c>
      <c r="T701" s="213">
        <f>S701*H701</f>
        <v>0</v>
      </c>
      <c r="AR701" s="16" t="s">
        <v>253</v>
      </c>
      <c r="AT701" s="16" t="s">
        <v>148</v>
      </c>
      <c r="AU701" s="16" t="s">
        <v>82</v>
      </c>
      <c r="AY701" s="16" t="s">
        <v>145</v>
      </c>
      <c r="BE701" s="214">
        <f>IF(N701="základní",J701,0)</f>
        <v>0</v>
      </c>
      <c r="BF701" s="214">
        <f>IF(N701="snížená",J701,0)</f>
        <v>0</v>
      </c>
      <c r="BG701" s="214">
        <f>IF(N701="zákl. přenesená",J701,0)</f>
        <v>0</v>
      </c>
      <c r="BH701" s="214">
        <f>IF(N701="sníž. přenesená",J701,0)</f>
        <v>0</v>
      </c>
      <c r="BI701" s="214">
        <f>IF(N701="nulová",J701,0)</f>
        <v>0</v>
      </c>
      <c r="BJ701" s="16" t="s">
        <v>80</v>
      </c>
      <c r="BK701" s="214">
        <f>ROUND(I701*H701,2)</f>
        <v>0</v>
      </c>
      <c r="BL701" s="16" t="s">
        <v>253</v>
      </c>
      <c r="BM701" s="16" t="s">
        <v>987</v>
      </c>
    </row>
    <row r="702" s="1" customFormat="1">
      <c r="B702" s="37"/>
      <c r="C702" s="38"/>
      <c r="D702" s="217" t="s">
        <v>173</v>
      </c>
      <c r="E702" s="38"/>
      <c r="F702" s="248" t="s">
        <v>821</v>
      </c>
      <c r="G702" s="38"/>
      <c r="H702" s="38"/>
      <c r="I702" s="129"/>
      <c r="J702" s="38"/>
      <c r="K702" s="38"/>
      <c r="L702" s="42"/>
      <c r="M702" s="249"/>
      <c r="N702" s="78"/>
      <c r="O702" s="78"/>
      <c r="P702" s="78"/>
      <c r="Q702" s="78"/>
      <c r="R702" s="78"/>
      <c r="S702" s="78"/>
      <c r="T702" s="79"/>
      <c r="AT702" s="16" t="s">
        <v>173</v>
      </c>
      <c r="AU702" s="16" t="s">
        <v>82</v>
      </c>
    </row>
    <row r="703" s="1" customFormat="1" ht="22.5" customHeight="1">
      <c r="B703" s="37"/>
      <c r="C703" s="203" t="s">
        <v>988</v>
      </c>
      <c r="D703" s="203" t="s">
        <v>148</v>
      </c>
      <c r="E703" s="204" t="s">
        <v>989</v>
      </c>
      <c r="F703" s="205" t="s">
        <v>990</v>
      </c>
      <c r="G703" s="206" t="s">
        <v>182</v>
      </c>
      <c r="H703" s="207">
        <v>5.6239999999999997</v>
      </c>
      <c r="I703" s="208"/>
      <c r="J703" s="209">
        <f>ROUND(I703*H703,2)</f>
        <v>0</v>
      </c>
      <c r="K703" s="205" t="s">
        <v>152</v>
      </c>
      <c r="L703" s="42"/>
      <c r="M703" s="210" t="s">
        <v>19</v>
      </c>
      <c r="N703" s="211" t="s">
        <v>43</v>
      </c>
      <c r="O703" s="78"/>
      <c r="P703" s="212">
        <f>O703*H703</f>
        <v>0</v>
      </c>
      <c r="Q703" s="212">
        <v>0</v>
      </c>
      <c r="R703" s="212">
        <f>Q703*H703</f>
        <v>0</v>
      </c>
      <c r="S703" s="212">
        <v>0</v>
      </c>
      <c r="T703" s="213">
        <f>S703*H703</f>
        <v>0</v>
      </c>
      <c r="AR703" s="16" t="s">
        <v>253</v>
      </c>
      <c r="AT703" s="16" t="s">
        <v>148</v>
      </c>
      <c r="AU703" s="16" t="s">
        <v>82</v>
      </c>
      <c r="AY703" s="16" t="s">
        <v>145</v>
      </c>
      <c r="BE703" s="214">
        <f>IF(N703="základní",J703,0)</f>
        <v>0</v>
      </c>
      <c r="BF703" s="214">
        <f>IF(N703="snížená",J703,0)</f>
        <v>0</v>
      </c>
      <c r="BG703" s="214">
        <f>IF(N703="zákl. přenesená",J703,0)</f>
        <v>0</v>
      </c>
      <c r="BH703" s="214">
        <f>IF(N703="sníž. přenesená",J703,0)</f>
        <v>0</v>
      </c>
      <c r="BI703" s="214">
        <f>IF(N703="nulová",J703,0)</f>
        <v>0</v>
      </c>
      <c r="BJ703" s="16" t="s">
        <v>80</v>
      </c>
      <c r="BK703" s="214">
        <f>ROUND(I703*H703,2)</f>
        <v>0</v>
      </c>
      <c r="BL703" s="16" t="s">
        <v>253</v>
      </c>
      <c r="BM703" s="16" t="s">
        <v>991</v>
      </c>
    </row>
    <row r="704" s="1" customFormat="1">
      <c r="B704" s="37"/>
      <c r="C704" s="38"/>
      <c r="D704" s="217" t="s">
        <v>173</v>
      </c>
      <c r="E704" s="38"/>
      <c r="F704" s="248" t="s">
        <v>821</v>
      </c>
      <c r="G704" s="38"/>
      <c r="H704" s="38"/>
      <c r="I704" s="129"/>
      <c r="J704" s="38"/>
      <c r="K704" s="38"/>
      <c r="L704" s="42"/>
      <c r="M704" s="249"/>
      <c r="N704" s="78"/>
      <c r="O704" s="78"/>
      <c r="P704" s="78"/>
      <c r="Q704" s="78"/>
      <c r="R704" s="78"/>
      <c r="S704" s="78"/>
      <c r="T704" s="79"/>
      <c r="AT704" s="16" t="s">
        <v>173</v>
      </c>
      <c r="AU704" s="16" t="s">
        <v>82</v>
      </c>
    </row>
    <row r="705" s="10" customFormat="1" ht="22.8" customHeight="1">
      <c r="B705" s="187"/>
      <c r="C705" s="188"/>
      <c r="D705" s="189" t="s">
        <v>71</v>
      </c>
      <c r="E705" s="201" t="s">
        <v>992</v>
      </c>
      <c r="F705" s="201" t="s">
        <v>993</v>
      </c>
      <c r="G705" s="188"/>
      <c r="H705" s="188"/>
      <c r="I705" s="191"/>
      <c r="J705" s="202">
        <f>BK705</f>
        <v>0</v>
      </c>
      <c r="K705" s="188"/>
      <c r="L705" s="193"/>
      <c r="M705" s="194"/>
      <c r="N705" s="195"/>
      <c r="O705" s="195"/>
      <c r="P705" s="196">
        <f>SUM(P706:P747)</f>
        <v>0</v>
      </c>
      <c r="Q705" s="195"/>
      <c r="R705" s="196">
        <f>SUM(R706:R747)</f>
        <v>2.2494556399999999</v>
      </c>
      <c r="S705" s="195"/>
      <c r="T705" s="197">
        <f>SUM(T706:T747)</f>
        <v>0.62906399999999996</v>
      </c>
      <c r="AR705" s="198" t="s">
        <v>82</v>
      </c>
      <c r="AT705" s="199" t="s">
        <v>71</v>
      </c>
      <c r="AU705" s="199" t="s">
        <v>80</v>
      </c>
      <c r="AY705" s="198" t="s">
        <v>145</v>
      </c>
      <c r="BK705" s="200">
        <f>SUM(BK706:BK747)</f>
        <v>0</v>
      </c>
    </row>
    <row r="706" s="1" customFormat="1" ht="16.5" customHeight="1">
      <c r="B706" s="37"/>
      <c r="C706" s="203" t="s">
        <v>994</v>
      </c>
      <c r="D706" s="203" t="s">
        <v>148</v>
      </c>
      <c r="E706" s="204" t="s">
        <v>995</v>
      </c>
      <c r="F706" s="205" t="s">
        <v>996</v>
      </c>
      <c r="G706" s="206" t="s">
        <v>167</v>
      </c>
      <c r="H706" s="207">
        <v>213.19999999999999</v>
      </c>
      <c r="I706" s="208"/>
      <c r="J706" s="209">
        <f>ROUND(I706*H706,2)</f>
        <v>0</v>
      </c>
      <c r="K706" s="205" t="s">
        <v>152</v>
      </c>
      <c r="L706" s="42"/>
      <c r="M706" s="210" t="s">
        <v>19</v>
      </c>
      <c r="N706" s="211" t="s">
        <v>43</v>
      </c>
      <c r="O706" s="78"/>
      <c r="P706" s="212">
        <f>O706*H706</f>
        <v>0</v>
      </c>
      <c r="Q706" s="212">
        <v>0</v>
      </c>
      <c r="R706" s="212">
        <f>Q706*H706</f>
        <v>0</v>
      </c>
      <c r="S706" s="212">
        <v>0</v>
      </c>
      <c r="T706" s="213">
        <f>S706*H706</f>
        <v>0</v>
      </c>
      <c r="AR706" s="16" t="s">
        <v>253</v>
      </c>
      <c r="AT706" s="16" t="s">
        <v>148</v>
      </c>
      <c r="AU706" s="16" t="s">
        <v>82</v>
      </c>
      <c r="AY706" s="16" t="s">
        <v>145</v>
      </c>
      <c r="BE706" s="214">
        <f>IF(N706="základní",J706,0)</f>
        <v>0</v>
      </c>
      <c r="BF706" s="214">
        <f>IF(N706="snížená",J706,0)</f>
        <v>0</v>
      </c>
      <c r="BG706" s="214">
        <f>IF(N706="zákl. přenesená",J706,0)</f>
        <v>0</v>
      </c>
      <c r="BH706" s="214">
        <f>IF(N706="sníž. přenesená",J706,0)</f>
        <v>0</v>
      </c>
      <c r="BI706" s="214">
        <f>IF(N706="nulová",J706,0)</f>
        <v>0</v>
      </c>
      <c r="BJ706" s="16" t="s">
        <v>80</v>
      </c>
      <c r="BK706" s="214">
        <f>ROUND(I706*H706,2)</f>
        <v>0</v>
      </c>
      <c r="BL706" s="16" t="s">
        <v>253</v>
      </c>
      <c r="BM706" s="16" t="s">
        <v>997</v>
      </c>
    </row>
    <row r="707" s="1" customFormat="1">
      <c r="B707" s="37"/>
      <c r="C707" s="38"/>
      <c r="D707" s="217" t="s">
        <v>173</v>
      </c>
      <c r="E707" s="38"/>
      <c r="F707" s="248" t="s">
        <v>998</v>
      </c>
      <c r="G707" s="38"/>
      <c r="H707" s="38"/>
      <c r="I707" s="129"/>
      <c r="J707" s="38"/>
      <c r="K707" s="38"/>
      <c r="L707" s="42"/>
      <c r="M707" s="249"/>
      <c r="N707" s="78"/>
      <c r="O707" s="78"/>
      <c r="P707" s="78"/>
      <c r="Q707" s="78"/>
      <c r="R707" s="78"/>
      <c r="S707" s="78"/>
      <c r="T707" s="79"/>
      <c r="AT707" s="16" t="s">
        <v>173</v>
      </c>
      <c r="AU707" s="16" t="s">
        <v>82</v>
      </c>
    </row>
    <row r="708" s="1" customFormat="1" ht="16.5" customHeight="1">
      <c r="B708" s="37"/>
      <c r="C708" s="203" t="s">
        <v>999</v>
      </c>
      <c r="D708" s="203" t="s">
        <v>148</v>
      </c>
      <c r="E708" s="204" t="s">
        <v>1000</v>
      </c>
      <c r="F708" s="205" t="s">
        <v>1001</v>
      </c>
      <c r="G708" s="206" t="s">
        <v>167</v>
      </c>
      <c r="H708" s="207">
        <v>213.19999999999999</v>
      </c>
      <c r="I708" s="208"/>
      <c r="J708" s="209">
        <f>ROUND(I708*H708,2)</f>
        <v>0</v>
      </c>
      <c r="K708" s="205" t="s">
        <v>152</v>
      </c>
      <c r="L708" s="42"/>
      <c r="M708" s="210" t="s">
        <v>19</v>
      </c>
      <c r="N708" s="211" t="s">
        <v>43</v>
      </c>
      <c r="O708" s="78"/>
      <c r="P708" s="212">
        <f>O708*H708</f>
        <v>0</v>
      </c>
      <c r="Q708" s="212">
        <v>3.0000000000000001E-05</v>
      </c>
      <c r="R708" s="212">
        <f>Q708*H708</f>
        <v>0.0063959999999999998</v>
      </c>
      <c r="S708" s="212">
        <v>0</v>
      </c>
      <c r="T708" s="213">
        <f>S708*H708</f>
        <v>0</v>
      </c>
      <c r="AR708" s="16" t="s">
        <v>253</v>
      </c>
      <c r="AT708" s="16" t="s">
        <v>148</v>
      </c>
      <c r="AU708" s="16" t="s">
        <v>82</v>
      </c>
      <c r="AY708" s="16" t="s">
        <v>145</v>
      </c>
      <c r="BE708" s="214">
        <f>IF(N708="základní",J708,0)</f>
        <v>0</v>
      </c>
      <c r="BF708" s="214">
        <f>IF(N708="snížená",J708,0)</f>
        <v>0</v>
      </c>
      <c r="BG708" s="214">
        <f>IF(N708="zákl. přenesená",J708,0)</f>
        <v>0</v>
      </c>
      <c r="BH708" s="214">
        <f>IF(N708="sníž. přenesená",J708,0)</f>
        <v>0</v>
      </c>
      <c r="BI708" s="214">
        <f>IF(N708="nulová",J708,0)</f>
        <v>0</v>
      </c>
      <c r="BJ708" s="16" t="s">
        <v>80</v>
      </c>
      <c r="BK708" s="214">
        <f>ROUND(I708*H708,2)</f>
        <v>0</v>
      </c>
      <c r="BL708" s="16" t="s">
        <v>253</v>
      </c>
      <c r="BM708" s="16" t="s">
        <v>1002</v>
      </c>
    </row>
    <row r="709" s="1" customFormat="1">
      <c r="B709" s="37"/>
      <c r="C709" s="38"/>
      <c r="D709" s="217" t="s">
        <v>173</v>
      </c>
      <c r="E709" s="38"/>
      <c r="F709" s="248" t="s">
        <v>998</v>
      </c>
      <c r="G709" s="38"/>
      <c r="H709" s="38"/>
      <c r="I709" s="129"/>
      <c r="J709" s="38"/>
      <c r="K709" s="38"/>
      <c r="L709" s="42"/>
      <c r="M709" s="249"/>
      <c r="N709" s="78"/>
      <c r="O709" s="78"/>
      <c r="P709" s="78"/>
      <c r="Q709" s="78"/>
      <c r="R709" s="78"/>
      <c r="S709" s="78"/>
      <c r="T709" s="79"/>
      <c r="AT709" s="16" t="s">
        <v>173</v>
      </c>
      <c r="AU709" s="16" t="s">
        <v>82</v>
      </c>
    </row>
    <row r="710" s="11" customFormat="1">
      <c r="B710" s="215"/>
      <c r="C710" s="216"/>
      <c r="D710" s="217" t="s">
        <v>155</v>
      </c>
      <c r="E710" s="218" t="s">
        <v>19</v>
      </c>
      <c r="F710" s="219" t="s">
        <v>1003</v>
      </c>
      <c r="G710" s="216"/>
      <c r="H710" s="220">
        <v>213.19999999999999</v>
      </c>
      <c r="I710" s="221"/>
      <c r="J710" s="216"/>
      <c r="K710" s="216"/>
      <c r="L710" s="222"/>
      <c r="M710" s="223"/>
      <c r="N710" s="224"/>
      <c r="O710" s="224"/>
      <c r="P710" s="224"/>
      <c r="Q710" s="224"/>
      <c r="R710" s="224"/>
      <c r="S710" s="224"/>
      <c r="T710" s="225"/>
      <c r="AT710" s="226" t="s">
        <v>155</v>
      </c>
      <c r="AU710" s="226" t="s">
        <v>82</v>
      </c>
      <c r="AV710" s="11" t="s">
        <v>82</v>
      </c>
      <c r="AW710" s="11" t="s">
        <v>33</v>
      </c>
      <c r="AX710" s="11" t="s">
        <v>72</v>
      </c>
      <c r="AY710" s="226" t="s">
        <v>145</v>
      </c>
    </row>
    <row r="711" s="12" customFormat="1">
      <c r="B711" s="227"/>
      <c r="C711" s="228"/>
      <c r="D711" s="217" t="s">
        <v>155</v>
      </c>
      <c r="E711" s="229" t="s">
        <v>19</v>
      </c>
      <c r="F711" s="230" t="s">
        <v>157</v>
      </c>
      <c r="G711" s="228"/>
      <c r="H711" s="231">
        <v>213.19999999999999</v>
      </c>
      <c r="I711" s="232"/>
      <c r="J711" s="228"/>
      <c r="K711" s="228"/>
      <c r="L711" s="233"/>
      <c r="M711" s="234"/>
      <c r="N711" s="235"/>
      <c r="O711" s="235"/>
      <c r="P711" s="235"/>
      <c r="Q711" s="235"/>
      <c r="R711" s="235"/>
      <c r="S711" s="235"/>
      <c r="T711" s="236"/>
      <c r="AT711" s="237" t="s">
        <v>155</v>
      </c>
      <c r="AU711" s="237" t="s">
        <v>82</v>
      </c>
      <c r="AV711" s="12" t="s">
        <v>153</v>
      </c>
      <c r="AW711" s="12" t="s">
        <v>33</v>
      </c>
      <c r="AX711" s="12" t="s">
        <v>80</v>
      </c>
      <c r="AY711" s="237" t="s">
        <v>145</v>
      </c>
    </row>
    <row r="712" s="1" customFormat="1" ht="16.5" customHeight="1">
      <c r="B712" s="37"/>
      <c r="C712" s="203" t="s">
        <v>1004</v>
      </c>
      <c r="D712" s="203" t="s">
        <v>148</v>
      </c>
      <c r="E712" s="204" t="s">
        <v>1005</v>
      </c>
      <c r="F712" s="205" t="s">
        <v>1006</v>
      </c>
      <c r="G712" s="206" t="s">
        <v>167</v>
      </c>
      <c r="H712" s="207">
        <v>213.19999999999999</v>
      </c>
      <c r="I712" s="208"/>
      <c r="J712" s="209">
        <f>ROUND(I712*H712,2)</f>
        <v>0</v>
      </c>
      <c r="K712" s="205" t="s">
        <v>152</v>
      </c>
      <c r="L712" s="42"/>
      <c r="M712" s="210" t="s">
        <v>19</v>
      </c>
      <c r="N712" s="211" t="s">
        <v>43</v>
      </c>
      <c r="O712" s="78"/>
      <c r="P712" s="212">
        <f>O712*H712</f>
        <v>0</v>
      </c>
      <c r="Q712" s="212">
        <v>0.0074999999999999997</v>
      </c>
      <c r="R712" s="212">
        <f>Q712*H712</f>
        <v>1.5989999999999998</v>
      </c>
      <c r="S712" s="212">
        <v>0</v>
      </c>
      <c r="T712" s="213">
        <f>S712*H712</f>
        <v>0</v>
      </c>
      <c r="AR712" s="16" t="s">
        <v>253</v>
      </c>
      <c r="AT712" s="16" t="s">
        <v>148</v>
      </c>
      <c r="AU712" s="16" t="s">
        <v>82</v>
      </c>
      <c r="AY712" s="16" t="s">
        <v>145</v>
      </c>
      <c r="BE712" s="214">
        <f>IF(N712="základní",J712,0)</f>
        <v>0</v>
      </c>
      <c r="BF712" s="214">
        <f>IF(N712="snížená",J712,0)</f>
        <v>0</v>
      </c>
      <c r="BG712" s="214">
        <f>IF(N712="zákl. přenesená",J712,0)</f>
        <v>0</v>
      </c>
      <c r="BH712" s="214">
        <f>IF(N712="sníž. přenesená",J712,0)</f>
        <v>0</v>
      </c>
      <c r="BI712" s="214">
        <f>IF(N712="nulová",J712,0)</f>
        <v>0</v>
      </c>
      <c r="BJ712" s="16" t="s">
        <v>80</v>
      </c>
      <c r="BK712" s="214">
        <f>ROUND(I712*H712,2)</f>
        <v>0</v>
      </c>
      <c r="BL712" s="16" t="s">
        <v>253</v>
      </c>
      <c r="BM712" s="16" t="s">
        <v>1007</v>
      </c>
    </row>
    <row r="713" s="1" customFormat="1">
      <c r="B713" s="37"/>
      <c r="C713" s="38"/>
      <c r="D713" s="217" t="s">
        <v>173</v>
      </c>
      <c r="E713" s="38"/>
      <c r="F713" s="248" t="s">
        <v>998</v>
      </c>
      <c r="G713" s="38"/>
      <c r="H713" s="38"/>
      <c r="I713" s="129"/>
      <c r="J713" s="38"/>
      <c r="K713" s="38"/>
      <c r="L713" s="42"/>
      <c r="M713" s="249"/>
      <c r="N713" s="78"/>
      <c r="O713" s="78"/>
      <c r="P713" s="78"/>
      <c r="Q713" s="78"/>
      <c r="R713" s="78"/>
      <c r="S713" s="78"/>
      <c r="T713" s="79"/>
      <c r="AT713" s="16" t="s">
        <v>173</v>
      </c>
      <c r="AU713" s="16" t="s">
        <v>82</v>
      </c>
    </row>
    <row r="714" s="11" customFormat="1">
      <c r="B714" s="215"/>
      <c r="C714" s="216"/>
      <c r="D714" s="217" t="s">
        <v>155</v>
      </c>
      <c r="E714" s="218" t="s">
        <v>19</v>
      </c>
      <c r="F714" s="219" t="s">
        <v>1003</v>
      </c>
      <c r="G714" s="216"/>
      <c r="H714" s="220">
        <v>213.19999999999999</v>
      </c>
      <c r="I714" s="221"/>
      <c r="J714" s="216"/>
      <c r="K714" s="216"/>
      <c r="L714" s="222"/>
      <c r="M714" s="223"/>
      <c r="N714" s="224"/>
      <c r="O714" s="224"/>
      <c r="P714" s="224"/>
      <c r="Q714" s="224"/>
      <c r="R714" s="224"/>
      <c r="S714" s="224"/>
      <c r="T714" s="225"/>
      <c r="AT714" s="226" t="s">
        <v>155</v>
      </c>
      <c r="AU714" s="226" t="s">
        <v>82</v>
      </c>
      <c r="AV714" s="11" t="s">
        <v>82</v>
      </c>
      <c r="AW714" s="11" t="s">
        <v>33</v>
      </c>
      <c r="AX714" s="11" t="s">
        <v>72</v>
      </c>
      <c r="AY714" s="226" t="s">
        <v>145</v>
      </c>
    </row>
    <row r="715" s="12" customFormat="1">
      <c r="B715" s="227"/>
      <c r="C715" s="228"/>
      <c r="D715" s="217" t="s">
        <v>155</v>
      </c>
      <c r="E715" s="229" t="s">
        <v>19</v>
      </c>
      <c r="F715" s="230" t="s">
        <v>157</v>
      </c>
      <c r="G715" s="228"/>
      <c r="H715" s="231">
        <v>213.19999999999999</v>
      </c>
      <c r="I715" s="232"/>
      <c r="J715" s="228"/>
      <c r="K715" s="228"/>
      <c r="L715" s="233"/>
      <c r="M715" s="234"/>
      <c r="N715" s="235"/>
      <c r="O715" s="235"/>
      <c r="P715" s="235"/>
      <c r="Q715" s="235"/>
      <c r="R715" s="235"/>
      <c r="S715" s="235"/>
      <c r="T715" s="236"/>
      <c r="AT715" s="237" t="s">
        <v>155</v>
      </c>
      <c r="AU715" s="237" t="s">
        <v>82</v>
      </c>
      <c r="AV715" s="12" t="s">
        <v>153</v>
      </c>
      <c r="AW715" s="12" t="s">
        <v>33</v>
      </c>
      <c r="AX715" s="12" t="s">
        <v>80</v>
      </c>
      <c r="AY715" s="237" t="s">
        <v>145</v>
      </c>
    </row>
    <row r="716" s="1" customFormat="1" ht="16.5" customHeight="1">
      <c r="B716" s="37"/>
      <c r="C716" s="203" t="s">
        <v>1008</v>
      </c>
      <c r="D716" s="203" t="s">
        <v>148</v>
      </c>
      <c r="E716" s="204" t="s">
        <v>1009</v>
      </c>
      <c r="F716" s="205" t="s">
        <v>1010</v>
      </c>
      <c r="G716" s="206" t="s">
        <v>167</v>
      </c>
      <c r="H716" s="207">
        <v>191.18799999999999</v>
      </c>
      <c r="I716" s="208"/>
      <c r="J716" s="209">
        <f>ROUND(I716*H716,2)</f>
        <v>0</v>
      </c>
      <c r="K716" s="205" t="s">
        <v>152</v>
      </c>
      <c r="L716" s="42"/>
      <c r="M716" s="210" t="s">
        <v>19</v>
      </c>
      <c r="N716" s="211" t="s">
        <v>43</v>
      </c>
      <c r="O716" s="78"/>
      <c r="P716" s="212">
        <f>O716*H716</f>
        <v>0</v>
      </c>
      <c r="Q716" s="212">
        <v>0</v>
      </c>
      <c r="R716" s="212">
        <f>Q716*H716</f>
        <v>0</v>
      </c>
      <c r="S716" s="212">
        <v>0.0030000000000000001</v>
      </c>
      <c r="T716" s="213">
        <f>S716*H716</f>
        <v>0.57356399999999996</v>
      </c>
      <c r="AR716" s="16" t="s">
        <v>253</v>
      </c>
      <c r="AT716" s="16" t="s">
        <v>148</v>
      </c>
      <c r="AU716" s="16" t="s">
        <v>82</v>
      </c>
      <c r="AY716" s="16" t="s">
        <v>145</v>
      </c>
      <c r="BE716" s="214">
        <f>IF(N716="základní",J716,0)</f>
        <v>0</v>
      </c>
      <c r="BF716" s="214">
        <f>IF(N716="snížená",J716,0)</f>
        <v>0</v>
      </c>
      <c r="BG716" s="214">
        <f>IF(N716="zákl. přenesená",J716,0)</f>
        <v>0</v>
      </c>
      <c r="BH716" s="214">
        <f>IF(N716="sníž. přenesená",J716,0)</f>
        <v>0</v>
      </c>
      <c r="BI716" s="214">
        <f>IF(N716="nulová",J716,0)</f>
        <v>0</v>
      </c>
      <c r="BJ716" s="16" t="s">
        <v>80</v>
      </c>
      <c r="BK716" s="214">
        <f>ROUND(I716*H716,2)</f>
        <v>0</v>
      </c>
      <c r="BL716" s="16" t="s">
        <v>253</v>
      </c>
      <c r="BM716" s="16" t="s">
        <v>1011</v>
      </c>
    </row>
    <row r="717" s="11" customFormat="1">
      <c r="B717" s="215"/>
      <c r="C717" s="216"/>
      <c r="D717" s="217" t="s">
        <v>155</v>
      </c>
      <c r="E717" s="218" t="s">
        <v>19</v>
      </c>
      <c r="F717" s="219" t="s">
        <v>1012</v>
      </c>
      <c r="G717" s="216"/>
      <c r="H717" s="220">
        <v>191.18799999999999</v>
      </c>
      <c r="I717" s="221"/>
      <c r="J717" s="216"/>
      <c r="K717" s="216"/>
      <c r="L717" s="222"/>
      <c r="M717" s="223"/>
      <c r="N717" s="224"/>
      <c r="O717" s="224"/>
      <c r="P717" s="224"/>
      <c r="Q717" s="224"/>
      <c r="R717" s="224"/>
      <c r="S717" s="224"/>
      <c r="T717" s="225"/>
      <c r="AT717" s="226" t="s">
        <v>155</v>
      </c>
      <c r="AU717" s="226" t="s">
        <v>82</v>
      </c>
      <c r="AV717" s="11" t="s">
        <v>82</v>
      </c>
      <c r="AW717" s="11" t="s">
        <v>33</v>
      </c>
      <c r="AX717" s="11" t="s">
        <v>72</v>
      </c>
      <c r="AY717" s="226" t="s">
        <v>145</v>
      </c>
    </row>
    <row r="718" s="13" customFormat="1">
      <c r="B718" s="238"/>
      <c r="C718" s="239"/>
      <c r="D718" s="217" t="s">
        <v>155</v>
      </c>
      <c r="E718" s="240" t="s">
        <v>19</v>
      </c>
      <c r="F718" s="241" t="s">
        <v>1013</v>
      </c>
      <c r="G718" s="239"/>
      <c r="H718" s="240" t="s">
        <v>19</v>
      </c>
      <c r="I718" s="242"/>
      <c r="J718" s="239"/>
      <c r="K718" s="239"/>
      <c r="L718" s="243"/>
      <c r="M718" s="244"/>
      <c r="N718" s="245"/>
      <c r="O718" s="245"/>
      <c r="P718" s="245"/>
      <c r="Q718" s="245"/>
      <c r="R718" s="245"/>
      <c r="S718" s="245"/>
      <c r="T718" s="246"/>
      <c r="AT718" s="247" t="s">
        <v>155</v>
      </c>
      <c r="AU718" s="247" t="s">
        <v>82</v>
      </c>
      <c r="AV718" s="13" t="s">
        <v>80</v>
      </c>
      <c r="AW718" s="13" t="s">
        <v>33</v>
      </c>
      <c r="AX718" s="13" t="s">
        <v>72</v>
      </c>
      <c r="AY718" s="247" t="s">
        <v>145</v>
      </c>
    </row>
    <row r="719" s="12" customFormat="1">
      <c r="B719" s="227"/>
      <c r="C719" s="228"/>
      <c r="D719" s="217" t="s">
        <v>155</v>
      </c>
      <c r="E719" s="229" t="s">
        <v>19</v>
      </c>
      <c r="F719" s="230" t="s">
        <v>157</v>
      </c>
      <c r="G719" s="228"/>
      <c r="H719" s="231">
        <v>191.18799999999999</v>
      </c>
      <c r="I719" s="232"/>
      <c r="J719" s="228"/>
      <c r="K719" s="228"/>
      <c r="L719" s="233"/>
      <c r="M719" s="234"/>
      <c r="N719" s="235"/>
      <c r="O719" s="235"/>
      <c r="P719" s="235"/>
      <c r="Q719" s="235"/>
      <c r="R719" s="235"/>
      <c r="S719" s="235"/>
      <c r="T719" s="236"/>
      <c r="AT719" s="237" t="s">
        <v>155</v>
      </c>
      <c r="AU719" s="237" t="s">
        <v>82</v>
      </c>
      <c r="AV719" s="12" t="s">
        <v>153</v>
      </c>
      <c r="AW719" s="12" t="s">
        <v>33</v>
      </c>
      <c r="AX719" s="12" t="s">
        <v>80</v>
      </c>
      <c r="AY719" s="237" t="s">
        <v>145</v>
      </c>
    </row>
    <row r="720" s="1" customFormat="1" ht="16.5" customHeight="1">
      <c r="B720" s="37"/>
      <c r="C720" s="203" t="s">
        <v>1014</v>
      </c>
      <c r="D720" s="203" t="s">
        <v>148</v>
      </c>
      <c r="E720" s="204" t="s">
        <v>1015</v>
      </c>
      <c r="F720" s="205" t="s">
        <v>1016</v>
      </c>
      <c r="G720" s="206" t="s">
        <v>167</v>
      </c>
      <c r="H720" s="207">
        <v>88.200000000000003</v>
      </c>
      <c r="I720" s="208"/>
      <c r="J720" s="209">
        <f>ROUND(I720*H720,2)</f>
        <v>0</v>
      </c>
      <c r="K720" s="205" t="s">
        <v>152</v>
      </c>
      <c r="L720" s="42"/>
      <c r="M720" s="210" t="s">
        <v>19</v>
      </c>
      <c r="N720" s="211" t="s">
        <v>43</v>
      </c>
      <c r="O720" s="78"/>
      <c r="P720" s="212">
        <f>O720*H720</f>
        <v>0</v>
      </c>
      <c r="Q720" s="212">
        <v>0.00050000000000000001</v>
      </c>
      <c r="R720" s="212">
        <f>Q720*H720</f>
        <v>0.0441</v>
      </c>
      <c r="S720" s="212">
        <v>0</v>
      </c>
      <c r="T720" s="213">
        <f>S720*H720</f>
        <v>0</v>
      </c>
      <c r="AR720" s="16" t="s">
        <v>253</v>
      </c>
      <c r="AT720" s="16" t="s">
        <v>148</v>
      </c>
      <c r="AU720" s="16" t="s">
        <v>82</v>
      </c>
      <c r="AY720" s="16" t="s">
        <v>145</v>
      </c>
      <c r="BE720" s="214">
        <f>IF(N720="základní",J720,0)</f>
        <v>0</v>
      </c>
      <c r="BF720" s="214">
        <f>IF(N720="snížená",J720,0)</f>
        <v>0</v>
      </c>
      <c r="BG720" s="214">
        <f>IF(N720="zákl. přenesená",J720,0)</f>
        <v>0</v>
      </c>
      <c r="BH720" s="214">
        <f>IF(N720="sníž. přenesená",J720,0)</f>
        <v>0</v>
      </c>
      <c r="BI720" s="214">
        <f>IF(N720="nulová",J720,0)</f>
        <v>0</v>
      </c>
      <c r="BJ720" s="16" t="s">
        <v>80</v>
      </c>
      <c r="BK720" s="214">
        <f>ROUND(I720*H720,2)</f>
        <v>0</v>
      </c>
      <c r="BL720" s="16" t="s">
        <v>253</v>
      </c>
      <c r="BM720" s="16" t="s">
        <v>1017</v>
      </c>
    </row>
    <row r="721" s="1" customFormat="1">
      <c r="B721" s="37"/>
      <c r="C721" s="38"/>
      <c r="D721" s="217" t="s">
        <v>173</v>
      </c>
      <c r="E721" s="38"/>
      <c r="F721" s="248" t="s">
        <v>1018</v>
      </c>
      <c r="G721" s="38"/>
      <c r="H721" s="38"/>
      <c r="I721" s="129"/>
      <c r="J721" s="38"/>
      <c r="K721" s="38"/>
      <c r="L721" s="42"/>
      <c r="M721" s="249"/>
      <c r="N721" s="78"/>
      <c r="O721" s="78"/>
      <c r="P721" s="78"/>
      <c r="Q721" s="78"/>
      <c r="R721" s="78"/>
      <c r="S721" s="78"/>
      <c r="T721" s="79"/>
      <c r="AT721" s="16" t="s">
        <v>173</v>
      </c>
      <c r="AU721" s="16" t="s">
        <v>82</v>
      </c>
    </row>
    <row r="722" s="11" customFormat="1">
      <c r="B722" s="215"/>
      <c r="C722" s="216"/>
      <c r="D722" s="217" t="s">
        <v>155</v>
      </c>
      <c r="E722" s="218" t="s">
        <v>19</v>
      </c>
      <c r="F722" s="219" t="s">
        <v>1019</v>
      </c>
      <c r="G722" s="216"/>
      <c r="H722" s="220">
        <v>88.200000000000003</v>
      </c>
      <c r="I722" s="221"/>
      <c r="J722" s="216"/>
      <c r="K722" s="216"/>
      <c r="L722" s="222"/>
      <c r="M722" s="223"/>
      <c r="N722" s="224"/>
      <c r="O722" s="224"/>
      <c r="P722" s="224"/>
      <c r="Q722" s="224"/>
      <c r="R722" s="224"/>
      <c r="S722" s="224"/>
      <c r="T722" s="225"/>
      <c r="AT722" s="226" t="s">
        <v>155</v>
      </c>
      <c r="AU722" s="226" t="s">
        <v>82</v>
      </c>
      <c r="AV722" s="11" t="s">
        <v>82</v>
      </c>
      <c r="AW722" s="11" t="s">
        <v>33</v>
      </c>
      <c r="AX722" s="11" t="s">
        <v>72</v>
      </c>
      <c r="AY722" s="226" t="s">
        <v>145</v>
      </c>
    </row>
    <row r="723" s="13" customFormat="1">
      <c r="B723" s="238"/>
      <c r="C723" s="239"/>
      <c r="D723" s="217" t="s">
        <v>155</v>
      </c>
      <c r="E723" s="240" t="s">
        <v>19</v>
      </c>
      <c r="F723" s="241" t="s">
        <v>1020</v>
      </c>
      <c r="G723" s="239"/>
      <c r="H723" s="240" t="s">
        <v>19</v>
      </c>
      <c r="I723" s="242"/>
      <c r="J723" s="239"/>
      <c r="K723" s="239"/>
      <c r="L723" s="243"/>
      <c r="M723" s="244"/>
      <c r="N723" s="245"/>
      <c r="O723" s="245"/>
      <c r="P723" s="245"/>
      <c r="Q723" s="245"/>
      <c r="R723" s="245"/>
      <c r="S723" s="245"/>
      <c r="T723" s="246"/>
      <c r="AT723" s="247" t="s">
        <v>155</v>
      </c>
      <c r="AU723" s="247" t="s">
        <v>82</v>
      </c>
      <c r="AV723" s="13" t="s">
        <v>80</v>
      </c>
      <c r="AW723" s="13" t="s">
        <v>33</v>
      </c>
      <c r="AX723" s="13" t="s">
        <v>72</v>
      </c>
      <c r="AY723" s="247" t="s">
        <v>145</v>
      </c>
    </row>
    <row r="724" s="12" customFormat="1">
      <c r="B724" s="227"/>
      <c r="C724" s="228"/>
      <c r="D724" s="217" t="s">
        <v>155</v>
      </c>
      <c r="E724" s="229" t="s">
        <v>19</v>
      </c>
      <c r="F724" s="230" t="s">
        <v>157</v>
      </c>
      <c r="G724" s="228"/>
      <c r="H724" s="231">
        <v>88.200000000000003</v>
      </c>
      <c r="I724" s="232"/>
      <c r="J724" s="228"/>
      <c r="K724" s="228"/>
      <c r="L724" s="233"/>
      <c r="M724" s="234"/>
      <c r="N724" s="235"/>
      <c r="O724" s="235"/>
      <c r="P724" s="235"/>
      <c r="Q724" s="235"/>
      <c r="R724" s="235"/>
      <c r="S724" s="235"/>
      <c r="T724" s="236"/>
      <c r="AT724" s="237" t="s">
        <v>155</v>
      </c>
      <c r="AU724" s="237" t="s">
        <v>82</v>
      </c>
      <c r="AV724" s="12" t="s">
        <v>153</v>
      </c>
      <c r="AW724" s="12" t="s">
        <v>33</v>
      </c>
      <c r="AX724" s="12" t="s">
        <v>80</v>
      </c>
      <c r="AY724" s="237" t="s">
        <v>145</v>
      </c>
    </row>
    <row r="725" s="1" customFormat="1" ht="16.5" customHeight="1">
      <c r="B725" s="37"/>
      <c r="C725" s="250" t="s">
        <v>1021</v>
      </c>
      <c r="D725" s="250" t="s">
        <v>430</v>
      </c>
      <c r="E725" s="251" t="s">
        <v>1022</v>
      </c>
      <c r="F725" s="252" t="s">
        <v>1023</v>
      </c>
      <c r="G725" s="253" t="s">
        <v>167</v>
      </c>
      <c r="H725" s="254">
        <v>97.019999999999996</v>
      </c>
      <c r="I725" s="255"/>
      <c r="J725" s="256">
        <f>ROUND(I725*H725,2)</f>
        <v>0</v>
      </c>
      <c r="K725" s="252" t="s">
        <v>19</v>
      </c>
      <c r="L725" s="257"/>
      <c r="M725" s="258" t="s">
        <v>19</v>
      </c>
      <c r="N725" s="259" t="s">
        <v>43</v>
      </c>
      <c r="O725" s="78"/>
      <c r="P725" s="212">
        <f>O725*H725</f>
        <v>0</v>
      </c>
      <c r="Q725" s="212">
        <v>0.00175</v>
      </c>
      <c r="R725" s="212">
        <f>Q725*H725</f>
        <v>0.16978499999999999</v>
      </c>
      <c r="S725" s="212">
        <v>0</v>
      </c>
      <c r="T725" s="213">
        <f>S725*H725</f>
        <v>0</v>
      </c>
      <c r="AR725" s="16" t="s">
        <v>398</v>
      </c>
      <c r="AT725" s="16" t="s">
        <v>430</v>
      </c>
      <c r="AU725" s="16" t="s">
        <v>82</v>
      </c>
      <c r="AY725" s="16" t="s">
        <v>145</v>
      </c>
      <c r="BE725" s="214">
        <f>IF(N725="základní",J725,0)</f>
        <v>0</v>
      </c>
      <c r="BF725" s="214">
        <f>IF(N725="snížená",J725,0)</f>
        <v>0</v>
      </c>
      <c r="BG725" s="214">
        <f>IF(N725="zákl. přenesená",J725,0)</f>
        <v>0</v>
      </c>
      <c r="BH725" s="214">
        <f>IF(N725="sníž. přenesená",J725,0)</f>
        <v>0</v>
      </c>
      <c r="BI725" s="214">
        <f>IF(N725="nulová",J725,0)</f>
        <v>0</v>
      </c>
      <c r="BJ725" s="16" t="s">
        <v>80</v>
      </c>
      <c r="BK725" s="214">
        <f>ROUND(I725*H725,2)</f>
        <v>0</v>
      </c>
      <c r="BL725" s="16" t="s">
        <v>253</v>
      </c>
      <c r="BM725" s="16" t="s">
        <v>1024</v>
      </c>
    </row>
    <row r="726" s="11" customFormat="1">
      <c r="B726" s="215"/>
      <c r="C726" s="216"/>
      <c r="D726" s="217" t="s">
        <v>155</v>
      </c>
      <c r="E726" s="216"/>
      <c r="F726" s="219" t="s">
        <v>1025</v>
      </c>
      <c r="G726" s="216"/>
      <c r="H726" s="220">
        <v>97.019999999999996</v>
      </c>
      <c r="I726" s="221"/>
      <c r="J726" s="216"/>
      <c r="K726" s="216"/>
      <c r="L726" s="222"/>
      <c r="M726" s="223"/>
      <c r="N726" s="224"/>
      <c r="O726" s="224"/>
      <c r="P726" s="224"/>
      <c r="Q726" s="224"/>
      <c r="R726" s="224"/>
      <c r="S726" s="224"/>
      <c r="T726" s="225"/>
      <c r="AT726" s="226" t="s">
        <v>155</v>
      </c>
      <c r="AU726" s="226" t="s">
        <v>82</v>
      </c>
      <c r="AV726" s="11" t="s">
        <v>82</v>
      </c>
      <c r="AW726" s="11" t="s">
        <v>4</v>
      </c>
      <c r="AX726" s="11" t="s">
        <v>80</v>
      </c>
      <c r="AY726" s="226" t="s">
        <v>145</v>
      </c>
    </row>
    <row r="727" s="1" customFormat="1" ht="16.5" customHeight="1">
      <c r="B727" s="37"/>
      <c r="C727" s="203" t="s">
        <v>1026</v>
      </c>
      <c r="D727" s="203" t="s">
        <v>148</v>
      </c>
      <c r="E727" s="204" t="s">
        <v>1027</v>
      </c>
      <c r="F727" s="205" t="s">
        <v>1028</v>
      </c>
      <c r="G727" s="206" t="s">
        <v>167</v>
      </c>
      <c r="H727" s="207">
        <v>125</v>
      </c>
      <c r="I727" s="208"/>
      <c r="J727" s="209">
        <f>ROUND(I727*H727,2)</f>
        <v>0</v>
      </c>
      <c r="K727" s="205" t="s">
        <v>152</v>
      </c>
      <c r="L727" s="42"/>
      <c r="M727" s="210" t="s">
        <v>19</v>
      </c>
      <c r="N727" s="211" t="s">
        <v>43</v>
      </c>
      <c r="O727" s="78"/>
      <c r="P727" s="212">
        <f>O727*H727</f>
        <v>0</v>
      </c>
      <c r="Q727" s="212">
        <v>0.00029999999999999997</v>
      </c>
      <c r="R727" s="212">
        <f>Q727*H727</f>
        <v>0.037499999999999999</v>
      </c>
      <c r="S727" s="212">
        <v>0</v>
      </c>
      <c r="T727" s="213">
        <f>S727*H727</f>
        <v>0</v>
      </c>
      <c r="AR727" s="16" t="s">
        <v>253</v>
      </c>
      <c r="AT727" s="16" t="s">
        <v>148</v>
      </c>
      <c r="AU727" s="16" t="s">
        <v>82</v>
      </c>
      <c r="AY727" s="16" t="s">
        <v>145</v>
      </c>
      <c r="BE727" s="214">
        <f>IF(N727="základní",J727,0)</f>
        <v>0</v>
      </c>
      <c r="BF727" s="214">
        <f>IF(N727="snížená",J727,0)</f>
        <v>0</v>
      </c>
      <c r="BG727" s="214">
        <f>IF(N727="zákl. přenesená",J727,0)</f>
        <v>0</v>
      </c>
      <c r="BH727" s="214">
        <f>IF(N727="sníž. přenesená",J727,0)</f>
        <v>0</v>
      </c>
      <c r="BI727" s="214">
        <f>IF(N727="nulová",J727,0)</f>
        <v>0</v>
      </c>
      <c r="BJ727" s="16" t="s">
        <v>80</v>
      </c>
      <c r="BK727" s="214">
        <f>ROUND(I727*H727,2)</f>
        <v>0</v>
      </c>
      <c r="BL727" s="16" t="s">
        <v>253</v>
      </c>
      <c r="BM727" s="16" t="s">
        <v>1029</v>
      </c>
    </row>
    <row r="728" s="11" customFormat="1">
      <c r="B728" s="215"/>
      <c r="C728" s="216"/>
      <c r="D728" s="217" t="s">
        <v>155</v>
      </c>
      <c r="E728" s="218" t="s">
        <v>19</v>
      </c>
      <c r="F728" s="219" t="s">
        <v>550</v>
      </c>
      <c r="G728" s="216"/>
      <c r="H728" s="220">
        <v>125</v>
      </c>
      <c r="I728" s="221"/>
      <c r="J728" s="216"/>
      <c r="K728" s="216"/>
      <c r="L728" s="222"/>
      <c r="M728" s="223"/>
      <c r="N728" s="224"/>
      <c r="O728" s="224"/>
      <c r="P728" s="224"/>
      <c r="Q728" s="224"/>
      <c r="R728" s="224"/>
      <c r="S728" s="224"/>
      <c r="T728" s="225"/>
      <c r="AT728" s="226" t="s">
        <v>155</v>
      </c>
      <c r="AU728" s="226" t="s">
        <v>82</v>
      </c>
      <c r="AV728" s="11" t="s">
        <v>82</v>
      </c>
      <c r="AW728" s="11" t="s">
        <v>33</v>
      </c>
      <c r="AX728" s="11" t="s">
        <v>72</v>
      </c>
      <c r="AY728" s="226" t="s">
        <v>145</v>
      </c>
    </row>
    <row r="729" s="13" customFormat="1">
      <c r="B729" s="238"/>
      <c r="C729" s="239"/>
      <c r="D729" s="217" t="s">
        <v>155</v>
      </c>
      <c r="E729" s="240" t="s">
        <v>19</v>
      </c>
      <c r="F729" s="241" t="s">
        <v>1030</v>
      </c>
      <c r="G729" s="239"/>
      <c r="H729" s="240" t="s">
        <v>19</v>
      </c>
      <c r="I729" s="242"/>
      <c r="J729" s="239"/>
      <c r="K729" s="239"/>
      <c r="L729" s="243"/>
      <c r="M729" s="244"/>
      <c r="N729" s="245"/>
      <c r="O729" s="245"/>
      <c r="P729" s="245"/>
      <c r="Q729" s="245"/>
      <c r="R729" s="245"/>
      <c r="S729" s="245"/>
      <c r="T729" s="246"/>
      <c r="AT729" s="247" t="s">
        <v>155</v>
      </c>
      <c r="AU729" s="247" t="s">
        <v>82</v>
      </c>
      <c r="AV729" s="13" t="s">
        <v>80</v>
      </c>
      <c r="AW729" s="13" t="s">
        <v>33</v>
      </c>
      <c r="AX729" s="13" t="s">
        <v>72</v>
      </c>
      <c r="AY729" s="247" t="s">
        <v>145</v>
      </c>
    </row>
    <row r="730" s="12" customFormat="1">
      <c r="B730" s="227"/>
      <c r="C730" s="228"/>
      <c r="D730" s="217" t="s">
        <v>155</v>
      </c>
      <c r="E730" s="229" t="s">
        <v>19</v>
      </c>
      <c r="F730" s="230" t="s">
        <v>157</v>
      </c>
      <c r="G730" s="228"/>
      <c r="H730" s="231">
        <v>125</v>
      </c>
      <c r="I730" s="232"/>
      <c r="J730" s="228"/>
      <c r="K730" s="228"/>
      <c r="L730" s="233"/>
      <c r="M730" s="234"/>
      <c r="N730" s="235"/>
      <c r="O730" s="235"/>
      <c r="P730" s="235"/>
      <c r="Q730" s="235"/>
      <c r="R730" s="235"/>
      <c r="S730" s="235"/>
      <c r="T730" s="236"/>
      <c r="AT730" s="237" t="s">
        <v>155</v>
      </c>
      <c r="AU730" s="237" t="s">
        <v>82</v>
      </c>
      <c r="AV730" s="12" t="s">
        <v>153</v>
      </c>
      <c r="AW730" s="12" t="s">
        <v>33</v>
      </c>
      <c r="AX730" s="12" t="s">
        <v>80</v>
      </c>
      <c r="AY730" s="237" t="s">
        <v>145</v>
      </c>
    </row>
    <row r="731" s="1" customFormat="1" ht="22.5" customHeight="1">
      <c r="B731" s="37"/>
      <c r="C731" s="250" t="s">
        <v>1031</v>
      </c>
      <c r="D731" s="250" t="s">
        <v>430</v>
      </c>
      <c r="E731" s="251" t="s">
        <v>1032</v>
      </c>
      <c r="F731" s="252" t="s">
        <v>1033</v>
      </c>
      <c r="G731" s="253" t="s">
        <v>167</v>
      </c>
      <c r="H731" s="254">
        <v>150</v>
      </c>
      <c r="I731" s="255"/>
      <c r="J731" s="256">
        <f>ROUND(I731*H731,2)</f>
        <v>0</v>
      </c>
      <c r="K731" s="252" t="s">
        <v>152</v>
      </c>
      <c r="L731" s="257"/>
      <c r="M731" s="258" t="s">
        <v>19</v>
      </c>
      <c r="N731" s="259" t="s">
        <v>43</v>
      </c>
      <c r="O731" s="78"/>
      <c r="P731" s="212">
        <f>O731*H731</f>
        <v>0</v>
      </c>
      <c r="Q731" s="212">
        <v>0.0025000000000000001</v>
      </c>
      <c r="R731" s="212">
        <f>Q731*H731</f>
        <v>0.375</v>
      </c>
      <c r="S731" s="212">
        <v>0</v>
      </c>
      <c r="T731" s="213">
        <f>S731*H731</f>
        <v>0</v>
      </c>
      <c r="AR731" s="16" t="s">
        <v>398</v>
      </c>
      <c r="AT731" s="16" t="s">
        <v>430</v>
      </c>
      <c r="AU731" s="16" t="s">
        <v>82</v>
      </c>
      <c r="AY731" s="16" t="s">
        <v>145</v>
      </c>
      <c r="BE731" s="214">
        <f>IF(N731="základní",J731,0)</f>
        <v>0</v>
      </c>
      <c r="BF731" s="214">
        <f>IF(N731="snížená",J731,0)</f>
        <v>0</v>
      </c>
      <c r="BG731" s="214">
        <f>IF(N731="zákl. přenesená",J731,0)</f>
        <v>0</v>
      </c>
      <c r="BH731" s="214">
        <f>IF(N731="sníž. přenesená",J731,0)</f>
        <v>0</v>
      </c>
      <c r="BI731" s="214">
        <f>IF(N731="nulová",J731,0)</f>
        <v>0</v>
      </c>
      <c r="BJ731" s="16" t="s">
        <v>80</v>
      </c>
      <c r="BK731" s="214">
        <f>ROUND(I731*H731,2)</f>
        <v>0</v>
      </c>
      <c r="BL731" s="16" t="s">
        <v>253</v>
      </c>
      <c r="BM731" s="16" t="s">
        <v>1034</v>
      </c>
    </row>
    <row r="732" s="11" customFormat="1">
      <c r="B732" s="215"/>
      <c r="C732" s="216"/>
      <c r="D732" s="217" t="s">
        <v>155</v>
      </c>
      <c r="E732" s="216"/>
      <c r="F732" s="219" t="s">
        <v>1035</v>
      </c>
      <c r="G732" s="216"/>
      <c r="H732" s="220">
        <v>150</v>
      </c>
      <c r="I732" s="221"/>
      <c r="J732" s="216"/>
      <c r="K732" s="216"/>
      <c r="L732" s="222"/>
      <c r="M732" s="223"/>
      <c r="N732" s="224"/>
      <c r="O732" s="224"/>
      <c r="P732" s="224"/>
      <c r="Q732" s="224"/>
      <c r="R732" s="224"/>
      <c r="S732" s="224"/>
      <c r="T732" s="225"/>
      <c r="AT732" s="226" t="s">
        <v>155</v>
      </c>
      <c r="AU732" s="226" t="s">
        <v>82</v>
      </c>
      <c r="AV732" s="11" t="s">
        <v>82</v>
      </c>
      <c r="AW732" s="11" t="s">
        <v>4</v>
      </c>
      <c r="AX732" s="11" t="s">
        <v>80</v>
      </c>
      <c r="AY732" s="226" t="s">
        <v>145</v>
      </c>
    </row>
    <row r="733" s="1" customFormat="1" ht="16.5" customHeight="1">
      <c r="B733" s="37"/>
      <c r="C733" s="203" t="s">
        <v>1036</v>
      </c>
      <c r="D733" s="203" t="s">
        <v>148</v>
      </c>
      <c r="E733" s="204" t="s">
        <v>1037</v>
      </c>
      <c r="F733" s="205" t="s">
        <v>1038</v>
      </c>
      <c r="G733" s="206" t="s">
        <v>223</v>
      </c>
      <c r="H733" s="207">
        <v>185</v>
      </c>
      <c r="I733" s="208"/>
      <c r="J733" s="209">
        <f>ROUND(I733*H733,2)</f>
        <v>0</v>
      </c>
      <c r="K733" s="205" t="s">
        <v>152</v>
      </c>
      <c r="L733" s="42"/>
      <c r="M733" s="210" t="s">
        <v>19</v>
      </c>
      <c r="N733" s="211" t="s">
        <v>43</v>
      </c>
      <c r="O733" s="78"/>
      <c r="P733" s="212">
        <f>O733*H733</f>
        <v>0</v>
      </c>
      <c r="Q733" s="212">
        <v>0</v>
      </c>
      <c r="R733" s="212">
        <f>Q733*H733</f>
        <v>0</v>
      </c>
      <c r="S733" s="212">
        <v>0.00029999999999999997</v>
      </c>
      <c r="T733" s="213">
        <f>S733*H733</f>
        <v>0.055499999999999994</v>
      </c>
      <c r="AR733" s="16" t="s">
        <v>253</v>
      </c>
      <c r="AT733" s="16" t="s">
        <v>148</v>
      </c>
      <c r="AU733" s="16" t="s">
        <v>82</v>
      </c>
      <c r="AY733" s="16" t="s">
        <v>145</v>
      </c>
      <c r="BE733" s="214">
        <f>IF(N733="základní",J733,0)</f>
        <v>0</v>
      </c>
      <c r="BF733" s="214">
        <f>IF(N733="snížená",J733,0)</f>
        <v>0</v>
      </c>
      <c r="BG733" s="214">
        <f>IF(N733="zákl. přenesená",J733,0)</f>
        <v>0</v>
      </c>
      <c r="BH733" s="214">
        <f>IF(N733="sníž. přenesená",J733,0)</f>
        <v>0</v>
      </c>
      <c r="BI733" s="214">
        <f>IF(N733="nulová",J733,0)</f>
        <v>0</v>
      </c>
      <c r="BJ733" s="16" t="s">
        <v>80</v>
      </c>
      <c r="BK733" s="214">
        <f>ROUND(I733*H733,2)</f>
        <v>0</v>
      </c>
      <c r="BL733" s="16" t="s">
        <v>253</v>
      </c>
      <c r="BM733" s="16" t="s">
        <v>1039</v>
      </c>
    </row>
    <row r="734" s="11" customFormat="1">
      <c r="B734" s="215"/>
      <c r="C734" s="216"/>
      <c r="D734" s="217" t="s">
        <v>155</v>
      </c>
      <c r="E734" s="218" t="s">
        <v>19</v>
      </c>
      <c r="F734" s="219" t="s">
        <v>1040</v>
      </c>
      <c r="G734" s="216"/>
      <c r="H734" s="220">
        <v>185</v>
      </c>
      <c r="I734" s="221"/>
      <c r="J734" s="216"/>
      <c r="K734" s="216"/>
      <c r="L734" s="222"/>
      <c r="M734" s="223"/>
      <c r="N734" s="224"/>
      <c r="O734" s="224"/>
      <c r="P734" s="224"/>
      <c r="Q734" s="224"/>
      <c r="R734" s="224"/>
      <c r="S734" s="224"/>
      <c r="T734" s="225"/>
      <c r="AT734" s="226" t="s">
        <v>155</v>
      </c>
      <c r="AU734" s="226" t="s">
        <v>82</v>
      </c>
      <c r="AV734" s="11" t="s">
        <v>82</v>
      </c>
      <c r="AW734" s="11" t="s">
        <v>33</v>
      </c>
      <c r="AX734" s="11" t="s">
        <v>72</v>
      </c>
      <c r="AY734" s="226" t="s">
        <v>145</v>
      </c>
    </row>
    <row r="735" s="12" customFormat="1">
      <c r="B735" s="227"/>
      <c r="C735" s="228"/>
      <c r="D735" s="217" t="s">
        <v>155</v>
      </c>
      <c r="E735" s="229" t="s">
        <v>19</v>
      </c>
      <c r="F735" s="230" t="s">
        <v>157</v>
      </c>
      <c r="G735" s="228"/>
      <c r="H735" s="231">
        <v>185</v>
      </c>
      <c r="I735" s="232"/>
      <c r="J735" s="228"/>
      <c r="K735" s="228"/>
      <c r="L735" s="233"/>
      <c r="M735" s="234"/>
      <c r="N735" s="235"/>
      <c r="O735" s="235"/>
      <c r="P735" s="235"/>
      <c r="Q735" s="235"/>
      <c r="R735" s="235"/>
      <c r="S735" s="235"/>
      <c r="T735" s="236"/>
      <c r="AT735" s="237" t="s">
        <v>155</v>
      </c>
      <c r="AU735" s="237" t="s">
        <v>82</v>
      </c>
      <c r="AV735" s="12" t="s">
        <v>153</v>
      </c>
      <c r="AW735" s="12" t="s">
        <v>33</v>
      </c>
      <c r="AX735" s="12" t="s">
        <v>80</v>
      </c>
      <c r="AY735" s="237" t="s">
        <v>145</v>
      </c>
    </row>
    <row r="736" s="1" customFormat="1" ht="16.5" customHeight="1">
      <c r="B736" s="37"/>
      <c r="C736" s="203" t="s">
        <v>1041</v>
      </c>
      <c r="D736" s="203" t="s">
        <v>148</v>
      </c>
      <c r="E736" s="204" t="s">
        <v>1042</v>
      </c>
      <c r="F736" s="205" t="s">
        <v>1043</v>
      </c>
      <c r="G736" s="206" t="s">
        <v>223</v>
      </c>
      <c r="H736" s="207">
        <v>87.289000000000001</v>
      </c>
      <c r="I736" s="208"/>
      <c r="J736" s="209">
        <f>ROUND(I736*H736,2)</f>
        <v>0</v>
      </c>
      <c r="K736" s="205" t="s">
        <v>152</v>
      </c>
      <c r="L736" s="42"/>
      <c r="M736" s="210" t="s">
        <v>19</v>
      </c>
      <c r="N736" s="211" t="s">
        <v>43</v>
      </c>
      <c r="O736" s="78"/>
      <c r="P736" s="212">
        <f>O736*H736</f>
        <v>0</v>
      </c>
      <c r="Q736" s="212">
        <v>1.0000000000000001E-05</v>
      </c>
      <c r="R736" s="212">
        <f>Q736*H736</f>
        <v>0.00087289000000000008</v>
      </c>
      <c r="S736" s="212">
        <v>0</v>
      </c>
      <c r="T736" s="213">
        <f>S736*H736</f>
        <v>0</v>
      </c>
      <c r="AR736" s="16" t="s">
        <v>253</v>
      </c>
      <c r="AT736" s="16" t="s">
        <v>148</v>
      </c>
      <c r="AU736" s="16" t="s">
        <v>82</v>
      </c>
      <c r="AY736" s="16" t="s">
        <v>145</v>
      </c>
      <c r="BE736" s="214">
        <f>IF(N736="základní",J736,0)</f>
        <v>0</v>
      </c>
      <c r="BF736" s="214">
        <f>IF(N736="snížená",J736,0)</f>
        <v>0</v>
      </c>
      <c r="BG736" s="214">
        <f>IF(N736="zákl. přenesená",J736,0)</f>
        <v>0</v>
      </c>
      <c r="BH736" s="214">
        <f>IF(N736="sníž. přenesená",J736,0)</f>
        <v>0</v>
      </c>
      <c r="BI736" s="214">
        <f>IF(N736="nulová",J736,0)</f>
        <v>0</v>
      </c>
      <c r="BJ736" s="16" t="s">
        <v>80</v>
      </c>
      <c r="BK736" s="214">
        <f>ROUND(I736*H736,2)</f>
        <v>0</v>
      </c>
      <c r="BL736" s="16" t="s">
        <v>253</v>
      </c>
      <c r="BM736" s="16" t="s">
        <v>1044</v>
      </c>
    </row>
    <row r="737" s="1" customFormat="1" ht="16.5" customHeight="1">
      <c r="B737" s="37"/>
      <c r="C737" s="250" t="s">
        <v>1045</v>
      </c>
      <c r="D737" s="250" t="s">
        <v>430</v>
      </c>
      <c r="E737" s="251" t="s">
        <v>1022</v>
      </c>
      <c r="F737" s="252" t="s">
        <v>1023</v>
      </c>
      <c r="G737" s="253" t="s">
        <v>167</v>
      </c>
      <c r="H737" s="254">
        <v>9.6010000000000009</v>
      </c>
      <c r="I737" s="255"/>
      <c r="J737" s="256">
        <f>ROUND(I737*H737,2)</f>
        <v>0</v>
      </c>
      <c r="K737" s="252" t="s">
        <v>19</v>
      </c>
      <c r="L737" s="257"/>
      <c r="M737" s="258" t="s">
        <v>19</v>
      </c>
      <c r="N737" s="259" t="s">
        <v>43</v>
      </c>
      <c r="O737" s="78"/>
      <c r="P737" s="212">
        <f>O737*H737</f>
        <v>0</v>
      </c>
      <c r="Q737" s="212">
        <v>0.00175</v>
      </c>
      <c r="R737" s="212">
        <f>Q737*H737</f>
        <v>0.016801750000000001</v>
      </c>
      <c r="S737" s="212">
        <v>0</v>
      </c>
      <c r="T737" s="213">
        <f>S737*H737</f>
        <v>0</v>
      </c>
      <c r="AR737" s="16" t="s">
        <v>398</v>
      </c>
      <c r="AT737" s="16" t="s">
        <v>430</v>
      </c>
      <c r="AU737" s="16" t="s">
        <v>82</v>
      </c>
      <c r="AY737" s="16" t="s">
        <v>145</v>
      </c>
      <c r="BE737" s="214">
        <f>IF(N737="základní",J737,0)</f>
        <v>0</v>
      </c>
      <c r="BF737" s="214">
        <f>IF(N737="snížená",J737,0)</f>
        <v>0</v>
      </c>
      <c r="BG737" s="214">
        <f>IF(N737="zákl. přenesená",J737,0)</f>
        <v>0</v>
      </c>
      <c r="BH737" s="214">
        <f>IF(N737="sníž. přenesená",J737,0)</f>
        <v>0</v>
      </c>
      <c r="BI737" s="214">
        <f>IF(N737="nulová",J737,0)</f>
        <v>0</v>
      </c>
      <c r="BJ737" s="16" t="s">
        <v>80</v>
      </c>
      <c r="BK737" s="214">
        <f>ROUND(I737*H737,2)</f>
        <v>0</v>
      </c>
      <c r="BL737" s="16" t="s">
        <v>253</v>
      </c>
      <c r="BM737" s="16" t="s">
        <v>1046</v>
      </c>
    </row>
    <row r="738" s="11" customFormat="1">
      <c r="B738" s="215"/>
      <c r="C738" s="216"/>
      <c r="D738" s="217" t="s">
        <v>155</v>
      </c>
      <c r="E738" s="218" t="s">
        <v>19</v>
      </c>
      <c r="F738" s="219" t="s">
        <v>1047</v>
      </c>
      <c r="G738" s="216"/>
      <c r="H738" s="220">
        <v>9.6010000000000009</v>
      </c>
      <c r="I738" s="221"/>
      <c r="J738" s="216"/>
      <c r="K738" s="216"/>
      <c r="L738" s="222"/>
      <c r="M738" s="223"/>
      <c r="N738" s="224"/>
      <c r="O738" s="224"/>
      <c r="P738" s="224"/>
      <c r="Q738" s="224"/>
      <c r="R738" s="224"/>
      <c r="S738" s="224"/>
      <c r="T738" s="225"/>
      <c r="AT738" s="226" t="s">
        <v>155</v>
      </c>
      <c r="AU738" s="226" t="s">
        <v>82</v>
      </c>
      <c r="AV738" s="11" t="s">
        <v>82</v>
      </c>
      <c r="AW738" s="11" t="s">
        <v>33</v>
      </c>
      <c r="AX738" s="11" t="s">
        <v>72</v>
      </c>
      <c r="AY738" s="226" t="s">
        <v>145</v>
      </c>
    </row>
    <row r="739" s="12" customFormat="1">
      <c r="B739" s="227"/>
      <c r="C739" s="228"/>
      <c r="D739" s="217" t="s">
        <v>155</v>
      </c>
      <c r="E739" s="229" t="s">
        <v>19</v>
      </c>
      <c r="F739" s="230" t="s">
        <v>157</v>
      </c>
      <c r="G739" s="228"/>
      <c r="H739" s="231">
        <v>9.6010000000000009</v>
      </c>
      <c r="I739" s="232"/>
      <c r="J739" s="228"/>
      <c r="K739" s="228"/>
      <c r="L739" s="233"/>
      <c r="M739" s="234"/>
      <c r="N739" s="235"/>
      <c r="O739" s="235"/>
      <c r="P739" s="235"/>
      <c r="Q739" s="235"/>
      <c r="R739" s="235"/>
      <c r="S739" s="235"/>
      <c r="T739" s="236"/>
      <c r="AT739" s="237" t="s">
        <v>155</v>
      </c>
      <c r="AU739" s="237" t="s">
        <v>82</v>
      </c>
      <c r="AV739" s="12" t="s">
        <v>153</v>
      </c>
      <c r="AW739" s="12" t="s">
        <v>33</v>
      </c>
      <c r="AX739" s="12" t="s">
        <v>80</v>
      </c>
      <c r="AY739" s="237" t="s">
        <v>145</v>
      </c>
    </row>
    <row r="740" s="1" customFormat="1" ht="16.5" customHeight="1">
      <c r="B740" s="37"/>
      <c r="C740" s="203" t="s">
        <v>1048</v>
      </c>
      <c r="D740" s="203" t="s">
        <v>148</v>
      </c>
      <c r="E740" s="204" t="s">
        <v>1049</v>
      </c>
      <c r="F740" s="205" t="s">
        <v>1050</v>
      </c>
      <c r="G740" s="206" t="s">
        <v>167</v>
      </c>
      <c r="H740" s="207">
        <v>95.594999999999999</v>
      </c>
      <c r="I740" s="208"/>
      <c r="J740" s="209">
        <f>ROUND(I740*H740,2)</f>
        <v>0</v>
      </c>
      <c r="K740" s="205" t="s">
        <v>152</v>
      </c>
      <c r="L740" s="42"/>
      <c r="M740" s="210" t="s">
        <v>19</v>
      </c>
      <c r="N740" s="211" t="s">
        <v>43</v>
      </c>
      <c r="O740" s="78"/>
      <c r="P740" s="212">
        <f>O740*H740</f>
        <v>0</v>
      </c>
      <c r="Q740" s="212">
        <v>0</v>
      </c>
      <c r="R740" s="212">
        <f>Q740*H740</f>
        <v>0</v>
      </c>
      <c r="S740" s="212">
        <v>0</v>
      </c>
      <c r="T740" s="213">
        <f>S740*H740</f>
        <v>0</v>
      </c>
      <c r="AR740" s="16" t="s">
        <v>253</v>
      </c>
      <c r="AT740" s="16" t="s">
        <v>148</v>
      </c>
      <c r="AU740" s="16" t="s">
        <v>82</v>
      </c>
      <c r="AY740" s="16" t="s">
        <v>145</v>
      </c>
      <c r="BE740" s="214">
        <f>IF(N740="základní",J740,0)</f>
        <v>0</v>
      </c>
      <c r="BF740" s="214">
        <f>IF(N740="snížená",J740,0)</f>
        <v>0</v>
      </c>
      <c r="BG740" s="214">
        <f>IF(N740="zákl. přenesená",J740,0)</f>
        <v>0</v>
      </c>
      <c r="BH740" s="214">
        <f>IF(N740="sníž. přenesená",J740,0)</f>
        <v>0</v>
      </c>
      <c r="BI740" s="214">
        <f>IF(N740="nulová",J740,0)</f>
        <v>0</v>
      </c>
      <c r="BJ740" s="16" t="s">
        <v>80</v>
      </c>
      <c r="BK740" s="214">
        <f>ROUND(I740*H740,2)</f>
        <v>0</v>
      </c>
      <c r="BL740" s="16" t="s">
        <v>253</v>
      </c>
      <c r="BM740" s="16" t="s">
        <v>1051</v>
      </c>
    </row>
    <row r="741" s="11" customFormat="1">
      <c r="B741" s="215"/>
      <c r="C741" s="216"/>
      <c r="D741" s="217" t="s">
        <v>155</v>
      </c>
      <c r="E741" s="218" t="s">
        <v>19</v>
      </c>
      <c r="F741" s="219" t="s">
        <v>1052</v>
      </c>
      <c r="G741" s="216"/>
      <c r="H741" s="220">
        <v>95.594999999999999</v>
      </c>
      <c r="I741" s="221"/>
      <c r="J741" s="216"/>
      <c r="K741" s="216"/>
      <c r="L741" s="222"/>
      <c r="M741" s="223"/>
      <c r="N741" s="224"/>
      <c r="O741" s="224"/>
      <c r="P741" s="224"/>
      <c r="Q741" s="224"/>
      <c r="R741" s="224"/>
      <c r="S741" s="224"/>
      <c r="T741" s="225"/>
      <c r="AT741" s="226" t="s">
        <v>155</v>
      </c>
      <c r="AU741" s="226" t="s">
        <v>82</v>
      </c>
      <c r="AV741" s="11" t="s">
        <v>82</v>
      </c>
      <c r="AW741" s="11" t="s">
        <v>33</v>
      </c>
      <c r="AX741" s="11" t="s">
        <v>72</v>
      </c>
      <c r="AY741" s="226" t="s">
        <v>145</v>
      </c>
    </row>
    <row r="742" s="13" customFormat="1">
      <c r="B742" s="238"/>
      <c r="C742" s="239"/>
      <c r="D742" s="217" t="s">
        <v>155</v>
      </c>
      <c r="E742" s="240" t="s">
        <v>19</v>
      </c>
      <c r="F742" s="241" t="s">
        <v>1053</v>
      </c>
      <c r="G742" s="239"/>
      <c r="H742" s="240" t="s">
        <v>19</v>
      </c>
      <c r="I742" s="242"/>
      <c r="J742" s="239"/>
      <c r="K742" s="239"/>
      <c r="L742" s="243"/>
      <c r="M742" s="244"/>
      <c r="N742" s="245"/>
      <c r="O742" s="245"/>
      <c r="P742" s="245"/>
      <c r="Q742" s="245"/>
      <c r="R742" s="245"/>
      <c r="S742" s="245"/>
      <c r="T742" s="246"/>
      <c r="AT742" s="247" t="s">
        <v>155</v>
      </c>
      <c r="AU742" s="247" t="s">
        <v>82</v>
      </c>
      <c r="AV742" s="13" t="s">
        <v>80</v>
      </c>
      <c r="AW742" s="13" t="s">
        <v>33</v>
      </c>
      <c r="AX742" s="13" t="s">
        <v>72</v>
      </c>
      <c r="AY742" s="247" t="s">
        <v>145</v>
      </c>
    </row>
    <row r="743" s="12" customFormat="1">
      <c r="B743" s="227"/>
      <c r="C743" s="228"/>
      <c r="D743" s="217" t="s">
        <v>155</v>
      </c>
      <c r="E743" s="229" t="s">
        <v>19</v>
      </c>
      <c r="F743" s="230" t="s">
        <v>157</v>
      </c>
      <c r="G743" s="228"/>
      <c r="H743" s="231">
        <v>95.594999999999999</v>
      </c>
      <c r="I743" s="232"/>
      <c r="J743" s="228"/>
      <c r="K743" s="228"/>
      <c r="L743" s="233"/>
      <c r="M743" s="234"/>
      <c r="N743" s="235"/>
      <c r="O743" s="235"/>
      <c r="P743" s="235"/>
      <c r="Q743" s="235"/>
      <c r="R743" s="235"/>
      <c r="S743" s="235"/>
      <c r="T743" s="236"/>
      <c r="AT743" s="237" t="s">
        <v>155</v>
      </c>
      <c r="AU743" s="237" t="s">
        <v>82</v>
      </c>
      <c r="AV743" s="12" t="s">
        <v>153</v>
      </c>
      <c r="AW743" s="12" t="s">
        <v>33</v>
      </c>
      <c r="AX743" s="12" t="s">
        <v>80</v>
      </c>
      <c r="AY743" s="237" t="s">
        <v>145</v>
      </c>
    </row>
    <row r="744" s="1" customFormat="1" ht="22.5" customHeight="1">
      <c r="B744" s="37"/>
      <c r="C744" s="203" t="s">
        <v>1054</v>
      </c>
      <c r="D744" s="203" t="s">
        <v>148</v>
      </c>
      <c r="E744" s="204" t="s">
        <v>1055</v>
      </c>
      <c r="F744" s="205" t="s">
        <v>1056</v>
      </c>
      <c r="G744" s="206" t="s">
        <v>182</v>
      </c>
      <c r="H744" s="207">
        <v>2.2490000000000001</v>
      </c>
      <c r="I744" s="208"/>
      <c r="J744" s="209">
        <f>ROUND(I744*H744,2)</f>
        <v>0</v>
      </c>
      <c r="K744" s="205" t="s">
        <v>152</v>
      </c>
      <c r="L744" s="42"/>
      <c r="M744" s="210" t="s">
        <v>19</v>
      </c>
      <c r="N744" s="211" t="s">
        <v>43</v>
      </c>
      <c r="O744" s="78"/>
      <c r="P744" s="212">
        <f>O744*H744</f>
        <v>0</v>
      </c>
      <c r="Q744" s="212">
        <v>0</v>
      </c>
      <c r="R744" s="212">
        <f>Q744*H744</f>
        <v>0</v>
      </c>
      <c r="S744" s="212">
        <v>0</v>
      </c>
      <c r="T744" s="213">
        <f>S744*H744</f>
        <v>0</v>
      </c>
      <c r="AR744" s="16" t="s">
        <v>253</v>
      </c>
      <c r="AT744" s="16" t="s">
        <v>148</v>
      </c>
      <c r="AU744" s="16" t="s">
        <v>82</v>
      </c>
      <c r="AY744" s="16" t="s">
        <v>145</v>
      </c>
      <c r="BE744" s="214">
        <f>IF(N744="základní",J744,0)</f>
        <v>0</v>
      </c>
      <c r="BF744" s="214">
        <f>IF(N744="snížená",J744,0)</f>
        <v>0</v>
      </c>
      <c r="BG744" s="214">
        <f>IF(N744="zákl. přenesená",J744,0)</f>
        <v>0</v>
      </c>
      <c r="BH744" s="214">
        <f>IF(N744="sníž. přenesená",J744,0)</f>
        <v>0</v>
      </c>
      <c r="BI744" s="214">
        <f>IF(N744="nulová",J744,0)</f>
        <v>0</v>
      </c>
      <c r="BJ744" s="16" t="s">
        <v>80</v>
      </c>
      <c r="BK744" s="214">
        <f>ROUND(I744*H744,2)</f>
        <v>0</v>
      </c>
      <c r="BL744" s="16" t="s">
        <v>253</v>
      </c>
      <c r="BM744" s="16" t="s">
        <v>1057</v>
      </c>
    </row>
    <row r="745" s="1" customFormat="1">
      <c r="B745" s="37"/>
      <c r="C745" s="38"/>
      <c r="D745" s="217" t="s">
        <v>173</v>
      </c>
      <c r="E745" s="38"/>
      <c r="F745" s="248" t="s">
        <v>1058</v>
      </c>
      <c r="G745" s="38"/>
      <c r="H745" s="38"/>
      <c r="I745" s="129"/>
      <c r="J745" s="38"/>
      <c r="K745" s="38"/>
      <c r="L745" s="42"/>
      <c r="M745" s="249"/>
      <c r="N745" s="78"/>
      <c r="O745" s="78"/>
      <c r="P745" s="78"/>
      <c r="Q745" s="78"/>
      <c r="R745" s="78"/>
      <c r="S745" s="78"/>
      <c r="T745" s="79"/>
      <c r="AT745" s="16" t="s">
        <v>173</v>
      </c>
      <c r="AU745" s="16" t="s">
        <v>82</v>
      </c>
    </row>
    <row r="746" s="1" customFormat="1" ht="22.5" customHeight="1">
      <c r="B746" s="37"/>
      <c r="C746" s="203" t="s">
        <v>1059</v>
      </c>
      <c r="D746" s="203" t="s">
        <v>148</v>
      </c>
      <c r="E746" s="204" t="s">
        <v>1060</v>
      </c>
      <c r="F746" s="205" t="s">
        <v>1061</v>
      </c>
      <c r="G746" s="206" t="s">
        <v>182</v>
      </c>
      <c r="H746" s="207">
        <v>2.2490000000000001</v>
      </c>
      <c r="I746" s="208"/>
      <c r="J746" s="209">
        <f>ROUND(I746*H746,2)</f>
        <v>0</v>
      </c>
      <c r="K746" s="205" t="s">
        <v>152</v>
      </c>
      <c r="L746" s="42"/>
      <c r="M746" s="210" t="s">
        <v>19</v>
      </c>
      <c r="N746" s="211" t="s">
        <v>43</v>
      </c>
      <c r="O746" s="78"/>
      <c r="P746" s="212">
        <f>O746*H746</f>
        <v>0</v>
      </c>
      <c r="Q746" s="212">
        <v>0</v>
      </c>
      <c r="R746" s="212">
        <f>Q746*H746</f>
        <v>0</v>
      </c>
      <c r="S746" s="212">
        <v>0</v>
      </c>
      <c r="T746" s="213">
        <f>S746*H746</f>
        <v>0</v>
      </c>
      <c r="AR746" s="16" t="s">
        <v>253</v>
      </c>
      <c r="AT746" s="16" t="s">
        <v>148</v>
      </c>
      <c r="AU746" s="16" t="s">
        <v>82</v>
      </c>
      <c r="AY746" s="16" t="s">
        <v>145</v>
      </c>
      <c r="BE746" s="214">
        <f>IF(N746="základní",J746,0)</f>
        <v>0</v>
      </c>
      <c r="BF746" s="214">
        <f>IF(N746="snížená",J746,0)</f>
        <v>0</v>
      </c>
      <c r="BG746" s="214">
        <f>IF(N746="zákl. přenesená",J746,0)</f>
        <v>0</v>
      </c>
      <c r="BH746" s="214">
        <f>IF(N746="sníž. přenesená",J746,0)</f>
        <v>0</v>
      </c>
      <c r="BI746" s="214">
        <f>IF(N746="nulová",J746,0)</f>
        <v>0</v>
      </c>
      <c r="BJ746" s="16" t="s">
        <v>80</v>
      </c>
      <c r="BK746" s="214">
        <f>ROUND(I746*H746,2)</f>
        <v>0</v>
      </c>
      <c r="BL746" s="16" t="s">
        <v>253</v>
      </c>
      <c r="BM746" s="16" t="s">
        <v>1062</v>
      </c>
    </row>
    <row r="747" s="1" customFormat="1">
      <c r="B747" s="37"/>
      <c r="C747" s="38"/>
      <c r="D747" s="217" t="s">
        <v>173</v>
      </c>
      <c r="E747" s="38"/>
      <c r="F747" s="248" t="s">
        <v>1058</v>
      </c>
      <c r="G747" s="38"/>
      <c r="H747" s="38"/>
      <c r="I747" s="129"/>
      <c r="J747" s="38"/>
      <c r="K747" s="38"/>
      <c r="L747" s="42"/>
      <c r="M747" s="249"/>
      <c r="N747" s="78"/>
      <c r="O747" s="78"/>
      <c r="P747" s="78"/>
      <c r="Q747" s="78"/>
      <c r="R747" s="78"/>
      <c r="S747" s="78"/>
      <c r="T747" s="79"/>
      <c r="AT747" s="16" t="s">
        <v>173</v>
      </c>
      <c r="AU747" s="16" t="s">
        <v>82</v>
      </c>
    </row>
    <row r="748" s="10" customFormat="1" ht="22.8" customHeight="1">
      <c r="B748" s="187"/>
      <c r="C748" s="188"/>
      <c r="D748" s="189" t="s">
        <v>71</v>
      </c>
      <c r="E748" s="201" t="s">
        <v>1063</v>
      </c>
      <c r="F748" s="201" t="s">
        <v>1064</v>
      </c>
      <c r="G748" s="188"/>
      <c r="H748" s="188"/>
      <c r="I748" s="191"/>
      <c r="J748" s="202">
        <f>BK748</f>
        <v>0</v>
      </c>
      <c r="K748" s="188"/>
      <c r="L748" s="193"/>
      <c r="M748" s="194"/>
      <c r="N748" s="195"/>
      <c r="O748" s="195"/>
      <c r="P748" s="196">
        <f>SUM(P749:P809)</f>
        <v>0</v>
      </c>
      <c r="Q748" s="195"/>
      <c r="R748" s="196">
        <f>SUM(R749:R809)</f>
        <v>1.9175089999999999</v>
      </c>
      <c r="S748" s="195"/>
      <c r="T748" s="197">
        <f>SUM(T749:T809)</f>
        <v>0</v>
      </c>
      <c r="AR748" s="198" t="s">
        <v>82</v>
      </c>
      <c r="AT748" s="199" t="s">
        <v>71</v>
      </c>
      <c r="AU748" s="199" t="s">
        <v>80</v>
      </c>
      <c r="AY748" s="198" t="s">
        <v>145</v>
      </c>
      <c r="BK748" s="200">
        <f>SUM(BK749:BK809)</f>
        <v>0</v>
      </c>
    </row>
    <row r="749" s="1" customFormat="1" ht="16.5" customHeight="1">
      <c r="B749" s="37"/>
      <c r="C749" s="203" t="s">
        <v>1065</v>
      </c>
      <c r="D749" s="203" t="s">
        <v>148</v>
      </c>
      <c r="E749" s="204" t="s">
        <v>1066</v>
      </c>
      <c r="F749" s="205" t="s">
        <v>1067</v>
      </c>
      <c r="G749" s="206" t="s">
        <v>167</v>
      </c>
      <c r="H749" s="207">
        <v>80.680000000000007</v>
      </c>
      <c r="I749" s="208"/>
      <c r="J749" s="209">
        <f>ROUND(I749*H749,2)</f>
        <v>0</v>
      </c>
      <c r="K749" s="205" t="s">
        <v>152</v>
      </c>
      <c r="L749" s="42"/>
      <c r="M749" s="210" t="s">
        <v>19</v>
      </c>
      <c r="N749" s="211" t="s">
        <v>43</v>
      </c>
      <c r="O749" s="78"/>
      <c r="P749" s="212">
        <f>O749*H749</f>
        <v>0</v>
      </c>
      <c r="Q749" s="212">
        <v>0</v>
      </c>
      <c r="R749" s="212">
        <f>Q749*H749</f>
        <v>0</v>
      </c>
      <c r="S749" s="212">
        <v>0</v>
      </c>
      <c r="T749" s="213">
        <f>S749*H749</f>
        <v>0</v>
      </c>
      <c r="AR749" s="16" t="s">
        <v>253</v>
      </c>
      <c r="AT749" s="16" t="s">
        <v>148</v>
      </c>
      <c r="AU749" s="16" t="s">
        <v>82</v>
      </c>
      <c r="AY749" s="16" t="s">
        <v>145</v>
      </c>
      <c r="BE749" s="214">
        <f>IF(N749="základní",J749,0)</f>
        <v>0</v>
      </c>
      <c r="BF749" s="214">
        <f>IF(N749="snížená",J749,0)</f>
        <v>0</v>
      </c>
      <c r="BG749" s="214">
        <f>IF(N749="zákl. přenesená",J749,0)</f>
        <v>0</v>
      </c>
      <c r="BH749" s="214">
        <f>IF(N749="sníž. přenesená",J749,0)</f>
        <v>0</v>
      </c>
      <c r="BI749" s="214">
        <f>IF(N749="nulová",J749,0)</f>
        <v>0</v>
      </c>
      <c r="BJ749" s="16" t="s">
        <v>80</v>
      </c>
      <c r="BK749" s="214">
        <f>ROUND(I749*H749,2)</f>
        <v>0</v>
      </c>
      <c r="BL749" s="16" t="s">
        <v>253</v>
      </c>
      <c r="BM749" s="16" t="s">
        <v>1068</v>
      </c>
    </row>
    <row r="750" s="1" customFormat="1">
      <c r="B750" s="37"/>
      <c r="C750" s="38"/>
      <c r="D750" s="217" t="s">
        <v>173</v>
      </c>
      <c r="E750" s="38"/>
      <c r="F750" s="248" t="s">
        <v>1069</v>
      </c>
      <c r="G750" s="38"/>
      <c r="H750" s="38"/>
      <c r="I750" s="129"/>
      <c r="J750" s="38"/>
      <c r="K750" s="38"/>
      <c r="L750" s="42"/>
      <c r="M750" s="249"/>
      <c r="N750" s="78"/>
      <c r="O750" s="78"/>
      <c r="P750" s="78"/>
      <c r="Q750" s="78"/>
      <c r="R750" s="78"/>
      <c r="S750" s="78"/>
      <c r="T750" s="79"/>
      <c r="AT750" s="16" t="s">
        <v>173</v>
      </c>
      <c r="AU750" s="16" t="s">
        <v>82</v>
      </c>
    </row>
    <row r="751" s="11" customFormat="1">
      <c r="B751" s="215"/>
      <c r="C751" s="216"/>
      <c r="D751" s="217" t="s">
        <v>155</v>
      </c>
      <c r="E751" s="218" t="s">
        <v>19</v>
      </c>
      <c r="F751" s="219" t="s">
        <v>1070</v>
      </c>
      <c r="G751" s="216"/>
      <c r="H751" s="220">
        <v>80.680000000000007</v>
      </c>
      <c r="I751" s="221"/>
      <c r="J751" s="216"/>
      <c r="K751" s="216"/>
      <c r="L751" s="222"/>
      <c r="M751" s="223"/>
      <c r="N751" s="224"/>
      <c r="O751" s="224"/>
      <c r="P751" s="224"/>
      <c r="Q751" s="224"/>
      <c r="R751" s="224"/>
      <c r="S751" s="224"/>
      <c r="T751" s="225"/>
      <c r="AT751" s="226" t="s">
        <v>155</v>
      </c>
      <c r="AU751" s="226" t="s">
        <v>82</v>
      </c>
      <c r="AV751" s="11" t="s">
        <v>82</v>
      </c>
      <c r="AW751" s="11" t="s">
        <v>33</v>
      </c>
      <c r="AX751" s="11" t="s">
        <v>72</v>
      </c>
      <c r="AY751" s="226" t="s">
        <v>145</v>
      </c>
    </row>
    <row r="752" s="12" customFormat="1">
      <c r="B752" s="227"/>
      <c r="C752" s="228"/>
      <c r="D752" s="217" t="s">
        <v>155</v>
      </c>
      <c r="E752" s="229" t="s">
        <v>19</v>
      </c>
      <c r="F752" s="230" t="s">
        <v>157</v>
      </c>
      <c r="G752" s="228"/>
      <c r="H752" s="231">
        <v>80.680000000000007</v>
      </c>
      <c r="I752" s="232"/>
      <c r="J752" s="228"/>
      <c r="K752" s="228"/>
      <c r="L752" s="233"/>
      <c r="M752" s="234"/>
      <c r="N752" s="235"/>
      <c r="O752" s="235"/>
      <c r="P752" s="235"/>
      <c r="Q752" s="235"/>
      <c r="R752" s="235"/>
      <c r="S752" s="235"/>
      <c r="T752" s="236"/>
      <c r="AT752" s="237" t="s">
        <v>155</v>
      </c>
      <c r="AU752" s="237" t="s">
        <v>82</v>
      </c>
      <c r="AV752" s="12" t="s">
        <v>153</v>
      </c>
      <c r="AW752" s="12" t="s">
        <v>33</v>
      </c>
      <c r="AX752" s="12" t="s">
        <v>80</v>
      </c>
      <c r="AY752" s="237" t="s">
        <v>145</v>
      </c>
    </row>
    <row r="753" s="1" customFormat="1" ht="16.5" customHeight="1">
      <c r="B753" s="37"/>
      <c r="C753" s="203" t="s">
        <v>1071</v>
      </c>
      <c r="D753" s="203" t="s">
        <v>148</v>
      </c>
      <c r="E753" s="204" t="s">
        <v>1072</v>
      </c>
      <c r="F753" s="205" t="s">
        <v>1073</v>
      </c>
      <c r="G753" s="206" t="s">
        <v>167</v>
      </c>
      <c r="H753" s="207">
        <v>80.680000000000007</v>
      </c>
      <c r="I753" s="208"/>
      <c r="J753" s="209">
        <f>ROUND(I753*H753,2)</f>
        <v>0</v>
      </c>
      <c r="K753" s="205" t="s">
        <v>152</v>
      </c>
      <c r="L753" s="42"/>
      <c r="M753" s="210" t="s">
        <v>19</v>
      </c>
      <c r="N753" s="211" t="s">
        <v>43</v>
      </c>
      <c r="O753" s="78"/>
      <c r="P753" s="212">
        <f>O753*H753</f>
        <v>0</v>
      </c>
      <c r="Q753" s="212">
        <v>0.00029999999999999997</v>
      </c>
      <c r="R753" s="212">
        <f>Q753*H753</f>
        <v>0.024204</v>
      </c>
      <c r="S753" s="212">
        <v>0</v>
      </c>
      <c r="T753" s="213">
        <f>S753*H753</f>
        <v>0</v>
      </c>
      <c r="AR753" s="16" t="s">
        <v>253</v>
      </c>
      <c r="AT753" s="16" t="s">
        <v>148</v>
      </c>
      <c r="AU753" s="16" t="s">
        <v>82</v>
      </c>
      <c r="AY753" s="16" t="s">
        <v>145</v>
      </c>
      <c r="BE753" s="214">
        <f>IF(N753="základní",J753,0)</f>
        <v>0</v>
      </c>
      <c r="BF753" s="214">
        <f>IF(N753="snížená",J753,0)</f>
        <v>0</v>
      </c>
      <c r="BG753" s="214">
        <f>IF(N753="zákl. přenesená",J753,0)</f>
        <v>0</v>
      </c>
      <c r="BH753" s="214">
        <f>IF(N753="sníž. přenesená",J753,0)</f>
        <v>0</v>
      </c>
      <c r="BI753" s="214">
        <f>IF(N753="nulová",J753,0)</f>
        <v>0</v>
      </c>
      <c r="BJ753" s="16" t="s">
        <v>80</v>
      </c>
      <c r="BK753" s="214">
        <f>ROUND(I753*H753,2)</f>
        <v>0</v>
      </c>
      <c r="BL753" s="16" t="s">
        <v>253</v>
      </c>
      <c r="BM753" s="16" t="s">
        <v>1074</v>
      </c>
    </row>
    <row r="754" s="1" customFormat="1">
      <c r="B754" s="37"/>
      <c r="C754" s="38"/>
      <c r="D754" s="217" t="s">
        <v>173</v>
      </c>
      <c r="E754" s="38"/>
      <c r="F754" s="248" t="s">
        <v>1069</v>
      </c>
      <c r="G754" s="38"/>
      <c r="H754" s="38"/>
      <c r="I754" s="129"/>
      <c r="J754" s="38"/>
      <c r="K754" s="38"/>
      <c r="L754" s="42"/>
      <c r="M754" s="249"/>
      <c r="N754" s="78"/>
      <c r="O754" s="78"/>
      <c r="P754" s="78"/>
      <c r="Q754" s="78"/>
      <c r="R754" s="78"/>
      <c r="S754" s="78"/>
      <c r="T754" s="79"/>
      <c r="AT754" s="16" t="s">
        <v>173</v>
      </c>
      <c r="AU754" s="16" t="s">
        <v>82</v>
      </c>
    </row>
    <row r="755" s="11" customFormat="1">
      <c r="B755" s="215"/>
      <c r="C755" s="216"/>
      <c r="D755" s="217" t="s">
        <v>155</v>
      </c>
      <c r="E755" s="218" t="s">
        <v>19</v>
      </c>
      <c r="F755" s="219" t="s">
        <v>355</v>
      </c>
      <c r="G755" s="216"/>
      <c r="H755" s="220">
        <v>80.680000000000007</v>
      </c>
      <c r="I755" s="221"/>
      <c r="J755" s="216"/>
      <c r="K755" s="216"/>
      <c r="L755" s="222"/>
      <c r="M755" s="223"/>
      <c r="N755" s="224"/>
      <c r="O755" s="224"/>
      <c r="P755" s="224"/>
      <c r="Q755" s="224"/>
      <c r="R755" s="224"/>
      <c r="S755" s="224"/>
      <c r="T755" s="225"/>
      <c r="AT755" s="226" t="s">
        <v>155</v>
      </c>
      <c r="AU755" s="226" t="s">
        <v>82</v>
      </c>
      <c r="AV755" s="11" t="s">
        <v>82</v>
      </c>
      <c r="AW755" s="11" t="s">
        <v>33</v>
      </c>
      <c r="AX755" s="11" t="s">
        <v>72</v>
      </c>
      <c r="AY755" s="226" t="s">
        <v>145</v>
      </c>
    </row>
    <row r="756" s="13" customFormat="1">
      <c r="B756" s="238"/>
      <c r="C756" s="239"/>
      <c r="D756" s="217" t="s">
        <v>155</v>
      </c>
      <c r="E756" s="240" t="s">
        <v>19</v>
      </c>
      <c r="F756" s="241" t="s">
        <v>1075</v>
      </c>
      <c r="G756" s="239"/>
      <c r="H756" s="240" t="s">
        <v>19</v>
      </c>
      <c r="I756" s="242"/>
      <c r="J756" s="239"/>
      <c r="K756" s="239"/>
      <c r="L756" s="243"/>
      <c r="M756" s="244"/>
      <c r="N756" s="245"/>
      <c r="O756" s="245"/>
      <c r="P756" s="245"/>
      <c r="Q756" s="245"/>
      <c r="R756" s="245"/>
      <c r="S756" s="245"/>
      <c r="T756" s="246"/>
      <c r="AT756" s="247" t="s">
        <v>155</v>
      </c>
      <c r="AU756" s="247" t="s">
        <v>82</v>
      </c>
      <c r="AV756" s="13" t="s">
        <v>80</v>
      </c>
      <c r="AW756" s="13" t="s">
        <v>33</v>
      </c>
      <c r="AX756" s="13" t="s">
        <v>72</v>
      </c>
      <c r="AY756" s="247" t="s">
        <v>145</v>
      </c>
    </row>
    <row r="757" s="12" customFormat="1">
      <c r="B757" s="227"/>
      <c r="C757" s="228"/>
      <c r="D757" s="217" t="s">
        <v>155</v>
      </c>
      <c r="E757" s="229" t="s">
        <v>19</v>
      </c>
      <c r="F757" s="230" t="s">
        <v>157</v>
      </c>
      <c r="G757" s="228"/>
      <c r="H757" s="231">
        <v>80.680000000000007</v>
      </c>
      <c r="I757" s="232"/>
      <c r="J757" s="228"/>
      <c r="K757" s="228"/>
      <c r="L757" s="233"/>
      <c r="M757" s="234"/>
      <c r="N757" s="235"/>
      <c r="O757" s="235"/>
      <c r="P757" s="235"/>
      <c r="Q757" s="235"/>
      <c r="R757" s="235"/>
      <c r="S757" s="235"/>
      <c r="T757" s="236"/>
      <c r="AT757" s="237" t="s">
        <v>155</v>
      </c>
      <c r="AU757" s="237" t="s">
        <v>82</v>
      </c>
      <c r="AV757" s="12" t="s">
        <v>153</v>
      </c>
      <c r="AW757" s="12" t="s">
        <v>33</v>
      </c>
      <c r="AX757" s="12" t="s">
        <v>80</v>
      </c>
      <c r="AY757" s="237" t="s">
        <v>145</v>
      </c>
    </row>
    <row r="758" s="1" customFormat="1" ht="16.5" customHeight="1">
      <c r="B758" s="37"/>
      <c r="C758" s="203" t="s">
        <v>1076</v>
      </c>
      <c r="D758" s="203" t="s">
        <v>148</v>
      </c>
      <c r="E758" s="204" t="s">
        <v>1077</v>
      </c>
      <c r="F758" s="205" t="s">
        <v>1078</v>
      </c>
      <c r="G758" s="206" t="s">
        <v>167</v>
      </c>
      <c r="H758" s="207">
        <v>16</v>
      </c>
      <c r="I758" s="208"/>
      <c r="J758" s="209">
        <f>ROUND(I758*H758,2)</f>
        <v>0</v>
      </c>
      <c r="K758" s="205" t="s">
        <v>152</v>
      </c>
      <c r="L758" s="42"/>
      <c r="M758" s="210" t="s">
        <v>19</v>
      </c>
      <c r="N758" s="211" t="s">
        <v>43</v>
      </c>
      <c r="O758" s="78"/>
      <c r="P758" s="212">
        <f>O758*H758</f>
        <v>0</v>
      </c>
      <c r="Q758" s="212">
        <v>0.0015</v>
      </c>
      <c r="R758" s="212">
        <f>Q758*H758</f>
        <v>0.024</v>
      </c>
      <c r="S758" s="212">
        <v>0</v>
      </c>
      <c r="T758" s="213">
        <f>S758*H758</f>
        <v>0</v>
      </c>
      <c r="AR758" s="16" t="s">
        <v>253</v>
      </c>
      <c r="AT758" s="16" t="s">
        <v>148</v>
      </c>
      <c r="AU758" s="16" t="s">
        <v>82</v>
      </c>
      <c r="AY758" s="16" t="s">
        <v>145</v>
      </c>
      <c r="BE758" s="214">
        <f>IF(N758="základní",J758,0)</f>
        <v>0</v>
      </c>
      <c r="BF758" s="214">
        <f>IF(N758="snížená",J758,0)</f>
        <v>0</v>
      </c>
      <c r="BG758" s="214">
        <f>IF(N758="zákl. přenesená",J758,0)</f>
        <v>0</v>
      </c>
      <c r="BH758" s="214">
        <f>IF(N758="sníž. přenesená",J758,0)</f>
        <v>0</v>
      </c>
      <c r="BI758" s="214">
        <f>IF(N758="nulová",J758,0)</f>
        <v>0</v>
      </c>
      <c r="BJ758" s="16" t="s">
        <v>80</v>
      </c>
      <c r="BK758" s="214">
        <f>ROUND(I758*H758,2)</f>
        <v>0</v>
      </c>
      <c r="BL758" s="16" t="s">
        <v>253</v>
      </c>
      <c r="BM758" s="16" t="s">
        <v>1079</v>
      </c>
    </row>
    <row r="759" s="1" customFormat="1">
      <c r="B759" s="37"/>
      <c r="C759" s="38"/>
      <c r="D759" s="217" t="s">
        <v>173</v>
      </c>
      <c r="E759" s="38"/>
      <c r="F759" s="248" t="s">
        <v>1080</v>
      </c>
      <c r="G759" s="38"/>
      <c r="H759" s="38"/>
      <c r="I759" s="129"/>
      <c r="J759" s="38"/>
      <c r="K759" s="38"/>
      <c r="L759" s="42"/>
      <c r="M759" s="249"/>
      <c r="N759" s="78"/>
      <c r="O759" s="78"/>
      <c r="P759" s="78"/>
      <c r="Q759" s="78"/>
      <c r="R759" s="78"/>
      <c r="S759" s="78"/>
      <c r="T759" s="79"/>
      <c r="AT759" s="16" t="s">
        <v>173</v>
      </c>
      <c r="AU759" s="16" t="s">
        <v>82</v>
      </c>
    </row>
    <row r="760" s="11" customFormat="1">
      <c r="B760" s="215"/>
      <c r="C760" s="216"/>
      <c r="D760" s="217" t="s">
        <v>155</v>
      </c>
      <c r="E760" s="218" t="s">
        <v>19</v>
      </c>
      <c r="F760" s="219" t="s">
        <v>1081</v>
      </c>
      <c r="G760" s="216"/>
      <c r="H760" s="220">
        <v>16</v>
      </c>
      <c r="I760" s="221"/>
      <c r="J760" s="216"/>
      <c r="K760" s="216"/>
      <c r="L760" s="222"/>
      <c r="M760" s="223"/>
      <c r="N760" s="224"/>
      <c r="O760" s="224"/>
      <c r="P760" s="224"/>
      <c r="Q760" s="224"/>
      <c r="R760" s="224"/>
      <c r="S760" s="224"/>
      <c r="T760" s="225"/>
      <c r="AT760" s="226" t="s">
        <v>155</v>
      </c>
      <c r="AU760" s="226" t="s">
        <v>82</v>
      </c>
      <c r="AV760" s="11" t="s">
        <v>82</v>
      </c>
      <c r="AW760" s="11" t="s">
        <v>33</v>
      </c>
      <c r="AX760" s="11" t="s">
        <v>72</v>
      </c>
      <c r="AY760" s="226" t="s">
        <v>145</v>
      </c>
    </row>
    <row r="761" s="13" customFormat="1">
      <c r="B761" s="238"/>
      <c r="C761" s="239"/>
      <c r="D761" s="217" t="s">
        <v>155</v>
      </c>
      <c r="E761" s="240" t="s">
        <v>19</v>
      </c>
      <c r="F761" s="241" t="s">
        <v>1082</v>
      </c>
      <c r="G761" s="239"/>
      <c r="H761" s="240" t="s">
        <v>19</v>
      </c>
      <c r="I761" s="242"/>
      <c r="J761" s="239"/>
      <c r="K761" s="239"/>
      <c r="L761" s="243"/>
      <c r="M761" s="244"/>
      <c r="N761" s="245"/>
      <c r="O761" s="245"/>
      <c r="P761" s="245"/>
      <c r="Q761" s="245"/>
      <c r="R761" s="245"/>
      <c r="S761" s="245"/>
      <c r="T761" s="246"/>
      <c r="AT761" s="247" t="s">
        <v>155</v>
      </c>
      <c r="AU761" s="247" t="s">
        <v>82</v>
      </c>
      <c r="AV761" s="13" t="s">
        <v>80</v>
      </c>
      <c r="AW761" s="13" t="s">
        <v>33</v>
      </c>
      <c r="AX761" s="13" t="s">
        <v>72</v>
      </c>
      <c r="AY761" s="247" t="s">
        <v>145</v>
      </c>
    </row>
    <row r="762" s="12" customFormat="1">
      <c r="B762" s="227"/>
      <c r="C762" s="228"/>
      <c r="D762" s="217" t="s">
        <v>155</v>
      </c>
      <c r="E762" s="229" t="s">
        <v>19</v>
      </c>
      <c r="F762" s="230" t="s">
        <v>157</v>
      </c>
      <c r="G762" s="228"/>
      <c r="H762" s="231">
        <v>16</v>
      </c>
      <c r="I762" s="232"/>
      <c r="J762" s="228"/>
      <c r="K762" s="228"/>
      <c r="L762" s="233"/>
      <c r="M762" s="234"/>
      <c r="N762" s="235"/>
      <c r="O762" s="235"/>
      <c r="P762" s="235"/>
      <c r="Q762" s="235"/>
      <c r="R762" s="235"/>
      <c r="S762" s="235"/>
      <c r="T762" s="236"/>
      <c r="AT762" s="237" t="s">
        <v>155</v>
      </c>
      <c r="AU762" s="237" t="s">
        <v>82</v>
      </c>
      <c r="AV762" s="12" t="s">
        <v>153</v>
      </c>
      <c r="AW762" s="12" t="s">
        <v>33</v>
      </c>
      <c r="AX762" s="12" t="s">
        <v>80</v>
      </c>
      <c r="AY762" s="237" t="s">
        <v>145</v>
      </c>
    </row>
    <row r="763" s="1" customFormat="1" ht="16.5" customHeight="1">
      <c r="B763" s="37"/>
      <c r="C763" s="203" t="s">
        <v>1083</v>
      </c>
      <c r="D763" s="203" t="s">
        <v>148</v>
      </c>
      <c r="E763" s="204" t="s">
        <v>1084</v>
      </c>
      <c r="F763" s="205" t="s">
        <v>1085</v>
      </c>
      <c r="G763" s="206" t="s">
        <v>274</v>
      </c>
      <c r="H763" s="207">
        <v>4</v>
      </c>
      <c r="I763" s="208"/>
      <c r="J763" s="209">
        <f>ROUND(I763*H763,2)</f>
        <v>0</v>
      </c>
      <c r="K763" s="205" t="s">
        <v>152</v>
      </c>
      <c r="L763" s="42"/>
      <c r="M763" s="210" t="s">
        <v>19</v>
      </c>
      <c r="N763" s="211" t="s">
        <v>43</v>
      </c>
      <c r="O763" s="78"/>
      <c r="P763" s="212">
        <f>O763*H763</f>
        <v>0</v>
      </c>
      <c r="Q763" s="212">
        <v>0.00022000000000000001</v>
      </c>
      <c r="R763" s="212">
        <f>Q763*H763</f>
        <v>0.00088000000000000003</v>
      </c>
      <c r="S763" s="212">
        <v>0</v>
      </c>
      <c r="T763" s="213">
        <f>S763*H763</f>
        <v>0</v>
      </c>
      <c r="AR763" s="16" t="s">
        <v>253</v>
      </c>
      <c r="AT763" s="16" t="s">
        <v>148</v>
      </c>
      <c r="AU763" s="16" t="s">
        <v>82</v>
      </c>
      <c r="AY763" s="16" t="s">
        <v>145</v>
      </c>
      <c r="BE763" s="214">
        <f>IF(N763="základní",J763,0)</f>
        <v>0</v>
      </c>
      <c r="BF763" s="214">
        <f>IF(N763="snížená",J763,0)</f>
        <v>0</v>
      </c>
      <c r="BG763" s="214">
        <f>IF(N763="zákl. přenesená",J763,0)</f>
        <v>0</v>
      </c>
      <c r="BH763" s="214">
        <f>IF(N763="sníž. přenesená",J763,0)</f>
        <v>0</v>
      </c>
      <c r="BI763" s="214">
        <f>IF(N763="nulová",J763,0)</f>
        <v>0</v>
      </c>
      <c r="BJ763" s="16" t="s">
        <v>80</v>
      </c>
      <c r="BK763" s="214">
        <f>ROUND(I763*H763,2)</f>
        <v>0</v>
      </c>
      <c r="BL763" s="16" t="s">
        <v>253</v>
      </c>
      <c r="BM763" s="16" t="s">
        <v>1086</v>
      </c>
    </row>
    <row r="764" s="1" customFormat="1">
      <c r="B764" s="37"/>
      <c r="C764" s="38"/>
      <c r="D764" s="217" t="s">
        <v>173</v>
      </c>
      <c r="E764" s="38"/>
      <c r="F764" s="248" t="s">
        <v>1080</v>
      </c>
      <c r="G764" s="38"/>
      <c r="H764" s="38"/>
      <c r="I764" s="129"/>
      <c r="J764" s="38"/>
      <c r="K764" s="38"/>
      <c r="L764" s="42"/>
      <c r="M764" s="249"/>
      <c r="N764" s="78"/>
      <c r="O764" s="78"/>
      <c r="P764" s="78"/>
      <c r="Q764" s="78"/>
      <c r="R764" s="78"/>
      <c r="S764" s="78"/>
      <c r="T764" s="79"/>
      <c r="AT764" s="16" t="s">
        <v>173</v>
      </c>
      <c r="AU764" s="16" t="s">
        <v>82</v>
      </c>
    </row>
    <row r="765" s="11" customFormat="1">
      <c r="B765" s="215"/>
      <c r="C765" s="216"/>
      <c r="D765" s="217" t="s">
        <v>155</v>
      </c>
      <c r="E765" s="218" t="s">
        <v>19</v>
      </c>
      <c r="F765" s="219" t="s">
        <v>153</v>
      </c>
      <c r="G765" s="216"/>
      <c r="H765" s="220">
        <v>4</v>
      </c>
      <c r="I765" s="221"/>
      <c r="J765" s="216"/>
      <c r="K765" s="216"/>
      <c r="L765" s="222"/>
      <c r="M765" s="223"/>
      <c r="N765" s="224"/>
      <c r="O765" s="224"/>
      <c r="P765" s="224"/>
      <c r="Q765" s="224"/>
      <c r="R765" s="224"/>
      <c r="S765" s="224"/>
      <c r="T765" s="225"/>
      <c r="AT765" s="226" t="s">
        <v>155</v>
      </c>
      <c r="AU765" s="226" t="s">
        <v>82</v>
      </c>
      <c r="AV765" s="11" t="s">
        <v>82</v>
      </c>
      <c r="AW765" s="11" t="s">
        <v>33</v>
      </c>
      <c r="AX765" s="11" t="s">
        <v>72</v>
      </c>
      <c r="AY765" s="226" t="s">
        <v>145</v>
      </c>
    </row>
    <row r="766" s="13" customFormat="1">
      <c r="B766" s="238"/>
      <c r="C766" s="239"/>
      <c r="D766" s="217" t="s">
        <v>155</v>
      </c>
      <c r="E766" s="240" t="s">
        <v>19</v>
      </c>
      <c r="F766" s="241" t="s">
        <v>1087</v>
      </c>
      <c r="G766" s="239"/>
      <c r="H766" s="240" t="s">
        <v>19</v>
      </c>
      <c r="I766" s="242"/>
      <c r="J766" s="239"/>
      <c r="K766" s="239"/>
      <c r="L766" s="243"/>
      <c r="M766" s="244"/>
      <c r="N766" s="245"/>
      <c r="O766" s="245"/>
      <c r="P766" s="245"/>
      <c r="Q766" s="245"/>
      <c r="R766" s="245"/>
      <c r="S766" s="245"/>
      <c r="T766" s="246"/>
      <c r="AT766" s="247" t="s">
        <v>155</v>
      </c>
      <c r="AU766" s="247" t="s">
        <v>82</v>
      </c>
      <c r="AV766" s="13" t="s">
        <v>80</v>
      </c>
      <c r="AW766" s="13" t="s">
        <v>33</v>
      </c>
      <c r="AX766" s="13" t="s">
        <v>72</v>
      </c>
      <c r="AY766" s="247" t="s">
        <v>145</v>
      </c>
    </row>
    <row r="767" s="12" customFormat="1">
      <c r="B767" s="227"/>
      <c r="C767" s="228"/>
      <c r="D767" s="217" t="s">
        <v>155</v>
      </c>
      <c r="E767" s="229" t="s">
        <v>19</v>
      </c>
      <c r="F767" s="230" t="s">
        <v>157</v>
      </c>
      <c r="G767" s="228"/>
      <c r="H767" s="231">
        <v>4</v>
      </c>
      <c r="I767" s="232"/>
      <c r="J767" s="228"/>
      <c r="K767" s="228"/>
      <c r="L767" s="233"/>
      <c r="M767" s="234"/>
      <c r="N767" s="235"/>
      <c r="O767" s="235"/>
      <c r="P767" s="235"/>
      <c r="Q767" s="235"/>
      <c r="R767" s="235"/>
      <c r="S767" s="235"/>
      <c r="T767" s="236"/>
      <c r="AT767" s="237" t="s">
        <v>155</v>
      </c>
      <c r="AU767" s="237" t="s">
        <v>82</v>
      </c>
      <c r="AV767" s="12" t="s">
        <v>153</v>
      </c>
      <c r="AW767" s="12" t="s">
        <v>33</v>
      </c>
      <c r="AX767" s="12" t="s">
        <v>80</v>
      </c>
      <c r="AY767" s="237" t="s">
        <v>145</v>
      </c>
    </row>
    <row r="768" s="1" customFormat="1" ht="16.5" customHeight="1">
      <c r="B768" s="37"/>
      <c r="C768" s="203" t="s">
        <v>1088</v>
      </c>
      <c r="D768" s="203" t="s">
        <v>148</v>
      </c>
      <c r="E768" s="204" t="s">
        <v>1089</v>
      </c>
      <c r="F768" s="205" t="s">
        <v>1090</v>
      </c>
      <c r="G768" s="206" t="s">
        <v>223</v>
      </c>
      <c r="H768" s="207">
        <v>5.7999999999999998</v>
      </c>
      <c r="I768" s="208"/>
      <c r="J768" s="209">
        <f>ROUND(I768*H768,2)</f>
        <v>0</v>
      </c>
      <c r="K768" s="205" t="s">
        <v>152</v>
      </c>
      <c r="L768" s="42"/>
      <c r="M768" s="210" t="s">
        <v>19</v>
      </c>
      <c r="N768" s="211" t="s">
        <v>43</v>
      </c>
      <c r="O768" s="78"/>
      <c r="P768" s="212">
        <f>O768*H768</f>
        <v>0</v>
      </c>
      <c r="Q768" s="212">
        <v>0.00040000000000000002</v>
      </c>
      <c r="R768" s="212">
        <f>Q768*H768</f>
        <v>0.00232</v>
      </c>
      <c r="S768" s="212">
        <v>0</v>
      </c>
      <c r="T768" s="213">
        <f>S768*H768</f>
        <v>0</v>
      </c>
      <c r="AR768" s="16" t="s">
        <v>253</v>
      </c>
      <c r="AT768" s="16" t="s">
        <v>148</v>
      </c>
      <c r="AU768" s="16" t="s">
        <v>82</v>
      </c>
      <c r="AY768" s="16" t="s">
        <v>145</v>
      </c>
      <c r="BE768" s="214">
        <f>IF(N768="základní",J768,0)</f>
        <v>0</v>
      </c>
      <c r="BF768" s="214">
        <f>IF(N768="snížená",J768,0)</f>
        <v>0</v>
      </c>
      <c r="BG768" s="214">
        <f>IF(N768="zákl. přenesená",J768,0)</f>
        <v>0</v>
      </c>
      <c r="BH768" s="214">
        <f>IF(N768="sníž. přenesená",J768,0)</f>
        <v>0</v>
      </c>
      <c r="BI768" s="214">
        <f>IF(N768="nulová",J768,0)</f>
        <v>0</v>
      </c>
      <c r="BJ768" s="16" t="s">
        <v>80</v>
      </c>
      <c r="BK768" s="214">
        <f>ROUND(I768*H768,2)</f>
        <v>0</v>
      </c>
      <c r="BL768" s="16" t="s">
        <v>253</v>
      </c>
      <c r="BM768" s="16" t="s">
        <v>1091</v>
      </c>
    </row>
    <row r="769" s="1" customFormat="1">
      <c r="B769" s="37"/>
      <c r="C769" s="38"/>
      <c r="D769" s="217" t="s">
        <v>173</v>
      </c>
      <c r="E769" s="38"/>
      <c r="F769" s="248" t="s">
        <v>1080</v>
      </c>
      <c r="G769" s="38"/>
      <c r="H769" s="38"/>
      <c r="I769" s="129"/>
      <c r="J769" s="38"/>
      <c r="K769" s="38"/>
      <c r="L769" s="42"/>
      <c r="M769" s="249"/>
      <c r="N769" s="78"/>
      <c r="O769" s="78"/>
      <c r="P769" s="78"/>
      <c r="Q769" s="78"/>
      <c r="R769" s="78"/>
      <c r="S769" s="78"/>
      <c r="T769" s="79"/>
      <c r="AT769" s="16" t="s">
        <v>173</v>
      </c>
      <c r="AU769" s="16" t="s">
        <v>82</v>
      </c>
    </row>
    <row r="770" s="11" customFormat="1">
      <c r="B770" s="215"/>
      <c r="C770" s="216"/>
      <c r="D770" s="217" t="s">
        <v>155</v>
      </c>
      <c r="E770" s="218" t="s">
        <v>19</v>
      </c>
      <c r="F770" s="219" t="s">
        <v>1092</v>
      </c>
      <c r="G770" s="216"/>
      <c r="H770" s="220">
        <v>5.7999999999999998</v>
      </c>
      <c r="I770" s="221"/>
      <c r="J770" s="216"/>
      <c r="K770" s="216"/>
      <c r="L770" s="222"/>
      <c r="M770" s="223"/>
      <c r="N770" s="224"/>
      <c r="O770" s="224"/>
      <c r="P770" s="224"/>
      <c r="Q770" s="224"/>
      <c r="R770" s="224"/>
      <c r="S770" s="224"/>
      <c r="T770" s="225"/>
      <c r="AT770" s="226" t="s">
        <v>155</v>
      </c>
      <c r="AU770" s="226" t="s">
        <v>82</v>
      </c>
      <c r="AV770" s="11" t="s">
        <v>82</v>
      </c>
      <c r="AW770" s="11" t="s">
        <v>33</v>
      </c>
      <c r="AX770" s="11" t="s">
        <v>72</v>
      </c>
      <c r="AY770" s="226" t="s">
        <v>145</v>
      </c>
    </row>
    <row r="771" s="13" customFormat="1">
      <c r="B771" s="238"/>
      <c r="C771" s="239"/>
      <c r="D771" s="217" t="s">
        <v>155</v>
      </c>
      <c r="E771" s="240" t="s">
        <v>19</v>
      </c>
      <c r="F771" s="241" t="s">
        <v>1087</v>
      </c>
      <c r="G771" s="239"/>
      <c r="H771" s="240" t="s">
        <v>19</v>
      </c>
      <c r="I771" s="242"/>
      <c r="J771" s="239"/>
      <c r="K771" s="239"/>
      <c r="L771" s="243"/>
      <c r="M771" s="244"/>
      <c r="N771" s="245"/>
      <c r="O771" s="245"/>
      <c r="P771" s="245"/>
      <c r="Q771" s="245"/>
      <c r="R771" s="245"/>
      <c r="S771" s="245"/>
      <c r="T771" s="246"/>
      <c r="AT771" s="247" t="s">
        <v>155</v>
      </c>
      <c r="AU771" s="247" t="s">
        <v>82</v>
      </c>
      <c r="AV771" s="13" t="s">
        <v>80</v>
      </c>
      <c r="AW771" s="13" t="s">
        <v>33</v>
      </c>
      <c r="AX771" s="13" t="s">
        <v>72</v>
      </c>
      <c r="AY771" s="247" t="s">
        <v>145</v>
      </c>
    </row>
    <row r="772" s="12" customFormat="1">
      <c r="B772" s="227"/>
      <c r="C772" s="228"/>
      <c r="D772" s="217" t="s">
        <v>155</v>
      </c>
      <c r="E772" s="229" t="s">
        <v>19</v>
      </c>
      <c r="F772" s="230" t="s">
        <v>157</v>
      </c>
      <c r="G772" s="228"/>
      <c r="H772" s="231">
        <v>5.7999999999999998</v>
      </c>
      <c r="I772" s="232"/>
      <c r="J772" s="228"/>
      <c r="K772" s="228"/>
      <c r="L772" s="233"/>
      <c r="M772" s="234"/>
      <c r="N772" s="235"/>
      <c r="O772" s="235"/>
      <c r="P772" s="235"/>
      <c r="Q772" s="235"/>
      <c r="R772" s="235"/>
      <c r="S772" s="235"/>
      <c r="T772" s="236"/>
      <c r="AT772" s="237" t="s">
        <v>155</v>
      </c>
      <c r="AU772" s="237" t="s">
        <v>82</v>
      </c>
      <c r="AV772" s="12" t="s">
        <v>153</v>
      </c>
      <c r="AW772" s="12" t="s">
        <v>33</v>
      </c>
      <c r="AX772" s="12" t="s">
        <v>80</v>
      </c>
      <c r="AY772" s="237" t="s">
        <v>145</v>
      </c>
    </row>
    <row r="773" s="1" customFormat="1" ht="22.5" customHeight="1">
      <c r="B773" s="37"/>
      <c r="C773" s="203" t="s">
        <v>1093</v>
      </c>
      <c r="D773" s="203" t="s">
        <v>148</v>
      </c>
      <c r="E773" s="204" t="s">
        <v>1094</v>
      </c>
      <c r="F773" s="205" t="s">
        <v>1095</v>
      </c>
      <c r="G773" s="206" t="s">
        <v>167</v>
      </c>
      <c r="H773" s="207">
        <v>73.120999999999995</v>
      </c>
      <c r="I773" s="208"/>
      <c r="J773" s="209">
        <f>ROUND(I773*H773,2)</f>
        <v>0</v>
      </c>
      <c r="K773" s="205" t="s">
        <v>152</v>
      </c>
      <c r="L773" s="42"/>
      <c r="M773" s="210" t="s">
        <v>19</v>
      </c>
      <c r="N773" s="211" t="s">
        <v>43</v>
      </c>
      <c r="O773" s="78"/>
      <c r="P773" s="212">
        <f>O773*H773</f>
        <v>0</v>
      </c>
      <c r="Q773" s="212">
        <v>0.0073000000000000001</v>
      </c>
      <c r="R773" s="212">
        <f>Q773*H773</f>
        <v>0.53378329999999996</v>
      </c>
      <c r="S773" s="212">
        <v>0</v>
      </c>
      <c r="T773" s="213">
        <f>S773*H773</f>
        <v>0</v>
      </c>
      <c r="AR773" s="16" t="s">
        <v>253</v>
      </c>
      <c r="AT773" s="16" t="s">
        <v>148</v>
      </c>
      <c r="AU773" s="16" t="s">
        <v>82</v>
      </c>
      <c r="AY773" s="16" t="s">
        <v>145</v>
      </c>
      <c r="BE773" s="214">
        <f>IF(N773="základní",J773,0)</f>
        <v>0</v>
      </c>
      <c r="BF773" s="214">
        <f>IF(N773="snížená",J773,0)</f>
        <v>0</v>
      </c>
      <c r="BG773" s="214">
        <f>IF(N773="zákl. přenesená",J773,0)</f>
        <v>0</v>
      </c>
      <c r="BH773" s="214">
        <f>IF(N773="sníž. přenesená",J773,0)</f>
        <v>0</v>
      </c>
      <c r="BI773" s="214">
        <f>IF(N773="nulová",J773,0)</f>
        <v>0</v>
      </c>
      <c r="BJ773" s="16" t="s">
        <v>80</v>
      </c>
      <c r="BK773" s="214">
        <f>ROUND(I773*H773,2)</f>
        <v>0</v>
      </c>
      <c r="BL773" s="16" t="s">
        <v>253</v>
      </c>
      <c r="BM773" s="16" t="s">
        <v>1096</v>
      </c>
    </row>
    <row r="774" s="1" customFormat="1">
      <c r="B774" s="37"/>
      <c r="C774" s="38"/>
      <c r="D774" s="217" t="s">
        <v>173</v>
      </c>
      <c r="E774" s="38"/>
      <c r="F774" s="248" t="s">
        <v>964</v>
      </c>
      <c r="G774" s="38"/>
      <c r="H774" s="38"/>
      <c r="I774" s="129"/>
      <c r="J774" s="38"/>
      <c r="K774" s="38"/>
      <c r="L774" s="42"/>
      <c r="M774" s="249"/>
      <c r="N774" s="78"/>
      <c r="O774" s="78"/>
      <c r="P774" s="78"/>
      <c r="Q774" s="78"/>
      <c r="R774" s="78"/>
      <c r="S774" s="78"/>
      <c r="T774" s="79"/>
      <c r="AT774" s="16" t="s">
        <v>173</v>
      </c>
      <c r="AU774" s="16" t="s">
        <v>82</v>
      </c>
    </row>
    <row r="775" s="1" customFormat="1" ht="16.5" customHeight="1">
      <c r="B775" s="37"/>
      <c r="C775" s="250" t="s">
        <v>1097</v>
      </c>
      <c r="D775" s="250" t="s">
        <v>430</v>
      </c>
      <c r="E775" s="251" t="s">
        <v>1098</v>
      </c>
      <c r="F775" s="252" t="s">
        <v>1099</v>
      </c>
      <c r="G775" s="253" t="s">
        <v>167</v>
      </c>
      <c r="H775" s="254">
        <v>53.621000000000002</v>
      </c>
      <c r="I775" s="255"/>
      <c r="J775" s="256">
        <f>ROUND(I775*H775,2)</f>
        <v>0</v>
      </c>
      <c r="K775" s="252" t="s">
        <v>19</v>
      </c>
      <c r="L775" s="257"/>
      <c r="M775" s="258" t="s">
        <v>19</v>
      </c>
      <c r="N775" s="259" t="s">
        <v>43</v>
      </c>
      <c r="O775" s="78"/>
      <c r="P775" s="212">
        <f>O775*H775</f>
        <v>0</v>
      </c>
      <c r="Q775" s="212">
        <v>0.0138</v>
      </c>
      <c r="R775" s="212">
        <f>Q775*H775</f>
        <v>0.73996980000000001</v>
      </c>
      <c r="S775" s="212">
        <v>0</v>
      </c>
      <c r="T775" s="213">
        <f>S775*H775</f>
        <v>0</v>
      </c>
      <c r="AR775" s="16" t="s">
        <v>398</v>
      </c>
      <c r="AT775" s="16" t="s">
        <v>430</v>
      </c>
      <c r="AU775" s="16" t="s">
        <v>82</v>
      </c>
      <c r="AY775" s="16" t="s">
        <v>145</v>
      </c>
      <c r="BE775" s="214">
        <f>IF(N775="základní",J775,0)</f>
        <v>0</v>
      </c>
      <c r="BF775" s="214">
        <f>IF(N775="snížená",J775,0)</f>
        <v>0</v>
      </c>
      <c r="BG775" s="214">
        <f>IF(N775="zákl. přenesená",J775,0)</f>
        <v>0</v>
      </c>
      <c r="BH775" s="214">
        <f>IF(N775="sníž. přenesená",J775,0)</f>
        <v>0</v>
      </c>
      <c r="BI775" s="214">
        <f>IF(N775="nulová",J775,0)</f>
        <v>0</v>
      </c>
      <c r="BJ775" s="16" t="s">
        <v>80</v>
      </c>
      <c r="BK775" s="214">
        <f>ROUND(I775*H775,2)</f>
        <v>0</v>
      </c>
      <c r="BL775" s="16" t="s">
        <v>253</v>
      </c>
      <c r="BM775" s="16" t="s">
        <v>1100</v>
      </c>
    </row>
    <row r="776" s="11" customFormat="1">
      <c r="B776" s="215"/>
      <c r="C776" s="216"/>
      <c r="D776" s="217" t="s">
        <v>155</v>
      </c>
      <c r="E776" s="218" t="s">
        <v>19</v>
      </c>
      <c r="F776" s="219" t="s">
        <v>1101</v>
      </c>
      <c r="G776" s="216"/>
      <c r="H776" s="220">
        <v>53.621000000000002</v>
      </c>
      <c r="I776" s="221"/>
      <c r="J776" s="216"/>
      <c r="K776" s="216"/>
      <c r="L776" s="222"/>
      <c r="M776" s="223"/>
      <c r="N776" s="224"/>
      <c r="O776" s="224"/>
      <c r="P776" s="224"/>
      <c r="Q776" s="224"/>
      <c r="R776" s="224"/>
      <c r="S776" s="224"/>
      <c r="T776" s="225"/>
      <c r="AT776" s="226" t="s">
        <v>155</v>
      </c>
      <c r="AU776" s="226" t="s">
        <v>82</v>
      </c>
      <c r="AV776" s="11" t="s">
        <v>82</v>
      </c>
      <c r="AW776" s="11" t="s">
        <v>33</v>
      </c>
      <c r="AX776" s="11" t="s">
        <v>72</v>
      </c>
      <c r="AY776" s="226" t="s">
        <v>145</v>
      </c>
    </row>
    <row r="777" s="12" customFormat="1">
      <c r="B777" s="227"/>
      <c r="C777" s="228"/>
      <c r="D777" s="217" t="s">
        <v>155</v>
      </c>
      <c r="E777" s="229" t="s">
        <v>19</v>
      </c>
      <c r="F777" s="230" t="s">
        <v>157</v>
      </c>
      <c r="G777" s="228"/>
      <c r="H777" s="231">
        <v>53.621000000000002</v>
      </c>
      <c r="I777" s="232"/>
      <c r="J777" s="228"/>
      <c r="K777" s="228"/>
      <c r="L777" s="233"/>
      <c r="M777" s="234"/>
      <c r="N777" s="235"/>
      <c r="O777" s="235"/>
      <c r="P777" s="235"/>
      <c r="Q777" s="235"/>
      <c r="R777" s="235"/>
      <c r="S777" s="235"/>
      <c r="T777" s="236"/>
      <c r="AT777" s="237" t="s">
        <v>155</v>
      </c>
      <c r="AU777" s="237" t="s">
        <v>82</v>
      </c>
      <c r="AV777" s="12" t="s">
        <v>153</v>
      </c>
      <c r="AW777" s="12" t="s">
        <v>33</v>
      </c>
      <c r="AX777" s="12" t="s">
        <v>80</v>
      </c>
      <c r="AY777" s="237" t="s">
        <v>145</v>
      </c>
    </row>
    <row r="778" s="1" customFormat="1" ht="16.5" customHeight="1">
      <c r="B778" s="37"/>
      <c r="C778" s="250" t="s">
        <v>1102</v>
      </c>
      <c r="D778" s="250" t="s">
        <v>430</v>
      </c>
      <c r="E778" s="251" t="s">
        <v>1103</v>
      </c>
      <c r="F778" s="252" t="s">
        <v>1104</v>
      </c>
      <c r="G778" s="253" t="s">
        <v>167</v>
      </c>
      <c r="H778" s="254">
        <v>26.811</v>
      </c>
      <c r="I778" s="255"/>
      <c r="J778" s="256">
        <f>ROUND(I778*H778,2)</f>
        <v>0</v>
      </c>
      <c r="K778" s="252" t="s">
        <v>19</v>
      </c>
      <c r="L778" s="257"/>
      <c r="M778" s="258" t="s">
        <v>19</v>
      </c>
      <c r="N778" s="259" t="s">
        <v>43</v>
      </c>
      <c r="O778" s="78"/>
      <c r="P778" s="212">
        <f>O778*H778</f>
        <v>0</v>
      </c>
      <c r="Q778" s="212">
        <v>0.0138</v>
      </c>
      <c r="R778" s="212">
        <f>Q778*H778</f>
        <v>0.36999179999999998</v>
      </c>
      <c r="S778" s="212">
        <v>0</v>
      </c>
      <c r="T778" s="213">
        <f>S778*H778</f>
        <v>0</v>
      </c>
      <c r="AR778" s="16" t="s">
        <v>398</v>
      </c>
      <c r="AT778" s="16" t="s">
        <v>430</v>
      </c>
      <c r="AU778" s="16" t="s">
        <v>82</v>
      </c>
      <c r="AY778" s="16" t="s">
        <v>145</v>
      </c>
      <c r="BE778" s="214">
        <f>IF(N778="základní",J778,0)</f>
        <v>0</v>
      </c>
      <c r="BF778" s="214">
        <f>IF(N778="snížená",J778,0)</f>
        <v>0</v>
      </c>
      <c r="BG778" s="214">
        <f>IF(N778="zákl. přenesená",J778,0)</f>
        <v>0</v>
      </c>
      <c r="BH778" s="214">
        <f>IF(N778="sníž. přenesená",J778,0)</f>
        <v>0</v>
      </c>
      <c r="BI778" s="214">
        <f>IF(N778="nulová",J778,0)</f>
        <v>0</v>
      </c>
      <c r="BJ778" s="16" t="s">
        <v>80</v>
      </c>
      <c r="BK778" s="214">
        <f>ROUND(I778*H778,2)</f>
        <v>0</v>
      </c>
      <c r="BL778" s="16" t="s">
        <v>253</v>
      </c>
      <c r="BM778" s="16" t="s">
        <v>1105</v>
      </c>
    </row>
    <row r="779" s="1" customFormat="1" ht="22.5" customHeight="1">
      <c r="B779" s="37"/>
      <c r="C779" s="203" t="s">
        <v>1106</v>
      </c>
      <c r="D779" s="203" t="s">
        <v>148</v>
      </c>
      <c r="E779" s="204" t="s">
        <v>1094</v>
      </c>
      <c r="F779" s="205" t="s">
        <v>1095</v>
      </c>
      <c r="G779" s="206" t="s">
        <v>167</v>
      </c>
      <c r="H779" s="207">
        <v>7.5650000000000004</v>
      </c>
      <c r="I779" s="208"/>
      <c r="J779" s="209">
        <f>ROUND(I779*H779,2)</f>
        <v>0</v>
      </c>
      <c r="K779" s="205" t="s">
        <v>152</v>
      </c>
      <c r="L779" s="42"/>
      <c r="M779" s="210" t="s">
        <v>19</v>
      </c>
      <c r="N779" s="211" t="s">
        <v>43</v>
      </c>
      <c r="O779" s="78"/>
      <c r="P779" s="212">
        <f>O779*H779</f>
        <v>0</v>
      </c>
      <c r="Q779" s="212">
        <v>0.0073000000000000001</v>
      </c>
      <c r="R779" s="212">
        <f>Q779*H779</f>
        <v>0.055224500000000003</v>
      </c>
      <c r="S779" s="212">
        <v>0</v>
      </c>
      <c r="T779" s="213">
        <f>S779*H779</f>
        <v>0</v>
      </c>
      <c r="AR779" s="16" t="s">
        <v>253</v>
      </c>
      <c r="AT779" s="16" t="s">
        <v>148</v>
      </c>
      <c r="AU779" s="16" t="s">
        <v>82</v>
      </c>
      <c r="AY779" s="16" t="s">
        <v>145</v>
      </c>
      <c r="BE779" s="214">
        <f>IF(N779="základní",J779,0)</f>
        <v>0</v>
      </c>
      <c r="BF779" s="214">
        <f>IF(N779="snížená",J779,0)</f>
        <v>0</v>
      </c>
      <c r="BG779" s="214">
        <f>IF(N779="zákl. přenesená",J779,0)</f>
        <v>0</v>
      </c>
      <c r="BH779" s="214">
        <f>IF(N779="sníž. přenesená",J779,0)</f>
        <v>0</v>
      </c>
      <c r="BI779" s="214">
        <f>IF(N779="nulová",J779,0)</f>
        <v>0</v>
      </c>
      <c r="BJ779" s="16" t="s">
        <v>80</v>
      </c>
      <c r="BK779" s="214">
        <f>ROUND(I779*H779,2)</f>
        <v>0</v>
      </c>
      <c r="BL779" s="16" t="s">
        <v>253</v>
      </c>
      <c r="BM779" s="16" t="s">
        <v>1107</v>
      </c>
    </row>
    <row r="780" s="1" customFormat="1">
      <c r="B780" s="37"/>
      <c r="C780" s="38"/>
      <c r="D780" s="217" t="s">
        <v>173</v>
      </c>
      <c r="E780" s="38"/>
      <c r="F780" s="248" t="s">
        <v>964</v>
      </c>
      <c r="G780" s="38"/>
      <c r="H780" s="38"/>
      <c r="I780" s="129"/>
      <c r="J780" s="38"/>
      <c r="K780" s="38"/>
      <c r="L780" s="42"/>
      <c r="M780" s="249"/>
      <c r="N780" s="78"/>
      <c r="O780" s="78"/>
      <c r="P780" s="78"/>
      <c r="Q780" s="78"/>
      <c r="R780" s="78"/>
      <c r="S780" s="78"/>
      <c r="T780" s="79"/>
      <c r="AT780" s="16" t="s">
        <v>173</v>
      </c>
      <c r="AU780" s="16" t="s">
        <v>82</v>
      </c>
    </row>
    <row r="781" s="1" customFormat="1" ht="16.5" customHeight="1">
      <c r="B781" s="37"/>
      <c r="C781" s="250" t="s">
        <v>1108</v>
      </c>
      <c r="D781" s="250" t="s">
        <v>430</v>
      </c>
      <c r="E781" s="251" t="s">
        <v>1098</v>
      </c>
      <c r="F781" s="252" t="s">
        <v>1099</v>
      </c>
      <c r="G781" s="253" t="s">
        <v>167</v>
      </c>
      <c r="H781" s="254">
        <v>5.5439999999999996</v>
      </c>
      <c r="I781" s="255"/>
      <c r="J781" s="256">
        <f>ROUND(I781*H781,2)</f>
        <v>0</v>
      </c>
      <c r="K781" s="252" t="s">
        <v>19</v>
      </c>
      <c r="L781" s="257"/>
      <c r="M781" s="258" t="s">
        <v>19</v>
      </c>
      <c r="N781" s="259" t="s">
        <v>43</v>
      </c>
      <c r="O781" s="78"/>
      <c r="P781" s="212">
        <f>O781*H781</f>
        <v>0</v>
      </c>
      <c r="Q781" s="212">
        <v>0.0138</v>
      </c>
      <c r="R781" s="212">
        <f>Q781*H781</f>
        <v>0.076507199999999997</v>
      </c>
      <c r="S781" s="212">
        <v>0</v>
      </c>
      <c r="T781" s="213">
        <f>S781*H781</f>
        <v>0</v>
      </c>
      <c r="AR781" s="16" t="s">
        <v>398</v>
      </c>
      <c r="AT781" s="16" t="s">
        <v>430</v>
      </c>
      <c r="AU781" s="16" t="s">
        <v>82</v>
      </c>
      <c r="AY781" s="16" t="s">
        <v>145</v>
      </c>
      <c r="BE781" s="214">
        <f>IF(N781="základní",J781,0)</f>
        <v>0</v>
      </c>
      <c r="BF781" s="214">
        <f>IF(N781="snížená",J781,0)</f>
        <v>0</v>
      </c>
      <c r="BG781" s="214">
        <f>IF(N781="zákl. přenesená",J781,0)</f>
        <v>0</v>
      </c>
      <c r="BH781" s="214">
        <f>IF(N781="sníž. přenesená",J781,0)</f>
        <v>0</v>
      </c>
      <c r="BI781" s="214">
        <f>IF(N781="nulová",J781,0)</f>
        <v>0</v>
      </c>
      <c r="BJ781" s="16" t="s">
        <v>80</v>
      </c>
      <c r="BK781" s="214">
        <f>ROUND(I781*H781,2)</f>
        <v>0</v>
      </c>
      <c r="BL781" s="16" t="s">
        <v>253</v>
      </c>
      <c r="BM781" s="16" t="s">
        <v>1109</v>
      </c>
    </row>
    <row r="782" s="11" customFormat="1">
      <c r="B782" s="215"/>
      <c r="C782" s="216"/>
      <c r="D782" s="217" t="s">
        <v>155</v>
      </c>
      <c r="E782" s="218" t="s">
        <v>19</v>
      </c>
      <c r="F782" s="219" t="s">
        <v>1110</v>
      </c>
      <c r="G782" s="216"/>
      <c r="H782" s="220">
        <v>5.5439999999999996</v>
      </c>
      <c r="I782" s="221"/>
      <c r="J782" s="216"/>
      <c r="K782" s="216"/>
      <c r="L782" s="222"/>
      <c r="M782" s="223"/>
      <c r="N782" s="224"/>
      <c r="O782" s="224"/>
      <c r="P782" s="224"/>
      <c r="Q782" s="224"/>
      <c r="R782" s="224"/>
      <c r="S782" s="224"/>
      <c r="T782" s="225"/>
      <c r="AT782" s="226" t="s">
        <v>155</v>
      </c>
      <c r="AU782" s="226" t="s">
        <v>82</v>
      </c>
      <c r="AV782" s="11" t="s">
        <v>82</v>
      </c>
      <c r="AW782" s="11" t="s">
        <v>33</v>
      </c>
      <c r="AX782" s="11" t="s">
        <v>72</v>
      </c>
      <c r="AY782" s="226" t="s">
        <v>145</v>
      </c>
    </row>
    <row r="783" s="12" customFormat="1">
      <c r="B783" s="227"/>
      <c r="C783" s="228"/>
      <c r="D783" s="217" t="s">
        <v>155</v>
      </c>
      <c r="E783" s="229" t="s">
        <v>19</v>
      </c>
      <c r="F783" s="230" t="s">
        <v>157</v>
      </c>
      <c r="G783" s="228"/>
      <c r="H783" s="231">
        <v>5.5439999999999996</v>
      </c>
      <c r="I783" s="232"/>
      <c r="J783" s="228"/>
      <c r="K783" s="228"/>
      <c r="L783" s="233"/>
      <c r="M783" s="234"/>
      <c r="N783" s="235"/>
      <c r="O783" s="235"/>
      <c r="P783" s="235"/>
      <c r="Q783" s="235"/>
      <c r="R783" s="235"/>
      <c r="S783" s="235"/>
      <c r="T783" s="236"/>
      <c r="AT783" s="237" t="s">
        <v>155</v>
      </c>
      <c r="AU783" s="237" t="s">
        <v>82</v>
      </c>
      <c r="AV783" s="12" t="s">
        <v>153</v>
      </c>
      <c r="AW783" s="12" t="s">
        <v>33</v>
      </c>
      <c r="AX783" s="12" t="s">
        <v>80</v>
      </c>
      <c r="AY783" s="237" t="s">
        <v>145</v>
      </c>
    </row>
    <row r="784" s="1" customFormat="1" ht="16.5" customHeight="1">
      <c r="B784" s="37"/>
      <c r="C784" s="250" t="s">
        <v>1111</v>
      </c>
      <c r="D784" s="250" t="s">
        <v>430</v>
      </c>
      <c r="E784" s="251" t="s">
        <v>1103</v>
      </c>
      <c r="F784" s="252" t="s">
        <v>1104</v>
      </c>
      <c r="G784" s="253" t="s">
        <v>167</v>
      </c>
      <c r="H784" s="254">
        <v>2.7719999999999998</v>
      </c>
      <c r="I784" s="255"/>
      <c r="J784" s="256">
        <f>ROUND(I784*H784,2)</f>
        <v>0</v>
      </c>
      <c r="K784" s="252" t="s">
        <v>19</v>
      </c>
      <c r="L784" s="257"/>
      <c r="M784" s="258" t="s">
        <v>19</v>
      </c>
      <c r="N784" s="259" t="s">
        <v>43</v>
      </c>
      <c r="O784" s="78"/>
      <c r="P784" s="212">
        <f>O784*H784</f>
        <v>0</v>
      </c>
      <c r="Q784" s="212">
        <v>0.0138</v>
      </c>
      <c r="R784" s="212">
        <f>Q784*H784</f>
        <v>0.038253599999999999</v>
      </c>
      <c r="S784" s="212">
        <v>0</v>
      </c>
      <c r="T784" s="213">
        <f>S784*H784</f>
        <v>0</v>
      </c>
      <c r="AR784" s="16" t="s">
        <v>398</v>
      </c>
      <c r="AT784" s="16" t="s">
        <v>430</v>
      </c>
      <c r="AU784" s="16" t="s">
        <v>82</v>
      </c>
      <c r="AY784" s="16" t="s">
        <v>145</v>
      </c>
      <c r="BE784" s="214">
        <f>IF(N784="základní",J784,0)</f>
        <v>0</v>
      </c>
      <c r="BF784" s="214">
        <f>IF(N784="snížená",J784,0)</f>
        <v>0</v>
      </c>
      <c r="BG784" s="214">
        <f>IF(N784="zákl. přenesená",J784,0)</f>
        <v>0</v>
      </c>
      <c r="BH784" s="214">
        <f>IF(N784="sníž. přenesená",J784,0)</f>
        <v>0</v>
      </c>
      <c r="BI784" s="214">
        <f>IF(N784="nulová",J784,0)</f>
        <v>0</v>
      </c>
      <c r="BJ784" s="16" t="s">
        <v>80</v>
      </c>
      <c r="BK784" s="214">
        <f>ROUND(I784*H784,2)</f>
        <v>0</v>
      </c>
      <c r="BL784" s="16" t="s">
        <v>253</v>
      </c>
      <c r="BM784" s="16" t="s">
        <v>1112</v>
      </c>
    </row>
    <row r="785" s="1" customFormat="1" ht="16.5" customHeight="1">
      <c r="B785" s="37"/>
      <c r="C785" s="203" t="s">
        <v>1113</v>
      </c>
      <c r="D785" s="203" t="s">
        <v>148</v>
      </c>
      <c r="E785" s="204" t="s">
        <v>1114</v>
      </c>
      <c r="F785" s="205" t="s">
        <v>1115</v>
      </c>
      <c r="G785" s="206" t="s">
        <v>167</v>
      </c>
      <c r="H785" s="207">
        <v>3.3599999999999999</v>
      </c>
      <c r="I785" s="208"/>
      <c r="J785" s="209">
        <f>ROUND(I785*H785,2)</f>
        <v>0</v>
      </c>
      <c r="K785" s="205" t="s">
        <v>152</v>
      </c>
      <c r="L785" s="42"/>
      <c r="M785" s="210" t="s">
        <v>19</v>
      </c>
      <c r="N785" s="211" t="s">
        <v>43</v>
      </c>
      <c r="O785" s="78"/>
      <c r="P785" s="212">
        <f>O785*H785</f>
        <v>0</v>
      </c>
      <c r="Q785" s="212">
        <v>0.00058</v>
      </c>
      <c r="R785" s="212">
        <f>Q785*H785</f>
        <v>0.0019487999999999999</v>
      </c>
      <c r="S785" s="212">
        <v>0</v>
      </c>
      <c r="T785" s="213">
        <f>S785*H785</f>
        <v>0</v>
      </c>
      <c r="AR785" s="16" t="s">
        <v>253</v>
      </c>
      <c r="AT785" s="16" t="s">
        <v>148</v>
      </c>
      <c r="AU785" s="16" t="s">
        <v>82</v>
      </c>
      <c r="AY785" s="16" t="s">
        <v>145</v>
      </c>
      <c r="BE785" s="214">
        <f>IF(N785="základní",J785,0)</f>
        <v>0</v>
      </c>
      <c r="BF785" s="214">
        <f>IF(N785="snížená",J785,0)</f>
        <v>0</v>
      </c>
      <c r="BG785" s="214">
        <f>IF(N785="zákl. přenesená",J785,0)</f>
        <v>0</v>
      </c>
      <c r="BH785" s="214">
        <f>IF(N785="sníž. přenesená",J785,0)</f>
        <v>0</v>
      </c>
      <c r="BI785" s="214">
        <f>IF(N785="nulová",J785,0)</f>
        <v>0</v>
      </c>
      <c r="BJ785" s="16" t="s">
        <v>80</v>
      </c>
      <c r="BK785" s="214">
        <f>ROUND(I785*H785,2)</f>
        <v>0</v>
      </c>
      <c r="BL785" s="16" t="s">
        <v>253</v>
      </c>
      <c r="BM785" s="16" t="s">
        <v>1116</v>
      </c>
    </row>
    <row r="786" s="11" customFormat="1">
      <c r="B786" s="215"/>
      <c r="C786" s="216"/>
      <c r="D786" s="217" t="s">
        <v>155</v>
      </c>
      <c r="E786" s="218" t="s">
        <v>19</v>
      </c>
      <c r="F786" s="219" t="s">
        <v>1117</v>
      </c>
      <c r="G786" s="216"/>
      <c r="H786" s="220">
        <v>3.3599999999999999</v>
      </c>
      <c r="I786" s="221"/>
      <c r="J786" s="216"/>
      <c r="K786" s="216"/>
      <c r="L786" s="222"/>
      <c r="M786" s="223"/>
      <c r="N786" s="224"/>
      <c r="O786" s="224"/>
      <c r="P786" s="224"/>
      <c r="Q786" s="224"/>
      <c r="R786" s="224"/>
      <c r="S786" s="224"/>
      <c r="T786" s="225"/>
      <c r="AT786" s="226" t="s">
        <v>155</v>
      </c>
      <c r="AU786" s="226" t="s">
        <v>82</v>
      </c>
      <c r="AV786" s="11" t="s">
        <v>82</v>
      </c>
      <c r="AW786" s="11" t="s">
        <v>33</v>
      </c>
      <c r="AX786" s="11" t="s">
        <v>80</v>
      </c>
      <c r="AY786" s="226" t="s">
        <v>145</v>
      </c>
    </row>
    <row r="787" s="13" customFormat="1">
      <c r="B787" s="238"/>
      <c r="C787" s="239"/>
      <c r="D787" s="217" t="s">
        <v>155</v>
      </c>
      <c r="E787" s="240" t="s">
        <v>19</v>
      </c>
      <c r="F787" s="241" t="s">
        <v>1118</v>
      </c>
      <c r="G787" s="239"/>
      <c r="H787" s="240" t="s">
        <v>19</v>
      </c>
      <c r="I787" s="242"/>
      <c r="J787" s="239"/>
      <c r="K787" s="239"/>
      <c r="L787" s="243"/>
      <c r="M787" s="244"/>
      <c r="N787" s="245"/>
      <c r="O787" s="245"/>
      <c r="P787" s="245"/>
      <c r="Q787" s="245"/>
      <c r="R787" s="245"/>
      <c r="S787" s="245"/>
      <c r="T787" s="246"/>
      <c r="AT787" s="247" t="s">
        <v>155</v>
      </c>
      <c r="AU787" s="247" t="s">
        <v>82</v>
      </c>
      <c r="AV787" s="13" t="s">
        <v>80</v>
      </c>
      <c r="AW787" s="13" t="s">
        <v>33</v>
      </c>
      <c r="AX787" s="13" t="s">
        <v>72</v>
      </c>
      <c r="AY787" s="247" t="s">
        <v>145</v>
      </c>
    </row>
    <row r="788" s="1" customFormat="1" ht="16.5" customHeight="1">
      <c r="B788" s="37"/>
      <c r="C788" s="250" t="s">
        <v>1119</v>
      </c>
      <c r="D788" s="250" t="s">
        <v>430</v>
      </c>
      <c r="E788" s="251" t="s">
        <v>1120</v>
      </c>
      <c r="F788" s="252" t="s">
        <v>1121</v>
      </c>
      <c r="G788" s="253" t="s">
        <v>167</v>
      </c>
      <c r="H788" s="254">
        <v>3.6960000000000002</v>
      </c>
      <c r="I788" s="255"/>
      <c r="J788" s="256">
        <f>ROUND(I788*H788,2)</f>
        <v>0</v>
      </c>
      <c r="K788" s="252" t="s">
        <v>19</v>
      </c>
      <c r="L788" s="257"/>
      <c r="M788" s="258" t="s">
        <v>19</v>
      </c>
      <c r="N788" s="259" t="s">
        <v>43</v>
      </c>
      <c r="O788" s="78"/>
      <c r="P788" s="212">
        <f>O788*H788</f>
        <v>0</v>
      </c>
      <c r="Q788" s="212">
        <v>0.012</v>
      </c>
      <c r="R788" s="212">
        <f>Q788*H788</f>
        <v>0.044352000000000003</v>
      </c>
      <c r="S788" s="212">
        <v>0</v>
      </c>
      <c r="T788" s="213">
        <f>S788*H788</f>
        <v>0</v>
      </c>
      <c r="AR788" s="16" t="s">
        <v>398</v>
      </c>
      <c r="AT788" s="16" t="s">
        <v>430</v>
      </c>
      <c r="AU788" s="16" t="s">
        <v>82</v>
      </c>
      <c r="AY788" s="16" t="s">
        <v>145</v>
      </c>
      <c r="BE788" s="214">
        <f>IF(N788="základní",J788,0)</f>
        <v>0</v>
      </c>
      <c r="BF788" s="214">
        <f>IF(N788="snížená",J788,0)</f>
        <v>0</v>
      </c>
      <c r="BG788" s="214">
        <f>IF(N788="zákl. přenesená",J788,0)</f>
        <v>0</v>
      </c>
      <c r="BH788" s="214">
        <f>IF(N788="sníž. přenesená",J788,0)</f>
        <v>0</v>
      </c>
      <c r="BI788" s="214">
        <f>IF(N788="nulová",J788,0)</f>
        <v>0</v>
      </c>
      <c r="BJ788" s="16" t="s">
        <v>80</v>
      </c>
      <c r="BK788" s="214">
        <f>ROUND(I788*H788,2)</f>
        <v>0</v>
      </c>
      <c r="BL788" s="16" t="s">
        <v>253</v>
      </c>
      <c r="BM788" s="16" t="s">
        <v>1122</v>
      </c>
    </row>
    <row r="789" s="11" customFormat="1">
      <c r="B789" s="215"/>
      <c r="C789" s="216"/>
      <c r="D789" s="217" t="s">
        <v>155</v>
      </c>
      <c r="E789" s="216"/>
      <c r="F789" s="219" t="s">
        <v>1123</v>
      </c>
      <c r="G789" s="216"/>
      <c r="H789" s="220">
        <v>3.6960000000000002</v>
      </c>
      <c r="I789" s="221"/>
      <c r="J789" s="216"/>
      <c r="K789" s="216"/>
      <c r="L789" s="222"/>
      <c r="M789" s="223"/>
      <c r="N789" s="224"/>
      <c r="O789" s="224"/>
      <c r="P789" s="224"/>
      <c r="Q789" s="224"/>
      <c r="R789" s="224"/>
      <c r="S789" s="224"/>
      <c r="T789" s="225"/>
      <c r="AT789" s="226" t="s">
        <v>155</v>
      </c>
      <c r="AU789" s="226" t="s">
        <v>82</v>
      </c>
      <c r="AV789" s="11" t="s">
        <v>82</v>
      </c>
      <c r="AW789" s="11" t="s">
        <v>4</v>
      </c>
      <c r="AX789" s="11" t="s">
        <v>80</v>
      </c>
      <c r="AY789" s="226" t="s">
        <v>145</v>
      </c>
    </row>
    <row r="790" s="1" customFormat="1" ht="16.5" customHeight="1">
      <c r="B790" s="37"/>
      <c r="C790" s="203" t="s">
        <v>1124</v>
      </c>
      <c r="D790" s="203" t="s">
        <v>148</v>
      </c>
      <c r="E790" s="204" t="s">
        <v>1125</v>
      </c>
      <c r="F790" s="205" t="s">
        <v>1126</v>
      </c>
      <c r="G790" s="206" t="s">
        <v>223</v>
      </c>
      <c r="H790" s="207">
        <v>10.4</v>
      </c>
      <c r="I790" s="208"/>
      <c r="J790" s="209">
        <f>ROUND(I790*H790,2)</f>
        <v>0</v>
      </c>
      <c r="K790" s="205" t="s">
        <v>152</v>
      </c>
      <c r="L790" s="42"/>
      <c r="M790" s="210" t="s">
        <v>19</v>
      </c>
      <c r="N790" s="211" t="s">
        <v>43</v>
      </c>
      <c r="O790" s="78"/>
      <c r="P790" s="212">
        <f>O790*H790</f>
        <v>0</v>
      </c>
      <c r="Q790" s="212">
        <v>0.00031</v>
      </c>
      <c r="R790" s="212">
        <f>Q790*H790</f>
        <v>0.0032240000000000003</v>
      </c>
      <c r="S790" s="212">
        <v>0</v>
      </c>
      <c r="T790" s="213">
        <f>S790*H790</f>
        <v>0</v>
      </c>
      <c r="AR790" s="16" t="s">
        <v>253</v>
      </c>
      <c r="AT790" s="16" t="s">
        <v>148</v>
      </c>
      <c r="AU790" s="16" t="s">
        <v>82</v>
      </c>
      <c r="AY790" s="16" t="s">
        <v>145</v>
      </c>
      <c r="BE790" s="214">
        <f>IF(N790="základní",J790,0)</f>
        <v>0</v>
      </c>
      <c r="BF790" s="214">
        <f>IF(N790="snížená",J790,0)</f>
        <v>0</v>
      </c>
      <c r="BG790" s="214">
        <f>IF(N790="zákl. přenesená",J790,0)</f>
        <v>0</v>
      </c>
      <c r="BH790" s="214">
        <f>IF(N790="sníž. přenesená",J790,0)</f>
        <v>0</v>
      </c>
      <c r="BI790" s="214">
        <f>IF(N790="nulová",J790,0)</f>
        <v>0</v>
      </c>
      <c r="BJ790" s="16" t="s">
        <v>80</v>
      </c>
      <c r="BK790" s="214">
        <f>ROUND(I790*H790,2)</f>
        <v>0</v>
      </c>
      <c r="BL790" s="16" t="s">
        <v>253</v>
      </c>
      <c r="BM790" s="16" t="s">
        <v>1127</v>
      </c>
    </row>
    <row r="791" s="1" customFormat="1">
      <c r="B791" s="37"/>
      <c r="C791" s="38"/>
      <c r="D791" s="217" t="s">
        <v>173</v>
      </c>
      <c r="E791" s="38"/>
      <c r="F791" s="248" t="s">
        <v>1128</v>
      </c>
      <c r="G791" s="38"/>
      <c r="H791" s="38"/>
      <c r="I791" s="129"/>
      <c r="J791" s="38"/>
      <c r="K791" s="38"/>
      <c r="L791" s="42"/>
      <c r="M791" s="249"/>
      <c r="N791" s="78"/>
      <c r="O791" s="78"/>
      <c r="P791" s="78"/>
      <c r="Q791" s="78"/>
      <c r="R791" s="78"/>
      <c r="S791" s="78"/>
      <c r="T791" s="79"/>
      <c r="AT791" s="16" t="s">
        <v>173</v>
      </c>
      <c r="AU791" s="16" t="s">
        <v>82</v>
      </c>
    </row>
    <row r="792" s="11" customFormat="1">
      <c r="B792" s="215"/>
      <c r="C792" s="216"/>
      <c r="D792" s="217" t="s">
        <v>155</v>
      </c>
      <c r="E792" s="218" t="s">
        <v>19</v>
      </c>
      <c r="F792" s="219" t="s">
        <v>1129</v>
      </c>
      <c r="G792" s="216"/>
      <c r="H792" s="220">
        <v>7.7999999999999998</v>
      </c>
      <c r="I792" s="221"/>
      <c r="J792" s="216"/>
      <c r="K792" s="216"/>
      <c r="L792" s="222"/>
      <c r="M792" s="223"/>
      <c r="N792" s="224"/>
      <c r="O792" s="224"/>
      <c r="P792" s="224"/>
      <c r="Q792" s="224"/>
      <c r="R792" s="224"/>
      <c r="S792" s="224"/>
      <c r="T792" s="225"/>
      <c r="AT792" s="226" t="s">
        <v>155</v>
      </c>
      <c r="AU792" s="226" t="s">
        <v>82</v>
      </c>
      <c r="AV792" s="11" t="s">
        <v>82</v>
      </c>
      <c r="AW792" s="11" t="s">
        <v>33</v>
      </c>
      <c r="AX792" s="11" t="s">
        <v>72</v>
      </c>
      <c r="AY792" s="226" t="s">
        <v>145</v>
      </c>
    </row>
    <row r="793" s="13" customFormat="1">
      <c r="B793" s="238"/>
      <c r="C793" s="239"/>
      <c r="D793" s="217" t="s">
        <v>155</v>
      </c>
      <c r="E793" s="240" t="s">
        <v>19</v>
      </c>
      <c r="F793" s="241" t="s">
        <v>1130</v>
      </c>
      <c r="G793" s="239"/>
      <c r="H793" s="240" t="s">
        <v>19</v>
      </c>
      <c r="I793" s="242"/>
      <c r="J793" s="239"/>
      <c r="K793" s="239"/>
      <c r="L793" s="243"/>
      <c r="M793" s="244"/>
      <c r="N793" s="245"/>
      <c r="O793" s="245"/>
      <c r="P793" s="245"/>
      <c r="Q793" s="245"/>
      <c r="R793" s="245"/>
      <c r="S793" s="245"/>
      <c r="T793" s="246"/>
      <c r="AT793" s="247" t="s">
        <v>155</v>
      </c>
      <c r="AU793" s="247" t="s">
        <v>82</v>
      </c>
      <c r="AV793" s="13" t="s">
        <v>80</v>
      </c>
      <c r="AW793" s="13" t="s">
        <v>33</v>
      </c>
      <c r="AX793" s="13" t="s">
        <v>72</v>
      </c>
      <c r="AY793" s="247" t="s">
        <v>145</v>
      </c>
    </row>
    <row r="794" s="11" customFormat="1">
      <c r="B794" s="215"/>
      <c r="C794" s="216"/>
      <c r="D794" s="217" t="s">
        <v>155</v>
      </c>
      <c r="E794" s="218" t="s">
        <v>19</v>
      </c>
      <c r="F794" s="219" t="s">
        <v>1131</v>
      </c>
      <c r="G794" s="216"/>
      <c r="H794" s="220">
        <v>2.6000000000000001</v>
      </c>
      <c r="I794" s="221"/>
      <c r="J794" s="216"/>
      <c r="K794" s="216"/>
      <c r="L794" s="222"/>
      <c r="M794" s="223"/>
      <c r="N794" s="224"/>
      <c r="O794" s="224"/>
      <c r="P794" s="224"/>
      <c r="Q794" s="224"/>
      <c r="R794" s="224"/>
      <c r="S794" s="224"/>
      <c r="T794" s="225"/>
      <c r="AT794" s="226" t="s">
        <v>155</v>
      </c>
      <c r="AU794" s="226" t="s">
        <v>82</v>
      </c>
      <c r="AV794" s="11" t="s">
        <v>82</v>
      </c>
      <c r="AW794" s="11" t="s">
        <v>33</v>
      </c>
      <c r="AX794" s="11" t="s">
        <v>72</v>
      </c>
      <c r="AY794" s="226" t="s">
        <v>145</v>
      </c>
    </row>
    <row r="795" s="13" customFormat="1">
      <c r="B795" s="238"/>
      <c r="C795" s="239"/>
      <c r="D795" s="217" t="s">
        <v>155</v>
      </c>
      <c r="E795" s="240" t="s">
        <v>19</v>
      </c>
      <c r="F795" s="241" t="s">
        <v>1132</v>
      </c>
      <c r="G795" s="239"/>
      <c r="H795" s="240" t="s">
        <v>19</v>
      </c>
      <c r="I795" s="242"/>
      <c r="J795" s="239"/>
      <c r="K795" s="239"/>
      <c r="L795" s="243"/>
      <c r="M795" s="244"/>
      <c r="N795" s="245"/>
      <c r="O795" s="245"/>
      <c r="P795" s="245"/>
      <c r="Q795" s="245"/>
      <c r="R795" s="245"/>
      <c r="S795" s="245"/>
      <c r="T795" s="246"/>
      <c r="AT795" s="247" t="s">
        <v>155</v>
      </c>
      <c r="AU795" s="247" t="s">
        <v>82</v>
      </c>
      <c r="AV795" s="13" t="s">
        <v>80</v>
      </c>
      <c r="AW795" s="13" t="s">
        <v>33</v>
      </c>
      <c r="AX795" s="13" t="s">
        <v>72</v>
      </c>
      <c r="AY795" s="247" t="s">
        <v>145</v>
      </c>
    </row>
    <row r="796" s="12" customFormat="1">
      <c r="B796" s="227"/>
      <c r="C796" s="228"/>
      <c r="D796" s="217" t="s">
        <v>155</v>
      </c>
      <c r="E796" s="229" t="s">
        <v>19</v>
      </c>
      <c r="F796" s="230" t="s">
        <v>157</v>
      </c>
      <c r="G796" s="228"/>
      <c r="H796" s="231">
        <v>10.4</v>
      </c>
      <c r="I796" s="232"/>
      <c r="J796" s="228"/>
      <c r="K796" s="228"/>
      <c r="L796" s="233"/>
      <c r="M796" s="234"/>
      <c r="N796" s="235"/>
      <c r="O796" s="235"/>
      <c r="P796" s="235"/>
      <c r="Q796" s="235"/>
      <c r="R796" s="235"/>
      <c r="S796" s="235"/>
      <c r="T796" s="236"/>
      <c r="AT796" s="237" t="s">
        <v>155</v>
      </c>
      <c r="AU796" s="237" t="s">
        <v>82</v>
      </c>
      <c r="AV796" s="12" t="s">
        <v>153</v>
      </c>
      <c r="AW796" s="12" t="s">
        <v>33</v>
      </c>
      <c r="AX796" s="12" t="s">
        <v>80</v>
      </c>
      <c r="AY796" s="237" t="s">
        <v>145</v>
      </c>
    </row>
    <row r="797" s="1" customFormat="1" ht="16.5" customHeight="1">
      <c r="B797" s="37"/>
      <c r="C797" s="203" t="s">
        <v>1133</v>
      </c>
      <c r="D797" s="203" t="s">
        <v>148</v>
      </c>
      <c r="E797" s="204" t="s">
        <v>1134</v>
      </c>
      <c r="F797" s="205" t="s">
        <v>1135</v>
      </c>
      <c r="G797" s="206" t="s">
        <v>223</v>
      </c>
      <c r="H797" s="207">
        <v>95</v>
      </c>
      <c r="I797" s="208"/>
      <c r="J797" s="209">
        <f>ROUND(I797*H797,2)</f>
        <v>0</v>
      </c>
      <c r="K797" s="205" t="s">
        <v>152</v>
      </c>
      <c r="L797" s="42"/>
      <c r="M797" s="210" t="s">
        <v>19</v>
      </c>
      <c r="N797" s="211" t="s">
        <v>43</v>
      </c>
      <c r="O797" s="78"/>
      <c r="P797" s="212">
        <f>O797*H797</f>
        <v>0</v>
      </c>
      <c r="Q797" s="212">
        <v>3.0000000000000001E-05</v>
      </c>
      <c r="R797" s="212">
        <f>Q797*H797</f>
        <v>0.0028500000000000001</v>
      </c>
      <c r="S797" s="212">
        <v>0</v>
      </c>
      <c r="T797" s="213">
        <f>S797*H797</f>
        <v>0</v>
      </c>
      <c r="AR797" s="16" t="s">
        <v>253</v>
      </c>
      <c r="AT797" s="16" t="s">
        <v>148</v>
      </c>
      <c r="AU797" s="16" t="s">
        <v>82</v>
      </c>
      <c r="AY797" s="16" t="s">
        <v>145</v>
      </c>
      <c r="BE797" s="214">
        <f>IF(N797="základní",J797,0)</f>
        <v>0</v>
      </c>
      <c r="BF797" s="214">
        <f>IF(N797="snížená",J797,0)</f>
        <v>0</v>
      </c>
      <c r="BG797" s="214">
        <f>IF(N797="zákl. přenesená",J797,0)</f>
        <v>0</v>
      </c>
      <c r="BH797" s="214">
        <f>IF(N797="sníž. přenesená",J797,0)</f>
        <v>0</v>
      </c>
      <c r="BI797" s="214">
        <f>IF(N797="nulová",J797,0)</f>
        <v>0</v>
      </c>
      <c r="BJ797" s="16" t="s">
        <v>80</v>
      </c>
      <c r="BK797" s="214">
        <f>ROUND(I797*H797,2)</f>
        <v>0</v>
      </c>
      <c r="BL797" s="16" t="s">
        <v>253</v>
      </c>
      <c r="BM797" s="16" t="s">
        <v>1136</v>
      </c>
    </row>
    <row r="798" s="1" customFormat="1">
      <c r="B798" s="37"/>
      <c r="C798" s="38"/>
      <c r="D798" s="217" t="s">
        <v>173</v>
      </c>
      <c r="E798" s="38"/>
      <c r="F798" s="248" t="s">
        <v>1128</v>
      </c>
      <c r="G798" s="38"/>
      <c r="H798" s="38"/>
      <c r="I798" s="129"/>
      <c r="J798" s="38"/>
      <c r="K798" s="38"/>
      <c r="L798" s="42"/>
      <c r="M798" s="249"/>
      <c r="N798" s="78"/>
      <c r="O798" s="78"/>
      <c r="P798" s="78"/>
      <c r="Q798" s="78"/>
      <c r="R798" s="78"/>
      <c r="S798" s="78"/>
      <c r="T798" s="79"/>
      <c r="AT798" s="16" t="s">
        <v>173</v>
      </c>
      <c r="AU798" s="16" t="s">
        <v>82</v>
      </c>
    </row>
    <row r="799" s="11" customFormat="1">
      <c r="B799" s="215"/>
      <c r="C799" s="216"/>
      <c r="D799" s="217" t="s">
        <v>155</v>
      </c>
      <c r="E799" s="218" t="s">
        <v>19</v>
      </c>
      <c r="F799" s="219" t="s">
        <v>1137</v>
      </c>
      <c r="G799" s="216"/>
      <c r="H799" s="220">
        <v>42.100000000000001</v>
      </c>
      <c r="I799" s="221"/>
      <c r="J799" s="216"/>
      <c r="K799" s="216"/>
      <c r="L799" s="222"/>
      <c r="M799" s="223"/>
      <c r="N799" s="224"/>
      <c r="O799" s="224"/>
      <c r="P799" s="224"/>
      <c r="Q799" s="224"/>
      <c r="R799" s="224"/>
      <c r="S799" s="224"/>
      <c r="T799" s="225"/>
      <c r="AT799" s="226" t="s">
        <v>155</v>
      </c>
      <c r="AU799" s="226" t="s">
        <v>82</v>
      </c>
      <c r="AV799" s="11" t="s">
        <v>82</v>
      </c>
      <c r="AW799" s="11" t="s">
        <v>33</v>
      </c>
      <c r="AX799" s="11" t="s">
        <v>72</v>
      </c>
      <c r="AY799" s="226" t="s">
        <v>145</v>
      </c>
    </row>
    <row r="800" s="13" customFormat="1">
      <c r="B800" s="238"/>
      <c r="C800" s="239"/>
      <c r="D800" s="217" t="s">
        <v>155</v>
      </c>
      <c r="E800" s="240" t="s">
        <v>19</v>
      </c>
      <c r="F800" s="241" t="s">
        <v>1130</v>
      </c>
      <c r="G800" s="239"/>
      <c r="H800" s="240" t="s">
        <v>19</v>
      </c>
      <c r="I800" s="242"/>
      <c r="J800" s="239"/>
      <c r="K800" s="239"/>
      <c r="L800" s="243"/>
      <c r="M800" s="244"/>
      <c r="N800" s="245"/>
      <c r="O800" s="245"/>
      <c r="P800" s="245"/>
      <c r="Q800" s="245"/>
      <c r="R800" s="245"/>
      <c r="S800" s="245"/>
      <c r="T800" s="246"/>
      <c r="AT800" s="247" t="s">
        <v>155</v>
      </c>
      <c r="AU800" s="247" t="s">
        <v>82</v>
      </c>
      <c r="AV800" s="13" t="s">
        <v>80</v>
      </c>
      <c r="AW800" s="13" t="s">
        <v>33</v>
      </c>
      <c r="AX800" s="13" t="s">
        <v>72</v>
      </c>
      <c r="AY800" s="247" t="s">
        <v>145</v>
      </c>
    </row>
    <row r="801" s="11" customFormat="1">
      <c r="B801" s="215"/>
      <c r="C801" s="216"/>
      <c r="D801" s="217" t="s">
        <v>155</v>
      </c>
      <c r="E801" s="218" t="s">
        <v>19</v>
      </c>
      <c r="F801" s="219" t="s">
        <v>1138</v>
      </c>
      <c r="G801" s="216"/>
      <c r="H801" s="220">
        <v>35.100000000000001</v>
      </c>
      <c r="I801" s="221"/>
      <c r="J801" s="216"/>
      <c r="K801" s="216"/>
      <c r="L801" s="222"/>
      <c r="M801" s="223"/>
      <c r="N801" s="224"/>
      <c r="O801" s="224"/>
      <c r="P801" s="224"/>
      <c r="Q801" s="224"/>
      <c r="R801" s="224"/>
      <c r="S801" s="224"/>
      <c r="T801" s="225"/>
      <c r="AT801" s="226" t="s">
        <v>155</v>
      </c>
      <c r="AU801" s="226" t="s">
        <v>82</v>
      </c>
      <c r="AV801" s="11" t="s">
        <v>82</v>
      </c>
      <c r="AW801" s="11" t="s">
        <v>33</v>
      </c>
      <c r="AX801" s="11" t="s">
        <v>72</v>
      </c>
      <c r="AY801" s="226" t="s">
        <v>145</v>
      </c>
    </row>
    <row r="802" s="13" customFormat="1">
      <c r="B802" s="238"/>
      <c r="C802" s="239"/>
      <c r="D802" s="217" t="s">
        <v>155</v>
      </c>
      <c r="E802" s="240" t="s">
        <v>19</v>
      </c>
      <c r="F802" s="241" t="s">
        <v>1132</v>
      </c>
      <c r="G802" s="239"/>
      <c r="H802" s="240" t="s">
        <v>19</v>
      </c>
      <c r="I802" s="242"/>
      <c r="J802" s="239"/>
      <c r="K802" s="239"/>
      <c r="L802" s="243"/>
      <c r="M802" s="244"/>
      <c r="N802" s="245"/>
      <c r="O802" s="245"/>
      <c r="P802" s="245"/>
      <c r="Q802" s="245"/>
      <c r="R802" s="245"/>
      <c r="S802" s="245"/>
      <c r="T802" s="246"/>
      <c r="AT802" s="247" t="s">
        <v>155</v>
      </c>
      <c r="AU802" s="247" t="s">
        <v>82</v>
      </c>
      <c r="AV802" s="13" t="s">
        <v>80</v>
      </c>
      <c r="AW802" s="13" t="s">
        <v>33</v>
      </c>
      <c r="AX802" s="13" t="s">
        <v>72</v>
      </c>
      <c r="AY802" s="247" t="s">
        <v>145</v>
      </c>
    </row>
    <row r="803" s="11" customFormat="1">
      <c r="B803" s="215"/>
      <c r="C803" s="216"/>
      <c r="D803" s="217" t="s">
        <v>155</v>
      </c>
      <c r="E803" s="218" t="s">
        <v>19</v>
      </c>
      <c r="F803" s="219" t="s">
        <v>1139</v>
      </c>
      <c r="G803" s="216"/>
      <c r="H803" s="220">
        <v>17.800000000000001</v>
      </c>
      <c r="I803" s="221"/>
      <c r="J803" s="216"/>
      <c r="K803" s="216"/>
      <c r="L803" s="222"/>
      <c r="M803" s="223"/>
      <c r="N803" s="224"/>
      <c r="O803" s="224"/>
      <c r="P803" s="224"/>
      <c r="Q803" s="224"/>
      <c r="R803" s="224"/>
      <c r="S803" s="224"/>
      <c r="T803" s="225"/>
      <c r="AT803" s="226" t="s">
        <v>155</v>
      </c>
      <c r="AU803" s="226" t="s">
        <v>82</v>
      </c>
      <c r="AV803" s="11" t="s">
        <v>82</v>
      </c>
      <c r="AW803" s="11" t="s">
        <v>33</v>
      </c>
      <c r="AX803" s="11" t="s">
        <v>72</v>
      </c>
      <c r="AY803" s="226" t="s">
        <v>145</v>
      </c>
    </row>
    <row r="804" s="13" customFormat="1">
      <c r="B804" s="238"/>
      <c r="C804" s="239"/>
      <c r="D804" s="217" t="s">
        <v>155</v>
      </c>
      <c r="E804" s="240" t="s">
        <v>19</v>
      </c>
      <c r="F804" s="241" t="s">
        <v>983</v>
      </c>
      <c r="G804" s="239"/>
      <c r="H804" s="240" t="s">
        <v>19</v>
      </c>
      <c r="I804" s="242"/>
      <c r="J804" s="239"/>
      <c r="K804" s="239"/>
      <c r="L804" s="243"/>
      <c r="M804" s="244"/>
      <c r="N804" s="245"/>
      <c r="O804" s="245"/>
      <c r="P804" s="245"/>
      <c r="Q804" s="245"/>
      <c r="R804" s="245"/>
      <c r="S804" s="245"/>
      <c r="T804" s="246"/>
      <c r="AT804" s="247" t="s">
        <v>155</v>
      </c>
      <c r="AU804" s="247" t="s">
        <v>82</v>
      </c>
      <c r="AV804" s="13" t="s">
        <v>80</v>
      </c>
      <c r="AW804" s="13" t="s">
        <v>33</v>
      </c>
      <c r="AX804" s="13" t="s">
        <v>72</v>
      </c>
      <c r="AY804" s="247" t="s">
        <v>145</v>
      </c>
    </row>
    <row r="805" s="12" customFormat="1">
      <c r="B805" s="227"/>
      <c r="C805" s="228"/>
      <c r="D805" s="217" t="s">
        <v>155</v>
      </c>
      <c r="E805" s="229" t="s">
        <v>19</v>
      </c>
      <c r="F805" s="230" t="s">
        <v>157</v>
      </c>
      <c r="G805" s="228"/>
      <c r="H805" s="231">
        <v>95</v>
      </c>
      <c r="I805" s="232"/>
      <c r="J805" s="228"/>
      <c r="K805" s="228"/>
      <c r="L805" s="233"/>
      <c r="M805" s="234"/>
      <c r="N805" s="235"/>
      <c r="O805" s="235"/>
      <c r="P805" s="235"/>
      <c r="Q805" s="235"/>
      <c r="R805" s="235"/>
      <c r="S805" s="235"/>
      <c r="T805" s="236"/>
      <c r="AT805" s="237" t="s">
        <v>155</v>
      </c>
      <c r="AU805" s="237" t="s">
        <v>82</v>
      </c>
      <c r="AV805" s="12" t="s">
        <v>153</v>
      </c>
      <c r="AW805" s="12" t="s">
        <v>33</v>
      </c>
      <c r="AX805" s="12" t="s">
        <v>80</v>
      </c>
      <c r="AY805" s="237" t="s">
        <v>145</v>
      </c>
    </row>
    <row r="806" s="1" customFormat="1" ht="22.5" customHeight="1">
      <c r="B806" s="37"/>
      <c r="C806" s="203" t="s">
        <v>1140</v>
      </c>
      <c r="D806" s="203" t="s">
        <v>148</v>
      </c>
      <c r="E806" s="204" t="s">
        <v>1141</v>
      </c>
      <c r="F806" s="205" t="s">
        <v>1142</v>
      </c>
      <c r="G806" s="206" t="s">
        <v>182</v>
      </c>
      <c r="H806" s="207">
        <v>1.9179999999999999</v>
      </c>
      <c r="I806" s="208"/>
      <c r="J806" s="209">
        <f>ROUND(I806*H806,2)</f>
        <v>0</v>
      </c>
      <c r="K806" s="205" t="s">
        <v>152</v>
      </c>
      <c r="L806" s="42"/>
      <c r="M806" s="210" t="s">
        <v>19</v>
      </c>
      <c r="N806" s="211" t="s">
        <v>43</v>
      </c>
      <c r="O806" s="78"/>
      <c r="P806" s="212">
        <f>O806*H806</f>
        <v>0</v>
      </c>
      <c r="Q806" s="212">
        <v>0</v>
      </c>
      <c r="R806" s="212">
        <f>Q806*H806</f>
        <v>0</v>
      </c>
      <c r="S806" s="212">
        <v>0</v>
      </c>
      <c r="T806" s="213">
        <f>S806*H806</f>
        <v>0</v>
      </c>
      <c r="AR806" s="16" t="s">
        <v>253</v>
      </c>
      <c r="AT806" s="16" t="s">
        <v>148</v>
      </c>
      <c r="AU806" s="16" t="s">
        <v>82</v>
      </c>
      <c r="AY806" s="16" t="s">
        <v>145</v>
      </c>
      <c r="BE806" s="214">
        <f>IF(N806="základní",J806,0)</f>
        <v>0</v>
      </c>
      <c r="BF806" s="214">
        <f>IF(N806="snížená",J806,0)</f>
        <v>0</v>
      </c>
      <c r="BG806" s="214">
        <f>IF(N806="zákl. přenesená",J806,0)</f>
        <v>0</v>
      </c>
      <c r="BH806" s="214">
        <f>IF(N806="sníž. přenesená",J806,0)</f>
        <v>0</v>
      </c>
      <c r="BI806" s="214">
        <f>IF(N806="nulová",J806,0)</f>
        <v>0</v>
      </c>
      <c r="BJ806" s="16" t="s">
        <v>80</v>
      </c>
      <c r="BK806" s="214">
        <f>ROUND(I806*H806,2)</f>
        <v>0</v>
      </c>
      <c r="BL806" s="16" t="s">
        <v>253</v>
      </c>
      <c r="BM806" s="16" t="s">
        <v>1143</v>
      </c>
    </row>
    <row r="807" s="1" customFormat="1">
      <c r="B807" s="37"/>
      <c r="C807" s="38"/>
      <c r="D807" s="217" t="s">
        <v>173</v>
      </c>
      <c r="E807" s="38"/>
      <c r="F807" s="248" t="s">
        <v>821</v>
      </c>
      <c r="G807" s="38"/>
      <c r="H807" s="38"/>
      <c r="I807" s="129"/>
      <c r="J807" s="38"/>
      <c r="K807" s="38"/>
      <c r="L807" s="42"/>
      <c r="M807" s="249"/>
      <c r="N807" s="78"/>
      <c r="O807" s="78"/>
      <c r="P807" s="78"/>
      <c r="Q807" s="78"/>
      <c r="R807" s="78"/>
      <c r="S807" s="78"/>
      <c r="T807" s="79"/>
      <c r="AT807" s="16" t="s">
        <v>173</v>
      </c>
      <c r="AU807" s="16" t="s">
        <v>82</v>
      </c>
    </row>
    <row r="808" s="1" customFormat="1" ht="22.5" customHeight="1">
      <c r="B808" s="37"/>
      <c r="C808" s="203" t="s">
        <v>1144</v>
      </c>
      <c r="D808" s="203" t="s">
        <v>148</v>
      </c>
      <c r="E808" s="204" t="s">
        <v>1145</v>
      </c>
      <c r="F808" s="205" t="s">
        <v>1146</v>
      </c>
      <c r="G808" s="206" t="s">
        <v>182</v>
      </c>
      <c r="H808" s="207">
        <v>1.9179999999999999</v>
      </c>
      <c r="I808" s="208"/>
      <c r="J808" s="209">
        <f>ROUND(I808*H808,2)</f>
        <v>0</v>
      </c>
      <c r="K808" s="205" t="s">
        <v>152</v>
      </c>
      <c r="L808" s="42"/>
      <c r="M808" s="210" t="s">
        <v>19</v>
      </c>
      <c r="N808" s="211" t="s">
        <v>43</v>
      </c>
      <c r="O808" s="78"/>
      <c r="P808" s="212">
        <f>O808*H808</f>
        <v>0</v>
      </c>
      <c r="Q808" s="212">
        <v>0</v>
      </c>
      <c r="R808" s="212">
        <f>Q808*H808</f>
        <v>0</v>
      </c>
      <c r="S808" s="212">
        <v>0</v>
      </c>
      <c r="T808" s="213">
        <f>S808*H808</f>
        <v>0</v>
      </c>
      <c r="AR808" s="16" t="s">
        <v>253</v>
      </c>
      <c r="AT808" s="16" t="s">
        <v>148</v>
      </c>
      <c r="AU808" s="16" t="s">
        <v>82</v>
      </c>
      <c r="AY808" s="16" t="s">
        <v>145</v>
      </c>
      <c r="BE808" s="214">
        <f>IF(N808="základní",J808,0)</f>
        <v>0</v>
      </c>
      <c r="BF808" s="214">
        <f>IF(N808="snížená",J808,0)</f>
        <v>0</v>
      </c>
      <c r="BG808" s="214">
        <f>IF(N808="zákl. přenesená",J808,0)</f>
        <v>0</v>
      </c>
      <c r="BH808" s="214">
        <f>IF(N808="sníž. přenesená",J808,0)</f>
        <v>0</v>
      </c>
      <c r="BI808" s="214">
        <f>IF(N808="nulová",J808,0)</f>
        <v>0</v>
      </c>
      <c r="BJ808" s="16" t="s">
        <v>80</v>
      </c>
      <c r="BK808" s="214">
        <f>ROUND(I808*H808,2)</f>
        <v>0</v>
      </c>
      <c r="BL808" s="16" t="s">
        <v>253</v>
      </c>
      <c r="BM808" s="16" t="s">
        <v>1147</v>
      </c>
    </row>
    <row r="809" s="1" customFormat="1">
      <c r="B809" s="37"/>
      <c r="C809" s="38"/>
      <c r="D809" s="217" t="s">
        <v>173</v>
      </c>
      <c r="E809" s="38"/>
      <c r="F809" s="248" t="s">
        <v>821</v>
      </c>
      <c r="G809" s="38"/>
      <c r="H809" s="38"/>
      <c r="I809" s="129"/>
      <c r="J809" s="38"/>
      <c r="K809" s="38"/>
      <c r="L809" s="42"/>
      <c r="M809" s="249"/>
      <c r="N809" s="78"/>
      <c r="O809" s="78"/>
      <c r="P809" s="78"/>
      <c r="Q809" s="78"/>
      <c r="R809" s="78"/>
      <c r="S809" s="78"/>
      <c r="T809" s="79"/>
      <c r="AT809" s="16" t="s">
        <v>173</v>
      </c>
      <c r="AU809" s="16" t="s">
        <v>82</v>
      </c>
    </row>
    <row r="810" s="10" customFormat="1" ht="22.8" customHeight="1">
      <c r="B810" s="187"/>
      <c r="C810" s="188"/>
      <c r="D810" s="189" t="s">
        <v>71</v>
      </c>
      <c r="E810" s="201" t="s">
        <v>1148</v>
      </c>
      <c r="F810" s="201" t="s">
        <v>1149</v>
      </c>
      <c r="G810" s="188"/>
      <c r="H810" s="188"/>
      <c r="I810" s="191"/>
      <c r="J810" s="202">
        <f>BK810</f>
        <v>0</v>
      </c>
      <c r="K810" s="188"/>
      <c r="L810" s="193"/>
      <c r="M810" s="194"/>
      <c r="N810" s="195"/>
      <c r="O810" s="195"/>
      <c r="P810" s="196">
        <f>SUM(P811:P822)</f>
        <v>0</v>
      </c>
      <c r="Q810" s="195"/>
      <c r="R810" s="196">
        <f>SUM(R811:R822)</f>
        <v>0.00354456</v>
      </c>
      <c r="S810" s="195"/>
      <c r="T810" s="197">
        <f>SUM(T811:T822)</f>
        <v>0</v>
      </c>
      <c r="AR810" s="198" t="s">
        <v>82</v>
      </c>
      <c r="AT810" s="199" t="s">
        <v>71</v>
      </c>
      <c r="AU810" s="199" t="s">
        <v>80</v>
      </c>
      <c r="AY810" s="198" t="s">
        <v>145</v>
      </c>
      <c r="BK810" s="200">
        <f>SUM(BK811:BK822)</f>
        <v>0</v>
      </c>
    </row>
    <row r="811" s="1" customFormat="1" ht="16.5" customHeight="1">
      <c r="B811" s="37"/>
      <c r="C811" s="203" t="s">
        <v>1150</v>
      </c>
      <c r="D811" s="203" t="s">
        <v>148</v>
      </c>
      <c r="E811" s="204" t="s">
        <v>1151</v>
      </c>
      <c r="F811" s="205" t="s">
        <v>1152</v>
      </c>
      <c r="G811" s="206" t="s">
        <v>167</v>
      </c>
      <c r="H811" s="207">
        <v>29.538</v>
      </c>
      <c r="I811" s="208"/>
      <c r="J811" s="209">
        <f>ROUND(I811*H811,2)</f>
        <v>0</v>
      </c>
      <c r="K811" s="205" t="s">
        <v>152</v>
      </c>
      <c r="L811" s="42"/>
      <c r="M811" s="210" t="s">
        <v>19</v>
      </c>
      <c r="N811" s="211" t="s">
        <v>43</v>
      </c>
      <c r="O811" s="78"/>
      <c r="P811" s="212">
        <f>O811*H811</f>
        <v>0</v>
      </c>
      <c r="Q811" s="212">
        <v>0.00012</v>
      </c>
      <c r="R811" s="212">
        <f>Q811*H811</f>
        <v>0.00354456</v>
      </c>
      <c r="S811" s="212">
        <v>0</v>
      </c>
      <c r="T811" s="213">
        <f>S811*H811</f>
        <v>0</v>
      </c>
      <c r="AR811" s="16" t="s">
        <v>253</v>
      </c>
      <c r="AT811" s="16" t="s">
        <v>148</v>
      </c>
      <c r="AU811" s="16" t="s">
        <v>82</v>
      </c>
      <c r="AY811" s="16" t="s">
        <v>145</v>
      </c>
      <c r="BE811" s="214">
        <f>IF(N811="základní",J811,0)</f>
        <v>0</v>
      </c>
      <c r="BF811" s="214">
        <f>IF(N811="snížená",J811,0)</f>
        <v>0</v>
      </c>
      <c r="BG811" s="214">
        <f>IF(N811="zákl. přenesená",J811,0)</f>
        <v>0</v>
      </c>
      <c r="BH811" s="214">
        <f>IF(N811="sníž. přenesená",J811,0)</f>
        <v>0</v>
      </c>
      <c r="BI811" s="214">
        <f>IF(N811="nulová",J811,0)</f>
        <v>0</v>
      </c>
      <c r="BJ811" s="16" t="s">
        <v>80</v>
      </c>
      <c r="BK811" s="214">
        <f>ROUND(I811*H811,2)</f>
        <v>0</v>
      </c>
      <c r="BL811" s="16" t="s">
        <v>253</v>
      </c>
      <c r="BM811" s="16" t="s">
        <v>1153</v>
      </c>
    </row>
    <row r="812" s="13" customFormat="1">
      <c r="B812" s="238"/>
      <c r="C812" s="239"/>
      <c r="D812" s="217" t="s">
        <v>155</v>
      </c>
      <c r="E812" s="240" t="s">
        <v>19</v>
      </c>
      <c r="F812" s="241" t="s">
        <v>1154</v>
      </c>
      <c r="G812" s="239"/>
      <c r="H812" s="240" t="s">
        <v>19</v>
      </c>
      <c r="I812" s="242"/>
      <c r="J812" s="239"/>
      <c r="K812" s="239"/>
      <c r="L812" s="243"/>
      <c r="M812" s="244"/>
      <c r="N812" s="245"/>
      <c r="O812" s="245"/>
      <c r="P812" s="245"/>
      <c r="Q812" s="245"/>
      <c r="R812" s="245"/>
      <c r="S812" s="245"/>
      <c r="T812" s="246"/>
      <c r="AT812" s="247" t="s">
        <v>155</v>
      </c>
      <c r="AU812" s="247" t="s">
        <v>82</v>
      </c>
      <c r="AV812" s="13" t="s">
        <v>80</v>
      </c>
      <c r="AW812" s="13" t="s">
        <v>33</v>
      </c>
      <c r="AX812" s="13" t="s">
        <v>72</v>
      </c>
      <c r="AY812" s="247" t="s">
        <v>145</v>
      </c>
    </row>
    <row r="813" s="11" customFormat="1">
      <c r="B813" s="215"/>
      <c r="C813" s="216"/>
      <c r="D813" s="217" t="s">
        <v>155</v>
      </c>
      <c r="E813" s="218" t="s">
        <v>19</v>
      </c>
      <c r="F813" s="219" t="s">
        <v>1155</v>
      </c>
      <c r="G813" s="216"/>
      <c r="H813" s="220">
        <v>4.9000000000000004</v>
      </c>
      <c r="I813" s="221"/>
      <c r="J813" s="216"/>
      <c r="K813" s="216"/>
      <c r="L813" s="222"/>
      <c r="M813" s="223"/>
      <c r="N813" s="224"/>
      <c r="O813" s="224"/>
      <c r="P813" s="224"/>
      <c r="Q813" s="224"/>
      <c r="R813" s="224"/>
      <c r="S813" s="224"/>
      <c r="T813" s="225"/>
      <c r="AT813" s="226" t="s">
        <v>155</v>
      </c>
      <c r="AU813" s="226" t="s">
        <v>82</v>
      </c>
      <c r="AV813" s="11" t="s">
        <v>82</v>
      </c>
      <c r="AW813" s="11" t="s">
        <v>33</v>
      </c>
      <c r="AX813" s="11" t="s">
        <v>72</v>
      </c>
      <c r="AY813" s="226" t="s">
        <v>145</v>
      </c>
    </row>
    <row r="814" s="11" customFormat="1">
      <c r="B814" s="215"/>
      <c r="C814" s="216"/>
      <c r="D814" s="217" t="s">
        <v>155</v>
      </c>
      <c r="E814" s="218" t="s">
        <v>19</v>
      </c>
      <c r="F814" s="219" t="s">
        <v>1156</v>
      </c>
      <c r="G814" s="216"/>
      <c r="H814" s="220">
        <v>12</v>
      </c>
      <c r="I814" s="221"/>
      <c r="J814" s="216"/>
      <c r="K814" s="216"/>
      <c r="L814" s="222"/>
      <c r="M814" s="223"/>
      <c r="N814" s="224"/>
      <c r="O814" s="224"/>
      <c r="P814" s="224"/>
      <c r="Q814" s="224"/>
      <c r="R814" s="224"/>
      <c r="S814" s="224"/>
      <c r="T814" s="225"/>
      <c r="AT814" s="226" t="s">
        <v>155</v>
      </c>
      <c r="AU814" s="226" t="s">
        <v>82</v>
      </c>
      <c r="AV814" s="11" t="s">
        <v>82</v>
      </c>
      <c r="AW814" s="11" t="s">
        <v>33</v>
      </c>
      <c r="AX814" s="11" t="s">
        <v>72</v>
      </c>
      <c r="AY814" s="226" t="s">
        <v>145</v>
      </c>
    </row>
    <row r="815" s="11" customFormat="1">
      <c r="B815" s="215"/>
      <c r="C815" s="216"/>
      <c r="D815" s="217" t="s">
        <v>155</v>
      </c>
      <c r="E815" s="218" t="s">
        <v>19</v>
      </c>
      <c r="F815" s="219" t="s">
        <v>1157</v>
      </c>
      <c r="G815" s="216"/>
      <c r="H815" s="220">
        <v>7.0499999999999998</v>
      </c>
      <c r="I815" s="221"/>
      <c r="J815" s="216"/>
      <c r="K815" s="216"/>
      <c r="L815" s="222"/>
      <c r="M815" s="223"/>
      <c r="N815" s="224"/>
      <c r="O815" s="224"/>
      <c r="P815" s="224"/>
      <c r="Q815" s="224"/>
      <c r="R815" s="224"/>
      <c r="S815" s="224"/>
      <c r="T815" s="225"/>
      <c r="AT815" s="226" t="s">
        <v>155</v>
      </c>
      <c r="AU815" s="226" t="s">
        <v>82</v>
      </c>
      <c r="AV815" s="11" t="s">
        <v>82</v>
      </c>
      <c r="AW815" s="11" t="s">
        <v>33</v>
      </c>
      <c r="AX815" s="11" t="s">
        <v>72</v>
      </c>
      <c r="AY815" s="226" t="s">
        <v>145</v>
      </c>
    </row>
    <row r="816" s="11" customFormat="1">
      <c r="B816" s="215"/>
      <c r="C816" s="216"/>
      <c r="D816" s="217" t="s">
        <v>155</v>
      </c>
      <c r="E816" s="218" t="s">
        <v>19</v>
      </c>
      <c r="F816" s="219" t="s">
        <v>1158</v>
      </c>
      <c r="G816" s="216"/>
      <c r="H816" s="220">
        <v>1.6000000000000001</v>
      </c>
      <c r="I816" s="221"/>
      <c r="J816" s="216"/>
      <c r="K816" s="216"/>
      <c r="L816" s="222"/>
      <c r="M816" s="223"/>
      <c r="N816" s="224"/>
      <c r="O816" s="224"/>
      <c r="P816" s="224"/>
      <c r="Q816" s="224"/>
      <c r="R816" s="224"/>
      <c r="S816" s="224"/>
      <c r="T816" s="225"/>
      <c r="AT816" s="226" t="s">
        <v>155</v>
      </c>
      <c r="AU816" s="226" t="s">
        <v>82</v>
      </c>
      <c r="AV816" s="11" t="s">
        <v>82</v>
      </c>
      <c r="AW816" s="11" t="s">
        <v>33</v>
      </c>
      <c r="AX816" s="11" t="s">
        <v>72</v>
      </c>
      <c r="AY816" s="226" t="s">
        <v>145</v>
      </c>
    </row>
    <row r="817" s="13" customFormat="1">
      <c r="B817" s="238"/>
      <c r="C817" s="239"/>
      <c r="D817" s="217" t="s">
        <v>155</v>
      </c>
      <c r="E817" s="240" t="s">
        <v>19</v>
      </c>
      <c r="F817" s="241" t="s">
        <v>1159</v>
      </c>
      <c r="G817" s="239"/>
      <c r="H817" s="240" t="s">
        <v>19</v>
      </c>
      <c r="I817" s="242"/>
      <c r="J817" s="239"/>
      <c r="K817" s="239"/>
      <c r="L817" s="243"/>
      <c r="M817" s="244"/>
      <c r="N817" s="245"/>
      <c r="O817" s="245"/>
      <c r="P817" s="245"/>
      <c r="Q817" s="245"/>
      <c r="R817" s="245"/>
      <c r="S817" s="245"/>
      <c r="T817" s="246"/>
      <c r="AT817" s="247" t="s">
        <v>155</v>
      </c>
      <c r="AU817" s="247" t="s">
        <v>82</v>
      </c>
      <c r="AV817" s="13" t="s">
        <v>80</v>
      </c>
      <c r="AW817" s="13" t="s">
        <v>33</v>
      </c>
      <c r="AX817" s="13" t="s">
        <v>72</v>
      </c>
      <c r="AY817" s="247" t="s">
        <v>145</v>
      </c>
    </row>
    <row r="818" s="11" customFormat="1">
      <c r="B818" s="215"/>
      <c r="C818" s="216"/>
      <c r="D818" s="217" t="s">
        <v>155</v>
      </c>
      <c r="E818" s="218" t="s">
        <v>19</v>
      </c>
      <c r="F818" s="219" t="s">
        <v>1160</v>
      </c>
      <c r="G818" s="216"/>
      <c r="H818" s="220">
        <v>1.25</v>
      </c>
      <c r="I818" s="221"/>
      <c r="J818" s="216"/>
      <c r="K818" s="216"/>
      <c r="L818" s="222"/>
      <c r="M818" s="223"/>
      <c r="N818" s="224"/>
      <c r="O818" s="224"/>
      <c r="P818" s="224"/>
      <c r="Q818" s="224"/>
      <c r="R818" s="224"/>
      <c r="S818" s="224"/>
      <c r="T818" s="225"/>
      <c r="AT818" s="226" t="s">
        <v>155</v>
      </c>
      <c r="AU818" s="226" t="s">
        <v>82</v>
      </c>
      <c r="AV818" s="11" t="s">
        <v>82</v>
      </c>
      <c r="AW818" s="11" t="s">
        <v>33</v>
      </c>
      <c r="AX818" s="11" t="s">
        <v>72</v>
      </c>
      <c r="AY818" s="226" t="s">
        <v>145</v>
      </c>
    </row>
    <row r="819" s="11" customFormat="1">
      <c r="B819" s="215"/>
      <c r="C819" s="216"/>
      <c r="D819" s="217" t="s">
        <v>155</v>
      </c>
      <c r="E819" s="218" t="s">
        <v>19</v>
      </c>
      <c r="F819" s="219" t="s">
        <v>1161</v>
      </c>
      <c r="G819" s="216"/>
      <c r="H819" s="220">
        <v>1.363</v>
      </c>
      <c r="I819" s="221"/>
      <c r="J819" s="216"/>
      <c r="K819" s="216"/>
      <c r="L819" s="222"/>
      <c r="M819" s="223"/>
      <c r="N819" s="224"/>
      <c r="O819" s="224"/>
      <c r="P819" s="224"/>
      <c r="Q819" s="224"/>
      <c r="R819" s="224"/>
      <c r="S819" s="224"/>
      <c r="T819" s="225"/>
      <c r="AT819" s="226" t="s">
        <v>155</v>
      </c>
      <c r="AU819" s="226" t="s">
        <v>82</v>
      </c>
      <c r="AV819" s="11" t="s">
        <v>82</v>
      </c>
      <c r="AW819" s="11" t="s">
        <v>33</v>
      </c>
      <c r="AX819" s="11" t="s">
        <v>72</v>
      </c>
      <c r="AY819" s="226" t="s">
        <v>145</v>
      </c>
    </row>
    <row r="820" s="11" customFormat="1">
      <c r="B820" s="215"/>
      <c r="C820" s="216"/>
      <c r="D820" s="217" t="s">
        <v>155</v>
      </c>
      <c r="E820" s="218" t="s">
        <v>19</v>
      </c>
      <c r="F820" s="219" t="s">
        <v>1162</v>
      </c>
      <c r="G820" s="216"/>
      <c r="H820" s="220">
        <v>1.375</v>
      </c>
      <c r="I820" s="221"/>
      <c r="J820" s="216"/>
      <c r="K820" s="216"/>
      <c r="L820" s="222"/>
      <c r="M820" s="223"/>
      <c r="N820" s="224"/>
      <c r="O820" s="224"/>
      <c r="P820" s="224"/>
      <c r="Q820" s="224"/>
      <c r="R820" s="224"/>
      <c r="S820" s="224"/>
      <c r="T820" s="225"/>
      <c r="AT820" s="226" t="s">
        <v>155</v>
      </c>
      <c r="AU820" s="226" t="s">
        <v>82</v>
      </c>
      <c r="AV820" s="11" t="s">
        <v>82</v>
      </c>
      <c r="AW820" s="11" t="s">
        <v>33</v>
      </c>
      <c r="AX820" s="11" t="s">
        <v>72</v>
      </c>
      <c r="AY820" s="226" t="s">
        <v>145</v>
      </c>
    </row>
    <row r="821" s="13" customFormat="1">
      <c r="B821" s="238"/>
      <c r="C821" s="239"/>
      <c r="D821" s="217" t="s">
        <v>155</v>
      </c>
      <c r="E821" s="240" t="s">
        <v>19</v>
      </c>
      <c r="F821" s="241" t="s">
        <v>1163</v>
      </c>
      <c r="G821" s="239"/>
      <c r="H821" s="240" t="s">
        <v>19</v>
      </c>
      <c r="I821" s="242"/>
      <c r="J821" s="239"/>
      <c r="K821" s="239"/>
      <c r="L821" s="243"/>
      <c r="M821" s="244"/>
      <c r="N821" s="245"/>
      <c r="O821" s="245"/>
      <c r="P821" s="245"/>
      <c r="Q821" s="245"/>
      <c r="R821" s="245"/>
      <c r="S821" s="245"/>
      <c r="T821" s="246"/>
      <c r="AT821" s="247" t="s">
        <v>155</v>
      </c>
      <c r="AU821" s="247" t="s">
        <v>82</v>
      </c>
      <c r="AV821" s="13" t="s">
        <v>80</v>
      </c>
      <c r="AW821" s="13" t="s">
        <v>33</v>
      </c>
      <c r="AX821" s="13" t="s">
        <v>72</v>
      </c>
      <c r="AY821" s="247" t="s">
        <v>145</v>
      </c>
    </row>
    <row r="822" s="12" customFormat="1">
      <c r="B822" s="227"/>
      <c r="C822" s="228"/>
      <c r="D822" s="217" t="s">
        <v>155</v>
      </c>
      <c r="E822" s="229" t="s">
        <v>19</v>
      </c>
      <c r="F822" s="230" t="s">
        <v>157</v>
      </c>
      <c r="G822" s="228"/>
      <c r="H822" s="231">
        <v>29.538</v>
      </c>
      <c r="I822" s="232"/>
      <c r="J822" s="228"/>
      <c r="K822" s="228"/>
      <c r="L822" s="233"/>
      <c r="M822" s="234"/>
      <c r="N822" s="235"/>
      <c r="O822" s="235"/>
      <c r="P822" s="235"/>
      <c r="Q822" s="235"/>
      <c r="R822" s="235"/>
      <c r="S822" s="235"/>
      <c r="T822" s="236"/>
      <c r="AT822" s="237" t="s">
        <v>155</v>
      </c>
      <c r="AU822" s="237" t="s">
        <v>82</v>
      </c>
      <c r="AV822" s="12" t="s">
        <v>153</v>
      </c>
      <c r="AW822" s="12" t="s">
        <v>33</v>
      </c>
      <c r="AX822" s="12" t="s">
        <v>80</v>
      </c>
      <c r="AY822" s="237" t="s">
        <v>145</v>
      </c>
    </row>
    <row r="823" s="10" customFormat="1" ht="22.8" customHeight="1">
      <c r="B823" s="187"/>
      <c r="C823" s="188"/>
      <c r="D823" s="189" t="s">
        <v>71</v>
      </c>
      <c r="E823" s="201" t="s">
        <v>1164</v>
      </c>
      <c r="F823" s="201" t="s">
        <v>1165</v>
      </c>
      <c r="G823" s="188"/>
      <c r="H823" s="188"/>
      <c r="I823" s="191"/>
      <c r="J823" s="202">
        <f>BK823</f>
        <v>0</v>
      </c>
      <c r="K823" s="188"/>
      <c r="L823" s="193"/>
      <c r="M823" s="194"/>
      <c r="N823" s="195"/>
      <c r="O823" s="195"/>
      <c r="P823" s="196">
        <f>SUM(P824:P834)</f>
        <v>0</v>
      </c>
      <c r="Q823" s="195"/>
      <c r="R823" s="196">
        <f>SUM(R824:R834)</f>
        <v>0.56467845000000005</v>
      </c>
      <c r="S823" s="195"/>
      <c r="T823" s="197">
        <f>SUM(T824:T834)</f>
        <v>0</v>
      </c>
      <c r="AR823" s="198" t="s">
        <v>82</v>
      </c>
      <c r="AT823" s="199" t="s">
        <v>71</v>
      </c>
      <c r="AU823" s="199" t="s">
        <v>80</v>
      </c>
      <c r="AY823" s="198" t="s">
        <v>145</v>
      </c>
      <c r="BK823" s="200">
        <f>SUM(BK824:BK834)</f>
        <v>0</v>
      </c>
    </row>
    <row r="824" s="1" customFormat="1" ht="16.5" customHeight="1">
      <c r="B824" s="37"/>
      <c r="C824" s="203" t="s">
        <v>1166</v>
      </c>
      <c r="D824" s="203" t="s">
        <v>148</v>
      </c>
      <c r="E824" s="204" t="s">
        <v>1167</v>
      </c>
      <c r="F824" s="205" t="s">
        <v>1168</v>
      </c>
      <c r="G824" s="206" t="s">
        <v>167</v>
      </c>
      <c r="H824" s="207">
        <v>1152.405</v>
      </c>
      <c r="I824" s="208"/>
      <c r="J824" s="209">
        <f>ROUND(I824*H824,2)</f>
        <v>0</v>
      </c>
      <c r="K824" s="205" t="s">
        <v>152</v>
      </c>
      <c r="L824" s="42"/>
      <c r="M824" s="210" t="s">
        <v>19</v>
      </c>
      <c r="N824" s="211" t="s">
        <v>43</v>
      </c>
      <c r="O824" s="78"/>
      <c r="P824" s="212">
        <f>O824*H824</f>
        <v>0</v>
      </c>
      <c r="Q824" s="212">
        <v>0.00020000000000000001</v>
      </c>
      <c r="R824" s="212">
        <f>Q824*H824</f>
        <v>0.23048100000000002</v>
      </c>
      <c r="S824" s="212">
        <v>0</v>
      </c>
      <c r="T824" s="213">
        <f>S824*H824</f>
        <v>0</v>
      </c>
      <c r="AR824" s="16" t="s">
        <v>253</v>
      </c>
      <c r="AT824" s="16" t="s">
        <v>148</v>
      </c>
      <c r="AU824" s="16" t="s">
        <v>82</v>
      </c>
      <c r="AY824" s="16" t="s">
        <v>145</v>
      </c>
      <c r="BE824" s="214">
        <f>IF(N824="základní",J824,0)</f>
        <v>0</v>
      </c>
      <c r="BF824" s="214">
        <f>IF(N824="snížená",J824,0)</f>
        <v>0</v>
      </c>
      <c r="BG824" s="214">
        <f>IF(N824="zákl. přenesená",J824,0)</f>
        <v>0</v>
      </c>
      <c r="BH824" s="214">
        <f>IF(N824="sníž. přenesená",J824,0)</f>
        <v>0</v>
      </c>
      <c r="BI824" s="214">
        <f>IF(N824="nulová",J824,0)</f>
        <v>0</v>
      </c>
      <c r="BJ824" s="16" t="s">
        <v>80</v>
      </c>
      <c r="BK824" s="214">
        <f>ROUND(I824*H824,2)</f>
        <v>0</v>
      </c>
      <c r="BL824" s="16" t="s">
        <v>253</v>
      </c>
      <c r="BM824" s="16" t="s">
        <v>1169</v>
      </c>
    </row>
    <row r="825" s="11" customFormat="1">
      <c r="B825" s="215"/>
      <c r="C825" s="216"/>
      <c r="D825" s="217" t="s">
        <v>155</v>
      </c>
      <c r="E825" s="218" t="s">
        <v>19</v>
      </c>
      <c r="F825" s="219" t="s">
        <v>1170</v>
      </c>
      <c r="G825" s="216"/>
      <c r="H825" s="220">
        <v>1152.405</v>
      </c>
      <c r="I825" s="221"/>
      <c r="J825" s="216"/>
      <c r="K825" s="216"/>
      <c r="L825" s="222"/>
      <c r="M825" s="223"/>
      <c r="N825" s="224"/>
      <c r="O825" s="224"/>
      <c r="P825" s="224"/>
      <c r="Q825" s="224"/>
      <c r="R825" s="224"/>
      <c r="S825" s="224"/>
      <c r="T825" s="225"/>
      <c r="AT825" s="226" t="s">
        <v>155</v>
      </c>
      <c r="AU825" s="226" t="s">
        <v>82</v>
      </c>
      <c r="AV825" s="11" t="s">
        <v>82</v>
      </c>
      <c r="AW825" s="11" t="s">
        <v>33</v>
      </c>
      <c r="AX825" s="11" t="s">
        <v>72</v>
      </c>
      <c r="AY825" s="226" t="s">
        <v>145</v>
      </c>
    </row>
    <row r="826" s="12" customFormat="1">
      <c r="B826" s="227"/>
      <c r="C826" s="228"/>
      <c r="D826" s="217" t="s">
        <v>155</v>
      </c>
      <c r="E826" s="229" t="s">
        <v>19</v>
      </c>
      <c r="F826" s="230" t="s">
        <v>157</v>
      </c>
      <c r="G826" s="228"/>
      <c r="H826" s="231">
        <v>1152.405</v>
      </c>
      <c r="I826" s="232"/>
      <c r="J826" s="228"/>
      <c r="K826" s="228"/>
      <c r="L826" s="233"/>
      <c r="M826" s="234"/>
      <c r="N826" s="235"/>
      <c r="O826" s="235"/>
      <c r="P826" s="235"/>
      <c r="Q826" s="235"/>
      <c r="R826" s="235"/>
      <c r="S826" s="235"/>
      <c r="T826" s="236"/>
      <c r="AT826" s="237" t="s">
        <v>155</v>
      </c>
      <c r="AU826" s="237" t="s">
        <v>82</v>
      </c>
      <c r="AV826" s="12" t="s">
        <v>153</v>
      </c>
      <c r="AW826" s="12" t="s">
        <v>33</v>
      </c>
      <c r="AX826" s="12" t="s">
        <v>80</v>
      </c>
      <c r="AY826" s="237" t="s">
        <v>145</v>
      </c>
    </row>
    <row r="827" s="1" customFormat="1" ht="22.5" customHeight="1">
      <c r="B827" s="37"/>
      <c r="C827" s="203" t="s">
        <v>1171</v>
      </c>
      <c r="D827" s="203" t="s">
        <v>148</v>
      </c>
      <c r="E827" s="204" t="s">
        <v>1172</v>
      </c>
      <c r="F827" s="205" t="s">
        <v>1173</v>
      </c>
      <c r="G827" s="206" t="s">
        <v>167</v>
      </c>
      <c r="H827" s="207">
        <v>1152.405</v>
      </c>
      <c r="I827" s="208"/>
      <c r="J827" s="209">
        <f>ROUND(I827*H827,2)</f>
        <v>0</v>
      </c>
      <c r="K827" s="205" t="s">
        <v>152</v>
      </c>
      <c r="L827" s="42"/>
      <c r="M827" s="210" t="s">
        <v>19</v>
      </c>
      <c r="N827" s="211" t="s">
        <v>43</v>
      </c>
      <c r="O827" s="78"/>
      <c r="P827" s="212">
        <f>O827*H827</f>
        <v>0</v>
      </c>
      <c r="Q827" s="212">
        <v>0.00029</v>
      </c>
      <c r="R827" s="212">
        <f>Q827*H827</f>
        <v>0.33419745000000001</v>
      </c>
      <c r="S827" s="212">
        <v>0</v>
      </c>
      <c r="T827" s="213">
        <f>S827*H827</f>
        <v>0</v>
      </c>
      <c r="AR827" s="16" t="s">
        <v>253</v>
      </c>
      <c r="AT827" s="16" t="s">
        <v>148</v>
      </c>
      <c r="AU827" s="16" t="s">
        <v>82</v>
      </c>
      <c r="AY827" s="16" t="s">
        <v>145</v>
      </c>
      <c r="BE827" s="214">
        <f>IF(N827="základní",J827,0)</f>
        <v>0</v>
      </c>
      <c r="BF827" s="214">
        <f>IF(N827="snížená",J827,0)</f>
        <v>0</v>
      </c>
      <c r="BG827" s="214">
        <f>IF(N827="zákl. přenesená",J827,0)</f>
        <v>0</v>
      </c>
      <c r="BH827" s="214">
        <f>IF(N827="sníž. přenesená",J827,0)</f>
        <v>0</v>
      </c>
      <c r="BI827" s="214">
        <f>IF(N827="nulová",J827,0)</f>
        <v>0</v>
      </c>
      <c r="BJ827" s="16" t="s">
        <v>80</v>
      </c>
      <c r="BK827" s="214">
        <f>ROUND(I827*H827,2)</f>
        <v>0</v>
      </c>
      <c r="BL827" s="16" t="s">
        <v>253</v>
      </c>
      <c r="BM827" s="16" t="s">
        <v>1174</v>
      </c>
    </row>
    <row r="828" s="11" customFormat="1">
      <c r="B828" s="215"/>
      <c r="C828" s="216"/>
      <c r="D828" s="217" t="s">
        <v>155</v>
      </c>
      <c r="E828" s="218" t="s">
        <v>19</v>
      </c>
      <c r="F828" s="219" t="s">
        <v>251</v>
      </c>
      <c r="G828" s="216"/>
      <c r="H828" s="220">
        <v>95.900000000000006</v>
      </c>
      <c r="I828" s="221"/>
      <c r="J828" s="216"/>
      <c r="K828" s="216"/>
      <c r="L828" s="222"/>
      <c r="M828" s="223"/>
      <c r="N828" s="224"/>
      <c r="O828" s="224"/>
      <c r="P828" s="224"/>
      <c r="Q828" s="224"/>
      <c r="R828" s="224"/>
      <c r="S828" s="224"/>
      <c r="T828" s="225"/>
      <c r="AT828" s="226" t="s">
        <v>155</v>
      </c>
      <c r="AU828" s="226" t="s">
        <v>82</v>
      </c>
      <c r="AV828" s="11" t="s">
        <v>82</v>
      </c>
      <c r="AW828" s="11" t="s">
        <v>33</v>
      </c>
      <c r="AX828" s="11" t="s">
        <v>72</v>
      </c>
      <c r="AY828" s="226" t="s">
        <v>145</v>
      </c>
    </row>
    <row r="829" s="13" customFormat="1">
      <c r="B829" s="238"/>
      <c r="C829" s="239"/>
      <c r="D829" s="217" t="s">
        <v>155</v>
      </c>
      <c r="E829" s="240" t="s">
        <v>19</v>
      </c>
      <c r="F829" s="241" t="s">
        <v>1175</v>
      </c>
      <c r="G829" s="239"/>
      <c r="H829" s="240" t="s">
        <v>19</v>
      </c>
      <c r="I829" s="242"/>
      <c r="J829" s="239"/>
      <c r="K829" s="239"/>
      <c r="L829" s="243"/>
      <c r="M829" s="244"/>
      <c r="N829" s="245"/>
      <c r="O829" s="245"/>
      <c r="P829" s="245"/>
      <c r="Q829" s="245"/>
      <c r="R829" s="245"/>
      <c r="S829" s="245"/>
      <c r="T829" s="246"/>
      <c r="AT829" s="247" t="s">
        <v>155</v>
      </c>
      <c r="AU829" s="247" t="s">
        <v>82</v>
      </c>
      <c r="AV829" s="13" t="s">
        <v>80</v>
      </c>
      <c r="AW829" s="13" t="s">
        <v>33</v>
      </c>
      <c r="AX829" s="13" t="s">
        <v>72</v>
      </c>
      <c r="AY829" s="247" t="s">
        <v>145</v>
      </c>
    </row>
    <row r="830" s="11" customFormat="1">
      <c r="B830" s="215"/>
      <c r="C830" s="216"/>
      <c r="D830" s="217" t="s">
        <v>155</v>
      </c>
      <c r="E830" s="218" t="s">
        <v>19</v>
      </c>
      <c r="F830" s="219" t="s">
        <v>269</v>
      </c>
      <c r="G830" s="216"/>
      <c r="H830" s="220">
        <v>848.58500000000004</v>
      </c>
      <c r="I830" s="221"/>
      <c r="J830" s="216"/>
      <c r="K830" s="216"/>
      <c r="L830" s="222"/>
      <c r="M830" s="223"/>
      <c r="N830" s="224"/>
      <c r="O830" s="224"/>
      <c r="P830" s="224"/>
      <c r="Q830" s="224"/>
      <c r="R830" s="224"/>
      <c r="S830" s="224"/>
      <c r="T830" s="225"/>
      <c r="AT830" s="226" t="s">
        <v>155</v>
      </c>
      <c r="AU830" s="226" t="s">
        <v>82</v>
      </c>
      <c r="AV830" s="11" t="s">
        <v>82</v>
      </c>
      <c r="AW830" s="11" t="s">
        <v>33</v>
      </c>
      <c r="AX830" s="11" t="s">
        <v>72</v>
      </c>
      <c r="AY830" s="226" t="s">
        <v>145</v>
      </c>
    </row>
    <row r="831" s="13" customFormat="1">
      <c r="B831" s="238"/>
      <c r="C831" s="239"/>
      <c r="D831" s="217" t="s">
        <v>155</v>
      </c>
      <c r="E831" s="240" t="s">
        <v>19</v>
      </c>
      <c r="F831" s="241" t="s">
        <v>1176</v>
      </c>
      <c r="G831" s="239"/>
      <c r="H831" s="240" t="s">
        <v>19</v>
      </c>
      <c r="I831" s="242"/>
      <c r="J831" s="239"/>
      <c r="K831" s="239"/>
      <c r="L831" s="243"/>
      <c r="M831" s="244"/>
      <c r="N831" s="245"/>
      <c r="O831" s="245"/>
      <c r="P831" s="245"/>
      <c r="Q831" s="245"/>
      <c r="R831" s="245"/>
      <c r="S831" s="245"/>
      <c r="T831" s="246"/>
      <c r="AT831" s="247" t="s">
        <v>155</v>
      </c>
      <c r="AU831" s="247" t="s">
        <v>82</v>
      </c>
      <c r="AV831" s="13" t="s">
        <v>80</v>
      </c>
      <c r="AW831" s="13" t="s">
        <v>33</v>
      </c>
      <c r="AX831" s="13" t="s">
        <v>72</v>
      </c>
      <c r="AY831" s="247" t="s">
        <v>145</v>
      </c>
    </row>
    <row r="832" s="11" customFormat="1">
      <c r="B832" s="215"/>
      <c r="C832" s="216"/>
      <c r="D832" s="217" t="s">
        <v>155</v>
      </c>
      <c r="E832" s="218" t="s">
        <v>19</v>
      </c>
      <c r="F832" s="219" t="s">
        <v>1177</v>
      </c>
      <c r="G832" s="216"/>
      <c r="H832" s="220">
        <v>207.91999999999999</v>
      </c>
      <c r="I832" s="221"/>
      <c r="J832" s="216"/>
      <c r="K832" s="216"/>
      <c r="L832" s="222"/>
      <c r="M832" s="223"/>
      <c r="N832" s="224"/>
      <c r="O832" s="224"/>
      <c r="P832" s="224"/>
      <c r="Q832" s="224"/>
      <c r="R832" s="224"/>
      <c r="S832" s="224"/>
      <c r="T832" s="225"/>
      <c r="AT832" s="226" t="s">
        <v>155</v>
      </c>
      <c r="AU832" s="226" t="s">
        <v>82</v>
      </c>
      <c r="AV832" s="11" t="s">
        <v>82</v>
      </c>
      <c r="AW832" s="11" t="s">
        <v>33</v>
      </c>
      <c r="AX832" s="11" t="s">
        <v>72</v>
      </c>
      <c r="AY832" s="226" t="s">
        <v>145</v>
      </c>
    </row>
    <row r="833" s="13" customFormat="1">
      <c r="B833" s="238"/>
      <c r="C833" s="239"/>
      <c r="D833" s="217" t="s">
        <v>155</v>
      </c>
      <c r="E833" s="240" t="s">
        <v>19</v>
      </c>
      <c r="F833" s="241" t="s">
        <v>1178</v>
      </c>
      <c r="G833" s="239"/>
      <c r="H833" s="240" t="s">
        <v>19</v>
      </c>
      <c r="I833" s="242"/>
      <c r="J833" s="239"/>
      <c r="K833" s="239"/>
      <c r="L833" s="243"/>
      <c r="M833" s="244"/>
      <c r="N833" s="245"/>
      <c r="O833" s="245"/>
      <c r="P833" s="245"/>
      <c r="Q833" s="245"/>
      <c r="R833" s="245"/>
      <c r="S833" s="245"/>
      <c r="T833" s="246"/>
      <c r="AT833" s="247" t="s">
        <v>155</v>
      </c>
      <c r="AU833" s="247" t="s">
        <v>82</v>
      </c>
      <c r="AV833" s="13" t="s">
        <v>80</v>
      </c>
      <c r="AW833" s="13" t="s">
        <v>33</v>
      </c>
      <c r="AX833" s="13" t="s">
        <v>72</v>
      </c>
      <c r="AY833" s="247" t="s">
        <v>145</v>
      </c>
    </row>
    <row r="834" s="12" customFormat="1">
      <c r="B834" s="227"/>
      <c r="C834" s="228"/>
      <c r="D834" s="217" t="s">
        <v>155</v>
      </c>
      <c r="E834" s="229" t="s">
        <v>19</v>
      </c>
      <c r="F834" s="230" t="s">
        <v>157</v>
      </c>
      <c r="G834" s="228"/>
      <c r="H834" s="231">
        <v>1152.405</v>
      </c>
      <c r="I834" s="232"/>
      <c r="J834" s="228"/>
      <c r="K834" s="228"/>
      <c r="L834" s="233"/>
      <c r="M834" s="234"/>
      <c r="N834" s="235"/>
      <c r="O834" s="235"/>
      <c r="P834" s="235"/>
      <c r="Q834" s="235"/>
      <c r="R834" s="235"/>
      <c r="S834" s="235"/>
      <c r="T834" s="236"/>
      <c r="AT834" s="237" t="s">
        <v>155</v>
      </c>
      <c r="AU834" s="237" t="s">
        <v>82</v>
      </c>
      <c r="AV834" s="12" t="s">
        <v>153</v>
      </c>
      <c r="AW834" s="12" t="s">
        <v>33</v>
      </c>
      <c r="AX834" s="12" t="s">
        <v>80</v>
      </c>
      <c r="AY834" s="237" t="s">
        <v>145</v>
      </c>
    </row>
    <row r="835" s="10" customFormat="1" ht="22.8" customHeight="1">
      <c r="B835" s="187"/>
      <c r="C835" s="188"/>
      <c r="D835" s="189" t="s">
        <v>71</v>
      </c>
      <c r="E835" s="201" t="s">
        <v>1179</v>
      </c>
      <c r="F835" s="201" t="s">
        <v>1180</v>
      </c>
      <c r="G835" s="188"/>
      <c r="H835" s="188"/>
      <c r="I835" s="191"/>
      <c r="J835" s="202">
        <f>BK835</f>
        <v>0</v>
      </c>
      <c r="K835" s="188"/>
      <c r="L835" s="193"/>
      <c r="M835" s="194"/>
      <c r="N835" s="195"/>
      <c r="O835" s="195"/>
      <c r="P835" s="196">
        <f>SUM(P836:P845)</f>
        <v>0</v>
      </c>
      <c r="Q835" s="195"/>
      <c r="R835" s="196">
        <f>SUM(R836:R845)</f>
        <v>0.014414399999999999</v>
      </c>
      <c r="S835" s="195"/>
      <c r="T835" s="197">
        <f>SUM(T836:T845)</f>
        <v>0</v>
      </c>
      <c r="AR835" s="198" t="s">
        <v>82</v>
      </c>
      <c r="AT835" s="199" t="s">
        <v>71</v>
      </c>
      <c r="AU835" s="199" t="s">
        <v>80</v>
      </c>
      <c r="AY835" s="198" t="s">
        <v>145</v>
      </c>
      <c r="BK835" s="200">
        <f>SUM(BK836:BK845)</f>
        <v>0</v>
      </c>
    </row>
    <row r="836" s="1" customFormat="1" ht="16.5" customHeight="1">
      <c r="B836" s="37"/>
      <c r="C836" s="203" t="s">
        <v>1181</v>
      </c>
      <c r="D836" s="203" t="s">
        <v>148</v>
      </c>
      <c r="E836" s="204" t="s">
        <v>1182</v>
      </c>
      <c r="F836" s="205" t="s">
        <v>1183</v>
      </c>
      <c r="G836" s="206" t="s">
        <v>167</v>
      </c>
      <c r="H836" s="207">
        <v>21.84</v>
      </c>
      <c r="I836" s="208"/>
      <c r="J836" s="209">
        <f>ROUND(I836*H836,2)</f>
        <v>0</v>
      </c>
      <c r="K836" s="205" t="s">
        <v>152</v>
      </c>
      <c r="L836" s="42"/>
      <c r="M836" s="210" t="s">
        <v>19</v>
      </c>
      <c r="N836" s="211" t="s">
        <v>43</v>
      </c>
      <c r="O836" s="78"/>
      <c r="P836" s="212">
        <f>O836*H836</f>
        <v>0</v>
      </c>
      <c r="Q836" s="212">
        <v>0</v>
      </c>
      <c r="R836" s="212">
        <f>Q836*H836</f>
        <v>0</v>
      </c>
      <c r="S836" s="212">
        <v>0</v>
      </c>
      <c r="T836" s="213">
        <f>S836*H836</f>
        <v>0</v>
      </c>
      <c r="AR836" s="16" t="s">
        <v>253</v>
      </c>
      <c r="AT836" s="16" t="s">
        <v>148</v>
      </c>
      <c r="AU836" s="16" t="s">
        <v>82</v>
      </c>
      <c r="AY836" s="16" t="s">
        <v>145</v>
      </c>
      <c r="BE836" s="214">
        <f>IF(N836="základní",J836,0)</f>
        <v>0</v>
      </c>
      <c r="BF836" s="214">
        <f>IF(N836="snížená",J836,0)</f>
        <v>0</v>
      </c>
      <c r="BG836" s="214">
        <f>IF(N836="zákl. přenesená",J836,0)</f>
        <v>0</v>
      </c>
      <c r="BH836" s="214">
        <f>IF(N836="sníž. přenesená",J836,0)</f>
        <v>0</v>
      </c>
      <c r="BI836" s="214">
        <f>IF(N836="nulová",J836,0)</f>
        <v>0</v>
      </c>
      <c r="BJ836" s="16" t="s">
        <v>80</v>
      </c>
      <c r="BK836" s="214">
        <f>ROUND(I836*H836,2)</f>
        <v>0</v>
      </c>
      <c r="BL836" s="16" t="s">
        <v>253</v>
      </c>
      <c r="BM836" s="16" t="s">
        <v>1184</v>
      </c>
    </row>
    <row r="837" s="1" customFormat="1">
      <c r="B837" s="37"/>
      <c r="C837" s="38"/>
      <c r="D837" s="217" t="s">
        <v>173</v>
      </c>
      <c r="E837" s="38"/>
      <c r="F837" s="248" t="s">
        <v>1185</v>
      </c>
      <c r="G837" s="38"/>
      <c r="H837" s="38"/>
      <c r="I837" s="129"/>
      <c r="J837" s="38"/>
      <c r="K837" s="38"/>
      <c r="L837" s="42"/>
      <c r="M837" s="249"/>
      <c r="N837" s="78"/>
      <c r="O837" s="78"/>
      <c r="P837" s="78"/>
      <c r="Q837" s="78"/>
      <c r="R837" s="78"/>
      <c r="S837" s="78"/>
      <c r="T837" s="79"/>
      <c r="AT837" s="16" t="s">
        <v>173</v>
      </c>
      <c r="AU837" s="16" t="s">
        <v>82</v>
      </c>
    </row>
    <row r="838" s="11" customFormat="1">
      <c r="B838" s="215"/>
      <c r="C838" s="216"/>
      <c r="D838" s="217" t="s">
        <v>155</v>
      </c>
      <c r="E838" s="218" t="s">
        <v>19</v>
      </c>
      <c r="F838" s="219" t="s">
        <v>1186</v>
      </c>
      <c r="G838" s="216"/>
      <c r="H838" s="220">
        <v>21.84</v>
      </c>
      <c r="I838" s="221"/>
      <c r="J838" s="216"/>
      <c r="K838" s="216"/>
      <c r="L838" s="222"/>
      <c r="M838" s="223"/>
      <c r="N838" s="224"/>
      <c r="O838" s="224"/>
      <c r="P838" s="224"/>
      <c r="Q838" s="224"/>
      <c r="R838" s="224"/>
      <c r="S838" s="224"/>
      <c r="T838" s="225"/>
      <c r="AT838" s="226" t="s">
        <v>155</v>
      </c>
      <c r="AU838" s="226" t="s">
        <v>82</v>
      </c>
      <c r="AV838" s="11" t="s">
        <v>82</v>
      </c>
      <c r="AW838" s="11" t="s">
        <v>33</v>
      </c>
      <c r="AX838" s="11" t="s">
        <v>72</v>
      </c>
      <c r="AY838" s="226" t="s">
        <v>145</v>
      </c>
    </row>
    <row r="839" s="13" customFormat="1">
      <c r="B839" s="238"/>
      <c r="C839" s="239"/>
      <c r="D839" s="217" t="s">
        <v>155</v>
      </c>
      <c r="E839" s="240" t="s">
        <v>19</v>
      </c>
      <c r="F839" s="241" t="s">
        <v>1187</v>
      </c>
      <c r="G839" s="239"/>
      <c r="H839" s="240" t="s">
        <v>19</v>
      </c>
      <c r="I839" s="242"/>
      <c r="J839" s="239"/>
      <c r="K839" s="239"/>
      <c r="L839" s="243"/>
      <c r="M839" s="244"/>
      <c r="N839" s="245"/>
      <c r="O839" s="245"/>
      <c r="P839" s="245"/>
      <c r="Q839" s="245"/>
      <c r="R839" s="245"/>
      <c r="S839" s="245"/>
      <c r="T839" s="246"/>
      <c r="AT839" s="247" t="s">
        <v>155</v>
      </c>
      <c r="AU839" s="247" t="s">
        <v>82</v>
      </c>
      <c r="AV839" s="13" t="s">
        <v>80</v>
      </c>
      <c r="AW839" s="13" t="s">
        <v>33</v>
      </c>
      <c r="AX839" s="13" t="s">
        <v>72</v>
      </c>
      <c r="AY839" s="247" t="s">
        <v>145</v>
      </c>
    </row>
    <row r="840" s="12" customFormat="1">
      <c r="B840" s="227"/>
      <c r="C840" s="228"/>
      <c r="D840" s="217" t="s">
        <v>155</v>
      </c>
      <c r="E840" s="229" t="s">
        <v>19</v>
      </c>
      <c r="F840" s="230" t="s">
        <v>157</v>
      </c>
      <c r="G840" s="228"/>
      <c r="H840" s="231">
        <v>21.84</v>
      </c>
      <c r="I840" s="232"/>
      <c r="J840" s="228"/>
      <c r="K840" s="228"/>
      <c r="L840" s="233"/>
      <c r="M840" s="234"/>
      <c r="N840" s="235"/>
      <c r="O840" s="235"/>
      <c r="P840" s="235"/>
      <c r="Q840" s="235"/>
      <c r="R840" s="235"/>
      <c r="S840" s="235"/>
      <c r="T840" s="236"/>
      <c r="AT840" s="237" t="s">
        <v>155</v>
      </c>
      <c r="AU840" s="237" t="s">
        <v>82</v>
      </c>
      <c r="AV840" s="12" t="s">
        <v>153</v>
      </c>
      <c r="AW840" s="12" t="s">
        <v>33</v>
      </c>
      <c r="AX840" s="12" t="s">
        <v>80</v>
      </c>
      <c r="AY840" s="237" t="s">
        <v>145</v>
      </c>
    </row>
    <row r="841" s="1" customFormat="1" ht="16.5" customHeight="1">
      <c r="B841" s="37"/>
      <c r="C841" s="250" t="s">
        <v>1188</v>
      </c>
      <c r="D841" s="250" t="s">
        <v>430</v>
      </c>
      <c r="E841" s="251" t="s">
        <v>1189</v>
      </c>
      <c r="F841" s="252" t="s">
        <v>1190</v>
      </c>
      <c r="G841" s="253" t="s">
        <v>167</v>
      </c>
      <c r="H841" s="254">
        <v>21.84</v>
      </c>
      <c r="I841" s="255"/>
      <c r="J841" s="256">
        <f>ROUND(I841*H841,2)</f>
        <v>0</v>
      </c>
      <c r="K841" s="252" t="s">
        <v>19</v>
      </c>
      <c r="L841" s="257"/>
      <c r="M841" s="258" t="s">
        <v>19</v>
      </c>
      <c r="N841" s="259" t="s">
        <v>43</v>
      </c>
      <c r="O841" s="78"/>
      <c r="P841" s="212">
        <f>O841*H841</f>
        <v>0</v>
      </c>
      <c r="Q841" s="212">
        <v>0.00066</v>
      </c>
      <c r="R841" s="212">
        <f>Q841*H841</f>
        <v>0.014414399999999999</v>
      </c>
      <c r="S841" s="212">
        <v>0</v>
      </c>
      <c r="T841" s="213">
        <f>S841*H841</f>
        <v>0</v>
      </c>
      <c r="AR841" s="16" t="s">
        <v>398</v>
      </c>
      <c r="AT841" s="16" t="s">
        <v>430</v>
      </c>
      <c r="AU841" s="16" t="s">
        <v>82</v>
      </c>
      <c r="AY841" s="16" t="s">
        <v>145</v>
      </c>
      <c r="BE841" s="214">
        <f>IF(N841="základní",J841,0)</f>
        <v>0</v>
      </c>
      <c r="BF841" s="214">
        <f>IF(N841="snížená",J841,0)</f>
        <v>0</v>
      </c>
      <c r="BG841" s="214">
        <f>IF(N841="zákl. přenesená",J841,0)</f>
        <v>0</v>
      </c>
      <c r="BH841" s="214">
        <f>IF(N841="sníž. přenesená",J841,0)</f>
        <v>0</v>
      </c>
      <c r="BI841" s="214">
        <f>IF(N841="nulová",J841,0)</f>
        <v>0</v>
      </c>
      <c r="BJ841" s="16" t="s">
        <v>80</v>
      </c>
      <c r="BK841" s="214">
        <f>ROUND(I841*H841,2)</f>
        <v>0</v>
      </c>
      <c r="BL841" s="16" t="s">
        <v>253</v>
      </c>
      <c r="BM841" s="16" t="s">
        <v>1191</v>
      </c>
    </row>
    <row r="842" s="1" customFormat="1" ht="22.5" customHeight="1">
      <c r="B842" s="37"/>
      <c r="C842" s="203" t="s">
        <v>1192</v>
      </c>
      <c r="D842" s="203" t="s">
        <v>148</v>
      </c>
      <c r="E842" s="204" t="s">
        <v>1193</v>
      </c>
      <c r="F842" s="205" t="s">
        <v>1194</v>
      </c>
      <c r="G842" s="206" t="s">
        <v>182</v>
      </c>
      <c r="H842" s="207">
        <v>0.014</v>
      </c>
      <c r="I842" s="208"/>
      <c r="J842" s="209">
        <f>ROUND(I842*H842,2)</f>
        <v>0</v>
      </c>
      <c r="K842" s="205" t="s">
        <v>152</v>
      </c>
      <c r="L842" s="42"/>
      <c r="M842" s="210" t="s">
        <v>19</v>
      </c>
      <c r="N842" s="211" t="s">
        <v>43</v>
      </c>
      <c r="O842" s="78"/>
      <c r="P842" s="212">
        <f>O842*H842</f>
        <v>0</v>
      </c>
      <c r="Q842" s="212">
        <v>0</v>
      </c>
      <c r="R842" s="212">
        <f>Q842*H842</f>
        <v>0</v>
      </c>
      <c r="S842" s="212">
        <v>0</v>
      </c>
      <c r="T842" s="213">
        <f>S842*H842</f>
        <v>0</v>
      </c>
      <c r="AR842" s="16" t="s">
        <v>253</v>
      </c>
      <c r="AT842" s="16" t="s">
        <v>148</v>
      </c>
      <c r="AU842" s="16" t="s">
        <v>82</v>
      </c>
      <c r="AY842" s="16" t="s">
        <v>145</v>
      </c>
      <c r="BE842" s="214">
        <f>IF(N842="základní",J842,0)</f>
        <v>0</v>
      </c>
      <c r="BF842" s="214">
        <f>IF(N842="snížená",J842,0)</f>
        <v>0</v>
      </c>
      <c r="BG842" s="214">
        <f>IF(N842="zákl. přenesená",J842,0)</f>
        <v>0</v>
      </c>
      <c r="BH842" s="214">
        <f>IF(N842="sníž. přenesená",J842,0)</f>
        <v>0</v>
      </c>
      <c r="BI842" s="214">
        <f>IF(N842="nulová",J842,0)</f>
        <v>0</v>
      </c>
      <c r="BJ842" s="16" t="s">
        <v>80</v>
      </c>
      <c r="BK842" s="214">
        <f>ROUND(I842*H842,2)</f>
        <v>0</v>
      </c>
      <c r="BL842" s="16" t="s">
        <v>253</v>
      </c>
      <c r="BM842" s="16" t="s">
        <v>1195</v>
      </c>
    </row>
    <row r="843" s="1" customFormat="1">
      <c r="B843" s="37"/>
      <c r="C843" s="38"/>
      <c r="D843" s="217" t="s">
        <v>173</v>
      </c>
      <c r="E843" s="38"/>
      <c r="F843" s="248" t="s">
        <v>1058</v>
      </c>
      <c r="G843" s="38"/>
      <c r="H843" s="38"/>
      <c r="I843" s="129"/>
      <c r="J843" s="38"/>
      <c r="K843" s="38"/>
      <c r="L843" s="42"/>
      <c r="M843" s="249"/>
      <c r="N843" s="78"/>
      <c r="O843" s="78"/>
      <c r="P843" s="78"/>
      <c r="Q843" s="78"/>
      <c r="R843" s="78"/>
      <c r="S843" s="78"/>
      <c r="T843" s="79"/>
      <c r="AT843" s="16" t="s">
        <v>173</v>
      </c>
      <c r="AU843" s="16" t="s">
        <v>82</v>
      </c>
    </row>
    <row r="844" s="1" customFormat="1" ht="22.5" customHeight="1">
      <c r="B844" s="37"/>
      <c r="C844" s="203" t="s">
        <v>1196</v>
      </c>
      <c r="D844" s="203" t="s">
        <v>148</v>
      </c>
      <c r="E844" s="204" t="s">
        <v>1197</v>
      </c>
      <c r="F844" s="205" t="s">
        <v>1198</v>
      </c>
      <c r="G844" s="206" t="s">
        <v>182</v>
      </c>
      <c r="H844" s="207">
        <v>0.014</v>
      </c>
      <c r="I844" s="208"/>
      <c r="J844" s="209">
        <f>ROUND(I844*H844,2)</f>
        <v>0</v>
      </c>
      <c r="K844" s="205" t="s">
        <v>152</v>
      </c>
      <c r="L844" s="42"/>
      <c r="M844" s="210" t="s">
        <v>19</v>
      </c>
      <c r="N844" s="211" t="s">
        <v>43</v>
      </c>
      <c r="O844" s="78"/>
      <c r="P844" s="212">
        <f>O844*H844</f>
        <v>0</v>
      </c>
      <c r="Q844" s="212">
        <v>0</v>
      </c>
      <c r="R844" s="212">
        <f>Q844*H844</f>
        <v>0</v>
      </c>
      <c r="S844" s="212">
        <v>0</v>
      </c>
      <c r="T844" s="213">
        <f>S844*H844</f>
        <v>0</v>
      </c>
      <c r="AR844" s="16" t="s">
        <v>253</v>
      </c>
      <c r="AT844" s="16" t="s">
        <v>148</v>
      </c>
      <c r="AU844" s="16" t="s">
        <v>82</v>
      </c>
      <c r="AY844" s="16" t="s">
        <v>145</v>
      </c>
      <c r="BE844" s="214">
        <f>IF(N844="základní",J844,0)</f>
        <v>0</v>
      </c>
      <c r="BF844" s="214">
        <f>IF(N844="snížená",J844,0)</f>
        <v>0</v>
      </c>
      <c r="BG844" s="214">
        <f>IF(N844="zákl. přenesená",J844,0)</f>
        <v>0</v>
      </c>
      <c r="BH844" s="214">
        <f>IF(N844="sníž. přenesená",J844,0)</f>
        <v>0</v>
      </c>
      <c r="BI844" s="214">
        <f>IF(N844="nulová",J844,0)</f>
        <v>0</v>
      </c>
      <c r="BJ844" s="16" t="s">
        <v>80</v>
      </c>
      <c r="BK844" s="214">
        <f>ROUND(I844*H844,2)</f>
        <v>0</v>
      </c>
      <c r="BL844" s="16" t="s">
        <v>253</v>
      </c>
      <c r="BM844" s="16" t="s">
        <v>1199</v>
      </c>
    </row>
    <row r="845" s="1" customFormat="1">
      <c r="B845" s="37"/>
      <c r="C845" s="38"/>
      <c r="D845" s="217" t="s">
        <v>173</v>
      </c>
      <c r="E845" s="38"/>
      <c r="F845" s="248" t="s">
        <v>1058</v>
      </c>
      <c r="G845" s="38"/>
      <c r="H845" s="38"/>
      <c r="I845" s="129"/>
      <c r="J845" s="38"/>
      <c r="K845" s="38"/>
      <c r="L845" s="42"/>
      <c r="M845" s="260"/>
      <c r="N845" s="261"/>
      <c r="O845" s="261"/>
      <c r="P845" s="261"/>
      <c r="Q845" s="261"/>
      <c r="R845" s="261"/>
      <c r="S845" s="261"/>
      <c r="T845" s="262"/>
      <c r="AT845" s="16" t="s">
        <v>173</v>
      </c>
      <c r="AU845" s="16" t="s">
        <v>82</v>
      </c>
    </row>
    <row r="846" s="1" customFormat="1" ht="6.96" customHeight="1">
      <c r="B846" s="56"/>
      <c r="C846" s="57"/>
      <c r="D846" s="57"/>
      <c r="E846" s="57"/>
      <c r="F846" s="57"/>
      <c r="G846" s="57"/>
      <c r="H846" s="57"/>
      <c r="I846" s="153"/>
      <c r="J846" s="57"/>
      <c r="K846" s="57"/>
      <c r="L846" s="42"/>
    </row>
  </sheetData>
  <sheetProtection sheet="1" autoFilter="0" formatColumns="0" formatRows="0" objects="1" scenarios="1" spinCount="100000" saltValue="+GeR0sLlpK1RnkKSATBHrd9icXH8nB/iRicgBvt0SfcPbV4SGDHJk0lixZRSyu9yq4UQtPC6T/Xtqh9DWsdEqw==" hashValue="djdTRg5M1mnPXlM4HrH8pR/7LpNJPUJCxeReu5OH+uufNshmrcgAXrNpXDlly/xOx9rTqP6fGdia/HamOXYj2g==" algorithmName="SHA-512" password="CC35"/>
  <autoFilter ref="C97:K845"/>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85</v>
      </c>
    </row>
    <row r="3" ht="6.96" customHeight="1">
      <c r="B3" s="123"/>
      <c r="C3" s="124"/>
      <c r="D3" s="124"/>
      <c r="E3" s="124"/>
      <c r="F3" s="124"/>
      <c r="G3" s="124"/>
      <c r="H3" s="124"/>
      <c r="I3" s="125"/>
      <c r="J3" s="124"/>
      <c r="K3" s="124"/>
      <c r="L3" s="19"/>
      <c r="AT3" s="16" t="s">
        <v>82</v>
      </c>
    </row>
    <row r="4" ht="24.96" customHeight="1">
      <c r="B4" s="19"/>
      <c r="D4" s="126" t="s">
        <v>104</v>
      </c>
      <c r="L4" s="19"/>
      <c r="M4" s="23" t="s">
        <v>10</v>
      </c>
      <c r="AT4" s="16" t="s">
        <v>4</v>
      </c>
    </row>
    <row r="5" ht="6.96" customHeight="1">
      <c r="B5" s="19"/>
      <c r="L5" s="19"/>
    </row>
    <row r="6" ht="12" customHeight="1">
      <c r="B6" s="19"/>
      <c r="D6" s="127" t="s">
        <v>16</v>
      </c>
      <c r="L6" s="19"/>
    </row>
    <row r="7" ht="16.5" customHeight="1">
      <c r="B7" s="19"/>
      <c r="E7" s="128" t="str">
        <f>'Rekapitulace stavby'!K6</f>
        <v>Oddělení následné péče 4 .etapa - Spojovací krček , Stavba č.p.600 na p.č. 750 v k.ú. Stod,</v>
      </c>
      <c r="F7" s="127"/>
      <c r="G7" s="127"/>
      <c r="H7" s="127"/>
      <c r="L7" s="19"/>
    </row>
    <row r="8" s="1" customFormat="1" ht="12" customHeight="1">
      <c r="B8" s="42"/>
      <c r="D8" s="127" t="s">
        <v>105</v>
      </c>
      <c r="I8" s="129"/>
      <c r="L8" s="42"/>
    </row>
    <row r="9" s="1" customFormat="1" ht="36.96" customHeight="1">
      <c r="B9" s="42"/>
      <c r="E9" s="130" t="s">
        <v>1200</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4. 6. 2019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ROUND((SUM(BE81:BE84)),  2)</f>
        <v>0</v>
      </c>
      <c r="I33" s="142">
        <v>0.20999999999999999</v>
      </c>
      <c r="J33" s="141">
        <f>ROUND(((SUM(BE81:BE84))*I33),  2)</f>
        <v>0</v>
      </c>
      <c r="L33" s="42"/>
    </row>
    <row r="34" s="1" customFormat="1" ht="14.4" customHeight="1">
      <c r="B34" s="42"/>
      <c r="E34" s="127" t="s">
        <v>44</v>
      </c>
      <c r="F34" s="141">
        <f>ROUND((SUM(BF81:BF84)),  2)</f>
        <v>0</v>
      </c>
      <c r="I34" s="142">
        <v>0.14999999999999999</v>
      </c>
      <c r="J34" s="141">
        <f>ROUND(((SUM(BF81:BF84))*I34),  2)</f>
        <v>0</v>
      </c>
      <c r="L34" s="42"/>
    </row>
    <row r="35" hidden="1" s="1" customFormat="1" ht="14.4" customHeight="1">
      <c r="B35" s="42"/>
      <c r="E35" s="127" t="s">
        <v>45</v>
      </c>
      <c r="F35" s="141">
        <f>ROUND((SUM(BG81:BG84)),  2)</f>
        <v>0</v>
      </c>
      <c r="I35" s="142">
        <v>0.20999999999999999</v>
      </c>
      <c r="J35" s="141">
        <f>0</f>
        <v>0</v>
      </c>
      <c r="L35" s="42"/>
    </row>
    <row r="36" hidden="1" s="1" customFormat="1" ht="14.4" customHeight="1">
      <c r="B36" s="42"/>
      <c r="E36" s="127" t="s">
        <v>46</v>
      </c>
      <c r="F36" s="141">
        <f>ROUND((SUM(BH81:BH84)),  2)</f>
        <v>0</v>
      </c>
      <c r="I36" s="142">
        <v>0.14999999999999999</v>
      </c>
      <c r="J36" s="141">
        <f>0</f>
        <v>0</v>
      </c>
      <c r="L36" s="42"/>
    </row>
    <row r="37" hidden="1" s="1" customFormat="1" ht="14.4" customHeight="1">
      <c r="B37" s="42"/>
      <c r="E37" s="127" t="s">
        <v>47</v>
      </c>
      <c r="F37" s="141">
        <f>ROUND((SUM(BI81:BI84)),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107</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Oddělení následné péče 4 .etapa - Spojovací krček , Stavba č.p.600 na p.č. 750 v k.ú. Stod,</v>
      </c>
      <c r="F48" s="31"/>
      <c r="G48" s="31"/>
      <c r="H48" s="31"/>
      <c r="I48" s="129"/>
      <c r="J48" s="38"/>
      <c r="K48" s="38"/>
      <c r="L48" s="42"/>
    </row>
    <row r="49" s="1" customFormat="1" ht="12" customHeight="1">
      <c r="B49" s="37"/>
      <c r="C49" s="31" t="s">
        <v>105</v>
      </c>
      <c r="D49" s="38"/>
      <c r="E49" s="38"/>
      <c r="F49" s="38"/>
      <c r="G49" s="38"/>
      <c r="H49" s="38"/>
      <c r="I49" s="129"/>
      <c r="J49" s="38"/>
      <c r="K49" s="38"/>
      <c r="L49" s="42"/>
    </row>
    <row r="50" s="1" customFormat="1" ht="16.5" customHeight="1">
      <c r="B50" s="37"/>
      <c r="C50" s="38"/>
      <c r="D50" s="38"/>
      <c r="E50" s="63" t="str">
        <f>E9</f>
        <v>MASN0502 - Elektroinstalace</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4. 6. 2019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Atelier Mastný, nám.T.G.Masaryka,Plzeň</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108</v>
      </c>
      <c r="D57" s="159"/>
      <c r="E57" s="159"/>
      <c r="F57" s="159"/>
      <c r="G57" s="159"/>
      <c r="H57" s="159"/>
      <c r="I57" s="160"/>
      <c r="J57" s="161" t="s">
        <v>109</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110</v>
      </c>
    </row>
    <row r="60" s="7" customFormat="1" ht="24.96" customHeight="1">
      <c r="B60" s="163"/>
      <c r="C60" s="164"/>
      <c r="D60" s="165" t="s">
        <v>117</v>
      </c>
      <c r="E60" s="166"/>
      <c r="F60" s="166"/>
      <c r="G60" s="166"/>
      <c r="H60" s="166"/>
      <c r="I60" s="167"/>
      <c r="J60" s="168">
        <f>J82</f>
        <v>0</v>
      </c>
      <c r="K60" s="164"/>
      <c r="L60" s="169"/>
    </row>
    <row r="61" s="8" customFormat="1" ht="19.92" customHeight="1">
      <c r="B61" s="170"/>
      <c r="C61" s="171"/>
      <c r="D61" s="172" t="s">
        <v>1201</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130</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Oddělení následné péče 4 .etapa - Spojovací krček , Stavba č.p.600 na p.č. 750 v k.ú. Stod,</v>
      </c>
      <c r="F71" s="31"/>
      <c r="G71" s="31"/>
      <c r="H71" s="31"/>
      <c r="I71" s="129"/>
      <c r="J71" s="38"/>
      <c r="K71" s="38"/>
      <c r="L71" s="42"/>
    </row>
    <row r="72" s="1" customFormat="1" ht="12" customHeight="1">
      <c r="B72" s="37"/>
      <c r="C72" s="31" t="s">
        <v>105</v>
      </c>
      <c r="D72" s="38"/>
      <c r="E72" s="38"/>
      <c r="F72" s="38"/>
      <c r="G72" s="38"/>
      <c r="H72" s="38"/>
      <c r="I72" s="129"/>
      <c r="J72" s="38"/>
      <c r="K72" s="38"/>
      <c r="L72" s="42"/>
    </row>
    <row r="73" s="1" customFormat="1" ht="16.5" customHeight="1">
      <c r="B73" s="37"/>
      <c r="C73" s="38"/>
      <c r="D73" s="38"/>
      <c r="E73" s="63" t="str">
        <f>E9</f>
        <v>MASN0502 - Elektroinstalace</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4. 6. 2019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Atelier Mastný, nám.T.G.Masaryka,Plzeň</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131</v>
      </c>
      <c r="D80" s="179" t="s">
        <v>57</v>
      </c>
      <c r="E80" s="179" t="s">
        <v>53</v>
      </c>
      <c r="F80" s="179" t="s">
        <v>54</v>
      </c>
      <c r="G80" s="179" t="s">
        <v>132</v>
      </c>
      <c r="H80" s="179" t="s">
        <v>133</v>
      </c>
      <c r="I80" s="180" t="s">
        <v>134</v>
      </c>
      <c r="J80" s="179" t="s">
        <v>109</v>
      </c>
      <c r="K80" s="181" t="s">
        <v>135</v>
      </c>
      <c r="L80" s="182"/>
      <c r="M80" s="86" t="s">
        <v>19</v>
      </c>
      <c r="N80" s="87" t="s">
        <v>42</v>
      </c>
      <c r="O80" s="87" t="s">
        <v>136</v>
      </c>
      <c r="P80" s="87" t="s">
        <v>137</v>
      </c>
      <c r="Q80" s="87" t="s">
        <v>138</v>
      </c>
      <c r="R80" s="87" t="s">
        <v>139</v>
      </c>
      <c r="S80" s="87" t="s">
        <v>140</v>
      </c>
      <c r="T80" s="88" t="s">
        <v>141</v>
      </c>
    </row>
    <row r="81" s="1" customFormat="1" ht="22.8" customHeight="1">
      <c r="B81" s="37"/>
      <c r="C81" s="93" t="s">
        <v>142</v>
      </c>
      <c r="D81" s="38"/>
      <c r="E81" s="38"/>
      <c r="F81" s="38"/>
      <c r="G81" s="38"/>
      <c r="H81" s="38"/>
      <c r="I81" s="129"/>
      <c r="J81" s="183">
        <f>BK81</f>
        <v>0</v>
      </c>
      <c r="K81" s="38"/>
      <c r="L81" s="42"/>
      <c r="M81" s="89"/>
      <c r="N81" s="90"/>
      <c r="O81" s="90"/>
      <c r="P81" s="184">
        <f>P82</f>
        <v>0</v>
      </c>
      <c r="Q81" s="90"/>
      <c r="R81" s="184">
        <f>R82</f>
        <v>0</v>
      </c>
      <c r="S81" s="90"/>
      <c r="T81" s="185">
        <f>T82</f>
        <v>0</v>
      </c>
      <c r="AT81" s="16" t="s">
        <v>71</v>
      </c>
      <c r="AU81" s="16" t="s">
        <v>110</v>
      </c>
      <c r="BK81" s="186">
        <f>BK82</f>
        <v>0</v>
      </c>
    </row>
    <row r="82" s="10" customFormat="1" ht="25.92" customHeight="1">
      <c r="B82" s="187"/>
      <c r="C82" s="188"/>
      <c r="D82" s="189" t="s">
        <v>71</v>
      </c>
      <c r="E82" s="190" t="s">
        <v>687</v>
      </c>
      <c r="F82" s="190" t="s">
        <v>688</v>
      </c>
      <c r="G82" s="188"/>
      <c r="H82" s="188"/>
      <c r="I82" s="191"/>
      <c r="J82" s="192">
        <f>BK82</f>
        <v>0</v>
      </c>
      <c r="K82" s="188"/>
      <c r="L82" s="193"/>
      <c r="M82" s="194"/>
      <c r="N82" s="195"/>
      <c r="O82" s="195"/>
      <c r="P82" s="196">
        <f>P83</f>
        <v>0</v>
      </c>
      <c r="Q82" s="195"/>
      <c r="R82" s="196">
        <f>R83</f>
        <v>0</v>
      </c>
      <c r="S82" s="195"/>
      <c r="T82" s="197">
        <f>T83</f>
        <v>0</v>
      </c>
      <c r="AR82" s="198" t="s">
        <v>82</v>
      </c>
      <c r="AT82" s="199" t="s">
        <v>71</v>
      </c>
      <c r="AU82" s="199" t="s">
        <v>72</v>
      </c>
      <c r="AY82" s="198" t="s">
        <v>145</v>
      </c>
      <c r="BK82" s="200">
        <f>BK83</f>
        <v>0</v>
      </c>
    </row>
    <row r="83" s="10" customFormat="1" ht="22.8" customHeight="1">
      <c r="B83" s="187"/>
      <c r="C83" s="188"/>
      <c r="D83" s="189" t="s">
        <v>71</v>
      </c>
      <c r="E83" s="201" t="s">
        <v>1202</v>
      </c>
      <c r="F83" s="201" t="s">
        <v>1203</v>
      </c>
      <c r="G83" s="188"/>
      <c r="H83" s="188"/>
      <c r="I83" s="191"/>
      <c r="J83" s="202">
        <f>BK83</f>
        <v>0</v>
      </c>
      <c r="K83" s="188"/>
      <c r="L83" s="193"/>
      <c r="M83" s="194"/>
      <c r="N83" s="195"/>
      <c r="O83" s="195"/>
      <c r="P83" s="196">
        <f>P84</f>
        <v>0</v>
      </c>
      <c r="Q83" s="195"/>
      <c r="R83" s="196">
        <f>R84</f>
        <v>0</v>
      </c>
      <c r="S83" s="195"/>
      <c r="T83" s="197">
        <f>T84</f>
        <v>0</v>
      </c>
      <c r="AR83" s="198" t="s">
        <v>82</v>
      </c>
      <c r="AT83" s="199" t="s">
        <v>71</v>
      </c>
      <c r="AU83" s="199" t="s">
        <v>80</v>
      </c>
      <c r="AY83" s="198" t="s">
        <v>145</v>
      </c>
      <c r="BK83" s="200">
        <f>BK84</f>
        <v>0</v>
      </c>
    </row>
    <row r="84" s="1" customFormat="1" ht="16.5" customHeight="1">
      <c r="B84" s="37"/>
      <c r="C84" s="203" t="s">
        <v>80</v>
      </c>
      <c r="D84" s="203" t="s">
        <v>148</v>
      </c>
      <c r="E84" s="204" t="s">
        <v>1204</v>
      </c>
      <c r="F84" s="205" t="s">
        <v>1205</v>
      </c>
      <c r="G84" s="206" t="s">
        <v>274</v>
      </c>
      <c r="H84" s="207">
        <v>1</v>
      </c>
      <c r="I84" s="208"/>
      <c r="J84" s="209">
        <f>ROUND(I84*H84,2)</f>
        <v>0</v>
      </c>
      <c r="K84" s="205" t="s">
        <v>19</v>
      </c>
      <c r="L84" s="42"/>
      <c r="M84" s="263" t="s">
        <v>19</v>
      </c>
      <c r="N84" s="264" t="s">
        <v>43</v>
      </c>
      <c r="O84" s="261"/>
      <c r="P84" s="265">
        <f>O84*H84</f>
        <v>0</v>
      </c>
      <c r="Q84" s="265">
        <v>0</v>
      </c>
      <c r="R84" s="265">
        <f>Q84*H84</f>
        <v>0</v>
      </c>
      <c r="S84" s="265">
        <v>0</v>
      </c>
      <c r="T84" s="266">
        <f>S84*H84</f>
        <v>0</v>
      </c>
      <c r="AR84" s="16" t="s">
        <v>253</v>
      </c>
      <c r="AT84" s="16" t="s">
        <v>148</v>
      </c>
      <c r="AU84" s="16" t="s">
        <v>82</v>
      </c>
      <c r="AY84" s="16" t="s">
        <v>145</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253</v>
      </c>
      <c r="BM84" s="16" t="s">
        <v>1206</v>
      </c>
    </row>
    <row r="85" s="1" customFormat="1" ht="6.96" customHeight="1">
      <c r="B85" s="56"/>
      <c r="C85" s="57"/>
      <c r="D85" s="57"/>
      <c r="E85" s="57"/>
      <c r="F85" s="57"/>
      <c r="G85" s="57"/>
      <c r="H85" s="57"/>
      <c r="I85" s="153"/>
      <c r="J85" s="57"/>
      <c r="K85" s="57"/>
      <c r="L85" s="42"/>
    </row>
  </sheetData>
  <sheetProtection sheet="1" autoFilter="0" formatColumns="0" formatRows="0" objects="1" scenarios="1" spinCount="100000" saltValue="HLe/8tDQLm/VNIcqIXMC4jt1T5NrPQLjNu2Mx486nNJ0qSliBfYuLJuIr78aUCZgdLxqsC/Nl6fq+O1wYoCJCg==" hashValue="nX7AnMOW4HnTW/U+TbwVS85++qXS8qYctbMEJzRHOww6R+uX1o4oO9lbw6qOfda2alP6So4qPA5xNcIjNt06tg=="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88</v>
      </c>
    </row>
    <row r="3" ht="6.96" customHeight="1">
      <c r="B3" s="123"/>
      <c r="C3" s="124"/>
      <c r="D3" s="124"/>
      <c r="E3" s="124"/>
      <c r="F3" s="124"/>
      <c r="G3" s="124"/>
      <c r="H3" s="124"/>
      <c r="I3" s="125"/>
      <c r="J3" s="124"/>
      <c r="K3" s="124"/>
      <c r="L3" s="19"/>
      <c r="AT3" s="16" t="s">
        <v>82</v>
      </c>
    </row>
    <row r="4" ht="24.96" customHeight="1">
      <c r="B4" s="19"/>
      <c r="D4" s="126" t="s">
        <v>104</v>
      </c>
      <c r="L4" s="19"/>
      <c r="M4" s="23" t="s">
        <v>10</v>
      </c>
      <c r="AT4" s="16" t="s">
        <v>4</v>
      </c>
    </row>
    <row r="5" ht="6.96" customHeight="1">
      <c r="B5" s="19"/>
      <c r="L5" s="19"/>
    </row>
    <row r="6" ht="12" customHeight="1">
      <c r="B6" s="19"/>
      <c r="D6" s="127" t="s">
        <v>16</v>
      </c>
      <c r="L6" s="19"/>
    </row>
    <row r="7" ht="16.5" customHeight="1">
      <c r="B7" s="19"/>
      <c r="E7" s="128" t="str">
        <f>'Rekapitulace stavby'!K6</f>
        <v>Oddělení následné péče 4 .etapa - Spojovací krček , Stavba č.p.600 na p.č. 750 v k.ú. Stod,</v>
      </c>
      <c r="F7" s="127"/>
      <c r="G7" s="127"/>
      <c r="H7" s="127"/>
      <c r="L7" s="19"/>
    </row>
    <row r="8" s="1" customFormat="1" ht="12" customHeight="1">
      <c r="B8" s="42"/>
      <c r="D8" s="127" t="s">
        <v>105</v>
      </c>
      <c r="I8" s="129"/>
      <c r="L8" s="42"/>
    </row>
    <row r="9" s="1" customFormat="1" ht="36.96" customHeight="1">
      <c r="B9" s="42"/>
      <c r="E9" s="130" t="s">
        <v>1207</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4. 6. 2019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ROUND((SUM(BE81:BE84)),  2)</f>
        <v>0</v>
      </c>
      <c r="I33" s="142">
        <v>0.20999999999999999</v>
      </c>
      <c r="J33" s="141">
        <f>ROUND(((SUM(BE81:BE84))*I33),  2)</f>
        <v>0</v>
      </c>
      <c r="L33" s="42"/>
    </row>
    <row r="34" s="1" customFormat="1" ht="14.4" customHeight="1">
      <c r="B34" s="42"/>
      <c r="E34" s="127" t="s">
        <v>44</v>
      </c>
      <c r="F34" s="141">
        <f>ROUND((SUM(BF81:BF84)),  2)</f>
        <v>0</v>
      </c>
      <c r="I34" s="142">
        <v>0.14999999999999999</v>
      </c>
      <c r="J34" s="141">
        <f>ROUND(((SUM(BF81:BF84))*I34),  2)</f>
        <v>0</v>
      </c>
      <c r="L34" s="42"/>
    </row>
    <row r="35" hidden="1" s="1" customFormat="1" ht="14.4" customHeight="1">
      <c r="B35" s="42"/>
      <c r="E35" s="127" t="s">
        <v>45</v>
      </c>
      <c r="F35" s="141">
        <f>ROUND((SUM(BG81:BG84)),  2)</f>
        <v>0</v>
      </c>
      <c r="I35" s="142">
        <v>0.20999999999999999</v>
      </c>
      <c r="J35" s="141">
        <f>0</f>
        <v>0</v>
      </c>
      <c r="L35" s="42"/>
    </row>
    <row r="36" hidden="1" s="1" customFormat="1" ht="14.4" customHeight="1">
      <c r="B36" s="42"/>
      <c r="E36" s="127" t="s">
        <v>46</v>
      </c>
      <c r="F36" s="141">
        <f>ROUND((SUM(BH81:BH84)),  2)</f>
        <v>0</v>
      </c>
      <c r="I36" s="142">
        <v>0.14999999999999999</v>
      </c>
      <c r="J36" s="141">
        <f>0</f>
        <v>0</v>
      </c>
      <c r="L36" s="42"/>
    </row>
    <row r="37" hidden="1" s="1" customFormat="1" ht="14.4" customHeight="1">
      <c r="B37" s="42"/>
      <c r="E37" s="127" t="s">
        <v>47</v>
      </c>
      <c r="F37" s="141">
        <f>ROUND((SUM(BI81:BI84)),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107</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Oddělení následné péče 4 .etapa - Spojovací krček , Stavba č.p.600 na p.č. 750 v k.ú. Stod,</v>
      </c>
      <c r="F48" s="31"/>
      <c r="G48" s="31"/>
      <c r="H48" s="31"/>
      <c r="I48" s="129"/>
      <c r="J48" s="38"/>
      <c r="K48" s="38"/>
      <c r="L48" s="42"/>
    </row>
    <row r="49" s="1" customFormat="1" ht="12" customHeight="1">
      <c r="B49" s="37"/>
      <c r="C49" s="31" t="s">
        <v>105</v>
      </c>
      <c r="D49" s="38"/>
      <c r="E49" s="38"/>
      <c r="F49" s="38"/>
      <c r="G49" s="38"/>
      <c r="H49" s="38"/>
      <c r="I49" s="129"/>
      <c r="J49" s="38"/>
      <c r="K49" s="38"/>
      <c r="L49" s="42"/>
    </row>
    <row r="50" s="1" customFormat="1" ht="16.5" customHeight="1">
      <c r="B50" s="37"/>
      <c r="C50" s="38"/>
      <c r="D50" s="38"/>
      <c r="E50" s="63" t="str">
        <f>E9</f>
        <v>MASN0503 - Slaboproud</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4. 6. 2019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Atelier Mastný, nám.T.G.Masaryka,Plzeň</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108</v>
      </c>
      <c r="D57" s="159"/>
      <c r="E57" s="159"/>
      <c r="F57" s="159"/>
      <c r="G57" s="159"/>
      <c r="H57" s="159"/>
      <c r="I57" s="160"/>
      <c r="J57" s="161" t="s">
        <v>109</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110</v>
      </c>
    </row>
    <row r="60" s="7" customFormat="1" ht="24.96" customHeight="1">
      <c r="B60" s="163"/>
      <c r="C60" s="164"/>
      <c r="D60" s="165" t="s">
        <v>117</v>
      </c>
      <c r="E60" s="166"/>
      <c r="F60" s="166"/>
      <c r="G60" s="166"/>
      <c r="H60" s="166"/>
      <c r="I60" s="167"/>
      <c r="J60" s="168">
        <f>J82</f>
        <v>0</v>
      </c>
      <c r="K60" s="164"/>
      <c r="L60" s="169"/>
    </row>
    <row r="61" s="8" customFormat="1" ht="19.92" customHeight="1">
      <c r="B61" s="170"/>
      <c r="C61" s="171"/>
      <c r="D61" s="172" t="s">
        <v>1208</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130</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Oddělení následné péče 4 .etapa - Spojovací krček , Stavba č.p.600 na p.č. 750 v k.ú. Stod,</v>
      </c>
      <c r="F71" s="31"/>
      <c r="G71" s="31"/>
      <c r="H71" s="31"/>
      <c r="I71" s="129"/>
      <c r="J71" s="38"/>
      <c r="K71" s="38"/>
      <c r="L71" s="42"/>
    </row>
    <row r="72" s="1" customFormat="1" ht="12" customHeight="1">
      <c r="B72" s="37"/>
      <c r="C72" s="31" t="s">
        <v>105</v>
      </c>
      <c r="D72" s="38"/>
      <c r="E72" s="38"/>
      <c r="F72" s="38"/>
      <c r="G72" s="38"/>
      <c r="H72" s="38"/>
      <c r="I72" s="129"/>
      <c r="J72" s="38"/>
      <c r="K72" s="38"/>
      <c r="L72" s="42"/>
    </row>
    <row r="73" s="1" customFormat="1" ht="16.5" customHeight="1">
      <c r="B73" s="37"/>
      <c r="C73" s="38"/>
      <c r="D73" s="38"/>
      <c r="E73" s="63" t="str">
        <f>E9</f>
        <v>MASN0503 - Slaboproud</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4. 6. 2019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Atelier Mastný, nám.T.G.Masaryka,Plzeň</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131</v>
      </c>
      <c r="D80" s="179" t="s">
        <v>57</v>
      </c>
      <c r="E80" s="179" t="s">
        <v>53</v>
      </c>
      <c r="F80" s="179" t="s">
        <v>54</v>
      </c>
      <c r="G80" s="179" t="s">
        <v>132</v>
      </c>
      <c r="H80" s="179" t="s">
        <v>133</v>
      </c>
      <c r="I80" s="180" t="s">
        <v>134</v>
      </c>
      <c r="J80" s="179" t="s">
        <v>109</v>
      </c>
      <c r="K80" s="181" t="s">
        <v>135</v>
      </c>
      <c r="L80" s="182"/>
      <c r="M80" s="86" t="s">
        <v>19</v>
      </c>
      <c r="N80" s="87" t="s">
        <v>42</v>
      </c>
      <c r="O80" s="87" t="s">
        <v>136</v>
      </c>
      <c r="P80" s="87" t="s">
        <v>137</v>
      </c>
      <c r="Q80" s="87" t="s">
        <v>138</v>
      </c>
      <c r="R80" s="87" t="s">
        <v>139</v>
      </c>
      <c r="S80" s="87" t="s">
        <v>140</v>
      </c>
      <c r="T80" s="88" t="s">
        <v>141</v>
      </c>
    </row>
    <row r="81" s="1" customFormat="1" ht="22.8" customHeight="1">
      <c r="B81" s="37"/>
      <c r="C81" s="93" t="s">
        <v>142</v>
      </c>
      <c r="D81" s="38"/>
      <c r="E81" s="38"/>
      <c r="F81" s="38"/>
      <c r="G81" s="38"/>
      <c r="H81" s="38"/>
      <c r="I81" s="129"/>
      <c r="J81" s="183">
        <f>BK81</f>
        <v>0</v>
      </c>
      <c r="K81" s="38"/>
      <c r="L81" s="42"/>
      <c r="M81" s="89"/>
      <c r="N81" s="90"/>
      <c r="O81" s="90"/>
      <c r="P81" s="184">
        <f>P82</f>
        <v>0</v>
      </c>
      <c r="Q81" s="90"/>
      <c r="R81" s="184">
        <f>R82</f>
        <v>0</v>
      </c>
      <c r="S81" s="90"/>
      <c r="T81" s="185">
        <f>T82</f>
        <v>0</v>
      </c>
      <c r="AT81" s="16" t="s">
        <v>71</v>
      </c>
      <c r="AU81" s="16" t="s">
        <v>110</v>
      </c>
      <c r="BK81" s="186">
        <f>BK82</f>
        <v>0</v>
      </c>
    </row>
    <row r="82" s="10" customFormat="1" ht="25.92" customHeight="1">
      <c r="B82" s="187"/>
      <c r="C82" s="188"/>
      <c r="D82" s="189" t="s">
        <v>71</v>
      </c>
      <c r="E82" s="190" t="s">
        <v>687</v>
      </c>
      <c r="F82" s="190" t="s">
        <v>688</v>
      </c>
      <c r="G82" s="188"/>
      <c r="H82" s="188"/>
      <c r="I82" s="191"/>
      <c r="J82" s="192">
        <f>BK82</f>
        <v>0</v>
      </c>
      <c r="K82" s="188"/>
      <c r="L82" s="193"/>
      <c r="M82" s="194"/>
      <c r="N82" s="195"/>
      <c r="O82" s="195"/>
      <c r="P82" s="196">
        <f>P83</f>
        <v>0</v>
      </c>
      <c r="Q82" s="195"/>
      <c r="R82" s="196">
        <f>R83</f>
        <v>0</v>
      </c>
      <c r="S82" s="195"/>
      <c r="T82" s="197">
        <f>T83</f>
        <v>0</v>
      </c>
      <c r="AR82" s="198" t="s">
        <v>82</v>
      </c>
      <c r="AT82" s="199" t="s">
        <v>71</v>
      </c>
      <c r="AU82" s="199" t="s">
        <v>72</v>
      </c>
      <c r="AY82" s="198" t="s">
        <v>145</v>
      </c>
      <c r="BK82" s="200">
        <f>BK83</f>
        <v>0</v>
      </c>
    </row>
    <row r="83" s="10" customFormat="1" ht="22.8" customHeight="1">
      <c r="B83" s="187"/>
      <c r="C83" s="188"/>
      <c r="D83" s="189" t="s">
        <v>71</v>
      </c>
      <c r="E83" s="201" t="s">
        <v>1209</v>
      </c>
      <c r="F83" s="201" t="s">
        <v>1210</v>
      </c>
      <c r="G83" s="188"/>
      <c r="H83" s="188"/>
      <c r="I83" s="191"/>
      <c r="J83" s="202">
        <f>BK83</f>
        <v>0</v>
      </c>
      <c r="K83" s="188"/>
      <c r="L83" s="193"/>
      <c r="M83" s="194"/>
      <c r="N83" s="195"/>
      <c r="O83" s="195"/>
      <c r="P83" s="196">
        <f>P84</f>
        <v>0</v>
      </c>
      <c r="Q83" s="195"/>
      <c r="R83" s="196">
        <f>R84</f>
        <v>0</v>
      </c>
      <c r="S83" s="195"/>
      <c r="T83" s="197">
        <f>T84</f>
        <v>0</v>
      </c>
      <c r="AR83" s="198" t="s">
        <v>82</v>
      </c>
      <c r="AT83" s="199" t="s">
        <v>71</v>
      </c>
      <c r="AU83" s="199" t="s">
        <v>80</v>
      </c>
      <c r="AY83" s="198" t="s">
        <v>145</v>
      </c>
      <c r="BK83" s="200">
        <f>BK84</f>
        <v>0</v>
      </c>
    </row>
    <row r="84" s="1" customFormat="1" ht="16.5" customHeight="1">
      <c r="B84" s="37"/>
      <c r="C84" s="203" t="s">
        <v>80</v>
      </c>
      <c r="D84" s="203" t="s">
        <v>148</v>
      </c>
      <c r="E84" s="204" t="s">
        <v>1211</v>
      </c>
      <c r="F84" s="205" t="s">
        <v>1212</v>
      </c>
      <c r="G84" s="206" t="s">
        <v>274</v>
      </c>
      <c r="H84" s="207">
        <v>1</v>
      </c>
      <c r="I84" s="208"/>
      <c r="J84" s="209">
        <f>ROUND(I84*H84,2)</f>
        <v>0</v>
      </c>
      <c r="K84" s="205" t="s">
        <v>19</v>
      </c>
      <c r="L84" s="42"/>
      <c r="M84" s="263" t="s">
        <v>19</v>
      </c>
      <c r="N84" s="264" t="s">
        <v>43</v>
      </c>
      <c r="O84" s="261"/>
      <c r="P84" s="265">
        <f>O84*H84</f>
        <v>0</v>
      </c>
      <c r="Q84" s="265">
        <v>0</v>
      </c>
      <c r="R84" s="265">
        <f>Q84*H84</f>
        <v>0</v>
      </c>
      <c r="S84" s="265">
        <v>0</v>
      </c>
      <c r="T84" s="266">
        <f>S84*H84</f>
        <v>0</v>
      </c>
      <c r="AR84" s="16" t="s">
        <v>253</v>
      </c>
      <c r="AT84" s="16" t="s">
        <v>148</v>
      </c>
      <c r="AU84" s="16" t="s">
        <v>82</v>
      </c>
      <c r="AY84" s="16" t="s">
        <v>145</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253</v>
      </c>
      <c r="BM84" s="16" t="s">
        <v>1213</v>
      </c>
    </row>
    <row r="85" s="1" customFormat="1" ht="6.96" customHeight="1">
      <c r="B85" s="56"/>
      <c r="C85" s="57"/>
      <c r="D85" s="57"/>
      <c r="E85" s="57"/>
      <c r="F85" s="57"/>
      <c r="G85" s="57"/>
      <c r="H85" s="57"/>
      <c r="I85" s="153"/>
      <c r="J85" s="57"/>
      <c r="K85" s="57"/>
      <c r="L85" s="42"/>
    </row>
  </sheetData>
  <sheetProtection sheet="1" autoFilter="0" formatColumns="0" formatRows="0" objects="1" scenarios="1" spinCount="100000" saltValue="sybKi0DPjmuDdJC1cRF0RZDokGk/XcX/ruTL9WVotLBsSzF0isqlmvWLO84CTnj8YCvcwsA9KLNo6ueh4nHypA==" hashValue="qhu/M1nKtVG8JojaJltg7tfqYkfUzP0WYavkvnetgS0ITLrckhWyVyolXUohO1WsbchrcCTP7+6ny2C175q1fg=="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91</v>
      </c>
    </row>
    <row r="3" ht="6.96" customHeight="1">
      <c r="B3" s="123"/>
      <c r="C3" s="124"/>
      <c r="D3" s="124"/>
      <c r="E3" s="124"/>
      <c r="F3" s="124"/>
      <c r="G3" s="124"/>
      <c r="H3" s="124"/>
      <c r="I3" s="125"/>
      <c r="J3" s="124"/>
      <c r="K3" s="124"/>
      <c r="L3" s="19"/>
      <c r="AT3" s="16" t="s">
        <v>82</v>
      </c>
    </row>
    <row r="4" ht="24.96" customHeight="1">
      <c r="B4" s="19"/>
      <c r="D4" s="126" t="s">
        <v>104</v>
      </c>
      <c r="L4" s="19"/>
      <c r="M4" s="23" t="s">
        <v>10</v>
      </c>
      <c r="AT4" s="16" t="s">
        <v>4</v>
      </c>
    </row>
    <row r="5" ht="6.96" customHeight="1">
      <c r="B5" s="19"/>
      <c r="L5" s="19"/>
    </row>
    <row r="6" ht="12" customHeight="1">
      <c r="B6" s="19"/>
      <c r="D6" s="127" t="s">
        <v>16</v>
      </c>
      <c r="L6" s="19"/>
    </row>
    <row r="7" ht="16.5" customHeight="1">
      <c r="B7" s="19"/>
      <c r="E7" s="128" t="str">
        <f>'Rekapitulace stavby'!K6</f>
        <v>Oddělení následné péče 4 .etapa - Spojovací krček , Stavba č.p.600 na p.č. 750 v k.ú. Stod,</v>
      </c>
      <c r="F7" s="127"/>
      <c r="G7" s="127"/>
      <c r="H7" s="127"/>
      <c r="L7" s="19"/>
    </row>
    <row r="8" s="1" customFormat="1" ht="12" customHeight="1">
      <c r="B8" s="42"/>
      <c r="D8" s="127" t="s">
        <v>105</v>
      </c>
      <c r="I8" s="129"/>
      <c r="L8" s="42"/>
    </row>
    <row r="9" s="1" customFormat="1" ht="36.96" customHeight="1">
      <c r="B9" s="42"/>
      <c r="E9" s="130" t="s">
        <v>1214</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4. 6. 2019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ROUND((SUM(BE81:BE85)),  2)</f>
        <v>0</v>
      </c>
      <c r="I33" s="142">
        <v>0.20999999999999999</v>
      </c>
      <c r="J33" s="141">
        <f>ROUND(((SUM(BE81:BE85))*I33),  2)</f>
        <v>0</v>
      </c>
      <c r="L33" s="42"/>
    </row>
    <row r="34" s="1" customFormat="1" ht="14.4" customHeight="1">
      <c r="B34" s="42"/>
      <c r="E34" s="127" t="s">
        <v>44</v>
      </c>
      <c r="F34" s="141">
        <f>ROUND((SUM(BF81:BF85)),  2)</f>
        <v>0</v>
      </c>
      <c r="I34" s="142">
        <v>0.14999999999999999</v>
      </c>
      <c r="J34" s="141">
        <f>ROUND(((SUM(BF81:BF85))*I34),  2)</f>
        <v>0</v>
      </c>
      <c r="L34" s="42"/>
    </row>
    <row r="35" hidden="1" s="1" customFormat="1" ht="14.4" customHeight="1">
      <c r="B35" s="42"/>
      <c r="E35" s="127" t="s">
        <v>45</v>
      </c>
      <c r="F35" s="141">
        <f>ROUND((SUM(BG81:BG85)),  2)</f>
        <v>0</v>
      </c>
      <c r="I35" s="142">
        <v>0.20999999999999999</v>
      </c>
      <c r="J35" s="141">
        <f>0</f>
        <v>0</v>
      </c>
      <c r="L35" s="42"/>
    </row>
    <row r="36" hidden="1" s="1" customFormat="1" ht="14.4" customHeight="1">
      <c r="B36" s="42"/>
      <c r="E36" s="127" t="s">
        <v>46</v>
      </c>
      <c r="F36" s="141">
        <f>ROUND((SUM(BH81:BH85)),  2)</f>
        <v>0</v>
      </c>
      <c r="I36" s="142">
        <v>0.14999999999999999</v>
      </c>
      <c r="J36" s="141">
        <f>0</f>
        <v>0</v>
      </c>
      <c r="L36" s="42"/>
    </row>
    <row r="37" hidden="1" s="1" customFormat="1" ht="14.4" customHeight="1">
      <c r="B37" s="42"/>
      <c r="E37" s="127" t="s">
        <v>47</v>
      </c>
      <c r="F37" s="141">
        <f>ROUND((SUM(BI81:BI85)),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107</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Oddělení následné péče 4 .etapa - Spojovací krček , Stavba č.p.600 na p.č. 750 v k.ú. Stod,</v>
      </c>
      <c r="F48" s="31"/>
      <c r="G48" s="31"/>
      <c r="H48" s="31"/>
      <c r="I48" s="129"/>
      <c r="J48" s="38"/>
      <c r="K48" s="38"/>
      <c r="L48" s="42"/>
    </row>
    <row r="49" s="1" customFormat="1" ht="12" customHeight="1">
      <c r="B49" s="37"/>
      <c r="C49" s="31" t="s">
        <v>105</v>
      </c>
      <c r="D49" s="38"/>
      <c r="E49" s="38"/>
      <c r="F49" s="38"/>
      <c r="G49" s="38"/>
      <c r="H49" s="38"/>
      <c r="I49" s="129"/>
      <c r="J49" s="38"/>
      <c r="K49" s="38"/>
      <c r="L49" s="42"/>
    </row>
    <row r="50" s="1" customFormat="1" ht="16.5" customHeight="1">
      <c r="B50" s="37"/>
      <c r="C50" s="38"/>
      <c r="D50" s="38"/>
      <c r="E50" s="63" t="str">
        <f>E9</f>
        <v>MASN0504 - Zdravotní technika</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4. 6. 2019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Atelier Mastný, nám.T.G.Masaryka,Plzeň</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108</v>
      </c>
      <c r="D57" s="159"/>
      <c r="E57" s="159"/>
      <c r="F57" s="159"/>
      <c r="G57" s="159"/>
      <c r="H57" s="159"/>
      <c r="I57" s="160"/>
      <c r="J57" s="161" t="s">
        <v>109</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110</v>
      </c>
    </row>
    <row r="60" s="7" customFormat="1" ht="24.96" customHeight="1">
      <c r="B60" s="163"/>
      <c r="C60" s="164"/>
      <c r="D60" s="165" t="s">
        <v>117</v>
      </c>
      <c r="E60" s="166"/>
      <c r="F60" s="166"/>
      <c r="G60" s="166"/>
      <c r="H60" s="166"/>
      <c r="I60" s="167"/>
      <c r="J60" s="168">
        <f>J82</f>
        <v>0</v>
      </c>
      <c r="K60" s="164"/>
      <c r="L60" s="169"/>
    </row>
    <row r="61" s="8" customFormat="1" ht="19.92" customHeight="1">
      <c r="B61" s="170"/>
      <c r="C61" s="171"/>
      <c r="D61" s="172" t="s">
        <v>1215</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130</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Oddělení následné péče 4 .etapa - Spojovací krček , Stavba č.p.600 na p.č. 750 v k.ú. Stod,</v>
      </c>
      <c r="F71" s="31"/>
      <c r="G71" s="31"/>
      <c r="H71" s="31"/>
      <c r="I71" s="129"/>
      <c r="J71" s="38"/>
      <c r="K71" s="38"/>
      <c r="L71" s="42"/>
    </row>
    <row r="72" s="1" customFormat="1" ht="12" customHeight="1">
      <c r="B72" s="37"/>
      <c r="C72" s="31" t="s">
        <v>105</v>
      </c>
      <c r="D72" s="38"/>
      <c r="E72" s="38"/>
      <c r="F72" s="38"/>
      <c r="G72" s="38"/>
      <c r="H72" s="38"/>
      <c r="I72" s="129"/>
      <c r="J72" s="38"/>
      <c r="K72" s="38"/>
      <c r="L72" s="42"/>
    </row>
    <row r="73" s="1" customFormat="1" ht="16.5" customHeight="1">
      <c r="B73" s="37"/>
      <c r="C73" s="38"/>
      <c r="D73" s="38"/>
      <c r="E73" s="63" t="str">
        <f>E9</f>
        <v>MASN0504 - Zdravotní technika</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4. 6. 2019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Atelier Mastný, nám.T.G.Masaryka,Plzeň</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131</v>
      </c>
      <c r="D80" s="179" t="s">
        <v>57</v>
      </c>
      <c r="E80" s="179" t="s">
        <v>53</v>
      </c>
      <c r="F80" s="179" t="s">
        <v>54</v>
      </c>
      <c r="G80" s="179" t="s">
        <v>132</v>
      </c>
      <c r="H80" s="179" t="s">
        <v>133</v>
      </c>
      <c r="I80" s="180" t="s">
        <v>134</v>
      </c>
      <c r="J80" s="179" t="s">
        <v>109</v>
      </c>
      <c r="K80" s="181" t="s">
        <v>135</v>
      </c>
      <c r="L80" s="182"/>
      <c r="M80" s="86" t="s">
        <v>19</v>
      </c>
      <c r="N80" s="87" t="s">
        <v>42</v>
      </c>
      <c r="O80" s="87" t="s">
        <v>136</v>
      </c>
      <c r="P80" s="87" t="s">
        <v>137</v>
      </c>
      <c r="Q80" s="87" t="s">
        <v>138</v>
      </c>
      <c r="R80" s="87" t="s">
        <v>139</v>
      </c>
      <c r="S80" s="87" t="s">
        <v>140</v>
      </c>
      <c r="T80" s="88" t="s">
        <v>141</v>
      </c>
    </row>
    <row r="81" s="1" customFormat="1" ht="22.8" customHeight="1">
      <c r="B81" s="37"/>
      <c r="C81" s="93" t="s">
        <v>142</v>
      </c>
      <c r="D81" s="38"/>
      <c r="E81" s="38"/>
      <c r="F81" s="38"/>
      <c r="G81" s="38"/>
      <c r="H81" s="38"/>
      <c r="I81" s="129"/>
      <c r="J81" s="183">
        <f>BK81</f>
        <v>0</v>
      </c>
      <c r="K81" s="38"/>
      <c r="L81" s="42"/>
      <c r="M81" s="89"/>
      <c r="N81" s="90"/>
      <c r="O81" s="90"/>
      <c r="P81" s="184">
        <f>P82</f>
        <v>0</v>
      </c>
      <c r="Q81" s="90"/>
      <c r="R81" s="184">
        <f>R82</f>
        <v>0.01384</v>
      </c>
      <c r="S81" s="90"/>
      <c r="T81" s="185">
        <f>T82</f>
        <v>0</v>
      </c>
      <c r="AT81" s="16" t="s">
        <v>71</v>
      </c>
      <c r="AU81" s="16" t="s">
        <v>110</v>
      </c>
      <c r="BK81" s="186">
        <f>BK82</f>
        <v>0</v>
      </c>
    </row>
    <row r="82" s="10" customFormat="1" ht="25.92" customHeight="1">
      <c r="B82" s="187"/>
      <c r="C82" s="188"/>
      <c r="D82" s="189" t="s">
        <v>71</v>
      </c>
      <c r="E82" s="190" t="s">
        <v>687</v>
      </c>
      <c r="F82" s="190" t="s">
        <v>688</v>
      </c>
      <c r="G82" s="188"/>
      <c r="H82" s="188"/>
      <c r="I82" s="191"/>
      <c r="J82" s="192">
        <f>BK82</f>
        <v>0</v>
      </c>
      <c r="K82" s="188"/>
      <c r="L82" s="193"/>
      <c r="M82" s="194"/>
      <c r="N82" s="195"/>
      <c r="O82" s="195"/>
      <c r="P82" s="196">
        <f>P83</f>
        <v>0</v>
      </c>
      <c r="Q82" s="195"/>
      <c r="R82" s="196">
        <f>R83</f>
        <v>0.01384</v>
      </c>
      <c r="S82" s="195"/>
      <c r="T82" s="197">
        <f>T83</f>
        <v>0</v>
      </c>
      <c r="AR82" s="198" t="s">
        <v>82</v>
      </c>
      <c r="AT82" s="199" t="s">
        <v>71</v>
      </c>
      <c r="AU82" s="199" t="s">
        <v>72</v>
      </c>
      <c r="AY82" s="198" t="s">
        <v>145</v>
      </c>
      <c r="BK82" s="200">
        <f>BK83</f>
        <v>0</v>
      </c>
    </row>
    <row r="83" s="10" customFormat="1" ht="22.8" customHeight="1">
      <c r="B83" s="187"/>
      <c r="C83" s="188"/>
      <c r="D83" s="189" t="s">
        <v>71</v>
      </c>
      <c r="E83" s="201" t="s">
        <v>1216</v>
      </c>
      <c r="F83" s="201" t="s">
        <v>1217</v>
      </c>
      <c r="G83" s="188"/>
      <c r="H83" s="188"/>
      <c r="I83" s="191"/>
      <c r="J83" s="202">
        <f>BK83</f>
        <v>0</v>
      </c>
      <c r="K83" s="188"/>
      <c r="L83" s="193"/>
      <c r="M83" s="194"/>
      <c r="N83" s="195"/>
      <c r="O83" s="195"/>
      <c r="P83" s="196">
        <f>SUM(P84:P85)</f>
        <v>0</v>
      </c>
      <c r="Q83" s="195"/>
      <c r="R83" s="196">
        <f>SUM(R84:R85)</f>
        <v>0.01384</v>
      </c>
      <c r="S83" s="195"/>
      <c r="T83" s="197">
        <f>SUM(T84:T85)</f>
        <v>0</v>
      </c>
      <c r="AR83" s="198" t="s">
        <v>82</v>
      </c>
      <c r="AT83" s="199" t="s">
        <v>71</v>
      </c>
      <c r="AU83" s="199" t="s">
        <v>80</v>
      </c>
      <c r="AY83" s="198" t="s">
        <v>145</v>
      </c>
      <c r="BK83" s="200">
        <f>SUM(BK84:BK85)</f>
        <v>0</v>
      </c>
    </row>
    <row r="84" s="1" customFormat="1" ht="16.5" customHeight="1">
      <c r="B84" s="37"/>
      <c r="C84" s="203" t="s">
        <v>80</v>
      </c>
      <c r="D84" s="203" t="s">
        <v>148</v>
      </c>
      <c r="E84" s="204" t="s">
        <v>1218</v>
      </c>
      <c r="F84" s="205" t="s">
        <v>1219</v>
      </c>
      <c r="G84" s="206" t="s">
        <v>274</v>
      </c>
      <c r="H84" s="207">
        <v>1</v>
      </c>
      <c r="I84" s="208"/>
      <c r="J84" s="209">
        <f>ROUND(I84*H84,2)</f>
        <v>0</v>
      </c>
      <c r="K84" s="205" t="s">
        <v>19</v>
      </c>
      <c r="L84" s="42"/>
      <c r="M84" s="210" t="s">
        <v>19</v>
      </c>
      <c r="N84" s="211" t="s">
        <v>43</v>
      </c>
      <c r="O84" s="78"/>
      <c r="P84" s="212">
        <f>O84*H84</f>
        <v>0</v>
      </c>
      <c r="Q84" s="212">
        <v>0.01384</v>
      </c>
      <c r="R84" s="212">
        <f>Q84*H84</f>
        <v>0.01384</v>
      </c>
      <c r="S84" s="212">
        <v>0</v>
      </c>
      <c r="T84" s="213">
        <f>S84*H84</f>
        <v>0</v>
      </c>
      <c r="AR84" s="16" t="s">
        <v>253</v>
      </c>
      <c r="AT84" s="16" t="s">
        <v>148</v>
      </c>
      <c r="AU84" s="16" t="s">
        <v>82</v>
      </c>
      <c r="AY84" s="16" t="s">
        <v>145</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253</v>
      </c>
      <c r="BM84" s="16" t="s">
        <v>1220</v>
      </c>
    </row>
    <row r="85" s="1" customFormat="1">
      <c r="B85" s="37"/>
      <c r="C85" s="38"/>
      <c r="D85" s="217" t="s">
        <v>173</v>
      </c>
      <c r="E85" s="38"/>
      <c r="F85" s="248" t="s">
        <v>1221</v>
      </c>
      <c r="G85" s="38"/>
      <c r="H85" s="38"/>
      <c r="I85" s="129"/>
      <c r="J85" s="38"/>
      <c r="K85" s="38"/>
      <c r="L85" s="42"/>
      <c r="M85" s="260"/>
      <c r="N85" s="261"/>
      <c r="O85" s="261"/>
      <c r="P85" s="261"/>
      <c r="Q85" s="261"/>
      <c r="R85" s="261"/>
      <c r="S85" s="261"/>
      <c r="T85" s="262"/>
      <c r="AT85" s="16" t="s">
        <v>173</v>
      </c>
      <c r="AU85" s="16" t="s">
        <v>82</v>
      </c>
    </row>
    <row r="86" s="1" customFormat="1" ht="6.96" customHeight="1">
      <c r="B86" s="56"/>
      <c r="C86" s="57"/>
      <c r="D86" s="57"/>
      <c r="E86" s="57"/>
      <c r="F86" s="57"/>
      <c r="G86" s="57"/>
      <c r="H86" s="57"/>
      <c r="I86" s="153"/>
      <c r="J86" s="57"/>
      <c r="K86" s="57"/>
      <c r="L86" s="42"/>
    </row>
  </sheetData>
  <sheetProtection sheet="1" autoFilter="0" formatColumns="0" formatRows="0" objects="1" scenarios="1" spinCount="100000" saltValue="1/YMKdRKAh2bMb1T6JfzUV4UXh9RF07pm0WYk9sX5OaXjnxcmLffEg0sMmeuBBF+7UYgTwEG7xBPpvP/QXSjvg==" hashValue="JXjz3TK1CIaHEWCtna297Ihy/U7nQ6A8VN/Uu2SEtpVNYt5jNW2q/pfenbXJyoLmomLRNta3CHhFVdr87fkK1Q=="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94</v>
      </c>
    </row>
    <row r="3" ht="6.96" customHeight="1">
      <c r="B3" s="123"/>
      <c r="C3" s="124"/>
      <c r="D3" s="124"/>
      <c r="E3" s="124"/>
      <c r="F3" s="124"/>
      <c r="G3" s="124"/>
      <c r="H3" s="124"/>
      <c r="I3" s="125"/>
      <c r="J3" s="124"/>
      <c r="K3" s="124"/>
      <c r="L3" s="19"/>
      <c r="AT3" s="16" t="s">
        <v>82</v>
      </c>
    </row>
    <row r="4" ht="24.96" customHeight="1">
      <c r="B4" s="19"/>
      <c r="D4" s="126" t="s">
        <v>104</v>
      </c>
      <c r="L4" s="19"/>
      <c r="M4" s="23" t="s">
        <v>10</v>
      </c>
      <c r="AT4" s="16" t="s">
        <v>4</v>
      </c>
    </row>
    <row r="5" ht="6.96" customHeight="1">
      <c r="B5" s="19"/>
      <c r="L5" s="19"/>
    </row>
    <row r="6" ht="12" customHeight="1">
      <c r="B6" s="19"/>
      <c r="D6" s="127" t="s">
        <v>16</v>
      </c>
      <c r="L6" s="19"/>
    </row>
    <row r="7" ht="16.5" customHeight="1">
      <c r="B7" s="19"/>
      <c r="E7" s="128" t="str">
        <f>'Rekapitulace stavby'!K6</f>
        <v>Oddělení následné péče 4 .etapa - Spojovací krček , Stavba č.p.600 na p.č. 750 v k.ú. Stod,</v>
      </c>
      <c r="F7" s="127"/>
      <c r="G7" s="127"/>
      <c r="H7" s="127"/>
      <c r="L7" s="19"/>
    </row>
    <row r="8" s="1" customFormat="1" ht="12" customHeight="1">
      <c r="B8" s="42"/>
      <c r="D8" s="127" t="s">
        <v>105</v>
      </c>
      <c r="I8" s="129"/>
      <c r="L8" s="42"/>
    </row>
    <row r="9" s="1" customFormat="1" ht="36.96" customHeight="1">
      <c r="B9" s="42"/>
      <c r="E9" s="130" t="s">
        <v>1222</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4. 6. 2019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ROUND((SUM(BE81:BE84)),  2)</f>
        <v>0</v>
      </c>
      <c r="I33" s="142">
        <v>0.20999999999999999</v>
      </c>
      <c r="J33" s="141">
        <f>ROUND(((SUM(BE81:BE84))*I33),  2)</f>
        <v>0</v>
      </c>
      <c r="L33" s="42"/>
    </row>
    <row r="34" s="1" customFormat="1" ht="14.4" customHeight="1">
      <c r="B34" s="42"/>
      <c r="E34" s="127" t="s">
        <v>44</v>
      </c>
      <c r="F34" s="141">
        <f>ROUND((SUM(BF81:BF84)),  2)</f>
        <v>0</v>
      </c>
      <c r="I34" s="142">
        <v>0.14999999999999999</v>
      </c>
      <c r="J34" s="141">
        <f>ROUND(((SUM(BF81:BF84))*I34),  2)</f>
        <v>0</v>
      </c>
      <c r="L34" s="42"/>
    </row>
    <row r="35" hidden="1" s="1" customFormat="1" ht="14.4" customHeight="1">
      <c r="B35" s="42"/>
      <c r="E35" s="127" t="s">
        <v>45</v>
      </c>
      <c r="F35" s="141">
        <f>ROUND((SUM(BG81:BG84)),  2)</f>
        <v>0</v>
      </c>
      <c r="I35" s="142">
        <v>0.20999999999999999</v>
      </c>
      <c r="J35" s="141">
        <f>0</f>
        <v>0</v>
      </c>
      <c r="L35" s="42"/>
    </row>
    <row r="36" hidden="1" s="1" customFormat="1" ht="14.4" customHeight="1">
      <c r="B36" s="42"/>
      <c r="E36" s="127" t="s">
        <v>46</v>
      </c>
      <c r="F36" s="141">
        <f>ROUND((SUM(BH81:BH84)),  2)</f>
        <v>0</v>
      </c>
      <c r="I36" s="142">
        <v>0.14999999999999999</v>
      </c>
      <c r="J36" s="141">
        <f>0</f>
        <v>0</v>
      </c>
      <c r="L36" s="42"/>
    </row>
    <row r="37" hidden="1" s="1" customFormat="1" ht="14.4" customHeight="1">
      <c r="B37" s="42"/>
      <c r="E37" s="127" t="s">
        <v>47</v>
      </c>
      <c r="F37" s="141">
        <f>ROUND((SUM(BI81:BI84)),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107</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Oddělení následné péče 4 .etapa - Spojovací krček , Stavba č.p.600 na p.č. 750 v k.ú. Stod,</v>
      </c>
      <c r="F48" s="31"/>
      <c r="G48" s="31"/>
      <c r="H48" s="31"/>
      <c r="I48" s="129"/>
      <c r="J48" s="38"/>
      <c r="K48" s="38"/>
      <c r="L48" s="42"/>
    </row>
    <row r="49" s="1" customFormat="1" ht="12" customHeight="1">
      <c r="B49" s="37"/>
      <c r="C49" s="31" t="s">
        <v>105</v>
      </c>
      <c r="D49" s="38"/>
      <c r="E49" s="38"/>
      <c r="F49" s="38"/>
      <c r="G49" s="38"/>
      <c r="H49" s="38"/>
      <c r="I49" s="129"/>
      <c r="J49" s="38"/>
      <c r="K49" s="38"/>
      <c r="L49" s="42"/>
    </row>
    <row r="50" s="1" customFormat="1" ht="16.5" customHeight="1">
      <c r="B50" s="37"/>
      <c r="C50" s="38"/>
      <c r="D50" s="38"/>
      <c r="E50" s="63" t="str">
        <f>E9</f>
        <v>MASN0505 - Vytápění</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4. 6. 2019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Atelier Mastný, nám.T.G.Masaryka,Plzeň</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108</v>
      </c>
      <c r="D57" s="159"/>
      <c r="E57" s="159"/>
      <c r="F57" s="159"/>
      <c r="G57" s="159"/>
      <c r="H57" s="159"/>
      <c r="I57" s="160"/>
      <c r="J57" s="161" t="s">
        <v>109</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110</v>
      </c>
    </row>
    <row r="60" s="7" customFormat="1" ht="24.96" customHeight="1">
      <c r="B60" s="163"/>
      <c r="C60" s="164"/>
      <c r="D60" s="165" t="s">
        <v>117</v>
      </c>
      <c r="E60" s="166"/>
      <c r="F60" s="166"/>
      <c r="G60" s="166"/>
      <c r="H60" s="166"/>
      <c r="I60" s="167"/>
      <c r="J60" s="168">
        <f>J82</f>
        <v>0</v>
      </c>
      <c r="K60" s="164"/>
      <c r="L60" s="169"/>
    </row>
    <row r="61" s="8" customFormat="1" ht="19.92" customHeight="1">
      <c r="B61" s="170"/>
      <c r="C61" s="171"/>
      <c r="D61" s="172" t="s">
        <v>1223</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130</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Oddělení následné péče 4 .etapa - Spojovací krček , Stavba č.p.600 na p.č. 750 v k.ú. Stod,</v>
      </c>
      <c r="F71" s="31"/>
      <c r="G71" s="31"/>
      <c r="H71" s="31"/>
      <c r="I71" s="129"/>
      <c r="J71" s="38"/>
      <c r="K71" s="38"/>
      <c r="L71" s="42"/>
    </row>
    <row r="72" s="1" customFormat="1" ht="12" customHeight="1">
      <c r="B72" s="37"/>
      <c r="C72" s="31" t="s">
        <v>105</v>
      </c>
      <c r="D72" s="38"/>
      <c r="E72" s="38"/>
      <c r="F72" s="38"/>
      <c r="G72" s="38"/>
      <c r="H72" s="38"/>
      <c r="I72" s="129"/>
      <c r="J72" s="38"/>
      <c r="K72" s="38"/>
      <c r="L72" s="42"/>
    </row>
    <row r="73" s="1" customFormat="1" ht="16.5" customHeight="1">
      <c r="B73" s="37"/>
      <c r="C73" s="38"/>
      <c r="D73" s="38"/>
      <c r="E73" s="63" t="str">
        <f>E9</f>
        <v>MASN0505 - Vytápění</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4. 6. 2019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Atelier Mastný, nám.T.G.Masaryka,Plzeň</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131</v>
      </c>
      <c r="D80" s="179" t="s">
        <v>57</v>
      </c>
      <c r="E80" s="179" t="s">
        <v>53</v>
      </c>
      <c r="F80" s="179" t="s">
        <v>54</v>
      </c>
      <c r="G80" s="179" t="s">
        <v>132</v>
      </c>
      <c r="H80" s="179" t="s">
        <v>133</v>
      </c>
      <c r="I80" s="180" t="s">
        <v>134</v>
      </c>
      <c r="J80" s="179" t="s">
        <v>109</v>
      </c>
      <c r="K80" s="181" t="s">
        <v>135</v>
      </c>
      <c r="L80" s="182"/>
      <c r="M80" s="86" t="s">
        <v>19</v>
      </c>
      <c r="N80" s="87" t="s">
        <v>42</v>
      </c>
      <c r="O80" s="87" t="s">
        <v>136</v>
      </c>
      <c r="P80" s="87" t="s">
        <v>137</v>
      </c>
      <c r="Q80" s="87" t="s">
        <v>138</v>
      </c>
      <c r="R80" s="87" t="s">
        <v>139</v>
      </c>
      <c r="S80" s="87" t="s">
        <v>140</v>
      </c>
      <c r="T80" s="88" t="s">
        <v>141</v>
      </c>
    </row>
    <row r="81" s="1" customFormat="1" ht="22.8" customHeight="1">
      <c r="B81" s="37"/>
      <c r="C81" s="93" t="s">
        <v>142</v>
      </c>
      <c r="D81" s="38"/>
      <c r="E81" s="38"/>
      <c r="F81" s="38"/>
      <c r="G81" s="38"/>
      <c r="H81" s="38"/>
      <c r="I81" s="129"/>
      <c r="J81" s="183">
        <f>BK81</f>
        <v>0</v>
      </c>
      <c r="K81" s="38"/>
      <c r="L81" s="42"/>
      <c r="M81" s="89"/>
      <c r="N81" s="90"/>
      <c r="O81" s="90"/>
      <c r="P81" s="184">
        <f>P82</f>
        <v>0</v>
      </c>
      <c r="Q81" s="90"/>
      <c r="R81" s="184">
        <f>R82</f>
        <v>0.025190000000000001</v>
      </c>
      <c r="S81" s="90"/>
      <c r="T81" s="185">
        <f>T82</f>
        <v>0</v>
      </c>
      <c r="AT81" s="16" t="s">
        <v>71</v>
      </c>
      <c r="AU81" s="16" t="s">
        <v>110</v>
      </c>
      <c r="BK81" s="186">
        <f>BK82</f>
        <v>0</v>
      </c>
    </row>
    <row r="82" s="10" customFormat="1" ht="25.92" customHeight="1">
      <c r="B82" s="187"/>
      <c r="C82" s="188"/>
      <c r="D82" s="189" t="s">
        <v>71</v>
      </c>
      <c r="E82" s="190" t="s">
        <v>687</v>
      </c>
      <c r="F82" s="190" t="s">
        <v>688</v>
      </c>
      <c r="G82" s="188"/>
      <c r="H82" s="188"/>
      <c r="I82" s="191"/>
      <c r="J82" s="192">
        <f>BK82</f>
        <v>0</v>
      </c>
      <c r="K82" s="188"/>
      <c r="L82" s="193"/>
      <c r="M82" s="194"/>
      <c r="N82" s="195"/>
      <c r="O82" s="195"/>
      <c r="P82" s="196">
        <f>P83</f>
        <v>0</v>
      </c>
      <c r="Q82" s="195"/>
      <c r="R82" s="196">
        <f>R83</f>
        <v>0.025190000000000001</v>
      </c>
      <c r="S82" s="195"/>
      <c r="T82" s="197">
        <f>T83</f>
        <v>0</v>
      </c>
      <c r="AR82" s="198" t="s">
        <v>82</v>
      </c>
      <c r="AT82" s="199" t="s">
        <v>71</v>
      </c>
      <c r="AU82" s="199" t="s">
        <v>72</v>
      </c>
      <c r="AY82" s="198" t="s">
        <v>145</v>
      </c>
      <c r="BK82" s="200">
        <f>BK83</f>
        <v>0</v>
      </c>
    </row>
    <row r="83" s="10" customFormat="1" ht="22.8" customHeight="1">
      <c r="B83" s="187"/>
      <c r="C83" s="188"/>
      <c r="D83" s="189" t="s">
        <v>71</v>
      </c>
      <c r="E83" s="201" t="s">
        <v>1224</v>
      </c>
      <c r="F83" s="201" t="s">
        <v>1225</v>
      </c>
      <c r="G83" s="188"/>
      <c r="H83" s="188"/>
      <c r="I83" s="191"/>
      <c r="J83" s="202">
        <f>BK83</f>
        <v>0</v>
      </c>
      <c r="K83" s="188"/>
      <c r="L83" s="193"/>
      <c r="M83" s="194"/>
      <c r="N83" s="195"/>
      <c r="O83" s="195"/>
      <c r="P83" s="196">
        <f>P84</f>
        <v>0</v>
      </c>
      <c r="Q83" s="195"/>
      <c r="R83" s="196">
        <f>R84</f>
        <v>0.025190000000000001</v>
      </c>
      <c r="S83" s="195"/>
      <c r="T83" s="197">
        <f>T84</f>
        <v>0</v>
      </c>
      <c r="AR83" s="198" t="s">
        <v>82</v>
      </c>
      <c r="AT83" s="199" t="s">
        <v>71</v>
      </c>
      <c r="AU83" s="199" t="s">
        <v>80</v>
      </c>
      <c r="AY83" s="198" t="s">
        <v>145</v>
      </c>
      <c r="BK83" s="200">
        <f>BK84</f>
        <v>0</v>
      </c>
    </row>
    <row r="84" s="1" customFormat="1" ht="16.5" customHeight="1">
      <c r="B84" s="37"/>
      <c r="C84" s="203" t="s">
        <v>80</v>
      </c>
      <c r="D84" s="203" t="s">
        <v>148</v>
      </c>
      <c r="E84" s="204" t="s">
        <v>1226</v>
      </c>
      <c r="F84" s="205" t="s">
        <v>1227</v>
      </c>
      <c r="G84" s="206" t="s">
        <v>274</v>
      </c>
      <c r="H84" s="207">
        <v>1</v>
      </c>
      <c r="I84" s="208"/>
      <c r="J84" s="209">
        <f>ROUND(I84*H84,2)</f>
        <v>0</v>
      </c>
      <c r="K84" s="205" t="s">
        <v>19</v>
      </c>
      <c r="L84" s="42"/>
      <c r="M84" s="263" t="s">
        <v>19</v>
      </c>
      <c r="N84" s="264" t="s">
        <v>43</v>
      </c>
      <c r="O84" s="261"/>
      <c r="P84" s="265">
        <f>O84*H84</f>
        <v>0</v>
      </c>
      <c r="Q84" s="265">
        <v>0.025190000000000001</v>
      </c>
      <c r="R84" s="265">
        <f>Q84*H84</f>
        <v>0.025190000000000001</v>
      </c>
      <c r="S84" s="265">
        <v>0</v>
      </c>
      <c r="T84" s="266">
        <f>S84*H84</f>
        <v>0</v>
      </c>
      <c r="AR84" s="16" t="s">
        <v>253</v>
      </c>
      <c r="AT84" s="16" t="s">
        <v>148</v>
      </c>
      <c r="AU84" s="16" t="s">
        <v>82</v>
      </c>
      <c r="AY84" s="16" t="s">
        <v>145</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253</v>
      </c>
      <c r="BM84" s="16" t="s">
        <v>1228</v>
      </c>
    </row>
    <row r="85" s="1" customFormat="1" ht="6.96" customHeight="1">
      <c r="B85" s="56"/>
      <c r="C85" s="57"/>
      <c r="D85" s="57"/>
      <c r="E85" s="57"/>
      <c r="F85" s="57"/>
      <c r="G85" s="57"/>
      <c r="H85" s="57"/>
      <c r="I85" s="153"/>
      <c r="J85" s="57"/>
      <c r="K85" s="57"/>
      <c r="L85" s="42"/>
    </row>
  </sheetData>
  <sheetProtection sheet="1" autoFilter="0" formatColumns="0" formatRows="0" objects="1" scenarios="1" spinCount="100000" saltValue="IqajqYhAV6MG1kfhS82ELiXzdPT5oLxErP9Lv0oLWkZ2iO1dUbqprXpIGfBJryaUR/Lk8sC9lA2UK/RLnshB/A==" hashValue="QjHSKwzECID6O7mVkSUHkBaMARUd0D0Aa4DsYKHl2KHkyveovc2Iry8FBfe4cGGYA2TR7sjv7pqGn3OfimwQbw=="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97</v>
      </c>
    </row>
    <row r="3" ht="6.96" customHeight="1">
      <c r="B3" s="123"/>
      <c r="C3" s="124"/>
      <c r="D3" s="124"/>
      <c r="E3" s="124"/>
      <c r="F3" s="124"/>
      <c r="G3" s="124"/>
      <c r="H3" s="124"/>
      <c r="I3" s="125"/>
      <c r="J3" s="124"/>
      <c r="K3" s="124"/>
      <c r="L3" s="19"/>
      <c r="AT3" s="16" t="s">
        <v>82</v>
      </c>
    </row>
    <row r="4" ht="24.96" customHeight="1">
      <c r="B4" s="19"/>
      <c r="D4" s="126" t="s">
        <v>104</v>
      </c>
      <c r="L4" s="19"/>
      <c r="M4" s="23" t="s">
        <v>10</v>
      </c>
      <c r="AT4" s="16" t="s">
        <v>4</v>
      </c>
    </row>
    <row r="5" ht="6.96" customHeight="1">
      <c r="B5" s="19"/>
      <c r="L5" s="19"/>
    </row>
    <row r="6" ht="12" customHeight="1">
      <c r="B6" s="19"/>
      <c r="D6" s="127" t="s">
        <v>16</v>
      </c>
      <c r="L6" s="19"/>
    </row>
    <row r="7" ht="16.5" customHeight="1">
      <c r="B7" s="19"/>
      <c r="E7" s="128" t="str">
        <f>'Rekapitulace stavby'!K6</f>
        <v>Oddělení následné péče 4 .etapa - Spojovací krček , Stavba č.p.600 na p.č. 750 v k.ú. Stod,</v>
      </c>
      <c r="F7" s="127"/>
      <c r="G7" s="127"/>
      <c r="H7" s="127"/>
      <c r="L7" s="19"/>
    </row>
    <row r="8" s="1" customFormat="1" ht="12" customHeight="1">
      <c r="B8" s="42"/>
      <c r="D8" s="127" t="s">
        <v>105</v>
      </c>
      <c r="I8" s="129"/>
      <c r="L8" s="42"/>
    </row>
    <row r="9" s="1" customFormat="1" ht="36.96" customHeight="1">
      <c r="B9" s="42"/>
      <c r="E9" s="130" t="s">
        <v>1229</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4. 6. 2019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ROUND(J83,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ROUND((SUM(BE83:BE115)),  2)</f>
        <v>0</v>
      </c>
      <c r="I33" s="142">
        <v>0.20999999999999999</v>
      </c>
      <c r="J33" s="141">
        <f>ROUND(((SUM(BE83:BE115))*I33),  2)</f>
        <v>0</v>
      </c>
      <c r="L33" s="42"/>
    </row>
    <row r="34" s="1" customFormat="1" ht="14.4" customHeight="1">
      <c r="B34" s="42"/>
      <c r="E34" s="127" t="s">
        <v>44</v>
      </c>
      <c r="F34" s="141">
        <f>ROUND((SUM(BF83:BF115)),  2)</f>
        <v>0</v>
      </c>
      <c r="I34" s="142">
        <v>0.14999999999999999</v>
      </c>
      <c r="J34" s="141">
        <f>ROUND(((SUM(BF83:BF115))*I34),  2)</f>
        <v>0</v>
      </c>
      <c r="L34" s="42"/>
    </row>
    <row r="35" hidden="1" s="1" customFormat="1" ht="14.4" customHeight="1">
      <c r="B35" s="42"/>
      <c r="E35" s="127" t="s">
        <v>45</v>
      </c>
      <c r="F35" s="141">
        <f>ROUND((SUM(BG83:BG115)),  2)</f>
        <v>0</v>
      </c>
      <c r="I35" s="142">
        <v>0.20999999999999999</v>
      </c>
      <c r="J35" s="141">
        <f>0</f>
        <v>0</v>
      </c>
      <c r="L35" s="42"/>
    </row>
    <row r="36" hidden="1" s="1" customFormat="1" ht="14.4" customHeight="1">
      <c r="B36" s="42"/>
      <c r="E36" s="127" t="s">
        <v>46</v>
      </c>
      <c r="F36" s="141">
        <f>ROUND((SUM(BH83:BH115)),  2)</f>
        <v>0</v>
      </c>
      <c r="I36" s="142">
        <v>0.14999999999999999</v>
      </c>
      <c r="J36" s="141">
        <f>0</f>
        <v>0</v>
      </c>
      <c r="L36" s="42"/>
    </row>
    <row r="37" hidden="1" s="1" customFormat="1" ht="14.4" customHeight="1">
      <c r="B37" s="42"/>
      <c r="E37" s="127" t="s">
        <v>47</v>
      </c>
      <c r="F37" s="141">
        <f>ROUND((SUM(BI83:BI115)),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107</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Oddělení následné péče 4 .etapa - Spojovací krček , Stavba č.p.600 na p.č. 750 v k.ú. Stod,</v>
      </c>
      <c r="F48" s="31"/>
      <c r="G48" s="31"/>
      <c r="H48" s="31"/>
      <c r="I48" s="129"/>
      <c r="J48" s="38"/>
      <c r="K48" s="38"/>
      <c r="L48" s="42"/>
    </row>
    <row r="49" s="1" customFormat="1" ht="12" customHeight="1">
      <c r="B49" s="37"/>
      <c r="C49" s="31" t="s">
        <v>105</v>
      </c>
      <c r="D49" s="38"/>
      <c r="E49" s="38"/>
      <c r="F49" s="38"/>
      <c r="G49" s="38"/>
      <c r="H49" s="38"/>
      <c r="I49" s="129"/>
      <c r="J49" s="38"/>
      <c r="K49" s="38"/>
      <c r="L49" s="42"/>
    </row>
    <row r="50" s="1" customFormat="1" ht="16.5" customHeight="1">
      <c r="B50" s="37"/>
      <c r="C50" s="38"/>
      <c r="D50" s="38"/>
      <c r="E50" s="63" t="str">
        <f>E9</f>
        <v>MASN0506 - Výměna ležatého potrubí - ZTI</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4. 6. 2019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Atelier Mastný, nám.T.G.Masaryka,Plzeň</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108</v>
      </c>
      <c r="D57" s="159"/>
      <c r="E57" s="159"/>
      <c r="F57" s="159"/>
      <c r="G57" s="159"/>
      <c r="H57" s="159"/>
      <c r="I57" s="160"/>
      <c r="J57" s="161" t="s">
        <v>109</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J83</f>
        <v>0</v>
      </c>
      <c r="K59" s="38"/>
      <c r="L59" s="42"/>
      <c r="AU59" s="16" t="s">
        <v>110</v>
      </c>
    </row>
    <row r="60" s="7" customFormat="1" ht="24.96" customHeight="1">
      <c r="B60" s="163"/>
      <c r="C60" s="164"/>
      <c r="D60" s="165" t="s">
        <v>111</v>
      </c>
      <c r="E60" s="166"/>
      <c r="F60" s="166"/>
      <c r="G60" s="166"/>
      <c r="H60" s="166"/>
      <c r="I60" s="167"/>
      <c r="J60" s="168">
        <f>J84</f>
        <v>0</v>
      </c>
      <c r="K60" s="164"/>
      <c r="L60" s="169"/>
    </row>
    <row r="61" s="8" customFormat="1" ht="19.92" customHeight="1">
      <c r="B61" s="170"/>
      <c r="C61" s="171"/>
      <c r="D61" s="172" t="s">
        <v>1230</v>
      </c>
      <c r="E61" s="173"/>
      <c r="F61" s="173"/>
      <c r="G61" s="173"/>
      <c r="H61" s="173"/>
      <c r="I61" s="174"/>
      <c r="J61" s="175">
        <f>J85</f>
        <v>0</v>
      </c>
      <c r="K61" s="171"/>
      <c r="L61" s="176"/>
    </row>
    <row r="62" s="7" customFormat="1" ht="24.96" customHeight="1">
      <c r="B62" s="163"/>
      <c r="C62" s="164"/>
      <c r="D62" s="165" t="s">
        <v>117</v>
      </c>
      <c r="E62" s="166"/>
      <c r="F62" s="166"/>
      <c r="G62" s="166"/>
      <c r="H62" s="166"/>
      <c r="I62" s="167"/>
      <c r="J62" s="168">
        <f>J87</f>
        <v>0</v>
      </c>
      <c r="K62" s="164"/>
      <c r="L62" s="169"/>
    </row>
    <row r="63" s="8" customFormat="1" ht="19.92" customHeight="1">
      <c r="B63" s="170"/>
      <c r="C63" s="171"/>
      <c r="D63" s="172" t="s">
        <v>1231</v>
      </c>
      <c r="E63" s="173"/>
      <c r="F63" s="173"/>
      <c r="G63" s="173"/>
      <c r="H63" s="173"/>
      <c r="I63" s="174"/>
      <c r="J63" s="175">
        <f>J88</f>
        <v>0</v>
      </c>
      <c r="K63" s="171"/>
      <c r="L63" s="176"/>
    </row>
    <row r="64" s="1" customFormat="1" ht="21.84" customHeight="1">
      <c r="B64" s="37"/>
      <c r="C64" s="38"/>
      <c r="D64" s="38"/>
      <c r="E64" s="38"/>
      <c r="F64" s="38"/>
      <c r="G64" s="38"/>
      <c r="H64" s="38"/>
      <c r="I64" s="129"/>
      <c r="J64" s="38"/>
      <c r="K64" s="38"/>
      <c r="L64" s="42"/>
    </row>
    <row r="65" s="1" customFormat="1" ht="6.96" customHeight="1">
      <c r="B65" s="56"/>
      <c r="C65" s="57"/>
      <c r="D65" s="57"/>
      <c r="E65" s="57"/>
      <c r="F65" s="57"/>
      <c r="G65" s="57"/>
      <c r="H65" s="57"/>
      <c r="I65" s="153"/>
      <c r="J65" s="57"/>
      <c r="K65" s="57"/>
      <c r="L65" s="42"/>
    </row>
    <row r="69" s="1" customFormat="1" ht="6.96" customHeight="1">
      <c r="B69" s="58"/>
      <c r="C69" s="59"/>
      <c r="D69" s="59"/>
      <c r="E69" s="59"/>
      <c r="F69" s="59"/>
      <c r="G69" s="59"/>
      <c r="H69" s="59"/>
      <c r="I69" s="156"/>
      <c r="J69" s="59"/>
      <c r="K69" s="59"/>
      <c r="L69" s="42"/>
    </row>
    <row r="70" s="1" customFormat="1" ht="24.96" customHeight="1">
      <c r="B70" s="37"/>
      <c r="C70" s="22" t="s">
        <v>130</v>
      </c>
      <c r="D70" s="38"/>
      <c r="E70" s="38"/>
      <c r="F70" s="38"/>
      <c r="G70" s="38"/>
      <c r="H70" s="38"/>
      <c r="I70" s="129"/>
      <c r="J70" s="38"/>
      <c r="K70" s="38"/>
      <c r="L70" s="42"/>
    </row>
    <row r="71" s="1" customFormat="1" ht="6.96" customHeight="1">
      <c r="B71" s="37"/>
      <c r="C71" s="38"/>
      <c r="D71" s="38"/>
      <c r="E71" s="38"/>
      <c r="F71" s="38"/>
      <c r="G71" s="38"/>
      <c r="H71" s="38"/>
      <c r="I71" s="129"/>
      <c r="J71" s="38"/>
      <c r="K71" s="38"/>
      <c r="L71" s="42"/>
    </row>
    <row r="72" s="1" customFormat="1" ht="12" customHeight="1">
      <c r="B72" s="37"/>
      <c r="C72" s="31" t="s">
        <v>16</v>
      </c>
      <c r="D72" s="38"/>
      <c r="E72" s="38"/>
      <c r="F72" s="38"/>
      <c r="G72" s="38"/>
      <c r="H72" s="38"/>
      <c r="I72" s="129"/>
      <c r="J72" s="38"/>
      <c r="K72" s="38"/>
      <c r="L72" s="42"/>
    </row>
    <row r="73" s="1" customFormat="1" ht="16.5" customHeight="1">
      <c r="B73" s="37"/>
      <c r="C73" s="38"/>
      <c r="D73" s="38"/>
      <c r="E73" s="157" t="str">
        <f>E7</f>
        <v>Oddělení následné péče 4 .etapa - Spojovací krček , Stavba č.p.600 na p.č. 750 v k.ú. Stod,</v>
      </c>
      <c r="F73" s="31"/>
      <c r="G73" s="31"/>
      <c r="H73" s="31"/>
      <c r="I73" s="129"/>
      <c r="J73" s="38"/>
      <c r="K73" s="38"/>
      <c r="L73" s="42"/>
    </row>
    <row r="74" s="1" customFormat="1" ht="12" customHeight="1">
      <c r="B74" s="37"/>
      <c r="C74" s="31" t="s">
        <v>105</v>
      </c>
      <c r="D74" s="38"/>
      <c r="E74" s="38"/>
      <c r="F74" s="38"/>
      <c r="G74" s="38"/>
      <c r="H74" s="38"/>
      <c r="I74" s="129"/>
      <c r="J74" s="38"/>
      <c r="K74" s="38"/>
      <c r="L74" s="42"/>
    </row>
    <row r="75" s="1" customFormat="1" ht="16.5" customHeight="1">
      <c r="B75" s="37"/>
      <c r="C75" s="38"/>
      <c r="D75" s="38"/>
      <c r="E75" s="63" t="str">
        <f>E9</f>
        <v>MASN0506 - Výměna ležatého potrubí - ZTI</v>
      </c>
      <c r="F75" s="38"/>
      <c r="G75" s="38"/>
      <c r="H75" s="38"/>
      <c r="I75" s="129"/>
      <c r="J75" s="38"/>
      <c r="K75" s="38"/>
      <c r="L75" s="42"/>
    </row>
    <row r="76" s="1" customFormat="1" ht="6.96" customHeight="1">
      <c r="B76" s="37"/>
      <c r="C76" s="38"/>
      <c r="D76" s="38"/>
      <c r="E76" s="38"/>
      <c r="F76" s="38"/>
      <c r="G76" s="38"/>
      <c r="H76" s="38"/>
      <c r="I76" s="129"/>
      <c r="J76" s="38"/>
      <c r="K76" s="38"/>
      <c r="L76" s="42"/>
    </row>
    <row r="77" s="1" customFormat="1" ht="12" customHeight="1">
      <c r="B77" s="37"/>
      <c r="C77" s="31" t="s">
        <v>21</v>
      </c>
      <c r="D77" s="38"/>
      <c r="E77" s="38"/>
      <c r="F77" s="26" t="str">
        <f>F12</f>
        <v xml:space="preserve"> </v>
      </c>
      <c r="G77" s="38"/>
      <c r="H77" s="38"/>
      <c r="I77" s="131" t="s">
        <v>23</v>
      </c>
      <c r="J77" s="66" t="str">
        <f>IF(J12="","",J12)</f>
        <v>4. 6. 2019</v>
      </c>
      <c r="K77" s="38"/>
      <c r="L77" s="42"/>
    </row>
    <row r="78" s="1" customFormat="1" ht="6.96" customHeight="1">
      <c r="B78" s="37"/>
      <c r="C78" s="38"/>
      <c r="D78" s="38"/>
      <c r="E78" s="38"/>
      <c r="F78" s="38"/>
      <c r="G78" s="38"/>
      <c r="H78" s="38"/>
      <c r="I78" s="129"/>
      <c r="J78" s="38"/>
      <c r="K78" s="38"/>
      <c r="L78" s="42"/>
    </row>
    <row r="79" s="1" customFormat="1" ht="24.9" customHeight="1">
      <c r="B79" s="37"/>
      <c r="C79" s="31" t="s">
        <v>25</v>
      </c>
      <c r="D79" s="38"/>
      <c r="E79" s="38"/>
      <c r="F79" s="26" t="str">
        <f>E15</f>
        <v>Stodská nemocnice a.s.</v>
      </c>
      <c r="G79" s="38"/>
      <c r="H79" s="38"/>
      <c r="I79" s="131" t="s">
        <v>31</v>
      </c>
      <c r="J79" s="35" t="str">
        <f>E21</f>
        <v>Atelier Mastný, nám.T.G.Masaryka,Plzeň</v>
      </c>
      <c r="K79" s="38"/>
      <c r="L79" s="42"/>
    </row>
    <row r="80" s="1" customFormat="1" ht="13.65" customHeight="1">
      <c r="B80" s="37"/>
      <c r="C80" s="31" t="s">
        <v>29</v>
      </c>
      <c r="D80" s="38"/>
      <c r="E80" s="38"/>
      <c r="F80" s="26" t="str">
        <f>IF(E18="","",E18)</f>
        <v>Vyplň údaj</v>
      </c>
      <c r="G80" s="38"/>
      <c r="H80" s="38"/>
      <c r="I80" s="131" t="s">
        <v>34</v>
      </c>
      <c r="J80" s="35" t="str">
        <f>E24</f>
        <v>Straka</v>
      </c>
      <c r="K80" s="38"/>
      <c r="L80" s="42"/>
    </row>
    <row r="81" s="1" customFormat="1" ht="10.32" customHeight="1">
      <c r="B81" s="37"/>
      <c r="C81" s="38"/>
      <c r="D81" s="38"/>
      <c r="E81" s="38"/>
      <c r="F81" s="38"/>
      <c r="G81" s="38"/>
      <c r="H81" s="38"/>
      <c r="I81" s="129"/>
      <c r="J81" s="38"/>
      <c r="K81" s="38"/>
      <c r="L81" s="42"/>
    </row>
    <row r="82" s="9" customFormat="1" ht="29.28" customHeight="1">
      <c r="B82" s="177"/>
      <c r="C82" s="178" t="s">
        <v>131</v>
      </c>
      <c r="D82" s="179" t="s">
        <v>57</v>
      </c>
      <c r="E82" s="179" t="s">
        <v>53</v>
      </c>
      <c r="F82" s="179" t="s">
        <v>54</v>
      </c>
      <c r="G82" s="179" t="s">
        <v>132</v>
      </c>
      <c r="H82" s="179" t="s">
        <v>133</v>
      </c>
      <c r="I82" s="180" t="s">
        <v>134</v>
      </c>
      <c r="J82" s="179" t="s">
        <v>109</v>
      </c>
      <c r="K82" s="181" t="s">
        <v>135</v>
      </c>
      <c r="L82" s="182"/>
      <c r="M82" s="86" t="s">
        <v>19</v>
      </c>
      <c r="N82" s="87" t="s">
        <v>42</v>
      </c>
      <c r="O82" s="87" t="s">
        <v>136</v>
      </c>
      <c r="P82" s="87" t="s">
        <v>137</v>
      </c>
      <c r="Q82" s="87" t="s">
        <v>138</v>
      </c>
      <c r="R82" s="87" t="s">
        <v>139</v>
      </c>
      <c r="S82" s="87" t="s">
        <v>140</v>
      </c>
      <c r="T82" s="88" t="s">
        <v>141</v>
      </c>
    </row>
    <row r="83" s="1" customFormat="1" ht="22.8" customHeight="1">
      <c r="B83" s="37"/>
      <c r="C83" s="93" t="s">
        <v>142</v>
      </c>
      <c r="D83" s="38"/>
      <c r="E83" s="38"/>
      <c r="F83" s="38"/>
      <c r="G83" s="38"/>
      <c r="H83" s="38"/>
      <c r="I83" s="129"/>
      <c r="J83" s="183">
        <f>BK83</f>
        <v>0</v>
      </c>
      <c r="K83" s="38"/>
      <c r="L83" s="42"/>
      <c r="M83" s="89"/>
      <c r="N83" s="90"/>
      <c r="O83" s="90"/>
      <c r="P83" s="184">
        <f>P84+P87</f>
        <v>0</v>
      </c>
      <c r="Q83" s="90"/>
      <c r="R83" s="184">
        <f>R84+R87</f>
        <v>0.39527000000000001</v>
      </c>
      <c r="S83" s="90"/>
      <c r="T83" s="185">
        <f>T84+T87</f>
        <v>2.8223400000000001</v>
      </c>
      <c r="AT83" s="16" t="s">
        <v>71</v>
      </c>
      <c r="AU83" s="16" t="s">
        <v>110</v>
      </c>
      <c r="BK83" s="186">
        <f>BK84+BK87</f>
        <v>0</v>
      </c>
    </row>
    <row r="84" s="10" customFormat="1" ht="25.92" customHeight="1">
      <c r="B84" s="187"/>
      <c r="C84" s="188"/>
      <c r="D84" s="189" t="s">
        <v>71</v>
      </c>
      <c r="E84" s="190" t="s">
        <v>143</v>
      </c>
      <c r="F84" s="190" t="s">
        <v>144</v>
      </c>
      <c r="G84" s="188"/>
      <c r="H84" s="188"/>
      <c r="I84" s="191"/>
      <c r="J84" s="192">
        <f>BK84</f>
        <v>0</v>
      </c>
      <c r="K84" s="188"/>
      <c r="L84" s="193"/>
      <c r="M84" s="194"/>
      <c r="N84" s="195"/>
      <c r="O84" s="195"/>
      <c r="P84" s="196">
        <f>P85</f>
        <v>0</v>
      </c>
      <c r="Q84" s="195"/>
      <c r="R84" s="196">
        <f>R85</f>
        <v>0.0096300000000000014</v>
      </c>
      <c r="S84" s="195"/>
      <c r="T84" s="197">
        <f>T85</f>
        <v>0</v>
      </c>
      <c r="AR84" s="198" t="s">
        <v>80</v>
      </c>
      <c r="AT84" s="199" t="s">
        <v>71</v>
      </c>
      <c r="AU84" s="199" t="s">
        <v>72</v>
      </c>
      <c r="AY84" s="198" t="s">
        <v>145</v>
      </c>
      <c r="BK84" s="200">
        <f>BK85</f>
        <v>0</v>
      </c>
    </row>
    <row r="85" s="10" customFormat="1" ht="22.8" customHeight="1">
      <c r="B85" s="187"/>
      <c r="C85" s="188"/>
      <c r="D85" s="189" t="s">
        <v>71</v>
      </c>
      <c r="E85" s="201" t="s">
        <v>199</v>
      </c>
      <c r="F85" s="201" t="s">
        <v>1232</v>
      </c>
      <c r="G85" s="188"/>
      <c r="H85" s="188"/>
      <c r="I85" s="191"/>
      <c r="J85" s="202">
        <f>BK85</f>
        <v>0</v>
      </c>
      <c r="K85" s="188"/>
      <c r="L85" s="193"/>
      <c r="M85" s="194"/>
      <c r="N85" s="195"/>
      <c r="O85" s="195"/>
      <c r="P85" s="196">
        <f>P86</f>
        <v>0</v>
      </c>
      <c r="Q85" s="195"/>
      <c r="R85" s="196">
        <f>R86</f>
        <v>0.0096300000000000014</v>
      </c>
      <c r="S85" s="195"/>
      <c r="T85" s="197">
        <f>T86</f>
        <v>0</v>
      </c>
      <c r="AR85" s="198" t="s">
        <v>80</v>
      </c>
      <c r="AT85" s="199" t="s">
        <v>71</v>
      </c>
      <c r="AU85" s="199" t="s">
        <v>80</v>
      </c>
      <c r="AY85" s="198" t="s">
        <v>145</v>
      </c>
      <c r="BK85" s="200">
        <f>BK86</f>
        <v>0</v>
      </c>
    </row>
    <row r="86" s="1" customFormat="1" ht="16.5" customHeight="1">
      <c r="B86" s="37"/>
      <c r="C86" s="203" t="s">
        <v>80</v>
      </c>
      <c r="D86" s="203" t="s">
        <v>148</v>
      </c>
      <c r="E86" s="204" t="s">
        <v>1233</v>
      </c>
      <c r="F86" s="205" t="s">
        <v>1234</v>
      </c>
      <c r="G86" s="206" t="s">
        <v>223</v>
      </c>
      <c r="H86" s="207">
        <v>107</v>
      </c>
      <c r="I86" s="208"/>
      <c r="J86" s="209">
        <f>ROUND(I86*H86,2)</f>
        <v>0</v>
      </c>
      <c r="K86" s="205" t="s">
        <v>152</v>
      </c>
      <c r="L86" s="42"/>
      <c r="M86" s="210" t="s">
        <v>19</v>
      </c>
      <c r="N86" s="211" t="s">
        <v>43</v>
      </c>
      <c r="O86" s="78"/>
      <c r="P86" s="212">
        <f>O86*H86</f>
        <v>0</v>
      </c>
      <c r="Q86" s="212">
        <v>9.0000000000000006E-05</v>
      </c>
      <c r="R86" s="212">
        <f>Q86*H86</f>
        <v>0.0096300000000000014</v>
      </c>
      <c r="S86" s="212">
        <v>0</v>
      </c>
      <c r="T86" s="213">
        <f>S86*H86</f>
        <v>0</v>
      </c>
      <c r="AR86" s="16" t="s">
        <v>153</v>
      </c>
      <c r="AT86" s="16" t="s">
        <v>148</v>
      </c>
      <c r="AU86" s="16" t="s">
        <v>82</v>
      </c>
      <c r="AY86" s="16" t="s">
        <v>145</v>
      </c>
      <c r="BE86" s="214">
        <f>IF(N86="základní",J86,0)</f>
        <v>0</v>
      </c>
      <c r="BF86" s="214">
        <f>IF(N86="snížená",J86,0)</f>
        <v>0</v>
      </c>
      <c r="BG86" s="214">
        <f>IF(N86="zákl. přenesená",J86,0)</f>
        <v>0</v>
      </c>
      <c r="BH86" s="214">
        <f>IF(N86="sníž. přenesená",J86,0)</f>
        <v>0</v>
      </c>
      <c r="BI86" s="214">
        <f>IF(N86="nulová",J86,0)</f>
        <v>0</v>
      </c>
      <c r="BJ86" s="16" t="s">
        <v>80</v>
      </c>
      <c r="BK86" s="214">
        <f>ROUND(I86*H86,2)</f>
        <v>0</v>
      </c>
      <c r="BL86" s="16" t="s">
        <v>153</v>
      </c>
      <c r="BM86" s="16" t="s">
        <v>1235</v>
      </c>
    </row>
    <row r="87" s="10" customFormat="1" ht="25.92" customHeight="1">
      <c r="B87" s="187"/>
      <c r="C87" s="188"/>
      <c r="D87" s="189" t="s">
        <v>71</v>
      </c>
      <c r="E87" s="190" t="s">
        <v>687</v>
      </c>
      <c r="F87" s="190" t="s">
        <v>688</v>
      </c>
      <c r="G87" s="188"/>
      <c r="H87" s="188"/>
      <c r="I87" s="191"/>
      <c r="J87" s="192">
        <f>BK87</f>
        <v>0</v>
      </c>
      <c r="K87" s="188"/>
      <c r="L87" s="193"/>
      <c r="M87" s="194"/>
      <c r="N87" s="195"/>
      <c r="O87" s="195"/>
      <c r="P87" s="196">
        <f>P88</f>
        <v>0</v>
      </c>
      <c r="Q87" s="195"/>
      <c r="R87" s="196">
        <f>R88</f>
        <v>0.38563999999999998</v>
      </c>
      <c r="S87" s="195"/>
      <c r="T87" s="197">
        <f>T88</f>
        <v>2.8223400000000001</v>
      </c>
      <c r="AR87" s="198" t="s">
        <v>82</v>
      </c>
      <c r="AT87" s="199" t="s">
        <v>71</v>
      </c>
      <c r="AU87" s="199" t="s">
        <v>72</v>
      </c>
      <c r="AY87" s="198" t="s">
        <v>145</v>
      </c>
      <c r="BK87" s="200">
        <f>BK88</f>
        <v>0</v>
      </c>
    </row>
    <row r="88" s="10" customFormat="1" ht="22.8" customHeight="1">
      <c r="B88" s="187"/>
      <c r="C88" s="188"/>
      <c r="D88" s="189" t="s">
        <v>71</v>
      </c>
      <c r="E88" s="201" t="s">
        <v>1216</v>
      </c>
      <c r="F88" s="201" t="s">
        <v>1236</v>
      </c>
      <c r="G88" s="188"/>
      <c r="H88" s="188"/>
      <c r="I88" s="191"/>
      <c r="J88" s="202">
        <f>BK88</f>
        <v>0</v>
      </c>
      <c r="K88" s="188"/>
      <c r="L88" s="193"/>
      <c r="M88" s="194"/>
      <c r="N88" s="195"/>
      <c r="O88" s="195"/>
      <c r="P88" s="196">
        <f>SUM(P89:P115)</f>
        <v>0</v>
      </c>
      <c r="Q88" s="195"/>
      <c r="R88" s="196">
        <f>SUM(R89:R115)</f>
        <v>0.38563999999999998</v>
      </c>
      <c r="S88" s="195"/>
      <c r="T88" s="197">
        <f>SUM(T89:T115)</f>
        <v>2.8223400000000001</v>
      </c>
      <c r="AR88" s="198" t="s">
        <v>82</v>
      </c>
      <c r="AT88" s="199" t="s">
        <v>71</v>
      </c>
      <c r="AU88" s="199" t="s">
        <v>80</v>
      </c>
      <c r="AY88" s="198" t="s">
        <v>145</v>
      </c>
      <c r="BK88" s="200">
        <f>SUM(BK89:BK115)</f>
        <v>0</v>
      </c>
    </row>
    <row r="89" s="1" customFormat="1" ht="16.5" customHeight="1">
      <c r="B89" s="37"/>
      <c r="C89" s="203" t="s">
        <v>82</v>
      </c>
      <c r="D89" s="203" t="s">
        <v>148</v>
      </c>
      <c r="E89" s="204" t="s">
        <v>1237</v>
      </c>
      <c r="F89" s="205" t="s">
        <v>1238</v>
      </c>
      <c r="G89" s="206" t="s">
        <v>223</v>
      </c>
      <c r="H89" s="207">
        <v>99</v>
      </c>
      <c r="I89" s="208"/>
      <c r="J89" s="209">
        <f>ROUND(I89*H89,2)</f>
        <v>0</v>
      </c>
      <c r="K89" s="205" t="s">
        <v>152</v>
      </c>
      <c r="L89" s="42"/>
      <c r="M89" s="210" t="s">
        <v>19</v>
      </c>
      <c r="N89" s="211" t="s">
        <v>43</v>
      </c>
      <c r="O89" s="78"/>
      <c r="P89" s="212">
        <f>O89*H89</f>
        <v>0</v>
      </c>
      <c r="Q89" s="212">
        <v>0</v>
      </c>
      <c r="R89" s="212">
        <f>Q89*H89</f>
        <v>0</v>
      </c>
      <c r="S89" s="212">
        <v>0.026700000000000002</v>
      </c>
      <c r="T89" s="213">
        <f>S89*H89</f>
        <v>2.6433</v>
      </c>
      <c r="AR89" s="16" t="s">
        <v>253</v>
      </c>
      <c r="AT89" s="16" t="s">
        <v>148</v>
      </c>
      <c r="AU89" s="16" t="s">
        <v>82</v>
      </c>
      <c r="AY89" s="16" t="s">
        <v>145</v>
      </c>
      <c r="BE89" s="214">
        <f>IF(N89="základní",J89,0)</f>
        <v>0</v>
      </c>
      <c r="BF89" s="214">
        <f>IF(N89="snížená",J89,0)</f>
        <v>0</v>
      </c>
      <c r="BG89" s="214">
        <f>IF(N89="zákl. přenesená",J89,0)</f>
        <v>0</v>
      </c>
      <c r="BH89" s="214">
        <f>IF(N89="sníž. přenesená",J89,0)</f>
        <v>0</v>
      </c>
      <c r="BI89" s="214">
        <f>IF(N89="nulová",J89,0)</f>
        <v>0</v>
      </c>
      <c r="BJ89" s="16" t="s">
        <v>80</v>
      </c>
      <c r="BK89" s="214">
        <f>ROUND(I89*H89,2)</f>
        <v>0</v>
      </c>
      <c r="BL89" s="16" t="s">
        <v>253</v>
      </c>
      <c r="BM89" s="16" t="s">
        <v>1239</v>
      </c>
    </row>
    <row r="90" s="1" customFormat="1" ht="16.5" customHeight="1">
      <c r="B90" s="37"/>
      <c r="C90" s="203" t="s">
        <v>146</v>
      </c>
      <c r="D90" s="203" t="s">
        <v>148</v>
      </c>
      <c r="E90" s="204" t="s">
        <v>1240</v>
      </c>
      <c r="F90" s="205" t="s">
        <v>1241</v>
      </c>
      <c r="G90" s="206" t="s">
        <v>274</v>
      </c>
      <c r="H90" s="207">
        <v>1</v>
      </c>
      <c r="I90" s="208"/>
      <c r="J90" s="209">
        <f>ROUND(I90*H90,2)</f>
        <v>0</v>
      </c>
      <c r="K90" s="205" t="s">
        <v>152</v>
      </c>
      <c r="L90" s="42"/>
      <c r="M90" s="210" t="s">
        <v>19</v>
      </c>
      <c r="N90" s="211" t="s">
        <v>43</v>
      </c>
      <c r="O90" s="78"/>
      <c r="P90" s="212">
        <f>O90*H90</f>
        <v>0</v>
      </c>
      <c r="Q90" s="212">
        <v>0.024029999999999999</v>
      </c>
      <c r="R90" s="212">
        <f>Q90*H90</f>
        <v>0.024029999999999999</v>
      </c>
      <c r="S90" s="212">
        <v>0</v>
      </c>
      <c r="T90" s="213">
        <f>S90*H90</f>
        <v>0</v>
      </c>
      <c r="AR90" s="16" t="s">
        <v>253</v>
      </c>
      <c r="AT90" s="16" t="s">
        <v>148</v>
      </c>
      <c r="AU90" s="16" t="s">
        <v>82</v>
      </c>
      <c r="AY90" s="16" t="s">
        <v>145</v>
      </c>
      <c r="BE90" s="214">
        <f>IF(N90="základní",J90,0)</f>
        <v>0</v>
      </c>
      <c r="BF90" s="214">
        <f>IF(N90="snížená",J90,0)</f>
        <v>0</v>
      </c>
      <c r="BG90" s="214">
        <f>IF(N90="zákl. přenesená",J90,0)</f>
        <v>0</v>
      </c>
      <c r="BH90" s="214">
        <f>IF(N90="sníž. přenesená",J90,0)</f>
        <v>0</v>
      </c>
      <c r="BI90" s="214">
        <f>IF(N90="nulová",J90,0)</f>
        <v>0</v>
      </c>
      <c r="BJ90" s="16" t="s">
        <v>80</v>
      </c>
      <c r="BK90" s="214">
        <f>ROUND(I90*H90,2)</f>
        <v>0</v>
      </c>
      <c r="BL90" s="16" t="s">
        <v>253</v>
      </c>
      <c r="BM90" s="16" t="s">
        <v>1242</v>
      </c>
    </row>
    <row r="91" s="1" customFormat="1" ht="16.5" customHeight="1">
      <c r="B91" s="37"/>
      <c r="C91" s="203" t="s">
        <v>153</v>
      </c>
      <c r="D91" s="203" t="s">
        <v>148</v>
      </c>
      <c r="E91" s="204" t="s">
        <v>1243</v>
      </c>
      <c r="F91" s="205" t="s">
        <v>1244</v>
      </c>
      <c r="G91" s="206" t="s">
        <v>223</v>
      </c>
      <c r="H91" s="207">
        <v>12</v>
      </c>
      <c r="I91" s="208"/>
      <c r="J91" s="209">
        <f>ROUND(I91*H91,2)</f>
        <v>0</v>
      </c>
      <c r="K91" s="205" t="s">
        <v>152</v>
      </c>
      <c r="L91" s="42"/>
      <c r="M91" s="210" t="s">
        <v>19</v>
      </c>
      <c r="N91" s="211" t="s">
        <v>43</v>
      </c>
      <c r="O91" s="78"/>
      <c r="P91" s="212">
        <f>O91*H91</f>
        <v>0</v>
      </c>
      <c r="Q91" s="212">
        <v>0</v>
      </c>
      <c r="R91" s="212">
        <f>Q91*H91</f>
        <v>0</v>
      </c>
      <c r="S91" s="212">
        <v>0.014919999999999999</v>
      </c>
      <c r="T91" s="213">
        <f>S91*H91</f>
        <v>0.17903999999999998</v>
      </c>
      <c r="AR91" s="16" t="s">
        <v>253</v>
      </c>
      <c r="AT91" s="16" t="s">
        <v>148</v>
      </c>
      <c r="AU91" s="16" t="s">
        <v>82</v>
      </c>
      <c r="AY91" s="16" t="s">
        <v>145</v>
      </c>
      <c r="BE91" s="214">
        <f>IF(N91="základní",J91,0)</f>
        <v>0</v>
      </c>
      <c r="BF91" s="214">
        <f>IF(N91="snížená",J91,0)</f>
        <v>0</v>
      </c>
      <c r="BG91" s="214">
        <f>IF(N91="zákl. přenesená",J91,0)</f>
        <v>0</v>
      </c>
      <c r="BH91" s="214">
        <f>IF(N91="sníž. přenesená",J91,0)</f>
        <v>0</v>
      </c>
      <c r="BI91" s="214">
        <f>IF(N91="nulová",J91,0)</f>
        <v>0</v>
      </c>
      <c r="BJ91" s="16" t="s">
        <v>80</v>
      </c>
      <c r="BK91" s="214">
        <f>ROUND(I91*H91,2)</f>
        <v>0</v>
      </c>
      <c r="BL91" s="16" t="s">
        <v>253</v>
      </c>
      <c r="BM91" s="16" t="s">
        <v>1245</v>
      </c>
    </row>
    <row r="92" s="1" customFormat="1" ht="16.5" customHeight="1">
      <c r="B92" s="37"/>
      <c r="C92" s="203" t="s">
        <v>179</v>
      </c>
      <c r="D92" s="203" t="s">
        <v>148</v>
      </c>
      <c r="E92" s="204" t="s">
        <v>1246</v>
      </c>
      <c r="F92" s="205" t="s">
        <v>1247</v>
      </c>
      <c r="G92" s="206" t="s">
        <v>274</v>
      </c>
      <c r="H92" s="207">
        <v>2</v>
      </c>
      <c r="I92" s="208"/>
      <c r="J92" s="209">
        <f>ROUND(I92*H92,2)</f>
        <v>0</v>
      </c>
      <c r="K92" s="205" t="s">
        <v>152</v>
      </c>
      <c r="L92" s="42"/>
      <c r="M92" s="210" t="s">
        <v>19</v>
      </c>
      <c r="N92" s="211" t="s">
        <v>43</v>
      </c>
      <c r="O92" s="78"/>
      <c r="P92" s="212">
        <f>O92*H92</f>
        <v>0</v>
      </c>
      <c r="Q92" s="212">
        <v>0.00248</v>
      </c>
      <c r="R92" s="212">
        <f>Q92*H92</f>
        <v>0.00496</v>
      </c>
      <c r="S92" s="212">
        <v>0</v>
      </c>
      <c r="T92" s="213">
        <f>S92*H92</f>
        <v>0</v>
      </c>
      <c r="AR92" s="16" t="s">
        <v>253</v>
      </c>
      <c r="AT92" s="16" t="s">
        <v>148</v>
      </c>
      <c r="AU92" s="16" t="s">
        <v>82</v>
      </c>
      <c r="AY92" s="16" t="s">
        <v>145</v>
      </c>
      <c r="BE92" s="214">
        <f>IF(N92="základní",J92,0)</f>
        <v>0</v>
      </c>
      <c r="BF92" s="214">
        <f>IF(N92="snížená",J92,0)</f>
        <v>0</v>
      </c>
      <c r="BG92" s="214">
        <f>IF(N92="zákl. přenesená",J92,0)</f>
        <v>0</v>
      </c>
      <c r="BH92" s="214">
        <f>IF(N92="sníž. přenesená",J92,0)</f>
        <v>0</v>
      </c>
      <c r="BI92" s="214">
        <f>IF(N92="nulová",J92,0)</f>
        <v>0</v>
      </c>
      <c r="BJ92" s="16" t="s">
        <v>80</v>
      </c>
      <c r="BK92" s="214">
        <f>ROUND(I92*H92,2)</f>
        <v>0</v>
      </c>
      <c r="BL92" s="16" t="s">
        <v>253</v>
      </c>
      <c r="BM92" s="16" t="s">
        <v>1248</v>
      </c>
    </row>
    <row r="93" s="1" customFormat="1" ht="16.5" customHeight="1">
      <c r="B93" s="37"/>
      <c r="C93" s="203" t="s">
        <v>189</v>
      </c>
      <c r="D93" s="203" t="s">
        <v>148</v>
      </c>
      <c r="E93" s="204" t="s">
        <v>1249</v>
      </c>
      <c r="F93" s="205" t="s">
        <v>1250</v>
      </c>
      <c r="G93" s="206" t="s">
        <v>274</v>
      </c>
      <c r="H93" s="207">
        <v>17</v>
      </c>
      <c r="I93" s="208"/>
      <c r="J93" s="209">
        <f>ROUND(I93*H93,2)</f>
        <v>0</v>
      </c>
      <c r="K93" s="205" t="s">
        <v>152</v>
      </c>
      <c r="L93" s="42"/>
      <c r="M93" s="210" t="s">
        <v>19</v>
      </c>
      <c r="N93" s="211" t="s">
        <v>43</v>
      </c>
      <c r="O93" s="78"/>
      <c r="P93" s="212">
        <f>O93*H93</f>
        <v>0</v>
      </c>
      <c r="Q93" s="212">
        <v>0.0010100000000000001</v>
      </c>
      <c r="R93" s="212">
        <f>Q93*H93</f>
        <v>0.017170000000000001</v>
      </c>
      <c r="S93" s="212">
        <v>0</v>
      </c>
      <c r="T93" s="213">
        <f>S93*H93</f>
        <v>0</v>
      </c>
      <c r="AR93" s="16" t="s">
        <v>253</v>
      </c>
      <c r="AT93" s="16" t="s">
        <v>148</v>
      </c>
      <c r="AU93" s="16" t="s">
        <v>82</v>
      </c>
      <c r="AY93" s="16" t="s">
        <v>145</v>
      </c>
      <c r="BE93" s="214">
        <f>IF(N93="základní",J93,0)</f>
        <v>0</v>
      </c>
      <c r="BF93" s="214">
        <f>IF(N93="snížená",J93,0)</f>
        <v>0</v>
      </c>
      <c r="BG93" s="214">
        <f>IF(N93="zákl. přenesená",J93,0)</f>
        <v>0</v>
      </c>
      <c r="BH93" s="214">
        <f>IF(N93="sníž. přenesená",J93,0)</f>
        <v>0</v>
      </c>
      <c r="BI93" s="214">
        <f>IF(N93="nulová",J93,0)</f>
        <v>0</v>
      </c>
      <c r="BJ93" s="16" t="s">
        <v>80</v>
      </c>
      <c r="BK93" s="214">
        <f>ROUND(I93*H93,2)</f>
        <v>0</v>
      </c>
      <c r="BL93" s="16" t="s">
        <v>253</v>
      </c>
      <c r="BM93" s="16" t="s">
        <v>1251</v>
      </c>
    </row>
    <row r="94" s="1" customFormat="1" ht="16.5" customHeight="1">
      <c r="B94" s="37"/>
      <c r="C94" s="203" t="s">
        <v>193</v>
      </c>
      <c r="D94" s="203" t="s">
        <v>148</v>
      </c>
      <c r="E94" s="204" t="s">
        <v>1252</v>
      </c>
      <c r="F94" s="205" t="s">
        <v>1253</v>
      </c>
      <c r="G94" s="206" t="s">
        <v>274</v>
      </c>
      <c r="H94" s="207">
        <v>1</v>
      </c>
      <c r="I94" s="208"/>
      <c r="J94" s="209">
        <f>ROUND(I94*H94,2)</f>
        <v>0</v>
      </c>
      <c r="K94" s="205" t="s">
        <v>152</v>
      </c>
      <c r="L94" s="42"/>
      <c r="M94" s="210" t="s">
        <v>19</v>
      </c>
      <c r="N94" s="211" t="s">
        <v>43</v>
      </c>
      <c r="O94" s="78"/>
      <c r="P94" s="212">
        <f>O94*H94</f>
        <v>0</v>
      </c>
      <c r="Q94" s="212">
        <v>0.0020400000000000001</v>
      </c>
      <c r="R94" s="212">
        <f>Q94*H94</f>
        <v>0.0020400000000000001</v>
      </c>
      <c r="S94" s="212">
        <v>0</v>
      </c>
      <c r="T94" s="213">
        <f>S94*H94</f>
        <v>0</v>
      </c>
      <c r="AR94" s="16" t="s">
        <v>253</v>
      </c>
      <c r="AT94" s="16" t="s">
        <v>148</v>
      </c>
      <c r="AU94" s="16" t="s">
        <v>82</v>
      </c>
      <c r="AY94" s="16" t="s">
        <v>145</v>
      </c>
      <c r="BE94" s="214">
        <f>IF(N94="základní",J94,0)</f>
        <v>0</v>
      </c>
      <c r="BF94" s="214">
        <f>IF(N94="snížená",J94,0)</f>
        <v>0</v>
      </c>
      <c r="BG94" s="214">
        <f>IF(N94="zákl. přenesená",J94,0)</f>
        <v>0</v>
      </c>
      <c r="BH94" s="214">
        <f>IF(N94="sníž. přenesená",J94,0)</f>
        <v>0</v>
      </c>
      <c r="BI94" s="214">
        <f>IF(N94="nulová",J94,0)</f>
        <v>0</v>
      </c>
      <c r="BJ94" s="16" t="s">
        <v>80</v>
      </c>
      <c r="BK94" s="214">
        <f>ROUND(I94*H94,2)</f>
        <v>0</v>
      </c>
      <c r="BL94" s="16" t="s">
        <v>253</v>
      </c>
      <c r="BM94" s="16" t="s">
        <v>1254</v>
      </c>
    </row>
    <row r="95" s="1" customFormat="1" ht="16.5" customHeight="1">
      <c r="B95" s="37"/>
      <c r="C95" s="203" t="s">
        <v>199</v>
      </c>
      <c r="D95" s="203" t="s">
        <v>148</v>
      </c>
      <c r="E95" s="204" t="s">
        <v>1255</v>
      </c>
      <c r="F95" s="205" t="s">
        <v>1256</v>
      </c>
      <c r="G95" s="206" t="s">
        <v>223</v>
      </c>
      <c r="H95" s="207">
        <v>30</v>
      </c>
      <c r="I95" s="208"/>
      <c r="J95" s="209">
        <f>ROUND(I95*H95,2)</f>
        <v>0</v>
      </c>
      <c r="K95" s="205" t="s">
        <v>152</v>
      </c>
      <c r="L95" s="42"/>
      <c r="M95" s="210" t="s">
        <v>19</v>
      </c>
      <c r="N95" s="211" t="s">
        <v>43</v>
      </c>
      <c r="O95" s="78"/>
      <c r="P95" s="212">
        <f>O95*H95</f>
        <v>0</v>
      </c>
      <c r="Q95" s="212">
        <v>0.0012600000000000001</v>
      </c>
      <c r="R95" s="212">
        <f>Q95*H95</f>
        <v>0.0378</v>
      </c>
      <c r="S95" s="212">
        <v>0</v>
      </c>
      <c r="T95" s="213">
        <f>S95*H95</f>
        <v>0</v>
      </c>
      <c r="AR95" s="16" t="s">
        <v>253</v>
      </c>
      <c r="AT95" s="16" t="s">
        <v>148</v>
      </c>
      <c r="AU95" s="16" t="s">
        <v>82</v>
      </c>
      <c r="AY95" s="16" t="s">
        <v>145</v>
      </c>
      <c r="BE95" s="214">
        <f>IF(N95="základní",J95,0)</f>
        <v>0</v>
      </c>
      <c r="BF95" s="214">
        <f>IF(N95="snížená",J95,0)</f>
        <v>0</v>
      </c>
      <c r="BG95" s="214">
        <f>IF(N95="zákl. přenesená",J95,0)</f>
        <v>0</v>
      </c>
      <c r="BH95" s="214">
        <f>IF(N95="sníž. přenesená",J95,0)</f>
        <v>0</v>
      </c>
      <c r="BI95" s="214">
        <f>IF(N95="nulová",J95,0)</f>
        <v>0</v>
      </c>
      <c r="BJ95" s="16" t="s">
        <v>80</v>
      </c>
      <c r="BK95" s="214">
        <f>ROUND(I95*H95,2)</f>
        <v>0</v>
      </c>
      <c r="BL95" s="16" t="s">
        <v>253</v>
      </c>
      <c r="BM95" s="16" t="s">
        <v>1257</v>
      </c>
    </row>
    <row r="96" s="1" customFormat="1">
      <c r="B96" s="37"/>
      <c r="C96" s="38"/>
      <c r="D96" s="217" t="s">
        <v>173</v>
      </c>
      <c r="E96" s="38"/>
      <c r="F96" s="248" t="s">
        <v>1258</v>
      </c>
      <c r="G96" s="38"/>
      <c r="H96" s="38"/>
      <c r="I96" s="129"/>
      <c r="J96" s="38"/>
      <c r="K96" s="38"/>
      <c r="L96" s="42"/>
      <c r="M96" s="249"/>
      <c r="N96" s="78"/>
      <c r="O96" s="78"/>
      <c r="P96" s="78"/>
      <c r="Q96" s="78"/>
      <c r="R96" s="78"/>
      <c r="S96" s="78"/>
      <c r="T96" s="79"/>
      <c r="AT96" s="16" t="s">
        <v>173</v>
      </c>
      <c r="AU96" s="16" t="s">
        <v>82</v>
      </c>
    </row>
    <row r="97" s="1" customFormat="1" ht="16.5" customHeight="1">
      <c r="B97" s="37"/>
      <c r="C97" s="203" t="s">
        <v>205</v>
      </c>
      <c r="D97" s="203" t="s">
        <v>148</v>
      </c>
      <c r="E97" s="204" t="s">
        <v>1259</v>
      </c>
      <c r="F97" s="205" t="s">
        <v>1260</v>
      </c>
      <c r="G97" s="206" t="s">
        <v>223</v>
      </c>
      <c r="H97" s="207">
        <v>84</v>
      </c>
      <c r="I97" s="208"/>
      <c r="J97" s="209">
        <f>ROUND(I97*H97,2)</f>
        <v>0</v>
      </c>
      <c r="K97" s="205" t="s">
        <v>152</v>
      </c>
      <c r="L97" s="42"/>
      <c r="M97" s="210" t="s">
        <v>19</v>
      </c>
      <c r="N97" s="211" t="s">
        <v>43</v>
      </c>
      <c r="O97" s="78"/>
      <c r="P97" s="212">
        <f>O97*H97</f>
        <v>0</v>
      </c>
      <c r="Q97" s="212">
        <v>0.00175</v>
      </c>
      <c r="R97" s="212">
        <f>Q97*H97</f>
        <v>0.14699999999999999</v>
      </c>
      <c r="S97" s="212">
        <v>0</v>
      </c>
      <c r="T97" s="213">
        <f>S97*H97</f>
        <v>0</v>
      </c>
      <c r="AR97" s="16" t="s">
        <v>253</v>
      </c>
      <c r="AT97" s="16" t="s">
        <v>148</v>
      </c>
      <c r="AU97" s="16" t="s">
        <v>82</v>
      </c>
      <c r="AY97" s="16" t="s">
        <v>145</v>
      </c>
      <c r="BE97" s="214">
        <f>IF(N97="základní",J97,0)</f>
        <v>0</v>
      </c>
      <c r="BF97" s="214">
        <f>IF(N97="snížená",J97,0)</f>
        <v>0</v>
      </c>
      <c r="BG97" s="214">
        <f>IF(N97="zákl. přenesená",J97,0)</f>
        <v>0</v>
      </c>
      <c r="BH97" s="214">
        <f>IF(N97="sníž. přenesená",J97,0)</f>
        <v>0</v>
      </c>
      <c r="BI97" s="214">
        <f>IF(N97="nulová",J97,0)</f>
        <v>0</v>
      </c>
      <c r="BJ97" s="16" t="s">
        <v>80</v>
      </c>
      <c r="BK97" s="214">
        <f>ROUND(I97*H97,2)</f>
        <v>0</v>
      </c>
      <c r="BL97" s="16" t="s">
        <v>253</v>
      </c>
      <c r="BM97" s="16" t="s">
        <v>1261</v>
      </c>
    </row>
    <row r="98" s="1" customFormat="1">
      <c r="B98" s="37"/>
      <c r="C98" s="38"/>
      <c r="D98" s="217" t="s">
        <v>173</v>
      </c>
      <c r="E98" s="38"/>
      <c r="F98" s="248" t="s">
        <v>1258</v>
      </c>
      <c r="G98" s="38"/>
      <c r="H98" s="38"/>
      <c r="I98" s="129"/>
      <c r="J98" s="38"/>
      <c r="K98" s="38"/>
      <c r="L98" s="42"/>
      <c r="M98" s="249"/>
      <c r="N98" s="78"/>
      <c r="O98" s="78"/>
      <c r="P98" s="78"/>
      <c r="Q98" s="78"/>
      <c r="R98" s="78"/>
      <c r="S98" s="78"/>
      <c r="T98" s="79"/>
      <c r="AT98" s="16" t="s">
        <v>173</v>
      </c>
      <c r="AU98" s="16" t="s">
        <v>82</v>
      </c>
    </row>
    <row r="99" s="1" customFormat="1" ht="16.5" customHeight="1">
      <c r="B99" s="37"/>
      <c r="C99" s="203" t="s">
        <v>213</v>
      </c>
      <c r="D99" s="203" t="s">
        <v>148</v>
      </c>
      <c r="E99" s="204" t="s">
        <v>1262</v>
      </c>
      <c r="F99" s="205" t="s">
        <v>1263</v>
      </c>
      <c r="G99" s="206" t="s">
        <v>223</v>
      </c>
      <c r="H99" s="207">
        <v>42</v>
      </c>
      <c r="I99" s="208"/>
      <c r="J99" s="209">
        <f>ROUND(I99*H99,2)</f>
        <v>0</v>
      </c>
      <c r="K99" s="205" t="s">
        <v>152</v>
      </c>
      <c r="L99" s="42"/>
      <c r="M99" s="210" t="s">
        <v>19</v>
      </c>
      <c r="N99" s="211" t="s">
        <v>43</v>
      </c>
      <c r="O99" s="78"/>
      <c r="P99" s="212">
        <f>O99*H99</f>
        <v>0</v>
      </c>
      <c r="Q99" s="212">
        <v>0.0027399999999999998</v>
      </c>
      <c r="R99" s="212">
        <f>Q99*H99</f>
        <v>0.11507999999999999</v>
      </c>
      <c r="S99" s="212">
        <v>0</v>
      </c>
      <c r="T99" s="213">
        <f>S99*H99</f>
        <v>0</v>
      </c>
      <c r="AR99" s="16" t="s">
        <v>253</v>
      </c>
      <c r="AT99" s="16" t="s">
        <v>148</v>
      </c>
      <c r="AU99" s="16" t="s">
        <v>82</v>
      </c>
      <c r="AY99" s="16" t="s">
        <v>145</v>
      </c>
      <c r="BE99" s="214">
        <f>IF(N99="základní",J99,0)</f>
        <v>0</v>
      </c>
      <c r="BF99" s="214">
        <f>IF(N99="snížená",J99,0)</f>
        <v>0</v>
      </c>
      <c r="BG99" s="214">
        <f>IF(N99="zákl. přenesená",J99,0)</f>
        <v>0</v>
      </c>
      <c r="BH99" s="214">
        <f>IF(N99="sníž. přenesená",J99,0)</f>
        <v>0</v>
      </c>
      <c r="BI99" s="214">
        <f>IF(N99="nulová",J99,0)</f>
        <v>0</v>
      </c>
      <c r="BJ99" s="16" t="s">
        <v>80</v>
      </c>
      <c r="BK99" s="214">
        <f>ROUND(I99*H99,2)</f>
        <v>0</v>
      </c>
      <c r="BL99" s="16" t="s">
        <v>253</v>
      </c>
      <c r="BM99" s="16" t="s">
        <v>1264</v>
      </c>
    </row>
    <row r="100" s="1" customFormat="1">
      <c r="B100" s="37"/>
      <c r="C100" s="38"/>
      <c r="D100" s="217" t="s">
        <v>173</v>
      </c>
      <c r="E100" s="38"/>
      <c r="F100" s="248" t="s">
        <v>1258</v>
      </c>
      <c r="G100" s="38"/>
      <c r="H100" s="38"/>
      <c r="I100" s="129"/>
      <c r="J100" s="38"/>
      <c r="K100" s="38"/>
      <c r="L100" s="42"/>
      <c r="M100" s="249"/>
      <c r="N100" s="78"/>
      <c r="O100" s="78"/>
      <c r="P100" s="78"/>
      <c r="Q100" s="78"/>
      <c r="R100" s="78"/>
      <c r="S100" s="78"/>
      <c r="T100" s="79"/>
      <c r="AT100" s="16" t="s">
        <v>173</v>
      </c>
      <c r="AU100" s="16" t="s">
        <v>82</v>
      </c>
    </row>
    <row r="101" s="1" customFormat="1" ht="16.5" customHeight="1">
      <c r="B101" s="37"/>
      <c r="C101" s="203" t="s">
        <v>220</v>
      </c>
      <c r="D101" s="203" t="s">
        <v>148</v>
      </c>
      <c r="E101" s="204" t="s">
        <v>1265</v>
      </c>
      <c r="F101" s="205" t="s">
        <v>1266</v>
      </c>
      <c r="G101" s="206" t="s">
        <v>223</v>
      </c>
      <c r="H101" s="207">
        <v>21</v>
      </c>
      <c r="I101" s="208"/>
      <c r="J101" s="209">
        <f>ROUND(I101*H101,2)</f>
        <v>0</v>
      </c>
      <c r="K101" s="205" t="s">
        <v>152</v>
      </c>
      <c r="L101" s="42"/>
      <c r="M101" s="210" t="s">
        <v>19</v>
      </c>
      <c r="N101" s="211" t="s">
        <v>43</v>
      </c>
      <c r="O101" s="78"/>
      <c r="P101" s="212">
        <f>O101*H101</f>
        <v>0</v>
      </c>
      <c r="Q101" s="212">
        <v>0.0012099999999999999</v>
      </c>
      <c r="R101" s="212">
        <f>Q101*H101</f>
        <v>0.025409999999999999</v>
      </c>
      <c r="S101" s="212">
        <v>0</v>
      </c>
      <c r="T101" s="213">
        <f>S101*H101</f>
        <v>0</v>
      </c>
      <c r="AR101" s="16" t="s">
        <v>253</v>
      </c>
      <c r="AT101" s="16" t="s">
        <v>148</v>
      </c>
      <c r="AU101" s="16" t="s">
        <v>82</v>
      </c>
      <c r="AY101" s="16" t="s">
        <v>145</v>
      </c>
      <c r="BE101" s="214">
        <f>IF(N101="základní",J101,0)</f>
        <v>0</v>
      </c>
      <c r="BF101" s="214">
        <f>IF(N101="snížená",J101,0)</f>
        <v>0</v>
      </c>
      <c r="BG101" s="214">
        <f>IF(N101="zákl. přenesená",J101,0)</f>
        <v>0</v>
      </c>
      <c r="BH101" s="214">
        <f>IF(N101="sníž. přenesená",J101,0)</f>
        <v>0</v>
      </c>
      <c r="BI101" s="214">
        <f>IF(N101="nulová",J101,0)</f>
        <v>0</v>
      </c>
      <c r="BJ101" s="16" t="s">
        <v>80</v>
      </c>
      <c r="BK101" s="214">
        <f>ROUND(I101*H101,2)</f>
        <v>0</v>
      </c>
      <c r="BL101" s="16" t="s">
        <v>253</v>
      </c>
      <c r="BM101" s="16" t="s">
        <v>1267</v>
      </c>
    </row>
    <row r="102" s="1" customFormat="1">
      <c r="B102" s="37"/>
      <c r="C102" s="38"/>
      <c r="D102" s="217" t="s">
        <v>173</v>
      </c>
      <c r="E102" s="38"/>
      <c r="F102" s="248" t="s">
        <v>1258</v>
      </c>
      <c r="G102" s="38"/>
      <c r="H102" s="38"/>
      <c r="I102" s="129"/>
      <c r="J102" s="38"/>
      <c r="K102" s="38"/>
      <c r="L102" s="42"/>
      <c r="M102" s="249"/>
      <c r="N102" s="78"/>
      <c r="O102" s="78"/>
      <c r="P102" s="78"/>
      <c r="Q102" s="78"/>
      <c r="R102" s="78"/>
      <c r="S102" s="78"/>
      <c r="T102" s="79"/>
      <c r="AT102" s="16" t="s">
        <v>173</v>
      </c>
      <c r="AU102" s="16" t="s">
        <v>82</v>
      </c>
    </row>
    <row r="103" s="1" customFormat="1" ht="16.5" customHeight="1">
      <c r="B103" s="37"/>
      <c r="C103" s="203" t="s">
        <v>227</v>
      </c>
      <c r="D103" s="203" t="s">
        <v>148</v>
      </c>
      <c r="E103" s="204" t="s">
        <v>1268</v>
      </c>
      <c r="F103" s="205" t="s">
        <v>1269</v>
      </c>
      <c r="G103" s="206" t="s">
        <v>223</v>
      </c>
      <c r="H103" s="207">
        <v>1</v>
      </c>
      <c r="I103" s="208"/>
      <c r="J103" s="209">
        <f>ROUND(I103*H103,2)</f>
        <v>0</v>
      </c>
      <c r="K103" s="205" t="s">
        <v>152</v>
      </c>
      <c r="L103" s="42"/>
      <c r="M103" s="210" t="s">
        <v>19</v>
      </c>
      <c r="N103" s="211" t="s">
        <v>43</v>
      </c>
      <c r="O103" s="78"/>
      <c r="P103" s="212">
        <f>O103*H103</f>
        <v>0</v>
      </c>
      <c r="Q103" s="212">
        <v>0.00089999999999999998</v>
      </c>
      <c r="R103" s="212">
        <f>Q103*H103</f>
        <v>0.00089999999999999998</v>
      </c>
      <c r="S103" s="212">
        <v>0</v>
      </c>
      <c r="T103" s="213">
        <f>S103*H103</f>
        <v>0</v>
      </c>
      <c r="AR103" s="16" t="s">
        <v>253</v>
      </c>
      <c r="AT103" s="16" t="s">
        <v>148</v>
      </c>
      <c r="AU103" s="16" t="s">
        <v>82</v>
      </c>
      <c r="AY103" s="16" t="s">
        <v>145</v>
      </c>
      <c r="BE103" s="214">
        <f>IF(N103="základní",J103,0)</f>
        <v>0</v>
      </c>
      <c r="BF103" s="214">
        <f>IF(N103="snížená",J103,0)</f>
        <v>0</v>
      </c>
      <c r="BG103" s="214">
        <f>IF(N103="zákl. přenesená",J103,0)</f>
        <v>0</v>
      </c>
      <c r="BH103" s="214">
        <f>IF(N103="sníž. přenesená",J103,0)</f>
        <v>0</v>
      </c>
      <c r="BI103" s="214">
        <f>IF(N103="nulová",J103,0)</f>
        <v>0</v>
      </c>
      <c r="BJ103" s="16" t="s">
        <v>80</v>
      </c>
      <c r="BK103" s="214">
        <f>ROUND(I103*H103,2)</f>
        <v>0</v>
      </c>
      <c r="BL103" s="16" t="s">
        <v>253</v>
      </c>
      <c r="BM103" s="16" t="s">
        <v>1270</v>
      </c>
    </row>
    <row r="104" s="1" customFormat="1">
      <c r="B104" s="37"/>
      <c r="C104" s="38"/>
      <c r="D104" s="217" t="s">
        <v>173</v>
      </c>
      <c r="E104" s="38"/>
      <c r="F104" s="248" t="s">
        <v>1258</v>
      </c>
      <c r="G104" s="38"/>
      <c r="H104" s="38"/>
      <c r="I104" s="129"/>
      <c r="J104" s="38"/>
      <c r="K104" s="38"/>
      <c r="L104" s="42"/>
      <c r="M104" s="249"/>
      <c r="N104" s="78"/>
      <c r="O104" s="78"/>
      <c r="P104" s="78"/>
      <c r="Q104" s="78"/>
      <c r="R104" s="78"/>
      <c r="S104" s="78"/>
      <c r="T104" s="79"/>
      <c r="AT104" s="16" t="s">
        <v>173</v>
      </c>
      <c r="AU104" s="16" t="s">
        <v>82</v>
      </c>
    </row>
    <row r="105" s="1" customFormat="1" ht="16.5" customHeight="1">
      <c r="B105" s="37"/>
      <c r="C105" s="203" t="s">
        <v>233</v>
      </c>
      <c r="D105" s="203" t="s">
        <v>148</v>
      </c>
      <c r="E105" s="204" t="s">
        <v>1271</v>
      </c>
      <c r="F105" s="205" t="s">
        <v>1272</v>
      </c>
      <c r="G105" s="206" t="s">
        <v>274</v>
      </c>
      <c r="H105" s="207">
        <v>2</v>
      </c>
      <c r="I105" s="208"/>
      <c r="J105" s="209">
        <f>ROUND(I105*H105,2)</f>
        <v>0</v>
      </c>
      <c r="K105" s="205" t="s">
        <v>152</v>
      </c>
      <c r="L105" s="42"/>
      <c r="M105" s="210" t="s">
        <v>19</v>
      </c>
      <c r="N105" s="211" t="s">
        <v>43</v>
      </c>
      <c r="O105" s="78"/>
      <c r="P105" s="212">
        <f>O105*H105</f>
        <v>0</v>
      </c>
      <c r="Q105" s="212">
        <v>0.00089999999999999998</v>
      </c>
      <c r="R105" s="212">
        <f>Q105*H105</f>
        <v>0.0018</v>
      </c>
      <c r="S105" s="212">
        <v>0</v>
      </c>
      <c r="T105" s="213">
        <f>S105*H105</f>
        <v>0</v>
      </c>
      <c r="AR105" s="16" t="s">
        <v>253</v>
      </c>
      <c r="AT105" s="16" t="s">
        <v>148</v>
      </c>
      <c r="AU105" s="16" t="s">
        <v>82</v>
      </c>
      <c r="AY105" s="16" t="s">
        <v>145</v>
      </c>
      <c r="BE105" s="214">
        <f>IF(N105="základní",J105,0)</f>
        <v>0</v>
      </c>
      <c r="BF105" s="214">
        <f>IF(N105="snížená",J105,0)</f>
        <v>0</v>
      </c>
      <c r="BG105" s="214">
        <f>IF(N105="zákl. přenesená",J105,0)</f>
        <v>0</v>
      </c>
      <c r="BH105" s="214">
        <f>IF(N105="sníž. přenesená",J105,0)</f>
        <v>0</v>
      </c>
      <c r="BI105" s="214">
        <f>IF(N105="nulová",J105,0)</f>
        <v>0</v>
      </c>
      <c r="BJ105" s="16" t="s">
        <v>80</v>
      </c>
      <c r="BK105" s="214">
        <f>ROUND(I105*H105,2)</f>
        <v>0</v>
      </c>
      <c r="BL105" s="16" t="s">
        <v>253</v>
      </c>
      <c r="BM105" s="16" t="s">
        <v>1273</v>
      </c>
    </row>
    <row r="106" s="1" customFormat="1" ht="16.5" customHeight="1">
      <c r="B106" s="37"/>
      <c r="C106" s="203" t="s">
        <v>241</v>
      </c>
      <c r="D106" s="203" t="s">
        <v>148</v>
      </c>
      <c r="E106" s="204" t="s">
        <v>1274</v>
      </c>
      <c r="F106" s="205" t="s">
        <v>1275</v>
      </c>
      <c r="G106" s="206" t="s">
        <v>274</v>
      </c>
      <c r="H106" s="207">
        <v>5</v>
      </c>
      <c r="I106" s="208"/>
      <c r="J106" s="209">
        <f>ROUND(I106*H106,2)</f>
        <v>0</v>
      </c>
      <c r="K106" s="205" t="s">
        <v>19</v>
      </c>
      <c r="L106" s="42"/>
      <c r="M106" s="210" t="s">
        <v>19</v>
      </c>
      <c r="N106" s="211" t="s">
        <v>43</v>
      </c>
      <c r="O106" s="78"/>
      <c r="P106" s="212">
        <f>O106*H106</f>
        <v>0</v>
      </c>
      <c r="Q106" s="212">
        <v>0.00189</v>
      </c>
      <c r="R106" s="212">
        <f>Q106*H106</f>
        <v>0.0094500000000000001</v>
      </c>
      <c r="S106" s="212">
        <v>0</v>
      </c>
      <c r="T106" s="213">
        <f>S106*H106</f>
        <v>0</v>
      </c>
      <c r="AR106" s="16" t="s">
        <v>253</v>
      </c>
      <c r="AT106" s="16" t="s">
        <v>148</v>
      </c>
      <c r="AU106" s="16" t="s">
        <v>82</v>
      </c>
      <c r="AY106" s="16" t="s">
        <v>145</v>
      </c>
      <c r="BE106" s="214">
        <f>IF(N106="základní",J106,0)</f>
        <v>0</v>
      </c>
      <c r="BF106" s="214">
        <f>IF(N106="snížená",J106,0)</f>
        <v>0</v>
      </c>
      <c r="BG106" s="214">
        <f>IF(N106="zákl. přenesená",J106,0)</f>
        <v>0</v>
      </c>
      <c r="BH106" s="214">
        <f>IF(N106="sníž. přenesená",J106,0)</f>
        <v>0</v>
      </c>
      <c r="BI106" s="214">
        <f>IF(N106="nulová",J106,0)</f>
        <v>0</v>
      </c>
      <c r="BJ106" s="16" t="s">
        <v>80</v>
      </c>
      <c r="BK106" s="214">
        <f>ROUND(I106*H106,2)</f>
        <v>0</v>
      </c>
      <c r="BL106" s="16" t="s">
        <v>253</v>
      </c>
      <c r="BM106" s="16" t="s">
        <v>1276</v>
      </c>
    </row>
    <row r="107" s="1" customFormat="1" ht="16.5" customHeight="1">
      <c r="B107" s="37"/>
      <c r="C107" s="203" t="s">
        <v>8</v>
      </c>
      <c r="D107" s="203" t="s">
        <v>148</v>
      </c>
      <c r="E107" s="204" t="s">
        <v>1277</v>
      </c>
      <c r="F107" s="205" t="s">
        <v>1278</v>
      </c>
      <c r="G107" s="206" t="s">
        <v>223</v>
      </c>
      <c r="H107" s="207">
        <v>114</v>
      </c>
      <c r="I107" s="208"/>
      <c r="J107" s="209">
        <f>ROUND(I107*H107,2)</f>
        <v>0</v>
      </c>
      <c r="K107" s="205" t="s">
        <v>152</v>
      </c>
      <c r="L107" s="42"/>
      <c r="M107" s="210" t="s">
        <v>19</v>
      </c>
      <c r="N107" s="211" t="s">
        <v>43</v>
      </c>
      <c r="O107" s="78"/>
      <c r="P107" s="212">
        <f>O107*H107</f>
        <v>0</v>
      </c>
      <c r="Q107" s="212">
        <v>0</v>
      </c>
      <c r="R107" s="212">
        <f>Q107*H107</f>
        <v>0</v>
      </c>
      <c r="S107" s="212">
        <v>0</v>
      </c>
      <c r="T107" s="213">
        <f>S107*H107</f>
        <v>0</v>
      </c>
      <c r="AR107" s="16" t="s">
        <v>253</v>
      </c>
      <c r="AT107" s="16" t="s">
        <v>148</v>
      </c>
      <c r="AU107" s="16" t="s">
        <v>82</v>
      </c>
      <c r="AY107" s="16" t="s">
        <v>145</v>
      </c>
      <c r="BE107" s="214">
        <f>IF(N107="základní",J107,0)</f>
        <v>0</v>
      </c>
      <c r="BF107" s="214">
        <f>IF(N107="snížená",J107,0)</f>
        <v>0</v>
      </c>
      <c r="BG107" s="214">
        <f>IF(N107="zákl. přenesená",J107,0)</f>
        <v>0</v>
      </c>
      <c r="BH107" s="214">
        <f>IF(N107="sníž. přenesená",J107,0)</f>
        <v>0</v>
      </c>
      <c r="BI107" s="214">
        <f>IF(N107="nulová",J107,0)</f>
        <v>0</v>
      </c>
      <c r="BJ107" s="16" t="s">
        <v>80</v>
      </c>
      <c r="BK107" s="214">
        <f>ROUND(I107*H107,2)</f>
        <v>0</v>
      </c>
      <c r="BL107" s="16" t="s">
        <v>253</v>
      </c>
      <c r="BM107" s="16" t="s">
        <v>1279</v>
      </c>
    </row>
    <row r="108" s="1" customFormat="1">
      <c r="B108" s="37"/>
      <c r="C108" s="38"/>
      <c r="D108" s="217" t="s">
        <v>173</v>
      </c>
      <c r="E108" s="38"/>
      <c r="F108" s="248" t="s">
        <v>1280</v>
      </c>
      <c r="G108" s="38"/>
      <c r="H108" s="38"/>
      <c r="I108" s="129"/>
      <c r="J108" s="38"/>
      <c r="K108" s="38"/>
      <c r="L108" s="42"/>
      <c r="M108" s="249"/>
      <c r="N108" s="78"/>
      <c r="O108" s="78"/>
      <c r="P108" s="78"/>
      <c r="Q108" s="78"/>
      <c r="R108" s="78"/>
      <c r="S108" s="78"/>
      <c r="T108" s="79"/>
      <c r="AT108" s="16" t="s">
        <v>173</v>
      </c>
      <c r="AU108" s="16" t="s">
        <v>82</v>
      </c>
    </row>
    <row r="109" s="1" customFormat="1" ht="16.5" customHeight="1">
      <c r="B109" s="37"/>
      <c r="C109" s="203" t="s">
        <v>253</v>
      </c>
      <c r="D109" s="203" t="s">
        <v>148</v>
      </c>
      <c r="E109" s="204" t="s">
        <v>1281</v>
      </c>
      <c r="F109" s="205" t="s">
        <v>1282</v>
      </c>
      <c r="G109" s="206" t="s">
        <v>223</v>
      </c>
      <c r="H109" s="207">
        <v>42</v>
      </c>
      <c r="I109" s="208"/>
      <c r="J109" s="209">
        <f>ROUND(I109*H109,2)</f>
        <v>0</v>
      </c>
      <c r="K109" s="205" t="s">
        <v>152</v>
      </c>
      <c r="L109" s="42"/>
      <c r="M109" s="210" t="s">
        <v>19</v>
      </c>
      <c r="N109" s="211" t="s">
        <v>43</v>
      </c>
      <c r="O109" s="78"/>
      <c r="P109" s="212">
        <f>O109*H109</f>
        <v>0</v>
      </c>
      <c r="Q109" s="212">
        <v>0</v>
      </c>
      <c r="R109" s="212">
        <f>Q109*H109</f>
        <v>0</v>
      </c>
      <c r="S109" s="212">
        <v>0</v>
      </c>
      <c r="T109" s="213">
        <f>S109*H109</f>
        <v>0</v>
      </c>
      <c r="AR109" s="16" t="s">
        <v>253</v>
      </c>
      <c r="AT109" s="16" t="s">
        <v>148</v>
      </c>
      <c r="AU109" s="16" t="s">
        <v>82</v>
      </c>
      <c r="AY109" s="16" t="s">
        <v>145</v>
      </c>
      <c r="BE109" s="214">
        <f>IF(N109="základní",J109,0)</f>
        <v>0</v>
      </c>
      <c r="BF109" s="214">
        <f>IF(N109="snížená",J109,0)</f>
        <v>0</v>
      </c>
      <c r="BG109" s="214">
        <f>IF(N109="zákl. přenesená",J109,0)</f>
        <v>0</v>
      </c>
      <c r="BH109" s="214">
        <f>IF(N109="sníž. přenesená",J109,0)</f>
        <v>0</v>
      </c>
      <c r="BI109" s="214">
        <f>IF(N109="nulová",J109,0)</f>
        <v>0</v>
      </c>
      <c r="BJ109" s="16" t="s">
        <v>80</v>
      </c>
      <c r="BK109" s="214">
        <f>ROUND(I109*H109,2)</f>
        <v>0</v>
      </c>
      <c r="BL109" s="16" t="s">
        <v>253</v>
      </c>
      <c r="BM109" s="16" t="s">
        <v>1283</v>
      </c>
    </row>
    <row r="110" s="1" customFormat="1">
      <c r="B110" s="37"/>
      <c r="C110" s="38"/>
      <c r="D110" s="217" t="s">
        <v>173</v>
      </c>
      <c r="E110" s="38"/>
      <c r="F110" s="248" t="s">
        <v>1280</v>
      </c>
      <c r="G110" s="38"/>
      <c r="H110" s="38"/>
      <c r="I110" s="129"/>
      <c r="J110" s="38"/>
      <c r="K110" s="38"/>
      <c r="L110" s="42"/>
      <c r="M110" s="249"/>
      <c r="N110" s="78"/>
      <c r="O110" s="78"/>
      <c r="P110" s="78"/>
      <c r="Q110" s="78"/>
      <c r="R110" s="78"/>
      <c r="S110" s="78"/>
      <c r="T110" s="79"/>
      <c r="AT110" s="16" t="s">
        <v>173</v>
      </c>
      <c r="AU110" s="16" t="s">
        <v>82</v>
      </c>
    </row>
    <row r="111" s="1" customFormat="1" ht="16.5" customHeight="1">
      <c r="B111" s="37"/>
      <c r="C111" s="203" t="s">
        <v>260</v>
      </c>
      <c r="D111" s="203" t="s">
        <v>148</v>
      </c>
      <c r="E111" s="204" t="s">
        <v>1284</v>
      </c>
      <c r="F111" s="205" t="s">
        <v>1285</v>
      </c>
      <c r="G111" s="206" t="s">
        <v>223</v>
      </c>
      <c r="H111" s="207">
        <v>22</v>
      </c>
      <c r="I111" s="208"/>
      <c r="J111" s="209">
        <f>ROUND(I111*H111,2)</f>
        <v>0</v>
      </c>
      <c r="K111" s="205" t="s">
        <v>152</v>
      </c>
      <c r="L111" s="42"/>
      <c r="M111" s="210" t="s">
        <v>19</v>
      </c>
      <c r="N111" s="211" t="s">
        <v>43</v>
      </c>
      <c r="O111" s="78"/>
      <c r="P111" s="212">
        <f>O111*H111</f>
        <v>0</v>
      </c>
      <c r="Q111" s="212">
        <v>0</v>
      </c>
      <c r="R111" s="212">
        <f>Q111*H111</f>
        <v>0</v>
      </c>
      <c r="S111" s="212">
        <v>0</v>
      </c>
      <c r="T111" s="213">
        <f>S111*H111</f>
        <v>0</v>
      </c>
      <c r="AR111" s="16" t="s">
        <v>253</v>
      </c>
      <c r="AT111" s="16" t="s">
        <v>148</v>
      </c>
      <c r="AU111" s="16" t="s">
        <v>82</v>
      </c>
      <c r="AY111" s="16" t="s">
        <v>145</v>
      </c>
      <c r="BE111" s="214">
        <f>IF(N111="základní",J111,0)</f>
        <v>0</v>
      </c>
      <c r="BF111" s="214">
        <f>IF(N111="snížená",J111,0)</f>
        <v>0</v>
      </c>
      <c r="BG111" s="214">
        <f>IF(N111="zákl. přenesená",J111,0)</f>
        <v>0</v>
      </c>
      <c r="BH111" s="214">
        <f>IF(N111="sníž. přenesená",J111,0)</f>
        <v>0</v>
      </c>
      <c r="BI111" s="214">
        <f>IF(N111="nulová",J111,0)</f>
        <v>0</v>
      </c>
      <c r="BJ111" s="16" t="s">
        <v>80</v>
      </c>
      <c r="BK111" s="214">
        <f>ROUND(I111*H111,2)</f>
        <v>0</v>
      </c>
      <c r="BL111" s="16" t="s">
        <v>253</v>
      </c>
      <c r="BM111" s="16" t="s">
        <v>1286</v>
      </c>
    </row>
    <row r="112" s="1" customFormat="1">
      <c r="B112" s="37"/>
      <c r="C112" s="38"/>
      <c r="D112" s="217" t="s">
        <v>173</v>
      </c>
      <c r="E112" s="38"/>
      <c r="F112" s="248" t="s">
        <v>1280</v>
      </c>
      <c r="G112" s="38"/>
      <c r="H112" s="38"/>
      <c r="I112" s="129"/>
      <c r="J112" s="38"/>
      <c r="K112" s="38"/>
      <c r="L112" s="42"/>
      <c r="M112" s="249"/>
      <c r="N112" s="78"/>
      <c r="O112" s="78"/>
      <c r="P112" s="78"/>
      <c r="Q112" s="78"/>
      <c r="R112" s="78"/>
      <c r="S112" s="78"/>
      <c r="T112" s="79"/>
      <c r="AT112" s="16" t="s">
        <v>173</v>
      </c>
      <c r="AU112" s="16" t="s">
        <v>82</v>
      </c>
    </row>
    <row r="113" s="1" customFormat="1" ht="16.5" customHeight="1">
      <c r="B113" s="37"/>
      <c r="C113" s="203" t="s">
        <v>264</v>
      </c>
      <c r="D113" s="203" t="s">
        <v>148</v>
      </c>
      <c r="E113" s="204" t="s">
        <v>1287</v>
      </c>
      <c r="F113" s="205" t="s">
        <v>1288</v>
      </c>
      <c r="G113" s="206" t="s">
        <v>223</v>
      </c>
      <c r="H113" s="207">
        <v>30</v>
      </c>
      <c r="I113" s="208"/>
      <c r="J113" s="209">
        <f>ROUND(I113*H113,2)</f>
        <v>0</v>
      </c>
      <c r="K113" s="205" t="s">
        <v>152</v>
      </c>
      <c r="L113" s="42"/>
      <c r="M113" s="210" t="s">
        <v>19</v>
      </c>
      <c r="N113" s="211" t="s">
        <v>43</v>
      </c>
      <c r="O113" s="78"/>
      <c r="P113" s="212">
        <f>O113*H113</f>
        <v>0</v>
      </c>
      <c r="Q113" s="212">
        <v>0</v>
      </c>
      <c r="R113" s="212">
        <f>Q113*H113</f>
        <v>0</v>
      </c>
      <c r="S113" s="212">
        <v>0</v>
      </c>
      <c r="T113" s="213">
        <f>S113*H113</f>
        <v>0</v>
      </c>
      <c r="AR113" s="16" t="s">
        <v>253</v>
      </c>
      <c r="AT113" s="16" t="s">
        <v>148</v>
      </c>
      <c r="AU113" s="16" t="s">
        <v>82</v>
      </c>
      <c r="AY113" s="16" t="s">
        <v>145</v>
      </c>
      <c r="BE113" s="214">
        <f>IF(N113="základní",J113,0)</f>
        <v>0</v>
      </c>
      <c r="BF113" s="214">
        <f>IF(N113="snížená",J113,0)</f>
        <v>0</v>
      </c>
      <c r="BG113" s="214">
        <f>IF(N113="zákl. přenesená",J113,0)</f>
        <v>0</v>
      </c>
      <c r="BH113" s="214">
        <f>IF(N113="sníž. přenesená",J113,0)</f>
        <v>0</v>
      </c>
      <c r="BI113" s="214">
        <f>IF(N113="nulová",J113,0)</f>
        <v>0</v>
      </c>
      <c r="BJ113" s="16" t="s">
        <v>80</v>
      </c>
      <c r="BK113" s="214">
        <f>ROUND(I113*H113,2)</f>
        <v>0</v>
      </c>
      <c r="BL113" s="16" t="s">
        <v>253</v>
      </c>
      <c r="BM113" s="16" t="s">
        <v>1289</v>
      </c>
    </row>
    <row r="114" s="1" customFormat="1" ht="22.5" customHeight="1">
      <c r="B114" s="37"/>
      <c r="C114" s="203" t="s">
        <v>271</v>
      </c>
      <c r="D114" s="203" t="s">
        <v>148</v>
      </c>
      <c r="E114" s="204" t="s">
        <v>1290</v>
      </c>
      <c r="F114" s="205" t="s">
        <v>1291</v>
      </c>
      <c r="G114" s="206" t="s">
        <v>182</v>
      </c>
      <c r="H114" s="207">
        <v>3.79</v>
      </c>
      <c r="I114" s="208"/>
      <c r="J114" s="209">
        <f>ROUND(I114*H114,2)</f>
        <v>0</v>
      </c>
      <c r="K114" s="205" t="s">
        <v>152</v>
      </c>
      <c r="L114" s="42"/>
      <c r="M114" s="210" t="s">
        <v>19</v>
      </c>
      <c r="N114" s="211" t="s">
        <v>43</v>
      </c>
      <c r="O114" s="78"/>
      <c r="P114" s="212">
        <f>O114*H114</f>
        <v>0</v>
      </c>
      <c r="Q114" s="212">
        <v>0</v>
      </c>
      <c r="R114" s="212">
        <f>Q114*H114</f>
        <v>0</v>
      </c>
      <c r="S114" s="212">
        <v>0</v>
      </c>
      <c r="T114" s="213">
        <f>S114*H114</f>
        <v>0</v>
      </c>
      <c r="AR114" s="16" t="s">
        <v>253</v>
      </c>
      <c r="AT114" s="16" t="s">
        <v>148</v>
      </c>
      <c r="AU114" s="16" t="s">
        <v>82</v>
      </c>
      <c r="AY114" s="16" t="s">
        <v>145</v>
      </c>
      <c r="BE114" s="214">
        <f>IF(N114="základní",J114,0)</f>
        <v>0</v>
      </c>
      <c r="BF114" s="214">
        <f>IF(N114="snížená",J114,0)</f>
        <v>0</v>
      </c>
      <c r="BG114" s="214">
        <f>IF(N114="zákl. přenesená",J114,0)</f>
        <v>0</v>
      </c>
      <c r="BH114" s="214">
        <f>IF(N114="sníž. přenesená",J114,0)</f>
        <v>0</v>
      </c>
      <c r="BI114" s="214">
        <f>IF(N114="nulová",J114,0)</f>
        <v>0</v>
      </c>
      <c r="BJ114" s="16" t="s">
        <v>80</v>
      </c>
      <c r="BK114" s="214">
        <f>ROUND(I114*H114,2)</f>
        <v>0</v>
      </c>
      <c r="BL114" s="16" t="s">
        <v>253</v>
      </c>
      <c r="BM114" s="16" t="s">
        <v>1292</v>
      </c>
    </row>
    <row r="115" s="1" customFormat="1">
      <c r="B115" s="37"/>
      <c r="C115" s="38"/>
      <c r="D115" s="217" t="s">
        <v>173</v>
      </c>
      <c r="E115" s="38"/>
      <c r="F115" s="248" t="s">
        <v>821</v>
      </c>
      <c r="G115" s="38"/>
      <c r="H115" s="38"/>
      <c r="I115" s="129"/>
      <c r="J115" s="38"/>
      <c r="K115" s="38"/>
      <c r="L115" s="42"/>
      <c r="M115" s="260"/>
      <c r="N115" s="261"/>
      <c r="O115" s="261"/>
      <c r="P115" s="261"/>
      <c r="Q115" s="261"/>
      <c r="R115" s="261"/>
      <c r="S115" s="261"/>
      <c r="T115" s="262"/>
      <c r="AT115" s="16" t="s">
        <v>173</v>
      </c>
      <c r="AU115" s="16" t="s">
        <v>82</v>
      </c>
    </row>
    <row r="116" s="1" customFormat="1" ht="6.96" customHeight="1">
      <c r="B116" s="56"/>
      <c r="C116" s="57"/>
      <c r="D116" s="57"/>
      <c r="E116" s="57"/>
      <c r="F116" s="57"/>
      <c r="G116" s="57"/>
      <c r="H116" s="57"/>
      <c r="I116" s="153"/>
      <c r="J116" s="57"/>
      <c r="K116" s="57"/>
      <c r="L116" s="42"/>
    </row>
  </sheetData>
  <sheetProtection sheet="1" autoFilter="0" formatColumns="0" formatRows="0" objects="1" scenarios="1" spinCount="100000" saltValue="XnSFVKFYnUECC3jHLHg/06XwdFdDWwSKt7F+jakKFQgp2U75+kTH3nX9hbakp11y0oC29ZFmsc4gRhfjeFlCwA==" hashValue="Y6ESkiTKz/uluL3/XWS3hXcetTMVP9GXW7rfs1ZasNz2Gp+1qbdEn70z15SUGP/1AhSWnqiLMWJa27oyN3SfLA==" algorithmName="SHA-512" password="CC35"/>
  <autoFilter ref="C82:K115"/>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100</v>
      </c>
    </row>
    <row r="3" ht="6.96" customHeight="1">
      <c r="B3" s="123"/>
      <c r="C3" s="124"/>
      <c r="D3" s="124"/>
      <c r="E3" s="124"/>
      <c r="F3" s="124"/>
      <c r="G3" s="124"/>
      <c r="H3" s="124"/>
      <c r="I3" s="125"/>
      <c r="J3" s="124"/>
      <c r="K3" s="124"/>
      <c r="L3" s="19"/>
      <c r="AT3" s="16" t="s">
        <v>82</v>
      </c>
    </row>
    <row r="4" ht="24.96" customHeight="1">
      <c r="B4" s="19"/>
      <c r="D4" s="126" t="s">
        <v>104</v>
      </c>
      <c r="L4" s="19"/>
      <c r="M4" s="23" t="s">
        <v>10</v>
      </c>
      <c r="AT4" s="16" t="s">
        <v>4</v>
      </c>
    </row>
    <row r="5" ht="6.96" customHeight="1">
      <c r="B5" s="19"/>
      <c r="L5" s="19"/>
    </row>
    <row r="6" ht="12" customHeight="1">
      <c r="B6" s="19"/>
      <c r="D6" s="127" t="s">
        <v>16</v>
      </c>
      <c r="L6" s="19"/>
    </row>
    <row r="7" ht="16.5" customHeight="1">
      <c r="B7" s="19"/>
      <c r="E7" s="128" t="str">
        <f>'Rekapitulace stavby'!K6</f>
        <v>Oddělení následné péče 4 .etapa - Spojovací krček , Stavba č.p.600 na p.č. 750 v k.ú. Stod,</v>
      </c>
      <c r="F7" s="127"/>
      <c r="G7" s="127"/>
      <c r="H7" s="127"/>
      <c r="L7" s="19"/>
    </row>
    <row r="8" s="1" customFormat="1" ht="12" customHeight="1">
      <c r="B8" s="42"/>
      <c r="D8" s="127" t="s">
        <v>105</v>
      </c>
      <c r="I8" s="129"/>
      <c r="L8" s="42"/>
    </row>
    <row r="9" s="1" customFormat="1" ht="36.96" customHeight="1">
      <c r="B9" s="42"/>
      <c r="E9" s="130" t="s">
        <v>1293</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4. 6. 2019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ROUND(J89,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ROUND((SUM(BE89:BE225)),  2)</f>
        <v>0</v>
      </c>
      <c r="I33" s="142">
        <v>0.20999999999999999</v>
      </c>
      <c r="J33" s="141">
        <f>ROUND(((SUM(BE89:BE225))*I33),  2)</f>
        <v>0</v>
      </c>
      <c r="L33" s="42"/>
    </row>
    <row r="34" s="1" customFormat="1" ht="14.4" customHeight="1">
      <c r="B34" s="42"/>
      <c r="E34" s="127" t="s">
        <v>44</v>
      </c>
      <c r="F34" s="141">
        <f>ROUND((SUM(BF89:BF225)),  2)</f>
        <v>0</v>
      </c>
      <c r="I34" s="142">
        <v>0.14999999999999999</v>
      </c>
      <c r="J34" s="141">
        <f>ROUND(((SUM(BF89:BF225))*I34),  2)</f>
        <v>0</v>
      </c>
      <c r="L34" s="42"/>
    </row>
    <row r="35" hidden="1" s="1" customFormat="1" ht="14.4" customHeight="1">
      <c r="B35" s="42"/>
      <c r="E35" s="127" t="s">
        <v>45</v>
      </c>
      <c r="F35" s="141">
        <f>ROUND((SUM(BG89:BG225)),  2)</f>
        <v>0</v>
      </c>
      <c r="I35" s="142">
        <v>0.20999999999999999</v>
      </c>
      <c r="J35" s="141">
        <f>0</f>
        <v>0</v>
      </c>
      <c r="L35" s="42"/>
    </row>
    <row r="36" hidden="1" s="1" customFormat="1" ht="14.4" customHeight="1">
      <c r="B36" s="42"/>
      <c r="E36" s="127" t="s">
        <v>46</v>
      </c>
      <c r="F36" s="141">
        <f>ROUND((SUM(BH89:BH225)),  2)</f>
        <v>0</v>
      </c>
      <c r="I36" s="142">
        <v>0.14999999999999999</v>
      </c>
      <c r="J36" s="141">
        <f>0</f>
        <v>0</v>
      </c>
      <c r="L36" s="42"/>
    </row>
    <row r="37" hidden="1" s="1" customFormat="1" ht="14.4" customHeight="1">
      <c r="B37" s="42"/>
      <c r="E37" s="127" t="s">
        <v>47</v>
      </c>
      <c r="F37" s="141">
        <f>ROUND((SUM(BI89:BI225)),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107</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Oddělení následné péče 4 .etapa - Spojovací krček , Stavba č.p.600 na p.č. 750 v k.ú. Stod,</v>
      </c>
      <c r="F48" s="31"/>
      <c r="G48" s="31"/>
      <c r="H48" s="31"/>
      <c r="I48" s="129"/>
      <c r="J48" s="38"/>
      <c r="K48" s="38"/>
      <c r="L48" s="42"/>
    </row>
    <row r="49" s="1" customFormat="1" ht="12" customHeight="1">
      <c r="B49" s="37"/>
      <c r="C49" s="31" t="s">
        <v>105</v>
      </c>
      <c r="D49" s="38"/>
      <c r="E49" s="38"/>
      <c r="F49" s="38"/>
      <c r="G49" s="38"/>
      <c r="H49" s="38"/>
      <c r="I49" s="129"/>
      <c r="J49" s="38"/>
      <c r="K49" s="38"/>
      <c r="L49" s="42"/>
    </row>
    <row r="50" s="1" customFormat="1" ht="16.5" customHeight="1">
      <c r="B50" s="37"/>
      <c r="C50" s="38"/>
      <c r="D50" s="38"/>
      <c r="E50" s="63" t="str">
        <f>E9</f>
        <v>MASN0507 - Výměna ležatého potrubí - stavební práce</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4. 6. 2019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Atelier Mastný, nám.T.G.Masaryka,Plzeň</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108</v>
      </c>
      <c r="D57" s="159"/>
      <c r="E57" s="159"/>
      <c r="F57" s="159"/>
      <c r="G57" s="159"/>
      <c r="H57" s="159"/>
      <c r="I57" s="160"/>
      <c r="J57" s="161" t="s">
        <v>109</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J89</f>
        <v>0</v>
      </c>
      <c r="K59" s="38"/>
      <c r="L59" s="42"/>
      <c r="AU59" s="16" t="s">
        <v>110</v>
      </c>
    </row>
    <row r="60" s="7" customFormat="1" ht="24.96" customHeight="1">
      <c r="B60" s="163"/>
      <c r="C60" s="164"/>
      <c r="D60" s="165" t="s">
        <v>111</v>
      </c>
      <c r="E60" s="166"/>
      <c r="F60" s="166"/>
      <c r="G60" s="166"/>
      <c r="H60" s="166"/>
      <c r="I60" s="167"/>
      <c r="J60" s="168">
        <f>J90</f>
        <v>0</v>
      </c>
      <c r="K60" s="164"/>
      <c r="L60" s="169"/>
    </row>
    <row r="61" s="8" customFormat="1" ht="19.92" customHeight="1">
      <c r="B61" s="170"/>
      <c r="C61" s="171"/>
      <c r="D61" s="172" t="s">
        <v>1294</v>
      </c>
      <c r="E61" s="173"/>
      <c r="F61" s="173"/>
      <c r="G61" s="173"/>
      <c r="H61" s="173"/>
      <c r="I61" s="174"/>
      <c r="J61" s="175">
        <f>J91</f>
        <v>0</v>
      </c>
      <c r="K61" s="171"/>
      <c r="L61" s="176"/>
    </row>
    <row r="62" s="8" customFormat="1" ht="19.92" customHeight="1">
      <c r="B62" s="170"/>
      <c r="C62" s="171"/>
      <c r="D62" s="172" t="s">
        <v>1295</v>
      </c>
      <c r="E62" s="173"/>
      <c r="F62" s="173"/>
      <c r="G62" s="173"/>
      <c r="H62" s="173"/>
      <c r="I62" s="174"/>
      <c r="J62" s="175">
        <f>J140</f>
        <v>0</v>
      </c>
      <c r="K62" s="171"/>
      <c r="L62" s="176"/>
    </row>
    <row r="63" s="8" customFormat="1" ht="19.92" customHeight="1">
      <c r="B63" s="170"/>
      <c r="C63" s="171"/>
      <c r="D63" s="172" t="s">
        <v>1296</v>
      </c>
      <c r="E63" s="173"/>
      <c r="F63" s="173"/>
      <c r="G63" s="173"/>
      <c r="H63" s="173"/>
      <c r="I63" s="174"/>
      <c r="J63" s="175">
        <f>J146</f>
        <v>0</v>
      </c>
      <c r="K63" s="171"/>
      <c r="L63" s="176"/>
    </row>
    <row r="64" s="8" customFormat="1" ht="19.92" customHeight="1">
      <c r="B64" s="170"/>
      <c r="C64" s="171"/>
      <c r="D64" s="172" t="s">
        <v>113</v>
      </c>
      <c r="E64" s="173"/>
      <c r="F64" s="173"/>
      <c r="G64" s="173"/>
      <c r="H64" s="173"/>
      <c r="I64" s="174"/>
      <c r="J64" s="175">
        <f>J151</f>
        <v>0</v>
      </c>
      <c r="K64" s="171"/>
      <c r="L64" s="176"/>
    </row>
    <row r="65" s="8" customFormat="1" ht="19.92" customHeight="1">
      <c r="B65" s="170"/>
      <c r="C65" s="171"/>
      <c r="D65" s="172" t="s">
        <v>114</v>
      </c>
      <c r="E65" s="173"/>
      <c r="F65" s="173"/>
      <c r="G65" s="173"/>
      <c r="H65" s="173"/>
      <c r="I65" s="174"/>
      <c r="J65" s="175">
        <f>J159</f>
        <v>0</v>
      </c>
      <c r="K65" s="171"/>
      <c r="L65" s="176"/>
    </row>
    <row r="66" s="8" customFormat="1" ht="19.92" customHeight="1">
      <c r="B66" s="170"/>
      <c r="C66" s="171"/>
      <c r="D66" s="172" t="s">
        <v>115</v>
      </c>
      <c r="E66" s="173"/>
      <c r="F66" s="173"/>
      <c r="G66" s="173"/>
      <c r="H66" s="173"/>
      <c r="I66" s="174"/>
      <c r="J66" s="175">
        <f>J184</f>
        <v>0</v>
      </c>
      <c r="K66" s="171"/>
      <c r="L66" s="176"/>
    </row>
    <row r="67" s="8" customFormat="1" ht="19.92" customHeight="1">
      <c r="B67" s="170"/>
      <c r="C67" s="171"/>
      <c r="D67" s="172" t="s">
        <v>116</v>
      </c>
      <c r="E67" s="173"/>
      <c r="F67" s="173"/>
      <c r="G67" s="173"/>
      <c r="H67" s="173"/>
      <c r="I67" s="174"/>
      <c r="J67" s="175">
        <f>J201</f>
        <v>0</v>
      </c>
      <c r="K67" s="171"/>
      <c r="L67" s="176"/>
    </row>
    <row r="68" s="7" customFormat="1" ht="24.96" customHeight="1">
      <c r="B68" s="163"/>
      <c r="C68" s="164"/>
      <c r="D68" s="165" t="s">
        <v>117</v>
      </c>
      <c r="E68" s="166"/>
      <c r="F68" s="166"/>
      <c r="G68" s="166"/>
      <c r="H68" s="166"/>
      <c r="I68" s="167"/>
      <c r="J68" s="168">
        <f>J204</f>
        <v>0</v>
      </c>
      <c r="K68" s="164"/>
      <c r="L68" s="169"/>
    </row>
    <row r="69" s="8" customFormat="1" ht="19.92" customHeight="1">
      <c r="B69" s="170"/>
      <c r="C69" s="171"/>
      <c r="D69" s="172" t="s">
        <v>118</v>
      </c>
      <c r="E69" s="173"/>
      <c r="F69" s="173"/>
      <c r="G69" s="173"/>
      <c r="H69" s="173"/>
      <c r="I69" s="174"/>
      <c r="J69" s="175">
        <f>J205</f>
        <v>0</v>
      </c>
      <c r="K69" s="171"/>
      <c r="L69" s="176"/>
    </row>
    <row r="70" s="1" customFormat="1" ht="21.84" customHeight="1">
      <c r="B70" s="37"/>
      <c r="C70" s="38"/>
      <c r="D70" s="38"/>
      <c r="E70" s="38"/>
      <c r="F70" s="38"/>
      <c r="G70" s="38"/>
      <c r="H70" s="38"/>
      <c r="I70" s="129"/>
      <c r="J70" s="38"/>
      <c r="K70" s="38"/>
      <c r="L70" s="42"/>
    </row>
    <row r="71" s="1" customFormat="1" ht="6.96" customHeight="1">
      <c r="B71" s="56"/>
      <c r="C71" s="57"/>
      <c r="D71" s="57"/>
      <c r="E71" s="57"/>
      <c r="F71" s="57"/>
      <c r="G71" s="57"/>
      <c r="H71" s="57"/>
      <c r="I71" s="153"/>
      <c r="J71" s="57"/>
      <c r="K71" s="57"/>
      <c r="L71" s="42"/>
    </row>
    <row r="75" s="1" customFormat="1" ht="6.96" customHeight="1">
      <c r="B75" s="58"/>
      <c r="C75" s="59"/>
      <c r="D75" s="59"/>
      <c r="E75" s="59"/>
      <c r="F75" s="59"/>
      <c r="G75" s="59"/>
      <c r="H75" s="59"/>
      <c r="I75" s="156"/>
      <c r="J75" s="59"/>
      <c r="K75" s="59"/>
      <c r="L75" s="42"/>
    </row>
    <row r="76" s="1" customFormat="1" ht="24.96" customHeight="1">
      <c r="B76" s="37"/>
      <c r="C76" s="22" t="s">
        <v>130</v>
      </c>
      <c r="D76" s="38"/>
      <c r="E76" s="38"/>
      <c r="F76" s="38"/>
      <c r="G76" s="38"/>
      <c r="H76" s="38"/>
      <c r="I76" s="129"/>
      <c r="J76" s="38"/>
      <c r="K76" s="38"/>
      <c r="L76" s="42"/>
    </row>
    <row r="77" s="1" customFormat="1" ht="6.96" customHeight="1">
      <c r="B77" s="37"/>
      <c r="C77" s="38"/>
      <c r="D77" s="38"/>
      <c r="E77" s="38"/>
      <c r="F77" s="38"/>
      <c r="G77" s="38"/>
      <c r="H77" s="38"/>
      <c r="I77" s="129"/>
      <c r="J77" s="38"/>
      <c r="K77" s="38"/>
      <c r="L77" s="42"/>
    </row>
    <row r="78" s="1" customFormat="1" ht="12" customHeight="1">
      <c r="B78" s="37"/>
      <c r="C78" s="31" t="s">
        <v>16</v>
      </c>
      <c r="D78" s="38"/>
      <c r="E78" s="38"/>
      <c r="F78" s="38"/>
      <c r="G78" s="38"/>
      <c r="H78" s="38"/>
      <c r="I78" s="129"/>
      <c r="J78" s="38"/>
      <c r="K78" s="38"/>
      <c r="L78" s="42"/>
    </row>
    <row r="79" s="1" customFormat="1" ht="16.5" customHeight="1">
      <c r="B79" s="37"/>
      <c r="C79" s="38"/>
      <c r="D79" s="38"/>
      <c r="E79" s="157" t="str">
        <f>E7</f>
        <v>Oddělení následné péče 4 .etapa - Spojovací krček , Stavba č.p.600 na p.č. 750 v k.ú. Stod,</v>
      </c>
      <c r="F79" s="31"/>
      <c r="G79" s="31"/>
      <c r="H79" s="31"/>
      <c r="I79" s="129"/>
      <c r="J79" s="38"/>
      <c r="K79" s="38"/>
      <c r="L79" s="42"/>
    </row>
    <row r="80" s="1" customFormat="1" ht="12" customHeight="1">
      <c r="B80" s="37"/>
      <c r="C80" s="31" t="s">
        <v>105</v>
      </c>
      <c r="D80" s="38"/>
      <c r="E80" s="38"/>
      <c r="F80" s="38"/>
      <c r="G80" s="38"/>
      <c r="H80" s="38"/>
      <c r="I80" s="129"/>
      <c r="J80" s="38"/>
      <c r="K80" s="38"/>
      <c r="L80" s="42"/>
    </row>
    <row r="81" s="1" customFormat="1" ht="16.5" customHeight="1">
      <c r="B81" s="37"/>
      <c r="C81" s="38"/>
      <c r="D81" s="38"/>
      <c r="E81" s="63" t="str">
        <f>E9</f>
        <v>MASN0507 - Výměna ležatého potrubí - stavební práce</v>
      </c>
      <c r="F81" s="38"/>
      <c r="G81" s="38"/>
      <c r="H81" s="38"/>
      <c r="I81" s="129"/>
      <c r="J81" s="38"/>
      <c r="K81" s="38"/>
      <c r="L81" s="42"/>
    </row>
    <row r="82" s="1" customFormat="1" ht="6.96" customHeight="1">
      <c r="B82" s="37"/>
      <c r="C82" s="38"/>
      <c r="D82" s="38"/>
      <c r="E82" s="38"/>
      <c r="F82" s="38"/>
      <c r="G82" s="38"/>
      <c r="H82" s="38"/>
      <c r="I82" s="129"/>
      <c r="J82" s="38"/>
      <c r="K82" s="38"/>
      <c r="L82" s="42"/>
    </row>
    <row r="83" s="1" customFormat="1" ht="12" customHeight="1">
      <c r="B83" s="37"/>
      <c r="C83" s="31" t="s">
        <v>21</v>
      </c>
      <c r="D83" s="38"/>
      <c r="E83" s="38"/>
      <c r="F83" s="26" t="str">
        <f>F12</f>
        <v xml:space="preserve"> </v>
      </c>
      <c r="G83" s="38"/>
      <c r="H83" s="38"/>
      <c r="I83" s="131" t="s">
        <v>23</v>
      </c>
      <c r="J83" s="66" t="str">
        <f>IF(J12="","",J12)</f>
        <v>4. 6. 2019</v>
      </c>
      <c r="K83" s="38"/>
      <c r="L83" s="42"/>
    </row>
    <row r="84" s="1" customFormat="1" ht="6.96" customHeight="1">
      <c r="B84" s="37"/>
      <c r="C84" s="38"/>
      <c r="D84" s="38"/>
      <c r="E84" s="38"/>
      <c r="F84" s="38"/>
      <c r="G84" s="38"/>
      <c r="H84" s="38"/>
      <c r="I84" s="129"/>
      <c r="J84" s="38"/>
      <c r="K84" s="38"/>
      <c r="L84" s="42"/>
    </row>
    <row r="85" s="1" customFormat="1" ht="24.9" customHeight="1">
      <c r="B85" s="37"/>
      <c r="C85" s="31" t="s">
        <v>25</v>
      </c>
      <c r="D85" s="38"/>
      <c r="E85" s="38"/>
      <c r="F85" s="26" t="str">
        <f>E15</f>
        <v>Stodská nemocnice a.s.</v>
      </c>
      <c r="G85" s="38"/>
      <c r="H85" s="38"/>
      <c r="I85" s="131" t="s">
        <v>31</v>
      </c>
      <c r="J85" s="35" t="str">
        <f>E21</f>
        <v>Atelier Mastný, nám.T.G.Masaryka,Plzeň</v>
      </c>
      <c r="K85" s="38"/>
      <c r="L85" s="42"/>
    </row>
    <row r="86" s="1" customFormat="1" ht="13.65" customHeight="1">
      <c r="B86" s="37"/>
      <c r="C86" s="31" t="s">
        <v>29</v>
      </c>
      <c r="D86" s="38"/>
      <c r="E86" s="38"/>
      <c r="F86" s="26" t="str">
        <f>IF(E18="","",E18)</f>
        <v>Vyplň údaj</v>
      </c>
      <c r="G86" s="38"/>
      <c r="H86" s="38"/>
      <c r="I86" s="131" t="s">
        <v>34</v>
      </c>
      <c r="J86" s="35" t="str">
        <f>E24</f>
        <v>Straka</v>
      </c>
      <c r="K86" s="38"/>
      <c r="L86" s="42"/>
    </row>
    <row r="87" s="1" customFormat="1" ht="10.32" customHeight="1">
      <c r="B87" s="37"/>
      <c r="C87" s="38"/>
      <c r="D87" s="38"/>
      <c r="E87" s="38"/>
      <c r="F87" s="38"/>
      <c r="G87" s="38"/>
      <c r="H87" s="38"/>
      <c r="I87" s="129"/>
      <c r="J87" s="38"/>
      <c r="K87" s="38"/>
      <c r="L87" s="42"/>
    </row>
    <row r="88" s="9" customFormat="1" ht="29.28" customHeight="1">
      <c r="B88" s="177"/>
      <c r="C88" s="178" t="s">
        <v>131</v>
      </c>
      <c r="D88" s="179" t="s">
        <v>57</v>
      </c>
      <c r="E88" s="179" t="s">
        <v>53</v>
      </c>
      <c r="F88" s="179" t="s">
        <v>54</v>
      </c>
      <c r="G88" s="179" t="s">
        <v>132</v>
      </c>
      <c r="H88" s="179" t="s">
        <v>133</v>
      </c>
      <c r="I88" s="180" t="s">
        <v>134</v>
      </c>
      <c r="J88" s="179" t="s">
        <v>109</v>
      </c>
      <c r="K88" s="181" t="s">
        <v>135</v>
      </c>
      <c r="L88" s="182"/>
      <c r="M88" s="86" t="s">
        <v>19</v>
      </c>
      <c r="N88" s="87" t="s">
        <v>42</v>
      </c>
      <c r="O88" s="87" t="s">
        <v>136</v>
      </c>
      <c r="P88" s="87" t="s">
        <v>137</v>
      </c>
      <c r="Q88" s="87" t="s">
        <v>138</v>
      </c>
      <c r="R88" s="87" t="s">
        <v>139</v>
      </c>
      <c r="S88" s="87" t="s">
        <v>140</v>
      </c>
      <c r="T88" s="88" t="s">
        <v>141</v>
      </c>
    </row>
    <row r="89" s="1" customFormat="1" ht="22.8" customHeight="1">
      <c r="B89" s="37"/>
      <c r="C89" s="93" t="s">
        <v>142</v>
      </c>
      <c r="D89" s="38"/>
      <c r="E89" s="38"/>
      <c r="F89" s="38"/>
      <c r="G89" s="38"/>
      <c r="H89" s="38"/>
      <c r="I89" s="129"/>
      <c r="J89" s="183">
        <f>BK89</f>
        <v>0</v>
      </c>
      <c r="K89" s="38"/>
      <c r="L89" s="42"/>
      <c r="M89" s="89"/>
      <c r="N89" s="90"/>
      <c r="O89" s="90"/>
      <c r="P89" s="184">
        <f>P90+P204</f>
        <v>0</v>
      </c>
      <c r="Q89" s="90"/>
      <c r="R89" s="184">
        <f>R90+R204</f>
        <v>124.2242249</v>
      </c>
      <c r="S89" s="90"/>
      <c r="T89" s="185">
        <f>T90+T204</f>
        <v>57.919836000000004</v>
      </c>
      <c r="AT89" s="16" t="s">
        <v>71</v>
      </c>
      <c r="AU89" s="16" t="s">
        <v>110</v>
      </c>
      <c r="BK89" s="186">
        <f>BK90+BK204</f>
        <v>0</v>
      </c>
    </row>
    <row r="90" s="10" customFormat="1" ht="25.92" customHeight="1">
      <c r="B90" s="187"/>
      <c r="C90" s="188"/>
      <c r="D90" s="189" t="s">
        <v>71</v>
      </c>
      <c r="E90" s="190" t="s">
        <v>143</v>
      </c>
      <c r="F90" s="190" t="s">
        <v>144</v>
      </c>
      <c r="G90" s="188"/>
      <c r="H90" s="188"/>
      <c r="I90" s="191"/>
      <c r="J90" s="192">
        <f>BK90</f>
        <v>0</v>
      </c>
      <c r="K90" s="188"/>
      <c r="L90" s="193"/>
      <c r="M90" s="194"/>
      <c r="N90" s="195"/>
      <c r="O90" s="195"/>
      <c r="P90" s="196">
        <f>P91+P140+P146+P151+P159+P184+P201</f>
        <v>0</v>
      </c>
      <c r="Q90" s="195"/>
      <c r="R90" s="196">
        <f>R91+R140+R146+R151+R159+R184+R201</f>
        <v>124.00743989999999</v>
      </c>
      <c r="S90" s="195"/>
      <c r="T90" s="197">
        <f>T91+T140+T146+T151+T159+T184+T201</f>
        <v>57.534636000000006</v>
      </c>
      <c r="AR90" s="198" t="s">
        <v>80</v>
      </c>
      <c r="AT90" s="199" t="s">
        <v>71</v>
      </c>
      <c r="AU90" s="199" t="s">
        <v>72</v>
      </c>
      <c r="AY90" s="198" t="s">
        <v>145</v>
      </c>
      <c r="BK90" s="200">
        <f>BK91+BK140+BK146+BK151+BK159+BK184+BK201</f>
        <v>0</v>
      </c>
    </row>
    <row r="91" s="10" customFormat="1" ht="22.8" customHeight="1">
      <c r="B91" s="187"/>
      <c r="C91" s="188"/>
      <c r="D91" s="189" t="s">
        <v>71</v>
      </c>
      <c r="E91" s="201" t="s">
        <v>80</v>
      </c>
      <c r="F91" s="201" t="s">
        <v>1297</v>
      </c>
      <c r="G91" s="188"/>
      <c r="H91" s="188"/>
      <c r="I91" s="191"/>
      <c r="J91" s="202">
        <f>BK91</f>
        <v>0</v>
      </c>
      <c r="K91" s="188"/>
      <c r="L91" s="193"/>
      <c r="M91" s="194"/>
      <c r="N91" s="195"/>
      <c r="O91" s="195"/>
      <c r="P91" s="196">
        <f>SUM(P92:P139)</f>
        <v>0</v>
      </c>
      <c r="Q91" s="195"/>
      <c r="R91" s="196">
        <f>SUM(R92:R139)</f>
        <v>65.519999999999996</v>
      </c>
      <c r="S91" s="195"/>
      <c r="T91" s="197">
        <f>SUM(T92:T139)</f>
        <v>0</v>
      </c>
      <c r="AR91" s="198" t="s">
        <v>80</v>
      </c>
      <c r="AT91" s="199" t="s">
        <v>71</v>
      </c>
      <c r="AU91" s="199" t="s">
        <v>80</v>
      </c>
      <c r="AY91" s="198" t="s">
        <v>145</v>
      </c>
      <c r="BK91" s="200">
        <f>SUM(BK92:BK139)</f>
        <v>0</v>
      </c>
    </row>
    <row r="92" s="1" customFormat="1" ht="22.5" customHeight="1">
      <c r="B92" s="37"/>
      <c r="C92" s="203" t="s">
        <v>80</v>
      </c>
      <c r="D92" s="203" t="s">
        <v>148</v>
      </c>
      <c r="E92" s="204" t="s">
        <v>1298</v>
      </c>
      <c r="F92" s="205" t="s">
        <v>1299</v>
      </c>
      <c r="G92" s="206" t="s">
        <v>151</v>
      </c>
      <c r="H92" s="207">
        <v>4.7249999999999996</v>
      </c>
      <c r="I92" s="208"/>
      <c r="J92" s="209">
        <f>ROUND(I92*H92,2)</f>
        <v>0</v>
      </c>
      <c r="K92" s="205" t="s">
        <v>152</v>
      </c>
      <c r="L92" s="42"/>
      <c r="M92" s="210" t="s">
        <v>19</v>
      </c>
      <c r="N92" s="211" t="s">
        <v>43</v>
      </c>
      <c r="O92" s="78"/>
      <c r="P92" s="212">
        <f>O92*H92</f>
        <v>0</v>
      </c>
      <c r="Q92" s="212">
        <v>0</v>
      </c>
      <c r="R92" s="212">
        <f>Q92*H92</f>
        <v>0</v>
      </c>
      <c r="S92" s="212">
        <v>0</v>
      </c>
      <c r="T92" s="213">
        <f>S92*H92</f>
        <v>0</v>
      </c>
      <c r="AR92" s="16" t="s">
        <v>153</v>
      </c>
      <c r="AT92" s="16" t="s">
        <v>148</v>
      </c>
      <c r="AU92" s="16" t="s">
        <v>82</v>
      </c>
      <c r="AY92" s="16" t="s">
        <v>145</v>
      </c>
      <c r="BE92" s="214">
        <f>IF(N92="základní",J92,0)</f>
        <v>0</v>
      </c>
      <c r="BF92" s="214">
        <f>IF(N92="snížená",J92,0)</f>
        <v>0</v>
      </c>
      <c r="BG92" s="214">
        <f>IF(N92="zákl. přenesená",J92,0)</f>
        <v>0</v>
      </c>
      <c r="BH92" s="214">
        <f>IF(N92="sníž. přenesená",J92,0)</f>
        <v>0</v>
      </c>
      <c r="BI92" s="214">
        <f>IF(N92="nulová",J92,0)</f>
        <v>0</v>
      </c>
      <c r="BJ92" s="16" t="s">
        <v>80</v>
      </c>
      <c r="BK92" s="214">
        <f>ROUND(I92*H92,2)</f>
        <v>0</v>
      </c>
      <c r="BL92" s="16" t="s">
        <v>153</v>
      </c>
      <c r="BM92" s="16" t="s">
        <v>1300</v>
      </c>
    </row>
    <row r="93" s="1" customFormat="1">
      <c r="B93" s="37"/>
      <c r="C93" s="38"/>
      <c r="D93" s="217" t="s">
        <v>173</v>
      </c>
      <c r="E93" s="38"/>
      <c r="F93" s="248" t="s">
        <v>1301</v>
      </c>
      <c r="G93" s="38"/>
      <c r="H93" s="38"/>
      <c r="I93" s="129"/>
      <c r="J93" s="38"/>
      <c r="K93" s="38"/>
      <c r="L93" s="42"/>
      <c r="M93" s="249"/>
      <c r="N93" s="78"/>
      <c r="O93" s="78"/>
      <c r="P93" s="78"/>
      <c r="Q93" s="78"/>
      <c r="R93" s="78"/>
      <c r="S93" s="78"/>
      <c r="T93" s="79"/>
      <c r="AT93" s="16" t="s">
        <v>173</v>
      </c>
      <c r="AU93" s="16" t="s">
        <v>82</v>
      </c>
    </row>
    <row r="94" s="13" customFormat="1">
      <c r="B94" s="238"/>
      <c r="C94" s="239"/>
      <c r="D94" s="217" t="s">
        <v>155</v>
      </c>
      <c r="E94" s="240" t="s">
        <v>19</v>
      </c>
      <c r="F94" s="241" t="s">
        <v>1302</v>
      </c>
      <c r="G94" s="239"/>
      <c r="H94" s="240" t="s">
        <v>19</v>
      </c>
      <c r="I94" s="242"/>
      <c r="J94" s="239"/>
      <c r="K94" s="239"/>
      <c r="L94" s="243"/>
      <c r="M94" s="244"/>
      <c r="N94" s="245"/>
      <c r="O94" s="245"/>
      <c r="P94" s="245"/>
      <c r="Q94" s="245"/>
      <c r="R94" s="245"/>
      <c r="S94" s="245"/>
      <c r="T94" s="246"/>
      <c r="AT94" s="247" t="s">
        <v>155</v>
      </c>
      <c r="AU94" s="247" t="s">
        <v>82</v>
      </c>
      <c r="AV94" s="13" t="s">
        <v>80</v>
      </c>
      <c r="AW94" s="13" t="s">
        <v>33</v>
      </c>
      <c r="AX94" s="13" t="s">
        <v>72</v>
      </c>
      <c r="AY94" s="247" t="s">
        <v>145</v>
      </c>
    </row>
    <row r="95" s="11" customFormat="1">
      <c r="B95" s="215"/>
      <c r="C95" s="216"/>
      <c r="D95" s="217" t="s">
        <v>155</v>
      </c>
      <c r="E95" s="218" t="s">
        <v>19</v>
      </c>
      <c r="F95" s="219" t="s">
        <v>1303</v>
      </c>
      <c r="G95" s="216"/>
      <c r="H95" s="220">
        <v>4.7249999999999996</v>
      </c>
      <c r="I95" s="221"/>
      <c r="J95" s="216"/>
      <c r="K95" s="216"/>
      <c r="L95" s="222"/>
      <c r="M95" s="223"/>
      <c r="N95" s="224"/>
      <c r="O95" s="224"/>
      <c r="P95" s="224"/>
      <c r="Q95" s="224"/>
      <c r="R95" s="224"/>
      <c r="S95" s="224"/>
      <c r="T95" s="225"/>
      <c r="AT95" s="226" t="s">
        <v>155</v>
      </c>
      <c r="AU95" s="226" t="s">
        <v>82</v>
      </c>
      <c r="AV95" s="11" t="s">
        <v>82</v>
      </c>
      <c r="AW95" s="11" t="s">
        <v>33</v>
      </c>
      <c r="AX95" s="11" t="s">
        <v>72</v>
      </c>
      <c r="AY95" s="226" t="s">
        <v>145</v>
      </c>
    </row>
    <row r="96" s="12" customFormat="1">
      <c r="B96" s="227"/>
      <c r="C96" s="228"/>
      <c r="D96" s="217" t="s">
        <v>155</v>
      </c>
      <c r="E96" s="229" t="s">
        <v>19</v>
      </c>
      <c r="F96" s="230" t="s">
        <v>157</v>
      </c>
      <c r="G96" s="228"/>
      <c r="H96" s="231">
        <v>4.7249999999999996</v>
      </c>
      <c r="I96" s="232"/>
      <c r="J96" s="228"/>
      <c r="K96" s="228"/>
      <c r="L96" s="233"/>
      <c r="M96" s="234"/>
      <c r="N96" s="235"/>
      <c r="O96" s="235"/>
      <c r="P96" s="235"/>
      <c r="Q96" s="235"/>
      <c r="R96" s="235"/>
      <c r="S96" s="235"/>
      <c r="T96" s="236"/>
      <c r="AT96" s="237" t="s">
        <v>155</v>
      </c>
      <c r="AU96" s="237" t="s">
        <v>82</v>
      </c>
      <c r="AV96" s="12" t="s">
        <v>153</v>
      </c>
      <c r="AW96" s="12" t="s">
        <v>33</v>
      </c>
      <c r="AX96" s="12" t="s">
        <v>80</v>
      </c>
      <c r="AY96" s="237" t="s">
        <v>145</v>
      </c>
    </row>
    <row r="97" s="1" customFormat="1" ht="22.5" customHeight="1">
      <c r="B97" s="37"/>
      <c r="C97" s="203" t="s">
        <v>82</v>
      </c>
      <c r="D97" s="203" t="s">
        <v>148</v>
      </c>
      <c r="E97" s="204" t="s">
        <v>1304</v>
      </c>
      <c r="F97" s="205" t="s">
        <v>1305</v>
      </c>
      <c r="G97" s="206" t="s">
        <v>151</v>
      </c>
      <c r="H97" s="207">
        <v>2.363</v>
      </c>
      <c r="I97" s="208"/>
      <c r="J97" s="209">
        <f>ROUND(I97*H97,2)</f>
        <v>0</v>
      </c>
      <c r="K97" s="205" t="s">
        <v>152</v>
      </c>
      <c r="L97" s="42"/>
      <c r="M97" s="210" t="s">
        <v>19</v>
      </c>
      <c r="N97" s="211" t="s">
        <v>43</v>
      </c>
      <c r="O97" s="78"/>
      <c r="P97" s="212">
        <f>O97*H97</f>
        <v>0</v>
      </c>
      <c r="Q97" s="212">
        <v>0</v>
      </c>
      <c r="R97" s="212">
        <f>Q97*H97</f>
        <v>0</v>
      </c>
      <c r="S97" s="212">
        <v>0</v>
      </c>
      <c r="T97" s="213">
        <f>S97*H97</f>
        <v>0</v>
      </c>
      <c r="AR97" s="16" t="s">
        <v>153</v>
      </c>
      <c r="AT97" s="16" t="s">
        <v>148</v>
      </c>
      <c r="AU97" s="16" t="s">
        <v>82</v>
      </c>
      <c r="AY97" s="16" t="s">
        <v>145</v>
      </c>
      <c r="BE97" s="214">
        <f>IF(N97="základní",J97,0)</f>
        <v>0</v>
      </c>
      <c r="BF97" s="214">
        <f>IF(N97="snížená",J97,0)</f>
        <v>0</v>
      </c>
      <c r="BG97" s="214">
        <f>IF(N97="zákl. přenesená",J97,0)</f>
        <v>0</v>
      </c>
      <c r="BH97" s="214">
        <f>IF(N97="sníž. přenesená",J97,0)</f>
        <v>0</v>
      </c>
      <c r="BI97" s="214">
        <f>IF(N97="nulová",J97,0)</f>
        <v>0</v>
      </c>
      <c r="BJ97" s="16" t="s">
        <v>80</v>
      </c>
      <c r="BK97" s="214">
        <f>ROUND(I97*H97,2)</f>
        <v>0</v>
      </c>
      <c r="BL97" s="16" t="s">
        <v>153</v>
      </c>
      <c r="BM97" s="16" t="s">
        <v>1306</v>
      </c>
    </row>
    <row r="98" s="1" customFormat="1">
      <c r="B98" s="37"/>
      <c r="C98" s="38"/>
      <c r="D98" s="217" t="s">
        <v>173</v>
      </c>
      <c r="E98" s="38"/>
      <c r="F98" s="248" t="s">
        <v>1301</v>
      </c>
      <c r="G98" s="38"/>
      <c r="H98" s="38"/>
      <c r="I98" s="129"/>
      <c r="J98" s="38"/>
      <c r="K98" s="38"/>
      <c r="L98" s="42"/>
      <c r="M98" s="249"/>
      <c r="N98" s="78"/>
      <c r="O98" s="78"/>
      <c r="P98" s="78"/>
      <c r="Q98" s="78"/>
      <c r="R98" s="78"/>
      <c r="S98" s="78"/>
      <c r="T98" s="79"/>
      <c r="AT98" s="16" t="s">
        <v>173</v>
      </c>
      <c r="AU98" s="16" t="s">
        <v>82</v>
      </c>
    </row>
    <row r="99" s="11" customFormat="1">
      <c r="B99" s="215"/>
      <c r="C99" s="216"/>
      <c r="D99" s="217" t="s">
        <v>155</v>
      </c>
      <c r="E99" s="218" t="s">
        <v>19</v>
      </c>
      <c r="F99" s="219" t="s">
        <v>1307</v>
      </c>
      <c r="G99" s="216"/>
      <c r="H99" s="220">
        <v>2.363</v>
      </c>
      <c r="I99" s="221"/>
      <c r="J99" s="216"/>
      <c r="K99" s="216"/>
      <c r="L99" s="222"/>
      <c r="M99" s="223"/>
      <c r="N99" s="224"/>
      <c r="O99" s="224"/>
      <c r="P99" s="224"/>
      <c r="Q99" s="224"/>
      <c r="R99" s="224"/>
      <c r="S99" s="224"/>
      <c r="T99" s="225"/>
      <c r="AT99" s="226" t="s">
        <v>155</v>
      </c>
      <c r="AU99" s="226" t="s">
        <v>82</v>
      </c>
      <c r="AV99" s="11" t="s">
        <v>82</v>
      </c>
      <c r="AW99" s="11" t="s">
        <v>33</v>
      </c>
      <c r="AX99" s="11" t="s">
        <v>72</v>
      </c>
      <c r="AY99" s="226" t="s">
        <v>145</v>
      </c>
    </row>
    <row r="100" s="13" customFormat="1">
      <c r="B100" s="238"/>
      <c r="C100" s="239"/>
      <c r="D100" s="217" t="s">
        <v>155</v>
      </c>
      <c r="E100" s="240" t="s">
        <v>19</v>
      </c>
      <c r="F100" s="241" t="s">
        <v>1308</v>
      </c>
      <c r="G100" s="239"/>
      <c r="H100" s="240" t="s">
        <v>19</v>
      </c>
      <c r="I100" s="242"/>
      <c r="J100" s="239"/>
      <c r="K100" s="239"/>
      <c r="L100" s="243"/>
      <c r="M100" s="244"/>
      <c r="N100" s="245"/>
      <c r="O100" s="245"/>
      <c r="P100" s="245"/>
      <c r="Q100" s="245"/>
      <c r="R100" s="245"/>
      <c r="S100" s="245"/>
      <c r="T100" s="246"/>
      <c r="AT100" s="247" t="s">
        <v>155</v>
      </c>
      <c r="AU100" s="247" t="s">
        <v>82</v>
      </c>
      <c r="AV100" s="13" t="s">
        <v>80</v>
      </c>
      <c r="AW100" s="13" t="s">
        <v>33</v>
      </c>
      <c r="AX100" s="13" t="s">
        <v>72</v>
      </c>
      <c r="AY100" s="247" t="s">
        <v>145</v>
      </c>
    </row>
    <row r="101" s="12" customFormat="1">
      <c r="B101" s="227"/>
      <c r="C101" s="228"/>
      <c r="D101" s="217" t="s">
        <v>155</v>
      </c>
      <c r="E101" s="229" t="s">
        <v>19</v>
      </c>
      <c r="F101" s="230" t="s">
        <v>157</v>
      </c>
      <c r="G101" s="228"/>
      <c r="H101" s="231">
        <v>2.363</v>
      </c>
      <c r="I101" s="232"/>
      <c r="J101" s="228"/>
      <c r="K101" s="228"/>
      <c r="L101" s="233"/>
      <c r="M101" s="234"/>
      <c r="N101" s="235"/>
      <c r="O101" s="235"/>
      <c r="P101" s="235"/>
      <c r="Q101" s="235"/>
      <c r="R101" s="235"/>
      <c r="S101" s="235"/>
      <c r="T101" s="236"/>
      <c r="AT101" s="237" t="s">
        <v>155</v>
      </c>
      <c r="AU101" s="237" t="s">
        <v>82</v>
      </c>
      <c r="AV101" s="12" t="s">
        <v>153</v>
      </c>
      <c r="AW101" s="12" t="s">
        <v>33</v>
      </c>
      <c r="AX101" s="12" t="s">
        <v>80</v>
      </c>
      <c r="AY101" s="237" t="s">
        <v>145</v>
      </c>
    </row>
    <row r="102" s="1" customFormat="1" ht="16.5" customHeight="1">
      <c r="B102" s="37"/>
      <c r="C102" s="203" t="s">
        <v>146</v>
      </c>
      <c r="D102" s="203" t="s">
        <v>148</v>
      </c>
      <c r="E102" s="204" t="s">
        <v>1309</v>
      </c>
      <c r="F102" s="205" t="s">
        <v>1310</v>
      </c>
      <c r="G102" s="206" t="s">
        <v>151</v>
      </c>
      <c r="H102" s="207">
        <v>105.22499999999999</v>
      </c>
      <c r="I102" s="208"/>
      <c r="J102" s="209">
        <f>ROUND(I102*H102,2)</f>
        <v>0</v>
      </c>
      <c r="K102" s="205" t="s">
        <v>152</v>
      </c>
      <c r="L102" s="42"/>
      <c r="M102" s="210" t="s">
        <v>19</v>
      </c>
      <c r="N102" s="211" t="s">
        <v>43</v>
      </c>
      <c r="O102" s="78"/>
      <c r="P102" s="212">
        <f>O102*H102</f>
        <v>0</v>
      </c>
      <c r="Q102" s="212">
        <v>0</v>
      </c>
      <c r="R102" s="212">
        <f>Q102*H102</f>
        <v>0</v>
      </c>
      <c r="S102" s="212">
        <v>0</v>
      </c>
      <c r="T102" s="213">
        <f>S102*H102</f>
        <v>0</v>
      </c>
      <c r="AR102" s="16" t="s">
        <v>153</v>
      </c>
      <c r="AT102" s="16" t="s">
        <v>148</v>
      </c>
      <c r="AU102" s="16" t="s">
        <v>82</v>
      </c>
      <c r="AY102" s="16" t="s">
        <v>145</v>
      </c>
      <c r="BE102" s="214">
        <f>IF(N102="základní",J102,0)</f>
        <v>0</v>
      </c>
      <c r="BF102" s="214">
        <f>IF(N102="snížená",J102,0)</f>
        <v>0</v>
      </c>
      <c r="BG102" s="214">
        <f>IF(N102="zákl. přenesená",J102,0)</f>
        <v>0</v>
      </c>
      <c r="BH102" s="214">
        <f>IF(N102="sníž. přenesená",J102,0)</f>
        <v>0</v>
      </c>
      <c r="BI102" s="214">
        <f>IF(N102="nulová",J102,0)</f>
        <v>0</v>
      </c>
      <c r="BJ102" s="16" t="s">
        <v>80</v>
      </c>
      <c r="BK102" s="214">
        <f>ROUND(I102*H102,2)</f>
        <v>0</v>
      </c>
      <c r="BL102" s="16" t="s">
        <v>153</v>
      </c>
      <c r="BM102" s="16" t="s">
        <v>1311</v>
      </c>
    </row>
    <row r="103" s="1" customFormat="1">
      <c r="B103" s="37"/>
      <c r="C103" s="38"/>
      <c r="D103" s="217" t="s">
        <v>173</v>
      </c>
      <c r="E103" s="38"/>
      <c r="F103" s="248" t="s">
        <v>1312</v>
      </c>
      <c r="G103" s="38"/>
      <c r="H103" s="38"/>
      <c r="I103" s="129"/>
      <c r="J103" s="38"/>
      <c r="K103" s="38"/>
      <c r="L103" s="42"/>
      <c r="M103" s="249"/>
      <c r="N103" s="78"/>
      <c r="O103" s="78"/>
      <c r="P103" s="78"/>
      <c r="Q103" s="78"/>
      <c r="R103" s="78"/>
      <c r="S103" s="78"/>
      <c r="T103" s="79"/>
      <c r="AT103" s="16" t="s">
        <v>173</v>
      </c>
      <c r="AU103" s="16" t="s">
        <v>82</v>
      </c>
    </row>
    <row r="104" s="13" customFormat="1">
      <c r="B104" s="238"/>
      <c r="C104" s="239"/>
      <c r="D104" s="217" t="s">
        <v>155</v>
      </c>
      <c r="E104" s="240" t="s">
        <v>19</v>
      </c>
      <c r="F104" s="241" t="s">
        <v>1313</v>
      </c>
      <c r="G104" s="239"/>
      <c r="H104" s="240" t="s">
        <v>19</v>
      </c>
      <c r="I104" s="242"/>
      <c r="J104" s="239"/>
      <c r="K104" s="239"/>
      <c r="L104" s="243"/>
      <c r="M104" s="244"/>
      <c r="N104" s="245"/>
      <c r="O104" s="245"/>
      <c r="P104" s="245"/>
      <c r="Q104" s="245"/>
      <c r="R104" s="245"/>
      <c r="S104" s="245"/>
      <c r="T104" s="246"/>
      <c r="AT104" s="247" t="s">
        <v>155</v>
      </c>
      <c r="AU104" s="247" t="s">
        <v>82</v>
      </c>
      <c r="AV104" s="13" t="s">
        <v>80</v>
      </c>
      <c r="AW104" s="13" t="s">
        <v>33</v>
      </c>
      <c r="AX104" s="13" t="s">
        <v>72</v>
      </c>
      <c r="AY104" s="247" t="s">
        <v>145</v>
      </c>
    </row>
    <row r="105" s="11" customFormat="1">
      <c r="B105" s="215"/>
      <c r="C105" s="216"/>
      <c r="D105" s="217" t="s">
        <v>155</v>
      </c>
      <c r="E105" s="218" t="s">
        <v>19</v>
      </c>
      <c r="F105" s="219" t="s">
        <v>1314</v>
      </c>
      <c r="G105" s="216"/>
      <c r="H105" s="220">
        <v>105.22499999999999</v>
      </c>
      <c r="I105" s="221"/>
      <c r="J105" s="216"/>
      <c r="K105" s="216"/>
      <c r="L105" s="222"/>
      <c r="M105" s="223"/>
      <c r="N105" s="224"/>
      <c r="O105" s="224"/>
      <c r="P105" s="224"/>
      <c r="Q105" s="224"/>
      <c r="R105" s="224"/>
      <c r="S105" s="224"/>
      <c r="T105" s="225"/>
      <c r="AT105" s="226" t="s">
        <v>155</v>
      </c>
      <c r="AU105" s="226" t="s">
        <v>82</v>
      </c>
      <c r="AV105" s="11" t="s">
        <v>82</v>
      </c>
      <c r="AW105" s="11" t="s">
        <v>33</v>
      </c>
      <c r="AX105" s="11" t="s">
        <v>72</v>
      </c>
      <c r="AY105" s="226" t="s">
        <v>145</v>
      </c>
    </row>
    <row r="106" s="12" customFormat="1">
      <c r="B106" s="227"/>
      <c r="C106" s="228"/>
      <c r="D106" s="217" t="s">
        <v>155</v>
      </c>
      <c r="E106" s="229" t="s">
        <v>19</v>
      </c>
      <c r="F106" s="230" t="s">
        <v>157</v>
      </c>
      <c r="G106" s="228"/>
      <c r="H106" s="231">
        <v>105.22499999999999</v>
      </c>
      <c r="I106" s="232"/>
      <c r="J106" s="228"/>
      <c r="K106" s="228"/>
      <c r="L106" s="233"/>
      <c r="M106" s="234"/>
      <c r="N106" s="235"/>
      <c r="O106" s="235"/>
      <c r="P106" s="235"/>
      <c r="Q106" s="235"/>
      <c r="R106" s="235"/>
      <c r="S106" s="235"/>
      <c r="T106" s="236"/>
      <c r="AT106" s="237" t="s">
        <v>155</v>
      </c>
      <c r="AU106" s="237" t="s">
        <v>82</v>
      </c>
      <c r="AV106" s="12" t="s">
        <v>153</v>
      </c>
      <c r="AW106" s="12" t="s">
        <v>33</v>
      </c>
      <c r="AX106" s="12" t="s">
        <v>80</v>
      </c>
      <c r="AY106" s="237" t="s">
        <v>145</v>
      </c>
    </row>
    <row r="107" s="1" customFormat="1" ht="22.5" customHeight="1">
      <c r="B107" s="37"/>
      <c r="C107" s="203" t="s">
        <v>153</v>
      </c>
      <c r="D107" s="203" t="s">
        <v>148</v>
      </c>
      <c r="E107" s="204" t="s">
        <v>1315</v>
      </c>
      <c r="F107" s="205" t="s">
        <v>1316</v>
      </c>
      <c r="G107" s="206" t="s">
        <v>151</v>
      </c>
      <c r="H107" s="207">
        <v>42.100000000000001</v>
      </c>
      <c r="I107" s="208"/>
      <c r="J107" s="209">
        <f>ROUND(I107*H107,2)</f>
        <v>0</v>
      </c>
      <c r="K107" s="205" t="s">
        <v>152</v>
      </c>
      <c r="L107" s="42"/>
      <c r="M107" s="210" t="s">
        <v>19</v>
      </c>
      <c r="N107" s="211" t="s">
        <v>43</v>
      </c>
      <c r="O107" s="78"/>
      <c r="P107" s="212">
        <f>O107*H107</f>
        <v>0</v>
      </c>
      <c r="Q107" s="212">
        <v>0</v>
      </c>
      <c r="R107" s="212">
        <f>Q107*H107</f>
        <v>0</v>
      </c>
      <c r="S107" s="212">
        <v>0</v>
      </c>
      <c r="T107" s="213">
        <f>S107*H107</f>
        <v>0</v>
      </c>
      <c r="AR107" s="16" t="s">
        <v>153</v>
      </c>
      <c r="AT107" s="16" t="s">
        <v>148</v>
      </c>
      <c r="AU107" s="16" t="s">
        <v>82</v>
      </c>
      <c r="AY107" s="16" t="s">
        <v>145</v>
      </c>
      <c r="BE107" s="214">
        <f>IF(N107="základní",J107,0)</f>
        <v>0</v>
      </c>
      <c r="BF107" s="214">
        <f>IF(N107="snížená",J107,0)</f>
        <v>0</v>
      </c>
      <c r="BG107" s="214">
        <f>IF(N107="zákl. přenesená",J107,0)</f>
        <v>0</v>
      </c>
      <c r="BH107" s="214">
        <f>IF(N107="sníž. přenesená",J107,0)</f>
        <v>0</v>
      </c>
      <c r="BI107" s="214">
        <f>IF(N107="nulová",J107,0)</f>
        <v>0</v>
      </c>
      <c r="BJ107" s="16" t="s">
        <v>80</v>
      </c>
      <c r="BK107" s="214">
        <f>ROUND(I107*H107,2)</f>
        <v>0</v>
      </c>
      <c r="BL107" s="16" t="s">
        <v>153</v>
      </c>
      <c r="BM107" s="16" t="s">
        <v>1317</v>
      </c>
    </row>
    <row r="108" s="11" customFormat="1">
      <c r="B108" s="215"/>
      <c r="C108" s="216"/>
      <c r="D108" s="217" t="s">
        <v>155</v>
      </c>
      <c r="E108" s="218" t="s">
        <v>19</v>
      </c>
      <c r="F108" s="219" t="s">
        <v>1318</v>
      </c>
      <c r="G108" s="216"/>
      <c r="H108" s="220">
        <v>42.100000000000001</v>
      </c>
      <c r="I108" s="221"/>
      <c r="J108" s="216"/>
      <c r="K108" s="216"/>
      <c r="L108" s="222"/>
      <c r="M108" s="223"/>
      <c r="N108" s="224"/>
      <c r="O108" s="224"/>
      <c r="P108" s="224"/>
      <c r="Q108" s="224"/>
      <c r="R108" s="224"/>
      <c r="S108" s="224"/>
      <c r="T108" s="225"/>
      <c r="AT108" s="226" t="s">
        <v>155</v>
      </c>
      <c r="AU108" s="226" t="s">
        <v>82</v>
      </c>
      <c r="AV108" s="11" t="s">
        <v>82</v>
      </c>
      <c r="AW108" s="11" t="s">
        <v>33</v>
      </c>
      <c r="AX108" s="11" t="s">
        <v>72</v>
      </c>
      <c r="AY108" s="226" t="s">
        <v>145</v>
      </c>
    </row>
    <row r="109" s="12" customFormat="1">
      <c r="B109" s="227"/>
      <c r="C109" s="228"/>
      <c r="D109" s="217" t="s">
        <v>155</v>
      </c>
      <c r="E109" s="229" t="s">
        <v>19</v>
      </c>
      <c r="F109" s="230" t="s">
        <v>157</v>
      </c>
      <c r="G109" s="228"/>
      <c r="H109" s="231">
        <v>42.100000000000001</v>
      </c>
      <c r="I109" s="232"/>
      <c r="J109" s="228"/>
      <c r="K109" s="228"/>
      <c r="L109" s="233"/>
      <c r="M109" s="234"/>
      <c r="N109" s="235"/>
      <c r="O109" s="235"/>
      <c r="P109" s="235"/>
      <c r="Q109" s="235"/>
      <c r="R109" s="235"/>
      <c r="S109" s="235"/>
      <c r="T109" s="236"/>
      <c r="AT109" s="237" t="s">
        <v>155</v>
      </c>
      <c r="AU109" s="237" t="s">
        <v>82</v>
      </c>
      <c r="AV109" s="12" t="s">
        <v>153</v>
      </c>
      <c r="AW109" s="12" t="s">
        <v>33</v>
      </c>
      <c r="AX109" s="12" t="s">
        <v>80</v>
      </c>
      <c r="AY109" s="237" t="s">
        <v>145</v>
      </c>
    </row>
    <row r="110" s="1" customFormat="1" ht="22.5" customHeight="1">
      <c r="B110" s="37"/>
      <c r="C110" s="203" t="s">
        <v>179</v>
      </c>
      <c r="D110" s="203" t="s">
        <v>148</v>
      </c>
      <c r="E110" s="204" t="s">
        <v>1319</v>
      </c>
      <c r="F110" s="205" t="s">
        <v>1320</v>
      </c>
      <c r="G110" s="206" t="s">
        <v>151</v>
      </c>
      <c r="H110" s="207">
        <v>42.100000000000001</v>
      </c>
      <c r="I110" s="208"/>
      <c r="J110" s="209">
        <f>ROUND(I110*H110,2)</f>
        <v>0</v>
      </c>
      <c r="K110" s="205" t="s">
        <v>152</v>
      </c>
      <c r="L110" s="42"/>
      <c r="M110" s="210" t="s">
        <v>19</v>
      </c>
      <c r="N110" s="211" t="s">
        <v>43</v>
      </c>
      <c r="O110" s="78"/>
      <c r="P110" s="212">
        <f>O110*H110</f>
        <v>0</v>
      </c>
      <c r="Q110" s="212">
        <v>0</v>
      </c>
      <c r="R110" s="212">
        <f>Q110*H110</f>
        <v>0</v>
      </c>
      <c r="S110" s="212">
        <v>0</v>
      </c>
      <c r="T110" s="213">
        <f>S110*H110</f>
        <v>0</v>
      </c>
      <c r="AR110" s="16" t="s">
        <v>153</v>
      </c>
      <c r="AT110" s="16" t="s">
        <v>148</v>
      </c>
      <c r="AU110" s="16" t="s">
        <v>82</v>
      </c>
      <c r="AY110" s="16" t="s">
        <v>145</v>
      </c>
      <c r="BE110" s="214">
        <f>IF(N110="základní",J110,0)</f>
        <v>0</v>
      </c>
      <c r="BF110" s="214">
        <f>IF(N110="snížená",J110,0)</f>
        <v>0</v>
      </c>
      <c r="BG110" s="214">
        <f>IF(N110="zákl. přenesená",J110,0)</f>
        <v>0</v>
      </c>
      <c r="BH110" s="214">
        <f>IF(N110="sníž. přenesená",J110,0)</f>
        <v>0</v>
      </c>
      <c r="BI110" s="214">
        <f>IF(N110="nulová",J110,0)</f>
        <v>0</v>
      </c>
      <c r="BJ110" s="16" t="s">
        <v>80</v>
      </c>
      <c r="BK110" s="214">
        <f>ROUND(I110*H110,2)</f>
        <v>0</v>
      </c>
      <c r="BL110" s="16" t="s">
        <v>153</v>
      </c>
      <c r="BM110" s="16" t="s">
        <v>1321</v>
      </c>
    </row>
    <row r="111" s="1" customFormat="1" ht="22.5" customHeight="1">
      <c r="B111" s="37"/>
      <c r="C111" s="203" t="s">
        <v>189</v>
      </c>
      <c r="D111" s="203" t="s">
        <v>148</v>
      </c>
      <c r="E111" s="204" t="s">
        <v>1322</v>
      </c>
      <c r="F111" s="205" t="s">
        <v>1323</v>
      </c>
      <c r="G111" s="206" t="s">
        <v>151</v>
      </c>
      <c r="H111" s="207">
        <v>43.359999999999999</v>
      </c>
      <c r="I111" s="208"/>
      <c r="J111" s="209">
        <f>ROUND(I111*H111,2)</f>
        <v>0</v>
      </c>
      <c r="K111" s="205" t="s">
        <v>152</v>
      </c>
      <c r="L111" s="42"/>
      <c r="M111" s="210" t="s">
        <v>19</v>
      </c>
      <c r="N111" s="211" t="s">
        <v>43</v>
      </c>
      <c r="O111" s="78"/>
      <c r="P111" s="212">
        <f>O111*H111</f>
        <v>0</v>
      </c>
      <c r="Q111" s="212">
        <v>0</v>
      </c>
      <c r="R111" s="212">
        <f>Q111*H111</f>
        <v>0</v>
      </c>
      <c r="S111" s="212">
        <v>0</v>
      </c>
      <c r="T111" s="213">
        <f>S111*H111</f>
        <v>0</v>
      </c>
      <c r="AR111" s="16" t="s">
        <v>153</v>
      </c>
      <c r="AT111" s="16" t="s">
        <v>148</v>
      </c>
      <c r="AU111" s="16" t="s">
        <v>82</v>
      </c>
      <c r="AY111" s="16" t="s">
        <v>145</v>
      </c>
      <c r="BE111" s="214">
        <f>IF(N111="základní",J111,0)</f>
        <v>0</v>
      </c>
      <c r="BF111" s="214">
        <f>IF(N111="snížená",J111,0)</f>
        <v>0</v>
      </c>
      <c r="BG111" s="214">
        <f>IF(N111="zákl. přenesená",J111,0)</f>
        <v>0</v>
      </c>
      <c r="BH111" s="214">
        <f>IF(N111="sníž. přenesená",J111,0)</f>
        <v>0</v>
      </c>
      <c r="BI111" s="214">
        <f>IF(N111="nulová",J111,0)</f>
        <v>0</v>
      </c>
      <c r="BJ111" s="16" t="s">
        <v>80</v>
      </c>
      <c r="BK111" s="214">
        <f>ROUND(I111*H111,2)</f>
        <v>0</v>
      </c>
      <c r="BL111" s="16" t="s">
        <v>153</v>
      </c>
      <c r="BM111" s="16" t="s">
        <v>1324</v>
      </c>
    </row>
    <row r="112" s="1" customFormat="1">
      <c r="B112" s="37"/>
      <c r="C112" s="38"/>
      <c r="D112" s="217" t="s">
        <v>173</v>
      </c>
      <c r="E112" s="38"/>
      <c r="F112" s="248" t="s">
        <v>1325</v>
      </c>
      <c r="G112" s="38"/>
      <c r="H112" s="38"/>
      <c r="I112" s="129"/>
      <c r="J112" s="38"/>
      <c r="K112" s="38"/>
      <c r="L112" s="42"/>
      <c r="M112" s="249"/>
      <c r="N112" s="78"/>
      <c r="O112" s="78"/>
      <c r="P112" s="78"/>
      <c r="Q112" s="78"/>
      <c r="R112" s="78"/>
      <c r="S112" s="78"/>
      <c r="T112" s="79"/>
      <c r="AT112" s="16" t="s">
        <v>173</v>
      </c>
      <c r="AU112" s="16" t="s">
        <v>82</v>
      </c>
    </row>
    <row r="113" s="11" customFormat="1">
      <c r="B113" s="215"/>
      <c r="C113" s="216"/>
      <c r="D113" s="217" t="s">
        <v>155</v>
      </c>
      <c r="E113" s="218" t="s">
        <v>19</v>
      </c>
      <c r="F113" s="219" t="s">
        <v>1326</v>
      </c>
      <c r="G113" s="216"/>
      <c r="H113" s="220">
        <v>42.100000000000001</v>
      </c>
      <c r="I113" s="221"/>
      <c r="J113" s="216"/>
      <c r="K113" s="216"/>
      <c r="L113" s="222"/>
      <c r="M113" s="223"/>
      <c r="N113" s="224"/>
      <c r="O113" s="224"/>
      <c r="P113" s="224"/>
      <c r="Q113" s="224"/>
      <c r="R113" s="224"/>
      <c r="S113" s="224"/>
      <c r="T113" s="225"/>
      <c r="AT113" s="226" t="s">
        <v>155</v>
      </c>
      <c r="AU113" s="226" t="s">
        <v>82</v>
      </c>
      <c r="AV113" s="11" t="s">
        <v>82</v>
      </c>
      <c r="AW113" s="11" t="s">
        <v>33</v>
      </c>
      <c r="AX113" s="11" t="s">
        <v>72</v>
      </c>
      <c r="AY113" s="226" t="s">
        <v>145</v>
      </c>
    </row>
    <row r="114" s="11" customFormat="1">
      <c r="B114" s="215"/>
      <c r="C114" s="216"/>
      <c r="D114" s="217" t="s">
        <v>155</v>
      </c>
      <c r="E114" s="218" t="s">
        <v>19</v>
      </c>
      <c r="F114" s="219" t="s">
        <v>1327</v>
      </c>
      <c r="G114" s="216"/>
      <c r="H114" s="220">
        <v>1.26</v>
      </c>
      <c r="I114" s="221"/>
      <c r="J114" s="216"/>
      <c r="K114" s="216"/>
      <c r="L114" s="222"/>
      <c r="M114" s="223"/>
      <c r="N114" s="224"/>
      <c r="O114" s="224"/>
      <c r="P114" s="224"/>
      <c r="Q114" s="224"/>
      <c r="R114" s="224"/>
      <c r="S114" s="224"/>
      <c r="T114" s="225"/>
      <c r="AT114" s="226" t="s">
        <v>155</v>
      </c>
      <c r="AU114" s="226" t="s">
        <v>82</v>
      </c>
      <c r="AV114" s="11" t="s">
        <v>82</v>
      </c>
      <c r="AW114" s="11" t="s">
        <v>33</v>
      </c>
      <c r="AX114" s="11" t="s">
        <v>72</v>
      </c>
      <c r="AY114" s="226" t="s">
        <v>145</v>
      </c>
    </row>
    <row r="115" s="12" customFormat="1">
      <c r="B115" s="227"/>
      <c r="C115" s="228"/>
      <c r="D115" s="217" t="s">
        <v>155</v>
      </c>
      <c r="E115" s="229" t="s">
        <v>19</v>
      </c>
      <c r="F115" s="230" t="s">
        <v>157</v>
      </c>
      <c r="G115" s="228"/>
      <c r="H115" s="231">
        <v>43.359999999999999</v>
      </c>
      <c r="I115" s="232"/>
      <c r="J115" s="228"/>
      <c r="K115" s="228"/>
      <c r="L115" s="233"/>
      <c r="M115" s="234"/>
      <c r="N115" s="235"/>
      <c r="O115" s="235"/>
      <c r="P115" s="235"/>
      <c r="Q115" s="235"/>
      <c r="R115" s="235"/>
      <c r="S115" s="235"/>
      <c r="T115" s="236"/>
      <c r="AT115" s="237" t="s">
        <v>155</v>
      </c>
      <c r="AU115" s="237" t="s">
        <v>82</v>
      </c>
      <c r="AV115" s="12" t="s">
        <v>153</v>
      </c>
      <c r="AW115" s="12" t="s">
        <v>33</v>
      </c>
      <c r="AX115" s="12" t="s">
        <v>80</v>
      </c>
      <c r="AY115" s="237" t="s">
        <v>145</v>
      </c>
    </row>
    <row r="116" s="1" customFormat="1" ht="22.5" customHeight="1">
      <c r="B116" s="37"/>
      <c r="C116" s="203" t="s">
        <v>193</v>
      </c>
      <c r="D116" s="203" t="s">
        <v>148</v>
      </c>
      <c r="E116" s="204" t="s">
        <v>1328</v>
      </c>
      <c r="F116" s="205" t="s">
        <v>1329</v>
      </c>
      <c r="G116" s="206" t="s">
        <v>151</v>
      </c>
      <c r="H116" s="207">
        <v>216.80000000000001</v>
      </c>
      <c r="I116" s="208"/>
      <c r="J116" s="209">
        <f>ROUND(I116*H116,2)</f>
        <v>0</v>
      </c>
      <c r="K116" s="205" t="s">
        <v>152</v>
      </c>
      <c r="L116" s="42"/>
      <c r="M116" s="210" t="s">
        <v>19</v>
      </c>
      <c r="N116" s="211" t="s">
        <v>43</v>
      </c>
      <c r="O116" s="78"/>
      <c r="P116" s="212">
        <f>O116*H116</f>
        <v>0</v>
      </c>
      <c r="Q116" s="212">
        <v>0</v>
      </c>
      <c r="R116" s="212">
        <f>Q116*H116</f>
        <v>0</v>
      </c>
      <c r="S116" s="212">
        <v>0</v>
      </c>
      <c r="T116" s="213">
        <f>S116*H116</f>
        <v>0</v>
      </c>
      <c r="AR116" s="16" t="s">
        <v>153</v>
      </c>
      <c r="AT116" s="16" t="s">
        <v>148</v>
      </c>
      <c r="AU116" s="16" t="s">
        <v>82</v>
      </c>
      <c r="AY116" s="16" t="s">
        <v>145</v>
      </c>
      <c r="BE116" s="214">
        <f>IF(N116="základní",J116,0)</f>
        <v>0</v>
      </c>
      <c r="BF116" s="214">
        <f>IF(N116="snížená",J116,0)</f>
        <v>0</v>
      </c>
      <c r="BG116" s="214">
        <f>IF(N116="zákl. přenesená",J116,0)</f>
        <v>0</v>
      </c>
      <c r="BH116" s="214">
        <f>IF(N116="sníž. přenesená",J116,0)</f>
        <v>0</v>
      </c>
      <c r="BI116" s="214">
        <f>IF(N116="nulová",J116,0)</f>
        <v>0</v>
      </c>
      <c r="BJ116" s="16" t="s">
        <v>80</v>
      </c>
      <c r="BK116" s="214">
        <f>ROUND(I116*H116,2)</f>
        <v>0</v>
      </c>
      <c r="BL116" s="16" t="s">
        <v>153</v>
      </c>
      <c r="BM116" s="16" t="s">
        <v>1330</v>
      </c>
    </row>
    <row r="117" s="1" customFormat="1">
      <c r="B117" s="37"/>
      <c r="C117" s="38"/>
      <c r="D117" s="217" t="s">
        <v>173</v>
      </c>
      <c r="E117" s="38"/>
      <c r="F117" s="248" t="s">
        <v>1325</v>
      </c>
      <c r="G117" s="38"/>
      <c r="H117" s="38"/>
      <c r="I117" s="129"/>
      <c r="J117" s="38"/>
      <c r="K117" s="38"/>
      <c r="L117" s="42"/>
      <c r="M117" s="249"/>
      <c r="N117" s="78"/>
      <c r="O117" s="78"/>
      <c r="P117" s="78"/>
      <c r="Q117" s="78"/>
      <c r="R117" s="78"/>
      <c r="S117" s="78"/>
      <c r="T117" s="79"/>
      <c r="AT117" s="16" t="s">
        <v>173</v>
      </c>
      <c r="AU117" s="16" t="s">
        <v>82</v>
      </c>
    </row>
    <row r="118" s="11" customFormat="1">
      <c r="B118" s="215"/>
      <c r="C118" s="216"/>
      <c r="D118" s="217" t="s">
        <v>155</v>
      </c>
      <c r="E118" s="218" t="s">
        <v>19</v>
      </c>
      <c r="F118" s="219" t="s">
        <v>1331</v>
      </c>
      <c r="G118" s="216"/>
      <c r="H118" s="220">
        <v>216.80000000000001</v>
      </c>
      <c r="I118" s="221"/>
      <c r="J118" s="216"/>
      <c r="K118" s="216"/>
      <c r="L118" s="222"/>
      <c r="M118" s="223"/>
      <c r="N118" s="224"/>
      <c r="O118" s="224"/>
      <c r="P118" s="224"/>
      <c r="Q118" s="224"/>
      <c r="R118" s="224"/>
      <c r="S118" s="224"/>
      <c r="T118" s="225"/>
      <c r="AT118" s="226" t="s">
        <v>155</v>
      </c>
      <c r="AU118" s="226" t="s">
        <v>82</v>
      </c>
      <c r="AV118" s="11" t="s">
        <v>82</v>
      </c>
      <c r="AW118" s="11" t="s">
        <v>33</v>
      </c>
      <c r="AX118" s="11" t="s">
        <v>72</v>
      </c>
      <c r="AY118" s="226" t="s">
        <v>145</v>
      </c>
    </row>
    <row r="119" s="12" customFormat="1">
      <c r="B119" s="227"/>
      <c r="C119" s="228"/>
      <c r="D119" s="217" t="s">
        <v>155</v>
      </c>
      <c r="E119" s="229" t="s">
        <v>19</v>
      </c>
      <c r="F119" s="230" t="s">
        <v>157</v>
      </c>
      <c r="G119" s="228"/>
      <c r="H119" s="231">
        <v>216.80000000000001</v>
      </c>
      <c r="I119" s="232"/>
      <c r="J119" s="228"/>
      <c r="K119" s="228"/>
      <c r="L119" s="233"/>
      <c r="M119" s="234"/>
      <c r="N119" s="235"/>
      <c r="O119" s="235"/>
      <c r="P119" s="235"/>
      <c r="Q119" s="235"/>
      <c r="R119" s="235"/>
      <c r="S119" s="235"/>
      <c r="T119" s="236"/>
      <c r="AT119" s="237" t="s">
        <v>155</v>
      </c>
      <c r="AU119" s="237" t="s">
        <v>82</v>
      </c>
      <c r="AV119" s="12" t="s">
        <v>153</v>
      </c>
      <c r="AW119" s="12" t="s">
        <v>33</v>
      </c>
      <c r="AX119" s="12" t="s">
        <v>80</v>
      </c>
      <c r="AY119" s="237" t="s">
        <v>145</v>
      </c>
    </row>
    <row r="120" s="1" customFormat="1" ht="16.5" customHeight="1">
      <c r="B120" s="37"/>
      <c r="C120" s="203" t="s">
        <v>199</v>
      </c>
      <c r="D120" s="203" t="s">
        <v>148</v>
      </c>
      <c r="E120" s="204" t="s">
        <v>1332</v>
      </c>
      <c r="F120" s="205" t="s">
        <v>1333</v>
      </c>
      <c r="G120" s="206" t="s">
        <v>151</v>
      </c>
      <c r="H120" s="207">
        <v>43.359999999999999</v>
      </c>
      <c r="I120" s="208"/>
      <c r="J120" s="209">
        <f>ROUND(I120*H120,2)</f>
        <v>0</v>
      </c>
      <c r="K120" s="205" t="s">
        <v>152</v>
      </c>
      <c r="L120" s="42"/>
      <c r="M120" s="210" t="s">
        <v>19</v>
      </c>
      <c r="N120" s="211" t="s">
        <v>43</v>
      </c>
      <c r="O120" s="78"/>
      <c r="P120" s="212">
        <f>O120*H120</f>
        <v>0</v>
      </c>
      <c r="Q120" s="212">
        <v>0</v>
      </c>
      <c r="R120" s="212">
        <f>Q120*H120</f>
        <v>0</v>
      </c>
      <c r="S120" s="212">
        <v>0</v>
      </c>
      <c r="T120" s="213">
        <f>S120*H120</f>
        <v>0</v>
      </c>
      <c r="AR120" s="16" t="s">
        <v>153</v>
      </c>
      <c r="AT120" s="16" t="s">
        <v>148</v>
      </c>
      <c r="AU120" s="16" t="s">
        <v>82</v>
      </c>
      <c r="AY120" s="16" t="s">
        <v>145</v>
      </c>
      <c r="BE120" s="214">
        <f>IF(N120="základní",J120,0)</f>
        <v>0</v>
      </c>
      <c r="BF120" s="214">
        <f>IF(N120="snížená",J120,0)</f>
        <v>0</v>
      </c>
      <c r="BG120" s="214">
        <f>IF(N120="zákl. přenesená",J120,0)</f>
        <v>0</v>
      </c>
      <c r="BH120" s="214">
        <f>IF(N120="sníž. přenesená",J120,0)</f>
        <v>0</v>
      </c>
      <c r="BI120" s="214">
        <f>IF(N120="nulová",J120,0)</f>
        <v>0</v>
      </c>
      <c r="BJ120" s="16" t="s">
        <v>80</v>
      </c>
      <c r="BK120" s="214">
        <f>ROUND(I120*H120,2)</f>
        <v>0</v>
      </c>
      <c r="BL120" s="16" t="s">
        <v>153</v>
      </c>
      <c r="BM120" s="16" t="s">
        <v>1334</v>
      </c>
    </row>
    <row r="121" s="1" customFormat="1">
      <c r="B121" s="37"/>
      <c r="C121" s="38"/>
      <c r="D121" s="217" t="s">
        <v>173</v>
      </c>
      <c r="E121" s="38"/>
      <c r="F121" s="248" t="s">
        <v>1335</v>
      </c>
      <c r="G121" s="38"/>
      <c r="H121" s="38"/>
      <c r="I121" s="129"/>
      <c r="J121" s="38"/>
      <c r="K121" s="38"/>
      <c r="L121" s="42"/>
      <c r="M121" s="249"/>
      <c r="N121" s="78"/>
      <c r="O121" s="78"/>
      <c r="P121" s="78"/>
      <c r="Q121" s="78"/>
      <c r="R121" s="78"/>
      <c r="S121" s="78"/>
      <c r="T121" s="79"/>
      <c r="AT121" s="16" t="s">
        <v>173</v>
      </c>
      <c r="AU121" s="16" t="s">
        <v>82</v>
      </c>
    </row>
    <row r="122" s="1" customFormat="1" ht="22.5" customHeight="1">
      <c r="B122" s="37"/>
      <c r="C122" s="203" t="s">
        <v>205</v>
      </c>
      <c r="D122" s="203" t="s">
        <v>148</v>
      </c>
      <c r="E122" s="204" t="s">
        <v>1336</v>
      </c>
      <c r="F122" s="205" t="s">
        <v>1337</v>
      </c>
      <c r="G122" s="206" t="s">
        <v>182</v>
      </c>
      <c r="H122" s="207">
        <v>78.048000000000002</v>
      </c>
      <c r="I122" s="208"/>
      <c r="J122" s="209">
        <f>ROUND(I122*H122,2)</f>
        <v>0</v>
      </c>
      <c r="K122" s="205" t="s">
        <v>152</v>
      </c>
      <c r="L122" s="42"/>
      <c r="M122" s="210" t="s">
        <v>19</v>
      </c>
      <c r="N122" s="211" t="s">
        <v>43</v>
      </c>
      <c r="O122" s="78"/>
      <c r="P122" s="212">
        <f>O122*H122</f>
        <v>0</v>
      </c>
      <c r="Q122" s="212">
        <v>0</v>
      </c>
      <c r="R122" s="212">
        <f>Q122*H122</f>
        <v>0</v>
      </c>
      <c r="S122" s="212">
        <v>0</v>
      </c>
      <c r="T122" s="213">
        <f>S122*H122</f>
        <v>0</v>
      </c>
      <c r="AR122" s="16" t="s">
        <v>153</v>
      </c>
      <c r="AT122" s="16" t="s">
        <v>148</v>
      </c>
      <c r="AU122" s="16" t="s">
        <v>82</v>
      </c>
      <c r="AY122" s="16" t="s">
        <v>145</v>
      </c>
      <c r="BE122" s="214">
        <f>IF(N122="základní",J122,0)</f>
        <v>0</v>
      </c>
      <c r="BF122" s="214">
        <f>IF(N122="snížená",J122,0)</f>
        <v>0</v>
      </c>
      <c r="BG122" s="214">
        <f>IF(N122="zákl. přenesená",J122,0)</f>
        <v>0</v>
      </c>
      <c r="BH122" s="214">
        <f>IF(N122="sníž. přenesená",J122,0)</f>
        <v>0</v>
      </c>
      <c r="BI122" s="214">
        <f>IF(N122="nulová",J122,0)</f>
        <v>0</v>
      </c>
      <c r="BJ122" s="16" t="s">
        <v>80</v>
      </c>
      <c r="BK122" s="214">
        <f>ROUND(I122*H122,2)</f>
        <v>0</v>
      </c>
      <c r="BL122" s="16" t="s">
        <v>153</v>
      </c>
      <c r="BM122" s="16" t="s">
        <v>1338</v>
      </c>
    </row>
    <row r="123" s="1" customFormat="1">
      <c r="B123" s="37"/>
      <c r="C123" s="38"/>
      <c r="D123" s="217" t="s">
        <v>173</v>
      </c>
      <c r="E123" s="38"/>
      <c r="F123" s="248" t="s">
        <v>1339</v>
      </c>
      <c r="G123" s="38"/>
      <c r="H123" s="38"/>
      <c r="I123" s="129"/>
      <c r="J123" s="38"/>
      <c r="K123" s="38"/>
      <c r="L123" s="42"/>
      <c r="M123" s="249"/>
      <c r="N123" s="78"/>
      <c r="O123" s="78"/>
      <c r="P123" s="78"/>
      <c r="Q123" s="78"/>
      <c r="R123" s="78"/>
      <c r="S123" s="78"/>
      <c r="T123" s="79"/>
      <c r="AT123" s="16" t="s">
        <v>173</v>
      </c>
      <c r="AU123" s="16" t="s">
        <v>82</v>
      </c>
    </row>
    <row r="124" s="11" customFormat="1">
      <c r="B124" s="215"/>
      <c r="C124" s="216"/>
      <c r="D124" s="217" t="s">
        <v>155</v>
      </c>
      <c r="E124" s="218" t="s">
        <v>19</v>
      </c>
      <c r="F124" s="219" t="s">
        <v>1340</v>
      </c>
      <c r="G124" s="216"/>
      <c r="H124" s="220">
        <v>78.048000000000002</v>
      </c>
      <c r="I124" s="221"/>
      <c r="J124" s="216"/>
      <c r="K124" s="216"/>
      <c r="L124" s="222"/>
      <c r="M124" s="223"/>
      <c r="N124" s="224"/>
      <c r="O124" s="224"/>
      <c r="P124" s="224"/>
      <c r="Q124" s="224"/>
      <c r="R124" s="224"/>
      <c r="S124" s="224"/>
      <c r="T124" s="225"/>
      <c r="AT124" s="226" t="s">
        <v>155</v>
      </c>
      <c r="AU124" s="226" t="s">
        <v>82</v>
      </c>
      <c r="AV124" s="11" t="s">
        <v>82</v>
      </c>
      <c r="AW124" s="11" t="s">
        <v>33</v>
      </c>
      <c r="AX124" s="11" t="s">
        <v>72</v>
      </c>
      <c r="AY124" s="226" t="s">
        <v>145</v>
      </c>
    </row>
    <row r="125" s="12" customFormat="1">
      <c r="B125" s="227"/>
      <c r="C125" s="228"/>
      <c r="D125" s="217" t="s">
        <v>155</v>
      </c>
      <c r="E125" s="229" t="s">
        <v>19</v>
      </c>
      <c r="F125" s="230" t="s">
        <v>157</v>
      </c>
      <c r="G125" s="228"/>
      <c r="H125" s="231">
        <v>78.048000000000002</v>
      </c>
      <c r="I125" s="232"/>
      <c r="J125" s="228"/>
      <c r="K125" s="228"/>
      <c r="L125" s="233"/>
      <c r="M125" s="234"/>
      <c r="N125" s="235"/>
      <c r="O125" s="235"/>
      <c r="P125" s="235"/>
      <c r="Q125" s="235"/>
      <c r="R125" s="235"/>
      <c r="S125" s="235"/>
      <c r="T125" s="236"/>
      <c r="AT125" s="237" t="s">
        <v>155</v>
      </c>
      <c r="AU125" s="237" t="s">
        <v>82</v>
      </c>
      <c r="AV125" s="12" t="s">
        <v>153</v>
      </c>
      <c r="AW125" s="12" t="s">
        <v>33</v>
      </c>
      <c r="AX125" s="12" t="s">
        <v>80</v>
      </c>
      <c r="AY125" s="237" t="s">
        <v>145</v>
      </c>
    </row>
    <row r="126" s="1" customFormat="1" ht="22.5" customHeight="1">
      <c r="B126" s="37"/>
      <c r="C126" s="203" t="s">
        <v>213</v>
      </c>
      <c r="D126" s="203" t="s">
        <v>148</v>
      </c>
      <c r="E126" s="204" t="s">
        <v>1341</v>
      </c>
      <c r="F126" s="205" t="s">
        <v>1342</v>
      </c>
      <c r="G126" s="206" t="s">
        <v>151</v>
      </c>
      <c r="H126" s="207">
        <v>3.4700000000000002</v>
      </c>
      <c r="I126" s="208"/>
      <c r="J126" s="209">
        <f>ROUND(I126*H126,2)</f>
        <v>0</v>
      </c>
      <c r="K126" s="205" t="s">
        <v>152</v>
      </c>
      <c r="L126" s="42"/>
      <c r="M126" s="210" t="s">
        <v>19</v>
      </c>
      <c r="N126" s="211" t="s">
        <v>43</v>
      </c>
      <c r="O126" s="78"/>
      <c r="P126" s="212">
        <f>O126*H126</f>
        <v>0</v>
      </c>
      <c r="Q126" s="212">
        <v>0</v>
      </c>
      <c r="R126" s="212">
        <f>Q126*H126</f>
        <v>0</v>
      </c>
      <c r="S126" s="212">
        <v>0</v>
      </c>
      <c r="T126" s="213">
        <f>S126*H126</f>
        <v>0</v>
      </c>
      <c r="AR126" s="16" t="s">
        <v>153</v>
      </c>
      <c r="AT126" s="16" t="s">
        <v>148</v>
      </c>
      <c r="AU126" s="16" t="s">
        <v>82</v>
      </c>
      <c r="AY126" s="16" t="s">
        <v>145</v>
      </c>
      <c r="BE126" s="214">
        <f>IF(N126="základní",J126,0)</f>
        <v>0</v>
      </c>
      <c r="BF126" s="214">
        <f>IF(N126="snížená",J126,0)</f>
        <v>0</v>
      </c>
      <c r="BG126" s="214">
        <f>IF(N126="zákl. přenesená",J126,0)</f>
        <v>0</v>
      </c>
      <c r="BH126" s="214">
        <f>IF(N126="sníž. přenesená",J126,0)</f>
        <v>0</v>
      </c>
      <c r="BI126" s="214">
        <f>IF(N126="nulová",J126,0)</f>
        <v>0</v>
      </c>
      <c r="BJ126" s="16" t="s">
        <v>80</v>
      </c>
      <c r="BK126" s="214">
        <f>ROUND(I126*H126,2)</f>
        <v>0</v>
      </c>
      <c r="BL126" s="16" t="s">
        <v>153</v>
      </c>
      <c r="BM126" s="16" t="s">
        <v>1343</v>
      </c>
    </row>
    <row r="127" s="1" customFormat="1">
      <c r="B127" s="37"/>
      <c r="C127" s="38"/>
      <c r="D127" s="217" t="s">
        <v>173</v>
      </c>
      <c r="E127" s="38"/>
      <c r="F127" s="248" t="s">
        <v>1344</v>
      </c>
      <c r="G127" s="38"/>
      <c r="H127" s="38"/>
      <c r="I127" s="129"/>
      <c r="J127" s="38"/>
      <c r="K127" s="38"/>
      <c r="L127" s="42"/>
      <c r="M127" s="249"/>
      <c r="N127" s="78"/>
      <c r="O127" s="78"/>
      <c r="P127" s="78"/>
      <c r="Q127" s="78"/>
      <c r="R127" s="78"/>
      <c r="S127" s="78"/>
      <c r="T127" s="79"/>
      <c r="AT127" s="16" t="s">
        <v>173</v>
      </c>
      <c r="AU127" s="16" t="s">
        <v>82</v>
      </c>
    </row>
    <row r="128" s="11" customFormat="1">
      <c r="B128" s="215"/>
      <c r="C128" s="216"/>
      <c r="D128" s="217" t="s">
        <v>155</v>
      </c>
      <c r="E128" s="218" t="s">
        <v>19</v>
      </c>
      <c r="F128" s="219" t="s">
        <v>1345</v>
      </c>
      <c r="G128" s="216"/>
      <c r="H128" s="220">
        <v>3.4700000000000002</v>
      </c>
      <c r="I128" s="221"/>
      <c r="J128" s="216"/>
      <c r="K128" s="216"/>
      <c r="L128" s="222"/>
      <c r="M128" s="223"/>
      <c r="N128" s="224"/>
      <c r="O128" s="224"/>
      <c r="P128" s="224"/>
      <c r="Q128" s="224"/>
      <c r="R128" s="224"/>
      <c r="S128" s="224"/>
      <c r="T128" s="225"/>
      <c r="AT128" s="226" t="s">
        <v>155</v>
      </c>
      <c r="AU128" s="226" t="s">
        <v>82</v>
      </c>
      <c r="AV128" s="11" t="s">
        <v>82</v>
      </c>
      <c r="AW128" s="11" t="s">
        <v>33</v>
      </c>
      <c r="AX128" s="11" t="s">
        <v>72</v>
      </c>
      <c r="AY128" s="226" t="s">
        <v>145</v>
      </c>
    </row>
    <row r="129" s="12" customFormat="1">
      <c r="B129" s="227"/>
      <c r="C129" s="228"/>
      <c r="D129" s="217" t="s">
        <v>155</v>
      </c>
      <c r="E129" s="229" t="s">
        <v>19</v>
      </c>
      <c r="F129" s="230" t="s">
        <v>157</v>
      </c>
      <c r="G129" s="228"/>
      <c r="H129" s="231">
        <v>3.4700000000000002</v>
      </c>
      <c r="I129" s="232"/>
      <c r="J129" s="228"/>
      <c r="K129" s="228"/>
      <c r="L129" s="233"/>
      <c r="M129" s="234"/>
      <c r="N129" s="235"/>
      <c r="O129" s="235"/>
      <c r="P129" s="235"/>
      <c r="Q129" s="235"/>
      <c r="R129" s="235"/>
      <c r="S129" s="235"/>
      <c r="T129" s="236"/>
      <c r="AT129" s="237" t="s">
        <v>155</v>
      </c>
      <c r="AU129" s="237" t="s">
        <v>82</v>
      </c>
      <c r="AV129" s="12" t="s">
        <v>153</v>
      </c>
      <c r="AW129" s="12" t="s">
        <v>33</v>
      </c>
      <c r="AX129" s="12" t="s">
        <v>80</v>
      </c>
      <c r="AY129" s="237" t="s">
        <v>145</v>
      </c>
    </row>
    <row r="130" s="1" customFormat="1" ht="22.5" customHeight="1">
      <c r="B130" s="37"/>
      <c r="C130" s="203" t="s">
        <v>220</v>
      </c>
      <c r="D130" s="203" t="s">
        <v>148</v>
      </c>
      <c r="E130" s="204" t="s">
        <v>1346</v>
      </c>
      <c r="F130" s="205" t="s">
        <v>1347</v>
      </c>
      <c r="G130" s="206" t="s">
        <v>151</v>
      </c>
      <c r="H130" s="207">
        <v>63.130000000000003</v>
      </c>
      <c r="I130" s="208"/>
      <c r="J130" s="209">
        <f>ROUND(I130*H130,2)</f>
        <v>0</v>
      </c>
      <c r="K130" s="205" t="s">
        <v>152</v>
      </c>
      <c r="L130" s="42"/>
      <c r="M130" s="210" t="s">
        <v>19</v>
      </c>
      <c r="N130" s="211" t="s">
        <v>43</v>
      </c>
      <c r="O130" s="78"/>
      <c r="P130" s="212">
        <f>O130*H130</f>
        <v>0</v>
      </c>
      <c r="Q130" s="212">
        <v>0</v>
      </c>
      <c r="R130" s="212">
        <f>Q130*H130</f>
        <v>0</v>
      </c>
      <c r="S130" s="212">
        <v>0</v>
      </c>
      <c r="T130" s="213">
        <f>S130*H130</f>
        <v>0</v>
      </c>
      <c r="AR130" s="16" t="s">
        <v>153</v>
      </c>
      <c r="AT130" s="16" t="s">
        <v>148</v>
      </c>
      <c r="AU130" s="16" t="s">
        <v>82</v>
      </c>
      <c r="AY130" s="16" t="s">
        <v>145</v>
      </c>
      <c r="BE130" s="214">
        <f>IF(N130="základní",J130,0)</f>
        <v>0</v>
      </c>
      <c r="BF130" s="214">
        <f>IF(N130="snížená",J130,0)</f>
        <v>0</v>
      </c>
      <c r="BG130" s="214">
        <f>IF(N130="zákl. přenesená",J130,0)</f>
        <v>0</v>
      </c>
      <c r="BH130" s="214">
        <f>IF(N130="sníž. přenesená",J130,0)</f>
        <v>0</v>
      </c>
      <c r="BI130" s="214">
        <f>IF(N130="nulová",J130,0)</f>
        <v>0</v>
      </c>
      <c r="BJ130" s="16" t="s">
        <v>80</v>
      </c>
      <c r="BK130" s="214">
        <f>ROUND(I130*H130,2)</f>
        <v>0</v>
      </c>
      <c r="BL130" s="16" t="s">
        <v>153</v>
      </c>
      <c r="BM130" s="16" t="s">
        <v>1348</v>
      </c>
    </row>
    <row r="131" s="1" customFormat="1">
      <c r="B131" s="37"/>
      <c r="C131" s="38"/>
      <c r="D131" s="217" t="s">
        <v>173</v>
      </c>
      <c r="E131" s="38"/>
      <c r="F131" s="248" t="s">
        <v>1344</v>
      </c>
      <c r="G131" s="38"/>
      <c r="H131" s="38"/>
      <c r="I131" s="129"/>
      <c r="J131" s="38"/>
      <c r="K131" s="38"/>
      <c r="L131" s="42"/>
      <c r="M131" s="249"/>
      <c r="N131" s="78"/>
      <c r="O131" s="78"/>
      <c r="P131" s="78"/>
      <c r="Q131" s="78"/>
      <c r="R131" s="78"/>
      <c r="S131" s="78"/>
      <c r="T131" s="79"/>
      <c r="AT131" s="16" t="s">
        <v>173</v>
      </c>
      <c r="AU131" s="16" t="s">
        <v>82</v>
      </c>
    </row>
    <row r="132" s="11" customFormat="1">
      <c r="B132" s="215"/>
      <c r="C132" s="216"/>
      <c r="D132" s="217" t="s">
        <v>155</v>
      </c>
      <c r="E132" s="218" t="s">
        <v>19</v>
      </c>
      <c r="F132" s="219" t="s">
        <v>1349</v>
      </c>
      <c r="G132" s="216"/>
      <c r="H132" s="220">
        <v>63.130000000000003</v>
      </c>
      <c r="I132" s="221"/>
      <c r="J132" s="216"/>
      <c r="K132" s="216"/>
      <c r="L132" s="222"/>
      <c r="M132" s="223"/>
      <c r="N132" s="224"/>
      <c r="O132" s="224"/>
      <c r="P132" s="224"/>
      <c r="Q132" s="224"/>
      <c r="R132" s="224"/>
      <c r="S132" s="224"/>
      <c r="T132" s="225"/>
      <c r="AT132" s="226" t="s">
        <v>155</v>
      </c>
      <c r="AU132" s="226" t="s">
        <v>82</v>
      </c>
      <c r="AV132" s="11" t="s">
        <v>82</v>
      </c>
      <c r="AW132" s="11" t="s">
        <v>33</v>
      </c>
      <c r="AX132" s="11" t="s">
        <v>72</v>
      </c>
      <c r="AY132" s="226" t="s">
        <v>145</v>
      </c>
    </row>
    <row r="133" s="12" customFormat="1">
      <c r="B133" s="227"/>
      <c r="C133" s="228"/>
      <c r="D133" s="217" t="s">
        <v>155</v>
      </c>
      <c r="E133" s="229" t="s">
        <v>19</v>
      </c>
      <c r="F133" s="230" t="s">
        <v>157</v>
      </c>
      <c r="G133" s="228"/>
      <c r="H133" s="231">
        <v>63.130000000000003</v>
      </c>
      <c r="I133" s="232"/>
      <c r="J133" s="228"/>
      <c r="K133" s="228"/>
      <c r="L133" s="233"/>
      <c r="M133" s="234"/>
      <c r="N133" s="235"/>
      <c r="O133" s="235"/>
      <c r="P133" s="235"/>
      <c r="Q133" s="235"/>
      <c r="R133" s="235"/>
      <c r="S133" s="235"/>
      <c r="T133" s="236"/>
      <c r="AT133" s="237" t="s">
        <v>155</v>
      </c>
      <c r="AU133" s="237" t="s">
        <v>82</v>
      </c>
      <c r="AV133" s="12" t="s">
        <v>153</v>
      </c>
      <c r="AW133" s="12" t="s">
        <v>33</v>
      </c>
      <c r="AX133" s="12" t="s">
        <v>80</v>
      </c>
      <c r="AY133" s="237" t="s">
        <v>145</v>
      </c>
    </row>
    <row r="134" s="1" customFormat="1" ht="22.5" customHeight="1">
      <c r="B134" s="37"/>
      <c r="C134" s="203" t="s">
        <v>227</v>
      </c>
      <c r="D134" s="203" t="s">
        <v>148</v>
      </c>
      <c r="E134" s="204" t="s">
        <v>1350</v>
      </c>
      <c r="F134" s="205" t="s">
        <v>1351</v>
      </c>
      <c r="G134" s="206" t="s">
        <v>151</v>
      </c>
      <c r="H134" s="207">
        <v>32.759999999999998</v>
      </c>
      <c r="I134" s="208"/>
      <c r="J134" s="209">
        <f>ROUND(I134*H134,2)</f>
        <v>0</v>
      </c>
      <c r="K134" s="205" t="s">
        <v>152</v>
      </c>
      <c r="L134" s="42"/>
      <c r="M134" s="210" t="s">
        <v>19</v>
      </c>
      <c r="N134" s="211" t="s">
        <v>43</v>
      </c>
      <c r="O134" s="78"/>
      <c r="P134" s="212">
        <f>O134*H134</f>
        <v>0</v>
      </c>
      <c r="Q134" s="212">
        <v>0</v>
      </c>
      <c r="R134" s="212">
        <f>Q134*H134</f>
        <v>0</v>
      </c>
      <c r="S134" s="212">
        <v>0</v>
      </c>
      <c r="T134" s="213">
        <f>S134*H134</f>
        <v>0</v>
      </c>
      <c r="AR134" s="16" t="s">
        <v>153</v>
      </c>
      <c r="AT134" s="16" t="s">
        <v>148</v>
      </c>
      <c r="AU134" s="16" t="s">
        <v>82</v>
      </c>
      <c r="AY134" s="16" t="s">
        <v>145</v>
      </c>
      <c r="BE134" s="214">
        <f>IF(N134="základní",J134,0)</f>
        <v>0</v>
      </c>
      <c r="BF134" s="214">
        <f>IF(N134="snížená",J134,0)</f>
        <v>0</v>
      </c>
      <c r="BG134" s="214">
        <f>IF(N134="zákl. přenesená",J134,0)</f>
        <v>0</v>
      </c>
      <c r="BH134" s="214">
        <f>IF(N134="sníž. přenesená",J134,0)</f>
        <v>0</v>
      </c>
      <c r="BI134" s="214">
        <f>IF(N134="nulová",J134,0)</f>
        <v>0</v>
      </c>
      <c r="BJ134" s="16" t="s">
        <v>80</v>
      </c>
      <c r="BK134" s="214">
        <f>ROUND(I134*H134,2)</f>
        <v>0</v>
      </c>
      <c r="BL134" s="16" t="s">
        <v>153</v>
      </c>
      <c r="BM134" s="16" t="s">
        <v>1352</v>
      </c>
    </row>
    <row r="135" s="1" customFormat="1">
      <c r="B135" s="37"/>
      <c r="C135" s="38"/>
      <c r="D135" s="217" t="s">
        <v>173</v>
      </c>
      <c r="E135" s="38"/>
      <c r="F135" s="248" t="s">
        <v>1353</v>
      </c>
      <c r="G135" s="38"/>
      <c r="H135" s="38"/>
      <c r="I135" s="129"/>
      <c r="J135" s="38"/>
      <c r="K135" s="38"/>
      <c r="L135" s="42"/>
      <c r="M135" s="249"/>
      <c r="N135" s="78"/>
      <c r="O135" s="78"/>
      <c r="P135" s="78"/>
      <c r="Q135" s="78"/>
      <c r="R135" s="78"/>
      <c r="S135" s="78"/>
      <c r="T135" s="79"/>
      <c r="AT135" s="16" t="s">
        <v>173</v>
      </c>
      <c r="AU135" s="16" t="s">
        <v>82</v>
      </c>
    </row>
    <row r="136" s="11" customFormat="1">
      <c r="B136" s="215"/>
      <c r="C136" s="216"/>
      <c r="D136" s="217" t="s">
        <v>155</v>
      </c>
      <c r="E136" s="218" t="s">
        <v>19</v>
      </c>
      <c r="F136" s="219" t="s">
        <v>1354</v>
      </c>
      <c r="G136" s="216"/>
      <c r="H136" s="220">
        <v>32.759999999999998</v>
      </c>
      <c r="I136" s="221"/>
      <c r="J136" s="216"/>
      <c r="K136" s="216"/>
      <c r="L136" s="222"/>
      <c r="M136" s="223"/>
      <c r="N136" s="224"/>
      <c r="O136" s="224"/>
      <c r="P136" s="224"/>
      <c r="Q136" s="224"/>
      <c r="R136" s="224"/>
      <c r="S136" s="224"/>
      <c r="T136" s="225"/>
      <c r="AT136" s="226" t="s">
        <v>155</v>
      </c>
      <c r="AU136" s="226" t="s">
        <v>82</v>
      </c>
      <c r="AV136" s="11" t="s">
        <v>82</v>
      </c>
      <c r="AW136" s="11" t="s">
        <v>33</v>
      </c>
      <c r="AX136" s="11" t="s">
        <v>72</v>
      </c>
      <c r="AY136" s="226" t="s">
        <v>145</v>
      </c>
    </row>
    <row r="137" s="12" customFormat="1">
      <c r="B137" s="227"/>
      <c r="C137" s="228"/>
      <c r="D137" s="217" t="s">
        <v>155</v>
      </c>
      <c r="E137" s="229" t="s">
        <v>19</v>
      </c>
      <c r="F137" s="230" t="s">
        <v>157</v>
      </c>
      <c r="G137" s="228"/>
      <c r="H137" s="231">
        <v>32.759999999999998</v>
      </c>
      <c r="I137" s="232"/>
      <c r="J137" s="228"/>
      <c r="K137" s="228"/>
      <c r="L137" s="233"/>
      <c r="M137" s="234"/>
      <c r="N137" s="235"/>
      <c r="O137" s="235"/>
      <c r="P137" s="235"/>
      <c r="Q137" s="235"/>
      <c r="R137" s="235"/>
      <c r="S137" s="235"/>
      <c r="T137" s="236"/>
      <c r="AT137" s="237" t="s">
        <v>155</v>
      </c>
      <c r="AU137" s="237" t="s">
        <v>82</v>
      </c>
      <c r="AV137" s="12" t="s">
        <v>153</v>
      </c>
      <c r="AW137" s="12" t="s">
        <v>33</v>
      </c>
      <c r="AX137" s="12" t="s">
        <v>80</v>
      </c>
      <c r="AY137" s="237" t="s">
        <v>145</v>
      </c>
    </row>
    <row r="138" s="1" customFormat="1" ht="16.5" customHeight="1">
      <c r="B138" s="37"/>
      <c r="C138" s="250" t="s">
        <v>233</v>
      </c>
      <c r="D138" s="250" t="s">
        <v>430</v>
      </c>
      <c r="E138" s="251" t="s">
        <v>1355</v>
      </c>
      <c r="F138" s="252" t="s">
        <v>1356</v>
      </c>
      <c r="G138" s="253" t="s">
        <v>182</v>
      </c>
      <c r="H138" s="254">
        <v>65.519999999999996</v>
      </c>
      <c r="I138" s="255"/>
      <c r="J138" s="256">
        <f>ROUND(I138*H138,2)</f>
        <v>0</v>
      </c>
      <c r="K138" s="252" t="s">
        <v>152</v>
      </c>
      <c r="L138" s="257"/>
      <c r="M138" s="258" t="s">
        <v>19</v>
      </c>
      <c r="N138" s="259" t="s">
        <v>43</v>
      </c>
      <c r="O138" s="78"/>
      <c r="P138" s="212">
        <f>O138*H138</f>
        <v>0</v>
      </c>
      <c r="Q138" s="212">
        <v>1</v>
      </c>
      <c r="R138" s="212">
        <f>Q138*H138</f>
        <v>65.519999999999996</v>
      </c>
      <c r="S138" s="212">
        <v>0</v>
      </c>
      <c r="T138" s="213">
        <f>S138*H138</f>
        <v>0</v>
      </c>
      <c r="AR138" s="16" t="s">
        <v>199</v>
      </c>
      <c r="AT138" s="16" t="s">
        <v>430</v>
      </c>
      <c r="AU138" s="16" t="s">
        <v>82</v>
      </c>
      <c r="AY138" s="16" t="s">
        <v>145</v>
      </c>
      <c r="BE138" s="214">
        <f>IF(N138="základní",J138,0)</f>
        <v>0</v>
      </c>
      <c r="BF138" s="214">
        <f>IF(N138="snížená",J138,0)</f>
        <v>0</v>
      </c>
      <c r="BG138" s="214">
        <f>IF(N138="zákl. přenesená",J138,0)</f>
        <v>0</v>
      </c>
      <c r="BH138" s="214">
        <f>IF(N138="sníž. přenesená",J138,0)</f>
        <v>0</v>
      </c>
      <c r="BI138" s="214">
        <f>IF(N138="nulová",J138,0)</f>
        <v>0</v>
      </c>
      <c r="BJ138" s="16" t="s">
        <v>80</v>
      </c>
      <c r="BK138" s="214">
        <f>ROUND(I138*H138,2)</f>
        <v>0</v>
      </c>
      <c r="BL138" s="16" t="s">
        <v>153</v>
      </c>
      <c r="BM138" s="16" t="s">
        <v>1357</v>
      </c>
    </row>
    <row r="139" s="11" customFormat="1">
      <c r="B139" s="215"/>
      <c r="C139" s="216"/>
      <c r="D139" s="217" t="s">
        <v>155</v>
      </c>
      <c r="E139" s="216"/>
      <c r="F139" s="219" t="s">
        <v>1358</v>
      </c>
      <c r="G139" s="216"/>
      <c r="H139" s="220">
        <v>65.519999999999996</v>
      </c>
      <c r="I139" s="221"/>
      <c r="J139" s="216"/>
      <c r="K139" s="216"/>
      <c r="L139" s="222"/>
      <c r="M139" s="223"/>
      <c r="N139" s="224"/>
      <c r="O139" s="224"/>
      <c r="P139" s="224"/>
      <c r="Q139" s="224"/>
      <c r="R139" s="224"/>
      <c r="S139" s="224"/>
      <c r="T139" s="225"/>
      <c r="AT139" s="226" t="s">
        <v>155</v>
      </c>
      <c r="AU139" s="226" t="s">
        <v>82</v>
      </c>
      <c r="AV139" s="11" t="s">
        <v>82</v>
      </c>
      <c r="AW139" s="11" t="s">
        <v>4</v>
      </c>
      <c r="AX139" s="11" t="s">
        <v>80</v>
      </c>
      <c r="AY139" s="226" t="s">
        <v>145</v>
      </c>
    </row>
    <row r="140" s="10" customFormat="1" ht="22.8" customHeight="1">
      <c r="B140" s="187"/>
      <c r="C140" s="188"/>
      <c r="D140" s="189" t="s">
        <v>71</v>
      </c>
      <c r="E140" s="201" t="s">
        <v>82</v>
      </c>
      <c r="F140" s="201" t="s">
        <v>1359</v>
      </c>
      <c r="G140" s="188"/>
      <c r="H140" s="188"/>
      <c r="I140" s="191"/>
      <c r="J140" s="202">
        <f>BK140</f>
        <v>0</v>
      </c>
      <c r="K140" s="188"/>
      <c r="L140" s="193"/>
      <c r="M140" s="194"/>
      <c r="N140" s="195"/>
      <c r="O140" s="195"/>
      <c r="P140" s="196">
        <f>SUM(P141:P145)</f>
        <v>0</v>
      </c>
      <c r="Q140" s="195"/>
      <c r="R140" s="196">
        <f>SUM(R141:R145)</f>
        <v>34.792762799999998</v>
      </c>
      <c r="S140" s="195"/>
      <c r="T140" s="197">
        <f>SUM(T141:T145)</f>
        <v>0</v>
      </c>
      <c r="AR140" s="198" t="s">
        <v>80</v>
      </c>
      <c r="AT140" s="199" t="s">
        <v>71</v>
      </c>
      <c r="AU140" s="199" t="s">
        <v>80</v>
      </c>
      <c r="AY140" s="198" t="s">
        <v>145</v>
      </c>
      <c r="BK140" s="200">
        <f>SUM(BK141:BK145)</f>
        <v>0</v>
      </c>
    </row>
    <row r="141" s="1" customFormat="1" ht="16.5" customHeight="1">
      <c r="B141" s="37"/>
      <c r="C141" s="203" t="s">
        <v>241</v>
      </c>
      <c r="D141" s="203" t="s">
        <v>148</v>
      </c>
      <c r="E141" s="204" t="s">
        <v>1360</v>
      </c>
      <c r="F141" s="205" t="s">
        <v>1361</v>
      </c>
      <c r="G141" s="206" t="s">
        <v>151</v>
      </c>
      <c r="H141" s="207">
        <v>15.42</v>
      </c>
      <c r="I141" s="208"/>
      <c r="J141" s="209">
        <f>ROUND(I141*H141,2)</f>
        <v>0</v>
      </c>
      <c r="K141" s="205" t="s">
        <v>152</v>
      </c>
      <c r="L141" s="42"/>
      <c r="M141" s="210" t="s">
        <v>19</v>
      </c>
      <c r="N141" s="211" t="s">
        <v>43</v>
      </c>
      <c r="O141" s="78"/>
      <c r="P141" s="212">
        <f>O141*H141</f>
        <v>0</v>
      </c>
      <c r="Q141" s="212">
        <v>2.2563399999999998</v>
      </c>
      <c r="R141" s="212">
        <f>Q141*H141</f>
        <v>34.792762799999998</v>
      </c>
      <c r="S141" s="212">
        <v>0</v>
      </c>
      <c r="T141" s="213">
        <f>S141*H141</f>
        <v>0</v>
      </c>
      <c r="AR141" s="16" t="s">
        <v>153</v>
      </c>
      <c r="AT141" s="16" t="s">
        <v>148</v>
      </c>
      <c r="AU141" s="16" t="s">
        <v>82</v>
      </c>
      <c r="AY141" s="16" t="s">
        <v>145</v>
      </c>
      <c r="BE141" s="214">
        <f>IF(N141="základní",J141,0)</f>
        <v>0</v>
      </c>
      <c r="BF141" s="214">
        <f>IF(N141="snížená",J141,0)</f>
        <v>0</v>
      </c>
      <c r="BG141" s="214">
        <f>IF(N141="zákl. přenesená",J141,0)</f>
        <v>0</v>
      </c>
      <c r="BH141" s="214">
        <f>IF(N141="sníž. přenesená",J141,0)</f>
        <v>0</v>
      </c>
      <c r="BI141" s="214">
        <f>IF(N141="nulová",J141,0)</f>
        <v>0</v>
      </c>
      <c r="BJ141" s="16" t="s">
        <v>80</v>
      </c>
      <c r="BK141" s="214">
        <f>ROUND(I141*H141,2)</f>
        <v>0</v>
      </c>
      <c r="BL141" s="16" t="s">
        <v>153</v>
      </c>
      <c r="BM141" s="16" t="s">
        <v>1362</v>
      </c>
    </row>
    <row r="142" s="1" customFormat="1">
      <c r="B142" s="37"/>
      <c r="C142" s="38"/>
      <c r="D142" s="217" t="s">
        <v>173</v>
      </c>
      <c r="E142" s="38"/>
      <c r="F142" s="248" t="s">
        <v>1363</v>
      </c>
      <c r="G142" s="38"/>
      <c r="H142" s="38"/>
      <c r="I142" s="129"/>
      <c r="J142" s="38"/>
      <c r="K142" s="38"/>
      <c r="L142" s="42"/>
      <c r="M142" s="249"/>
      <c r="N142" s="78"/>
      <c r="O142" s="78"/>
      <c r="P142" s="78"/>
      <c r="Q142" s="78"/>
      <c r="R142" s="78"/>
      <c r="S142" s="78"/>
      <c r="T142" s="79"/>
      <c r="AT142" s="16" t="s">
        <v>173</v>
      </c>
      <c r="AU142" s="16" t="s">
        <v>82</v>
      </c>
    </row>
    <row r="143" s="11" customFormat="1">
      <c r="B143" s="215"/>
      <c r="C143" s="216"/>
      <c r="D143" s="217" t="s">
        <v>155</v>
      </c>
      <c r="E143" s="218" t="s">
        <v>19</v>
      </c>
      <c r="F143" s="219" t="s">
        <v>1364</v>
      </c>
      <c r="G143" s="216"/>
      <c r="H143" s="220">
        <v>15.42</v>
      </c>
      <c r="I143" s="221"/>
      <c r="J143" s="216"/>
      <c r="K143" s="216"/>
      <c r="L143" s="222"/>
      <c r="M143" s="223"/>
      <c r="N143" s="224"/>
      <c r="O143" s="224"/>
      <c r="P143" s="224"/>
      <c r="Q143" s="224"/>
      <c r="R143" s="224"/>
      <c r="S143" s="224"/>
      <c r="T143" s="225"/>
      <c r="AT143" s="226" t="s">
        <v>155</v>
      </c>
      <c r="AU143" s="226" t="s">
        <v>82</v>
      </c>
      <c r="AV143" s="11" t="s">
        <v>82</v>
      </c>
      <c r="AW143" s="11" t="s">
        <v>33</v>
      </c>
      <c r="AX143" s="11" t="s">
        <v>72</v>
      </c>
      <c r="AY143" s="226" t="s">
        <v>145</v>
      </c>
    </row>
    <row r="144" s="13" customFormat="1">
      <c r="B144" s="238"/>
      <c r="C144" s="239"/>
      <c r="D144" s="217" t="s">
        <v>155</v>
      </c>
      <c r="E144" s="240" t="s">
        <v>19</v>
      </c>
      <c r="F144" s="241" t="s">
        <v>1365</v>
      </c>
      <c r="G144" s="239"/>
      <c r="H144" s="240" t="s">
        <v>19</v>
      </c>
      <c r="I144" s="242"/>
      <c r="J144" s="239"/>
      <c r="K144" s="239"/>
      <c r="L144" s="243"/>
      <c r="M144" s="244"/>
      <c r="N144" s="245"/>
      <c r="O144" s="245"/>
      <c r="P144" s="245"/>
      <c r="Q144" s="245"/>
      <c r="R144" s="245"/>
      <c r="S144" s="245"/>
      <c r="T144" s="246"/>
      <c r="AT144" s="247" t="s">
        <v>155</v>
      </c>
      <c r="AU144" s="247" t="s">
        <v>82</v>
      </c>
      <c r="AV144" s="13" t="s">
        <v>80</v>
      </c>
      <c r="AW144" s="13" t="s">
        <v>33</v>
      </c>
      <c r="AX144" s="13" t="s">
        <v>72</v>
      </c>
      <c r="AY144" s="247" t="s">
        <v>145</v>
      </c>
    </row>
    <row r="145" s="12" customFormat="1">
      <c r="B145" s="227"/>
      <c r="C145" s="228"/>
      <c r="D145" s="217" t="s">
        <v>155</v>
      </c>
      <c r="E145" s="229" t="s">
        <v>19</v>
      </c>
      <c r="F145" s="230" t="s">
        <v>157</v>
      </c>
      <c r="G145" s="228"/>
      <c r="H145" s="231">
        <v>15.42</v>
      </c>
      <c r="I145" s="232"/>
      <c r="J145" s="228"/>
      <c r="K145" s="228"/>
      <c r="L145" s="233"/>
      <c r="M145" s="234"/>
      <c r="N145" s="235"/>
      <c r="O145" s="235"/>
      <c r="P145" s="235"/>
      <c r="Q145" s="235"/>
      <c r="R145" s="235"/>
      <c r="S145" s="235"/>
      <c r="T145" s="236"/>
      <c r="AT145" s="237" t="s">
        <v>155</v>
      </c>
      <c r="AU145" s="237" t="s">
        <v>82</v>
      </c>
      <c r="AV145" s="12" t="s">
        <v>153</v>
      </c>
      <c r="AW145" s="12" t="s">
        <v>33</v>
      </c>
      <c r="AX145" s="12" t="s">
        <v>80</v>
      </c>
      <c r="AY145" s="237" t="s">
        <v>145</v>
      </c>
    </row>
    <row r="146" s="10" customFormat="1" ht="22.8" customHeight="1">
      <c r="B146" s="187"/>
      <c r="C146" s="188"/>
      <c r="D146" s="189" t="s">
        <v>71</v>
      </c>
      <c r="E146" s="201" t="s">
        <v>153</v>
      </c>
      <c r="F146" s="201" t="s">
        <v>1366</v>
      </c>
      <c r="G146" s="188"/>
      <c r="H146" s="188"/>
      <c r="I146" s="191"/>
      <c r="J146" s="202">
        <f>BK146</f>
        <v>0</v>
      </c>
      <c r="K146" s="188"/>
      <c r="L146" s="193"/>
      <c r="M146" s="194"/>
      <c r="N146" s="195"/>
      <c r="O146" s="195"/>
      <c r="P146" s="196">
        <f>SUM(P147:P150)</f>
        <v>0</v>
      </c>
      <c r="Q146" s="195"/>
      <c r="R146" s="196">
        <f>SUM(R147:R150)</f>
        <v>0</v>
      </c>
      <c r="S146" s="195"/>
      <c r="T146" s="197">
        <f>SUM(T147:T150)</f>
        <v>0</v>
      </c>
      <c r="AR146" s="198" t="s">
        <v>80</v>
      </c>
      <c r="AT146" s="199" t="s">
        <v>71</v>
      </c>
      <c r="AU146" s="199" t="s">
        <v>80</v>
      </c>
      <c r="AY146" s="198" t="s">
        <v>145</v>
      </c>
      <c r="BK146" s="200">
        <f>SUM(BK147:BK150)</f>
        <v>0</v>
      </c>
    </row>
    <row r="147" s="1" customFormat="1" ht="16.5" customHeight="1">
      <c r="B147" s="37"/>
      <c r="C147" s="203" t="s">
        <v>8</v>
      </c>
      <c r="D147" s="203" t="s">
        <v>148</v>
      </c>
      <c r="E147" s="204" t="s">
        <v>1367</v>
      </c>
      <c r="F147" s="205" t="s">
        <v>1368</v>
      </c>
      <c r="G147" s="206" t="s">
        <v>151</v>
      </c>
      <c r="H147" s="207">
        <v>9.3599999999999994</v>
      </c>
      <c r="I147" s="208"/>
      <c r="J147" s="209">
        <f>ROUND(I147*H147,2)</f>
        <v>0</v>
      </c>
      <c r="K147" s="205" t="s">
        <v>152</v>
      </c>
      <c r="L147" s="42"/>
      <c r="M147" s="210" t="s">
        <v>19</v>
      </c>
      <c r="N147" s="211" t="s">
        <v>43</v>
      </c>
      <c r="O147" s="78"/>
      <c r="P147" s="212">
        <f>O147*H147</f>
        <v>0</v>
      </c>
      <c r="Q147" s="212">
        <v>0</v>
      </c>
      <c r="R147" s="212">
        <f>Q147*H147</f>
        <v>0</v>
      </c>
      <c r="S147" s="212">
        <v>0</v>
      </c>
      <c r="T147" s="213">
        <f>S147*H147</f>
        <v>0</v>
      </c>
      <c r="AR147" s="16" t="s">
        <v>153</v>
      </c>
      <c r="AT147" s="16" t="s">
        <v>148</v>
      </c>
      <c r="AU147" s="16" t="s">
        <v>82</v>
      </c>
      <c r="AY147" s="16" t="s">
        <v>145</v>
      </c>
      <c r="BE147" s="214">
        <f>IF(N147="základní",J147,0)</f>
        <v>0</v>
      </c>
      <c r="BF147" s="214">
        <f>IF(N147="snížená",J147,0)</f>
        <v>0</v>
      </c>
      <c r="BG147" s="214">
        <f>IF(N147="zákl. přenesená",J147,0)</f>
        <v>0</v>
      </c>
      <c r="BH147" s="214">
        <f>IF(N147="sníž. přenesená",J147,0)</f>
        <v>0</v>
      </c>
      <c r="BI147" s="214">
        <f>IF(N147="nulová",J147,0)</f>
        <v>0</v>
      </c>
      <c r="BJ147" s="16" t="s">
        <v>80</v>
      </c>
      <c r="BK147" s="214">
        <f>ROUND(I147*H147,2)</f>
        <v>0</v>
      </c>
      <c r="BL147" s="16" t="s">
        <v>153</v>
      </c>
      <c r="BM147" s="16" t="s">
        <v>1369</v>
      </c>
    </row>
    <row r="148" s="1" customFormat="1">
      <c r="B148" s="37"/>
      <c r="C148" s="38"/>
      <c r="D148" s="217" t="s">
        <v>173</v>
      </c>
      <c r="E148" s="38"/>
      <c r="F148" s="248" t="s">
        <v>1370</v>
      </c>
      <c r="G148" s="38"/>
      <c r="H148" s="38"/>
      <c r="I148" s="129"/>
      <c r="J148" s="38"/>
      <c r="K148" s="38"/>
      <c r="L148" s="42"/>
      <c r="M148" s="249"/>
      <c r="N148" s="78"/>
      <c r="O148" s="78"/>
      <c r="P148" s="78"/>
      <c r="Q148" s="78"/>
      <c r="R148" s="78"/>
      <c r="S148" s="78"/>
      <c r="T148" s="79"/>
      <c r="AT148" s="16" t="s">
        <v>173</v>
      </c>
      <c r="AU148" s="16" t="s">
        <v>82</v>
      </c>
    </row>
    <row r="149" s="11" customFormat="1">
      <c r="B149" s="215"/>
      <c r="C149" s="216"/>
      <c r="D149" s="217" t="s">
        <v>155</v>
      </c>
      <c r="E149" s="218" t="s">
        <v>19</v>
      </c>
      <c r="F149" s="219" t="s">
        <v>1371</v>
      </c>
      <c r="G149" s="216"/>
      <c r="H149" s="220">
        <v>9.3599999999999994</v>
      </c>
      <c r="I149" s="221"/>
      <c r="J149" s="216"/>
      <c r="K149" s="216"/>
      <c r="L149" s="222"/>
      <c r="M149" s="223"/>
      <c r="N149" s="224"/>
      <c r="O149" s="224"/>
      <c r="P149" s="224"/>
      <c r="Q149" s="224"/>
      <c r="R149" s="224"/>
      <c r="S149" s="224"/>
      <c r="T149" s="225"/>
      <c r="AT149" s="226" t="s">
        <v>155</v>
      </c>
      <c r="AU149" s="226" t="s">
        <v>82</v>
      </c>
      <c r="AV149" s="11" t="s">
        <v>82</v>
      </c>
      <c r="AW149" s="11" t="s">
        <v>33</v>
      </c>
      <c r="AX149" s="11" t="s">
        <v>72</v>
      </c>
      <c r="AY149" s="226" t="s">
        <v>145</v>
      </c>
    </row>
    <row r="150" s="12" customFormat="1">
      <c r="B150" s="227"/>
      <c r="C150" s="228"/>
      <c r="D150" s="217" t="s">
        <v>155</v>
      </c>
      <c r="E150" s="229" t="s">
        <v>19</v>
      </c>
      <c r="F150" s="230" t="s">
        <v>157</v>
      </c>
      <c r="G150" s="228"/>
      <c r="H150" s="231">
        <v>9.3599999999999994</v>
      </c>
      <c r="I150" s="232"/>
      <c r="J150" s="228"/>
      <c r="K150" s="228"/>
      <c r="L150" s="233"/>
      <c r="M150" s="234"/>
      <c r="N150" s="235"/>
      <c r="O150" s="235"/>
      <c r="P150" s="235"/>
      <c r="Q150" s="235"/>
      <c r="R150" s="235"/>
      <c r="S150" s="235"/>
      <c r="T150" s="236"/>
      <c r="AT150" s="237" t="s">
        <v>155</v>
      </c>
      <c r="AU150" s="237" t="s">
        <v>82</v>
      </c>
      <c r="AV150" s="12" t="s">
        <v>153</v>
      </c>
      <c r="AW150" s="12" t="s">
        <v>33</v>
      </c>
      <c r="AX150" s="12" t="s">
        <v>80</v>
      </c>
      <c r="AY150" s="237" t="s">
        <v>145</v>
      </c>
    </row>
    <row r="151" s="10" customFormat="1" ht="22.8" customHeight="1">
      <c r="B151" s="187"/>
      <c r="C151" s="188"/>
      <c r="D151" s="189" t="s">
        <v>71</v>
      </c>
      <c r="E151" s="201" t="s">
        <v>189</v>
      </c>
      <c r="F151" s="201" t="s">
        <v>247</v>
      </c>
      <c r="G151" s="188"/>
      <c r="H151" s="188"/>
      <c r="I151" s="191"/>
      <c r="J151" s="202">
        <f>BK151</f>
        <v>0</v>
      </c>
      <c r="K151" s="188"/>
      <c r="L151" s="193"/>
      <c r="M151" s="194"/>
      <c r="N151" s="195"/>
      <c r="O151" s="195"/>
      <c r="P151" s="196">
        <f>SUM(P152:P158)</f>
        <v>0</v>
      </c>
      <c r="Q151" s="195"/>
      <c r="R151" s="196">
        <f>SUM(R152:R158)</f>
        <v>23.694677099999996</v>
      </c>
      <c r="S151" s="195"/>
      <c r="T151" s="197">
        <f>SUM(T152:T158)</f>
        <v>0</v>
      </c>
      <c r="AR151" s="198" t="s">
        <v>80</v>
      </c>
      <c r="AT151" s="199" t="s">
        <v>71</v>
      </c>
      <c r="AU151" s="199" t="s">
        <v>80</v>
      </c>
      <c r="AY151" s="198" t="s">
        <v>145</v>
      </c>
      <c r="BK151" s="200">
        <f>SUM(BK152:BK158)</f>
        <v>0</v>
      </c>
    </row>
    <row r="152" s="1" customFormat="1" ht="22.5" customHeight="1">
      <c r="B152" s="37"/>
      <c r="C152" s="203" t="s">
        <v>253</v>
      </c>
      <c r="D152" s="203" t="s">
        <v>148</v>
      </c>
      <c r="E152" s="204" t="s">
        <v>399</v>
      </c>
      <c r="F152" s="205" t="s">
        <v>400</v>
      </c>
      <c r="G152" s="206" t="s">
        <v>151</v>
      </c>
      <c r="H152" s="207">
        <v>10.279999999999999</v>
      </c>
      <c r="I152" s="208"/>
      <c r="J152" s="209">
        <f>ROUND(I152*H152,2)</f>
        <v>0</v>
      </c>
      <c r="K152" s="205" t="s">
        <v>152</v>
      </c>
      <c r="L152" s="42"/>
      <c r="M152" s="210" t="s">
        <v>19</v>
      </c>
      <c r="N152" s="211" t="s">
        <v>43</v>
      </c>
      <c r="O152" s="78"/>
      <c r="P152" s="212">
        <f>O152*H152</f>
        <v>0</v>
      </c>
      <c r="Q152" s="212">
        <v>2.2563399999999998</v>
      </c>
      <c r="R152" s="212">
        <f>Q152*H152</f>
        <v>23.195175199999998</v>
      </c>
      <c r="S152" s="212">
        <v>0</v>
      </c>
      <c r="T152" s="213">
        <f>S152*H152</f>
        <v>0</v>
      </c>
      <c r="AR152" s="16" t="s">
        <v>153</v>
      </c>
      <c r="AT152" s="16" t="s">
        <v>148</v>
      </c>
      <c r="AU152" s="16" t="s">
        <v>82</v>
      </c>
      <c r="AY152" s="16" t="s">
        <v>145</v>
      </c>
      <c r="BE152" s="214">
        <f>IF(N152="základní",J152,0)</f>
        <v>0</v>
      </c>
      <c r="BF152" s="214">
        <f>IF(N152="snížená",J152,0)</f>
        <v>0</v>
      </c>
      <c r="BG152" s="214">
        <f>IF(N152="zákl. přenesená",J152,0)</f>
        <v>0</v>
      </c>
      <c r="BH152" s="214">
        <f>IF(N152="sníž. přenesená",J152,0)</f>
        <v>0</v>
      </c>
      <c r="BI152" s="214">
        <f>IF(N152="nulová",J152,0)</f>
        <v>0</v>
      </c>
      <c r="BJ152" s="16" t="s">
        <v>80</v>
      </c>
      <c r="BK152" s="214">
        <f>ROUND(I152*H152,2)</f>
        <v>0</v>
      </c>
      <c r="BL152" s="16" t="s">
        <v>153</v>
      </c>
      <c r="BM152" s="16" t="s">
        <v>1372</v>
      </c>
    </row>
    <row r="153" s="11" customFormat="1">
      <c r="B153" s="215"/>
      <c r="C153" s="216"/>
      <c r="D153" s="217" t="s">
        <v>155</v>
      </c>
      <c r="E153" s="218" t="s">
        <v>19</v>
      </c>
      <c r="F153" s="219" t="s">
        <v>1373</v>
      </c>
      <c r="G153" s="216"/>
      <c r="H153" s="220">
        <v>10.279999999999999</v>
      </c>
      <c r="I153" s="221"/>
      <c r="J153" s="216"/>
      <c r="K153" s="216"/>
      <c r="L153" s="222"/>
      <c r="M153" s="223"/>
      <c r="N153" s="224"/>
      <c r="O153" s="224"/>
      <c r="P153" s="224"/>
      <c r="Q153" s="224"/>
      <c r="R153" s="224"/>
      <c r="S153" s="224"/>
      <c r="T153" s="225"/>
      <c r="AT153" s="226" t="s">
        <v>155</v>
      </c>
      <c r="AU153" s="226" t="s">
        <v>82</v>
      </c>
      <c r="AV153" s="11" t="s">
        <v>82</v>
      </c>
      <c r="AW153" s="11" t="s">
        <v>33</v>
      </c>
      <c r="AX153" s="11" t="s">
        <v>72</v>
      </c>
      <c r="AY153" s="226" t="s">
        <v>145</v>
      </c>
    </row>
    <row r="154" s="13" customFormat="1">
      <c r="B154" s="238"/>
      <c r="C154" s="239"/>
      <c r="D154" s="217" t="s">
        <v>155</v>
      </c>
      <c r="E154" s="240" t="s">
        <v>19</v>
      </c>
      <c r="F154" s="241" t="s">
        <v>1374</v>
      </c>
      <c r="G154" s="239"/>
      <c r="H154" s="240" t="s">
        <v>19</v>
      </c>
      <c r="I154" s="242"/>
      <c r="J154" s="239"/>
      <c r="K154" s="239"/>
      <c r="L154" s="243"/>
      <c r="M154" s="244"/>
      <c r="N154" s="245"/>
      <c r="O154" s="245"/>
      <c r="P154" s="245"/>
      <c r="Q154" s="245"/>
      <c r="R154" s="245"/>
      <c r="S154" s="245"/>
      <c r="T154" s="246"/>
      <c r="AT154" s="247" t="s">
        <v>155</v>
      </c>
      <c r="AU154" s="247" t="s">
        <v>82</v>
      </c>
      <c r="AV154" s="13" t="s">
        <v>80</v>
      </c>
      <c r="AW154" s="13" t="s">
        <v>33</v>
      </c>
      <c r="AX154" s="13" t="s">
        <v>72</v>
      </c>
      <c r="AY154" s="247" t="s">
        <v>145</v>
      </c>
    </row>
    <row r="155" s="12" customFormat="1">
      <c r="B155" s="227"/>
      <c r="C155" s="228"/>
      <c r="D155" s="217" t="s">
        <v>155</v>
      </c>
      <c r="E155" s="229" t="s">
        <v>19</v>
      </c>
      <c r="F155" s="230" t="s">
        <v>157</v>
      </c>
      <c r="G155" s="228"/>
      <c r="H155" s="231">
        <v>10.279999999999999</v>
      </c>
      <c r="I155" s="232"/>
      <c r="J155" s="228"/>
      <c r="K155" s="228"/>
      <c r="L155" s="233"/>
      <c r="M155" s="234"/>
      <c r="N155" s="235"/>
      <c r="O155" s="235"/>
      <c r="P155" s="235"/>
      <c r="Q155" s="235"/>
      <c r="R155" s="235"/>
      <c r="S155" s="235"/>
      <c r="T155" s="236"/>
      <c r="AT155" s="237" t="s">
        <v>155</v>
      </c>
      <c r="AU155" s="237" t="s">
        <v>82</v>
      </c>
      <c r="AV155" s="12" t="s">
        <v>153</v>
      </c>
      <c r="AW155" s="12" t="s">
        <v>33</v>
      </c>
      <c r="AX155" s="12" t="s">
        <v>80</v>
      </c>
      <c r="AY155" s="237" t="s">
        <v>145</v>
      </c>
    </row>
    <row r="156" s="1" customFormat="1" ht="16.5" customHeight="1">
      <c r="B156" s="37"/>
      <c r="C156" s="203" t="s">
        <v>260</v>
      </c>
      <c r="D156" s="203" t="s">
        <v>148</v>
      </c>
      <c r="E156" s="204" t="s">
        <v>419</v>
      </c>
      <c r="F156" s="205" t="s">
        <v>420</v>
      </c>
      <c r="G156" s="206" t="s">
        <v>182</v>
      </c>
      <c r="H156" s="207">
        <v>0.46999999999999997</v>
      </c>
      <c r="I156" s="208"/>
      <c r="J156" s="209">
        <f>ROUND(I156*H156,2)</f>
        <v>0</v>
      </c>
      <c r="K156" s="205" t="s">
        <v>152</v>
      </c>
      <c r="L156" s="42"/>
      <c r="M156" s="210" t="s">
        <v>19</v>
      </c>
      <c r="N156" s="211" t="s">
        <v>43</v>
      </c>
      <c r="O156" s="78"/>
      <c r="P156" s="212">
        <f>O156*H156</f>
        <v>0</v>
      </c>
      <c r="Q156" s="212">
        <v>1.06277</v>
      </c>
      <c r="R156" s="212">
        <f>Q156*H156</f>
        <v>0.49950189999999994</v>
      </c>
      <c r="S156" s="212">
        <v>0</v>
      </c>
      <c r="T156" s="213">
        <f>S156*H156</f>
        <v>0</v>
      </c>
      <c r="AR156" s="16" t="s">
        <v>153</v>
      </c>
      <c r="AT156" s="16" t="s">
        <v>148</v>
      </c>
      <c r="AU156" s="16" t="s">
        <v>82</v>
      </c>
      <c r="AY156" s="16" t="s">
        <v>145</v>
      </c>
      <c r="BE156" s="214">
        <f>IF(N156="základní",J156,0)</f>
        <v>0</v>
      </c>
      <c r="BF156" s="214">
        <f>IF(N156="snížená",J156,0)</f>
        <v>0</v>
      </c>
      <c r="BG156" s="214">
        <f>IF(N156="zákl. přenesená",J156,0)</f>
        <v>0</v>
      </c>
      <c r="BH156" s="214">
        <f>IF(N156="sníž. přenesená",J156,0)</f>
        <v>0</v>
      </c>
      <c r="BI156" s="214">
        <f>IF(N156="nulová",J156,0)</f>
        <v>0</v>
      </c>
      <c r="BJ156" s="16" t="s">
        <v>80</v>
      </c>
      <c r="BK156" s="214">
        <f>ROUND(I156*H156,2)</f>
        <v>0</v>
      </c>
      <c r="BL156" s="16" t="s">
        <v>153</v>
      </c>
      <c r="BM156" s="16" t="s">
        <v>1375</v>
      </c>
    </row>
    <row r="157" s="11" customFormat="1">
      <c r="B157" s="215"/>
      <c r="C157" s="216"/>
      <c r="D157" s="217" t="s">
        <v>155</v>
      </c>
      <c r="E157" s="218" t="s">
        <v>19</v>
      </c>
      <c r="F157" s="219" t="s">
        <v>1376</v>
      </c>
      <c r="G157" s="216"/>
      <c r="H157" s="220">
        <v>0.46999999999999997</v>
      </c>
      <c r="I157" s="221"/>
      <c r="J157" s="216"/>
      <c r="K157" s="216"/>
      <c r="L157" s="222"/>
      <c r="M157" s="223"/>
      <c r="N157" s="224"/>
      <c r="O157" s="224"/>
      <c r="P157" s="224"/>
      <c r="Q157" s="224"/>
      <c r="R157" s="224"/>
      <c r="S157" s="224"/>
      <c r="T157" s="225"/>
      <c r="AT157" s="226" t="s">
        <v>155</v>
      </c>
      <c r="AU157" s="226" t="s">
        <v>82</v>
      </c>
      <c r="AV157" s="11" t="s">
        <v>82</v>
      </c>
      <c r="AW157" s="11" t="s">
        <v>33</v>
      </c>
      <c r="AX157" s="11" t="s">
        <v>72</v>
      </c>
      <c r="AY157" s="226" t="s">
        <v>145</v>
      </c>
    </row>
    <row r="158" s="12" customFormat="1">
      <c r="B158" s="227"/>
      <c r="C158" s="228"/>
      <c r="D158" s="217" t="s">
        <v>155</v>
      </c>
      <c r="E158" s="229" t="s">
        <v>19</v>
      </c>
      <c r="F158" s="230" t="s">
        <v>157</v>
      </c>
      <c r="G158" s="228"/>
      <c r="H158" s="231">
        <v>0.46999999999999997</v>
      </c>
      <c r="I158" s="232"/>
      <c r="J158" s="228"/>
      <c r="K158" s="228"/>
      <c r="L158" s="233"/>
      <c r="M158" s="234"/>
      <c r="N158" s="235"/>
      <c r="O158" s="235"/>
      <c r="P158" s="235"/>
      <c r="Q158" s="235"/>
      <c r="R158" s="235"/>
      <c r="S158" s="235"/>
      <c r="T158" s="236"/>
      <c r="AT158" s="237" t="s">
        <v>155</v>
      </c>
      <c r="AU158" s="237" t="s">
        <v>82</v>
      </c>
      <c r="AV158" s="12" t="s">
        <v>153</v>
      </c>
      <c r="AW158" s="12" t="s">
        <v>33</v>
      </c>
      <c r="AX158" s="12" t="s">
        <v>80</v>
      </c>
      <c r="AY158" s="237" t="s">
        <v>145</v>
      </c>
    </row>
    <row r="159" s="10" customFormat="1" ht="22.8" customHeight="1">
      <c r="B159" s="187"/>
      <c r="C159" s="188"/>
      <c r="D159" s="189" t="s">
        <v>71</v>
      </c>
      <c r="E159" s="201" t="s">
        <v>205</v>
      </c>
      <c r="F159" s="201" t="s">
        <v>486</v>
      </c>
      <c r="G159" s="188"/>
      <c r="H159" s="188"/>
      <c r="I159" s="191"/>
      <c r="J159" s="202">
        <f>BK159</f>
        <v>0</v>
      </c>
      <c r="K159" s="188"/>
      <c r="L159" s="193"/>
      <c r="M159" s="194"/>
      <c r="N159" s="195"/>
      <c r="O159" s="195"/>
      <c r="P159" s="196">
        <f>SUM(P160:P183)</f>
        <v>0</v>
      </c>
      <c r="Q159" s="195"/>
      <c r="R159" s="196">
        <f>SUM(R160:R183)</f>
        <v>0</v>
      </c>
      <c r="S159" s="195"/>
      <c r="T159" s="197">
        <f>SUM(T160:T183)</f>
        <v>57.534636000000006</v>
      </c>
      <c r="AR159" s="198" t="s">
        <v>80</v>
      </c>
      <c r="AT159" s="199" t="s">
        <v>71</v>
      </c>
      <c r="AU159" s="199" t="s">
        <v>80</v>
      </c>
      <c r="AY159" s="198" t="s">
        <v>145</v>
      </c>
      <c r="BK159" s="200">
        <f>SUM(BK160:BK183)</f>
        <v>0</v>
      </c>
    </row>
    <row r="160" s="1" customFormat="1" ht="16.5" customHeight="1">
      <c r="B160" s="37"/>
      <c r="C160" s="203" t="s">
        <v>264</v>
      </c>
      <c r="D160" s="203" t="s">
        <v>148</v>
      </c>
      <c r="E160" s="204" t="s">
        <v>1377</v>
      </c>
      <c r="F160" s="205" t="s">
        <v>1378</v>
      </c>
      <c r="G160" s="206" t="s">
        <v>151</v>
      </c>
      <c r="H160" s="207">
        <v>10.284000000000001</v>
      </c>
      <c r="I160" s="208"/>
      <c r="J160" s="209">
        <f>ROUND(I160*H160,2)</f>
        <v>0</v>
      </c>
      <c r="K160" s="205" t="s">
        <v>152</v>
      </c>
      <c r="L160" s="42"/>
      <c r="M160" s="210" t="s">
        <v>19</v>
      </c>
      <c r="N160" s="211" t="s">
        <v>43</v>
      </c>
      <c r="O160" s="78"/>
      <c r="P160" s="212">
        <f>O160*H160</f>
        <v>0</v>
      </c>
      <c r="Q160" s="212">
        <v>0</v>
      </c>
      <c r="R160" s="212">
        <f>Q160*H160</f>
        <v>0</v>
      </c>
      <c r="S160" s="212">
        <v>2.2000000000000002</v>
      </c>
      <c r="T160" s="213">
        <f>S160*H160</f>
        <v>22.624800000000004</v>
      </c>
      <c r="AR160" s="16" t="s">
        <v>153</v>
      </c>
      <c r="AT160" s="16" t="s">
        <v>148</v>
      </c>
      <c r="AU160" s="16" t="s">
        <v>82</v>
      </c>
      <c r="AY160" s="16" t="s">
        <v>145</v>
      </c>
      <c r="BE160" s="214">
        <f>IF(N160="základní",J160,0)</f>
        <v>0</v>
      </c>
      <c r="BF160" s="214">
        <f>IF(N160="snížená",J160,0)</f>
        <v>0</v>
      </c>
      <c r="BG160" s="214">
        <f>IF(N160="zákl. přenesená",J160,0)</f>
        <v>0</v>
      </c>
      <c r="BH160" s="214">
        <f>IF(N160="sníž. přenesená",J160,0)</f>
        <v>0</v>
      </c>
      <c r="BI160" s="214">
        <f>IF(N160="nulová",J160,0)</f>
        <v>0</v>
      </c>
      <c r="BJ160" s="16" t="s">
        <v>80</v>
      </c>
      <c r="BK160" s="214">
        <f>ROUND(I160*H160,2)</f>
        <v>0</v>
      </c>
      <c r="BL160" s="16" t="s">
        <v>153</v>
      </c>
      <c r="BM160" s="16" t="s">
        <v>1379</v>
      </c>
    </row>
    <row r="161" s="13" customFormat="1">
      <c r="B161" s="238"/>
      <c r="C161" s="239"/>
      <c r="D161" s="217" t="s">
        <v>155</v>
      </c>
      <c r="E161" s="240" t="s">
        <v>19</v>
      </c>
      <c r="F161" s="241" t="s">
        <v>1380</v>
      </c>
      <c r="G161" s="239"/>
      <c r="H161" s="240" t="s">
        <v>19</v>
      </c>
      <c r="I161" s="242"/>
      <c r="J161" s="239"/>
      <c r="K161" s="239"/>
      <c r="L161" s="243"/>
      <c r="M161" s="244"/>
      <c r="N161" s="245"/>
      <c r="O161" s="245"/>
      <c r="P161" s="245"/>
      <c r="Q161" s="245"/>
      <c r="R161" s="245"/>
      <c r="S161" s="245"/>
      <c r="T161" s="246"/>
      <c r="AT161" s="247" t="s">
        <v>155</v>
      </c>
      <c r="AU161" s="247" t="s">
        <v>82</v>
      </c>
      <c r="AV161" s="13" t="s">
        <v>80</v>
      </c>
      <c r="AW161" s="13" t="s">
        <v>33</v>
      </c>
      <c r="AX161" s="13" t="s">
        <v>72</v>
      </c>
      <c r="AY161" s="247" t="s">
        <v>145</v>
      </c>
    </row>
    <row r="162" s="11" customFormat="1">
      <c r="B162" s="215"/>
      <c r="C162" s="216"/>
      <c r="D162" s="217" t="s">
        <v>155</v>
      </c>
      <c r="E162" s="218" t="s">
        <v>19</v>
      </c>
      <c r="F162" s="219" t="s">
        <v>1381</v>
      </c>
      <c r="G162" s="216"/>
      <c r="H162" s="220">
        <v>4.032</v>
      </c>
      <c r="I162" s="221"/>
      <c r="J162" s="216"/>
      <c r="K162" s="216"/>
      <c r="L162" s="222"/>
      <c r="M162" s="223"/>
      <c r="N162" s="224"/>
      <c r="O162" s="224"/>
      <c r="P162" s="224"/>
      <c r="Q162" s="224"/>
      <c r="R162" s="224"/>
      <c r="S162" s="224"/>
      <c r="T162" s="225"/>
      <c r="AT162" s="226" t="s">
        <v>155</v>
      </c>
      <c r="AU162" s="226" t="s">
        <v>82</v>
      </c>
      <c r="AV162" s="11" t="s">
        <v>82</v>
      </c>
      <c r="AW162" s="11" t="s">
        <v>33</v>
      </c>
      <c r="AX162" s="11" t="s">
        <v>72</v>
      </c>
      <c r="AY162" s="226" t="s">
        <v>145</v>
      </c>
    </row>
    <row r="163" s="13" customFormat="1">
      <c r="B163" s="238"/>
      <c r="C163" s="239"/>
      <c r="D163" s="217" t="s">
        <v>155</v>
      </c>
      <c r="E163" s="240" t="s">
        <v>19</v>
      </c>
      <c r="F163" s="241" t="s">
        <v>1382</v>
      </c>
      <c r="G163" s="239"/>
      <c r="H163" s="240" t="s">
        <v>19</v>
      </c>
      <c r="I163" s="242"/>
      <c r="J163" s="239"/>
      <c r="K163" s="239"/>
      <c r="L163" s="243"/>
      <c r="M163" s="244"/>
      <c r="N163" s="245"/>
      <c r="O163" s="245"/>
      <c r="P163" s="245"/>
      <c r="Q163" s="245"/>
      <c r="R163" s="245"/>
      <c r="S163" s="245"/>
      <c r="T163" s="246"/>
      <c r="AT163" s="247" t="s">
        <v>155</v>
      </c>
      <c r="AU163" s="247" t="s">
        <v>82</v>
      </c>
      <c r="AV163" s="13" t="s">
        <v>80</v>
      </c>
      <c r="AW163" s="13" t="s">
        <v>33</v>
      </c>
      <c r="AX163" s="13" t="s">
        <v>72</v>
      </c>
      <c r="AY163" s="247" t="s">
        <v>145</v>
      </c>
    </row>
    <row r="164" s="11" customFormat="1">
      <c r="B164" s="215"/>
      <c r="C164" s="216"/>
      <c r="D164" s="217" t="s">
        <v>155</v>
      </c>
      <c r="E164" s="218" t="s">
        <v>19</v>
      </c>
      <c r="F164" s="219" t="s">
        <v>1383</v>
      </c>
      <c r="G164" s="216"/>
      <c r="H164" s="220">
        <v>1.26</v>
      </c>
      <c r="I164" s="221"/>
      <c r="J164" s="216"/>
      <c r="K164" s="216"/>
      <c r="L164" s="222"/>
      <c r="M164" s="223"/>
      <c r="N164" s="224"/>
      <c r="O164" s="224"/>
      <c r="P164" s="224"/>
      <c r="Q164" s="224"/>
      <c r="R164" s="224"/>
      <c r="S164" s="224"/>
      <c r="T164" s="225"/>
      <c r="AT164" s="226" t="s">
        <v>155</v>
      </c>
      <c r="AU164" s="226" t="s">
        <v>82</v>
      </c>
      <c r="AV164" s="11" t="s">
        <v>82</v>
      </c>
      <c r="AW164" s="11" t="s">
        <v>33</v>
      </c>
      <c r="AX164" s="11" t="s">
        <v>72</v>
      </c>
      <c r="AY164" s="226" t="s">
        <v>145</v>
      </c>
    </row>
    <row r="165" s="13" customFormat="1">
      <c r="B165" s="238"/>
      <c r="C165" s="239"/>
      <c r="D165" s="217" t="s">
        <v>155</v>
      </c>
      <c r="E165" s="240" t="s">
        <v>19</v>
      </c>
      <c r="F165" s="241" t="s">
        <v>1384</v>
      </c>
      <c r="G165" s="239"/>
      <c r="H165" s="240" t="s">
        <v>19</v>
      </c>
      <c r="I165" s="242"/>
      <c r="J165" s="239"/>
      <c r="K165" s="239"/>
      <c r="L165" s="243"/>
      <c r="M165" s="244"/>
      <c r="N165" s="245"/>
      <c r="O165" s="245"/>
      <c r="P165" s="245"/>
      <c r="Q165" s="245"/>
      <c r="R165" s="245"/>
      <c r="S165" s="245"/>
      <c r="T165" s="246"/>
      <c r="AT165" s="247" t="s">
        <v>155</v>
      </c>
      <c r="AU165" s="247" t="s">
        <v>82</v>
      </c>
      <c r="AV165" s="13" t="s">
        <v>80</v>
      </c>
      <c r="AW165" s="13" t="s">
        <v>33</v>
      </c>
      <c r="AX165" s="13" t="s">
        <v>72</v>
      </c>
      <c r="AY165" s="247" t="s">
        <v>145</v>
      </c>
    </row>
    <row r="166" s="11" customFormat="1">
      <c r="B166" s="215"/>
      <c r="C166" s="216"/>
      <c r="D166" s="217" t="s">
        <v>155</v>
      </c>
      <c r="E166" s="218" t="s">
        <v>19</v>
      </c>
      <c r="F166" s="219" t="s">
        <v>1385</v>
      </c>
      <c r="G166" s="216"/>
      <c r="H166" s="220">
        <v>3.3599999999999999</v>
      </c>
      <c r="I166" s="221"/>
      <c r="J166" s="216"/>
      <c r="K166" s="216"/>
      <c r="L166" s="222"/>
      <c r="M166" s="223"/>
      <c r="N166" s="224"/>
      <c r="O166" s="224"/>
      <c r="P166" s="224"/>
      <c r="Q166" s="224"/>
      <c r="R166" s="224"/>
      <c r="S166" s="224"/>
      <c r="T166" s="225"/>
      <c r="AT166" s="226" t="s">
        <v>155</v>
      </c>
      <c r="AU166" s="226" t="s">
        <v>82</v>
      </c>
      <c r="AV166" s="11" t="s">
        <v>82</v>
      </c>
      <c r="AW166" s="11" t="s">
        <v>33</v>
      </c>
      <c r="AX166" s="11" t="s">
        <v>72</v>
      </c>
      <c r="AY166" s="226" t="s">
        <v>145</v>
      </c>
    </row>
    <row r="167" s="13" customFormat="1">
      <c r="B167" s="238"/>
      <c r="C167" s="239"/>
      <c r="D167" s="217" t="s">
        <v>155</v>
      </c>
      <c r="E167" s="240" t="s">
        <v>19</v>
      </c>
      <c r="F167" s="241" t="s">
        <v>1386</v>
      </c>
      <c r="G167" s="239"/>
      <c r="H167" s="240" t="s">
        <v>19</v>
      </c>
      <c r="I167" s="242"/>
      <c r="J167" s="239"/>
      <c r="K167" s="239"/>
      <c r="L167" s="243"/>
      <c r="M167" s="244"/>
      <c r="N167" s="245"/>
      <c r="O167" s="245"/>
      <c r="P167" s="245"/>
      <c r="Q167" s="245"/>
      <c r="R167" s="245"/>
      <c r="S167" s="245"/>
      <c r="T167" s="246"/>
      <c r="AT167" s="247" t="s">
        <v>155</v>
      </c>
      <c r="AU167" s="247" t="s">
        <v>82</v>
      </c>
      <c r="AV167" s="13" t="s">
        <v>80</v>
      </c>
      <c r="AW167" s="13" t="s">
        <v>33</v>
      </c>
      <c r="AX167" s="13" t="s">
        <v>72</v>
      </c>
      <c r="AY167" s="247" t="s">
        <v>145</v>
      </c>
    </row>
    <row r="168" s="11" customFormat="1">
      <c r="B168" s="215"/>
      <c r="C168" s="216"/>
      <c r="D168" s="217" t="s">
        <v>155</v>
      </c>
      <c r="E168" s="218" t="s">
        <v>19</v>
      </c>
      <c r="F168" s="219" t="s">
        <v>1387</v>
      </c>
      <c r="G168" s="216"/>
      <c r="H168" s="220">
        <v>1.6319999999999999</v>
      </c>
      <c r="I168" s="221"/>
      <c r="J168" s="216"/>
      <c r="K168" s="216"/>
      <c r="L168" s="222"/>
      <c r="M168" s="223"/>
      <c r="N168" s="224"/>
      <c r="O168" s="224"/>
      <c r="P168" s="224"/>
      <c r="Q168" s="224"/>
      <c r="R168" s="224"/>
      <c r="S168" s="224"/>
      <c r="T168" s="225"/>
      <c r="AT168" s="226" t="s">
        <v>155</v>
      </c>
      <c r="AU168" s="226" t="s">
        <v>82</v>
      </c>
      <c r="AV168" s="11" t="s">
        <v>82</v>
      </c>
      <c r="AW168" s="11" t="s">
        <v>33</v>
      </c>
      <c r="AX168" s="11" t="s">
        <v>72</v>
      </c>
      <c r="AY168" s="226" t="s">
        <v>145</v>
      </c>
    </row>
    <row r="169" s="12" customFormat="1">
      <c r="B169" s="227"/>
      <c r="C169" s="228"/>
      <c r="D169" s="217" t="s">
        <v>155</v>
      </c>
      <c r="E169" s="229" t="s">
        <v>19</v>
      </c>
      <c r="F169" s="230" t="s">
        <v>157</v>
      </c>
      <c r="G169" s="228"/>
      <c r="H169" s="231">
        <v>10.283999999999999</v>
      </c>
      <c r="I169" s="232"/>
      <c r="J169" s="228"/>
      <c r="K169" s="228"/>
      <c r="L169" s="233"/>
      <c r="M169" s="234"/>
      <c r="N169" s="235"/>
      <c r="O169" s="235"/>
      <c r="P169" s="235"/>
      <c r="Q169" s="235"/>
      <c r="R169" s="235"/>
      <c r="S169" s="235"/>
      <c r="T169" s="236"/>
      <c r="AT169" s="237" t="s">
        <v>155</v>
      </c>
      <c r="AU169" s="237" t="s">
        <v>82</v>
      </c>
      <c r="AV169" s="12" t="s">
        <v>153</v>
      </c>
      <c r="AW169" s="12" t="s">
        <v>33</v>
      </c>
      <c r="AX169" s="12" t="s">
        <v>80</v>
      </c>
      <c r="AY169" s="237" t="s">
        <v>145</v>
      </c>
    </row>
    <row r="170" s="1" customFormat="1" ht="16.5" customHeight="1">
      <c r="B170" s="37"/>
      <c r="C170" s="203" t="s">
        <v>271</v>
      </c>
      <c r="D170" s="203" t="s">
        <v>148</v>
      </c>
      <c r="E170" s="204" t="s">
        <v>1377</v>
      </c>
      <c r="F170" s="205" t="s">
        <v>1378</v>
      </c>
      <c r="G170" s="206" t="s">
        <v>151</v>
      </c>
      <c r="H170" s="207">
        <v>15.408</v>
      </c>
      <c r="I170" s="208"/>
      <c r="J170" s="209">
        <f>ROUND(I170*H170,2)</f>
        <v>0</v>
      </c>
      <c r="K170" s="205" t="s">
        <v>152</v>
      </c>
      <c r="L170" s="42"/>
      <c r="M170" s="210" t="s">
        <v>19</v>
      </c>
      <c r="N170" s="211" t="s">
        <v>43</v>
      </c>
      <c r="O170" s="78"/>
      <c r="P170" s="212">
        <f>O170*H170</f>
        <v>0</v>
      </c>
      <c r="Q170" s="212">
        <v>0</v>
      </c>
      <c r="R170" s="212">
        <f>Q170*H170</f>
        <v>0</v>
      </c>
      <c r="S170" s="212">
        <v>2.2000000000000002</v>
      </c>
      <c r="T170" s="213">
        <f>S170*H170</f>
        <v>33.897600000000004</v>
      </c>
      <c r="AR170" s="16" t="s">
        <v>153</v>
      </c>
      <c r="AT170" s="16" t="s">
        <v>148</v>
      </c>
      <c r="AU170" s="16" t="s">
        <v>82</v>
      </c>
      <c r="AY170" s="16" t="s">
        <v>145</v>
      </c>
      <c r="BE170" s="214">
        <f>IF(N170="základní",J170,0)</f>
        <v>0</v>
      </c>
      <c r="BF170" s="214">
        <f>IF(N170="snížená",J170,0)</f>
        <v>0</v>
      </c>
      <c r="BG170" s="214">
        <f>IF(N170="zákl. přenesená",J170,0)</f>
        <v>0</v>
      </c>
      <c r="BH170" s="214">
        <f>IF(N170="sníž. přenesená",J170,0)</f>
        <v>0</v>
      </c>
      <c r="BI170" s="214">
        <f>IF(N170="nulová",J170,0)</f>
        <v>0</v>
      </c>
      <c r="BJ170" s="16" t="s">
        <v>80</v>
      </c>
      <c r="BK170" s="214">
        <f>ROUND(I170*H170,2)</f>
        <v>0</v>
      </c>
      <c r="BL170" s="16" t="s">
        <v>153</v>
      </c>
      <c r="BM170" s="16" t="s">
        <v>1388</v>
      </c>
    </row>
    <row r="171" s="13" customFormat="1">
      <c r="B171" s="238"/>
      <c r="C171" s="239"/>
      <c r="D171" s="217" t="s">
        <v>155</v>
      </c>
      <c r="E171" s="240" t="s">
        <v>19</v>
      </c>
      <c r="F171" s="241" t="s">
        <v>1389</v>
      </c>
      <c r="G171" s="239"/>
      <c r="H171" s="240" t="s">
        <v>19</v>
      </c>
      <c r="I171" s="242"/>
      <c r="J171" s="239"/>
      <c r="K171" s="239"/>
      <c r="L171" s="243"/>
      <c r="M171" s="244"/>
      <c r="N171" s="245"/>
      <c r="O171" s="245"/>
      <c r="P171" s="245"/>
      <c r="Q171" s="245"/>
      <c r="R171" s="245"/>
      <c r="S171" s="245"/>
      <c r="T171" s="246"/>
      <c r="AT171" s="247" t="s">
        <v>155</v>
      </c>
      <c r="AU171" s="247" t="s">
        <v>82</v>
      </c>
      <c r="AV171" s="13" t="s">
        <v>80</v>
      </c>
      <c r="AW171" s="13" t="s">
        <v>33</v>
      </c>
      <c r="AX171" s="13" t="s">
        <v>72</v>
      </c>
      <c r="AY171" s="247" t="s">
        <v>145</v>
      </c>
    </row>
    <row r="172" s="11" customFormat="1">
      <c r="B172" s="215"/>
      <c r="C172" s="216"/>
      <c r="D172" s="217" t="s">
        <v>155</v>
      </c>
      <c r="E172" s="218" t="s">
        <v>19</v>
      </c>
      <c r="F172" s="219" t="s">
        <v>1390</v>
      </c>
      <c r="G172" s="216"/>
      <c r="H172" s="220">
        <v>5.3760000000000003</v>
      </c>
      <c r="I172" s="221"/>
      <c r="J172" s="216"/>
      <c r="K172" s="216"/>
      <c r="L172" s="222"/>
      <c r="M172" s="223"/>
      <c r="N172" s="224"/>
      <c r="O172" s="224"/>
      <c r="P172" s="224"/>
      <c r="Q172" s="224"/>
      <c r="R172" s="224"/>
      <c r="S172" s="224"/>
      <c r="T172" s="225"/>
      <c r="AT172" s="226" t="s">
        <v>155</v>
      </c>
      <c r="AU172" s="226" t="s">
        <v>82</v>
      </c>
      <c r="AV172" s="11" t="s">
        <v>82</v>
      </c>
      <c r="AW172" s="11" t="s">
        <v>33</v>
      </c>
      <c r="AX172" s="11" t="s">
        <v>72</v>
      </c>
      <c r="AY172" s="226" t="s">
        <v>145</v>
      </c>
    </row>
    <row r="173" s="11" customFormat="1">
      <c r="B173" s="215"/>
      <c r="C173" s="216"/>
      <c r="D173" s="217" t="s">
        <v>155</v>
      </c>
      <c r="E173" s="218" t="s">
        <v>19</v>
      </c>
      <c r="F173" s="219" t="s">
        <v>1391</v>
      </c>
      <c r="G173" s="216"/>
      <c r="H173" s="220">
        <v>1.6799999999999999</v>
      </c>
      <c r="I173" s="221"/>
      <c r="J173" s="216"/>
      <c r="K173" s="216"/>
      <c r="L173" s="222"/>
      <c r="M173" s="223"/>
      <c r="N173" s="224"/>
      <c r="O173" s="224"/>
      <c r="P173" s="224"/>
      <c r="Q173" s="224"/>
      <c r="R173" s="224"/>
      <c r="S173" s="224"/>
      <c r="T173" s="225"/>
      <c r="AT173" s="226" t="s">
        <v>155</v>
      </c>
      <c r="AU173" s="226" t="s">
        <v>82</v>
      </c>
      <c r="AV173" s="11" t="s">
        <v>82</v>
      </c>
      <c r="AW173" s="11" t="s">
        <v>33</v>
      </c>
      <c r="AX173" s="11" t="s">
        <v>72</v>
      </c>
      <c r="AY173" s="226" t="s">
        <v>145</v>
      </c>
    </row>
    <row r="174" s="11" customFormat="1">
      <c r="B174" s="215"/>
      <c r="C174" s="216"/>
      <c r="D174" s="217" t="s">
        <v>155</v>
      </c>
      <c r="E174" s="218" t="s">
        <v>19</v>
      </c>
      <c r="F174" s="219" t="s">
        <v>1392</v>
      </c>
      <c r="G174" s="216"/>
      <c r="H174" s="220">
        <v>4.4800000000000004</v>
      </c>
      <c r="I174" s="221"/>
      <c r="J174" s="216"/>
      <c r="K174" s="216"/>
      <c r="L174" s="222"/>
      <c r="M174" s="223"/>
      <c r="N174" s="224"/>
      <c r="O174" s="224"/>
      <c r="P174" s="224"/>
      <c r="Q174" s="224"/>
      <c r="R174" s="224"/>
      <c r="S174" s="224"/>
      <c r="T174" s="225"/>
      <c r="AT174" s="226" t="s">
        <v>155</v>
      </c>
      <c r="AU174" s="226" t="s">
        <v>82</v>
      </c>
      <c r="AV174" s="11" t="s">
        <v>82</v>
      </c>
      <c r="AW174" s="11" t="s">
        <v>33</v>
      </c>
      <c r="AX174" s="11" t="s">
        <v>72</v>
      </c>
      <c r="AY174" s="226" t="s">
        <v>145</v>
      </c>
    </row>
    <row r="175" s="11" customFormat="1">
      <c r="B175" s="215"/>
      <c r="C175" s="216"/>
      <c r="D175" s="217" t="s">
        <v>155</v>
      </c>
      <c r="E175" s="218" t="s">
        <v>19</v>
      </c>
      <c r="F175" s="219" t="s">
        <v>1393</v>
      </c>
      <c r="G175" s="216"/>
      <c r="H175" s="220">
        <v>2.1760000000000002</v>
      </c>
      <c r="I175" s="221"/>
      <c r="J175" s="216"/>
      <c r="K175" s="216"/>
      <c r="L175" s="222"/>
      <c r="M175" s="223"/>
      <c r="N175" s="224"/>
      <c r="O175" s="224"/>
      <c r="P175" s="224"/>
      <c r="Q175" s="224"/>
      <c r="R175" s="224"/>
      <c r="S175" s="224"/>
      <c r="T175" s="225"/>
      <c r="AT175" s="226" t="s">
        <v>155</v>
      </c>
      <c r="AU175" s="226" t="s">
        <v>82</v>
      </c>
      <c r="AV175" s="11" t="s">
        <v>82</v>
      </c>
      <c r="AW175" s="11" t="s">
        <v>33</v>
      </c>
      <c r="AX175" s="11" t="s">
        <v>72</v>
      </c>
      <c r="AY175" s="226" t="s">
        <v>145</v>
      </c>
    </row>
    <row r="176" s="11" customFormat="1">
      <c r="B176" s="215"/>
      <c r="C176" s="216"/>
      <c r="D176" s="217" t="s">
        <v>155</v>
      </c>
      <c r="E176" s="218" t="s">
        <v>19</v>
      </c>
      <c r="F176" s="219" t="s">
        <v>1394</v>
      </c>
      <c r="G176" s="216"/>
      <c r="H176" s="220">
        <v>1.696</v>
      </c>
      <c r="I176" s="221"/>
      <c r="J176" s="216"/>
      <c r="K176" s="216"/>
      <c r="L176" s="222"/>
      <c r="M176" s="223"/>
      <c r="N176" s="224"/>
      <c r="O176" s="224"/>
      <c r="P176" s="224"/>
      <c r="Q176" s="224"/>
      <c r="R176" s="224"/>
      <c r="S176" s="224"/>
      <c r="T176" s="225"/>
      <c r="AT176" s="226" t="s">
        <v>155</v>
      </c>
      <c r="AU176" s="226" t="s">
        <v>82</v>
      </c>
      <c r="AV176" s="11" t="s">
        <v>82</v>
      </c>
      <c r="AW176" s="11" t="s">
        <v>33</v>
      </c>
      <c r="AX176" s="11" t="s">
        <v>72</v>
      </c>
      <c r="AY176" s="226" t="s">
        <v>145</v>
      </c>
    </row>
    <row r="177" s="13" customFormat="1">
      <c r="B177" s="238"/>
      <c r="C177" s="239"/>
      <c r="D177" s="217" t="s">
        <v>155</v>
      </c>
      <c r="E177" s="240" t="s">
        <v>19</v>
      </c>
      <c r="F177" s="241" t="s">
        <v>1395</v>
      </c>
      <c r="G177" s="239"/>
      <c r="H177" s="240" t="s">
        <v>19</v>
      </c>
      <c r="I177" s="242"/>
      <c r="J177" s="239"/>
      <c r="K177" s="239"/>
      <c r="L177" s="243"/>
      <c r="M177" s="244"/>
      <c r="N177" s="245"/>
      <c r="O177" s="245"/>
      <c r="P177" s="245"/>
      <c r="Q177" s="245"/>
      <c r="R177" s="245"/>
      <c r="S177" s="245"/>
      <c r="T177" s="246"/>
      <c r="AT177" s="247" t="s">
        <v>155</v>
      </c>
      <c r="AU177" s="247" t="s">
        <v>82</v>
      </c>
      <c r="AV177" s="13" t="s">
        <v>80</v>
      </c>
      <c r="AW177" s="13" t="s">
        <v>33</v>
      </c>
      <c r="AX177" s="13" t="s">
        <v>72</v>
      </c>
      <c r="AY177" s="247" t="s">
        <v>145</v>
      </c>
    </row>
    <row r="178" s="12" customFormat="1">
      <c r="B178" s="227"/>
      <c r="C178" s="228"/>
      <c r="D178" s="217" t="s">
        <v>155</v>
      </c>
      <c r="E178" s="229" t="s">
        <v>19</v>
      </c>
      <c r="F178" s="230" t="s">
        <v>157</v>
      </c>
      <c r="G178" s="228"/>
      <c r="H178" s="231">
        <v>15.408000000000001</v>
      </c>
      <c r="I178" s="232"/>
      <c r="J178" s="228"/>
      <c r="K178" s="228"/>
      <c r="L178" s="233"/>
      <c r="M178" s="234"/>
      <c r="N178" s="235"/>
      <c r="O178" s="235"/>
      <c r="P178" s="235"/>
      <c r="Q178" s="235"/>
      <c r="R178" s="235"/>
      <c r="S178" s="235"/>
      <c r="T178" s="236"/>
      <c r="AT178" s="237" t="s">
        <v>155</v>
      </c>
      <c r="AU178" s="237" t="s">
        <v>82</v>
      </c>
      <c r="AV178" s="12" t="s">
        <v>153</v>
      </c>
      <c r="AW178" s="12" t="s">
        <v>33</v>
      </c>
      <c r="AX178" s="12" t="s">
        <v>80</v>
      </c>
      <c r="AY178" s="237" t="s">
        <v>145</v>
      </c>
    </row>
    <row r="179" s="1" customFormat="1" ht="16.5" customHeight="1">
      <c r="B179" s="37"/>
      <c r="C179" s="203" t="s">
        <v>278</v>
      </c>
      <c r="D179" s="203" t="s">
        <v>148</v>
      </c>
      <c r="E179" s="204" t="s">
        <v>1396</v>
      </c>
      <c r="F179" s="205" t="s">
        <v>1397</v>
      </c>
      <c r="G179" s="206" t="s">
        <v>151</v>
      </c>
      <c r="H179" s="207">
        <v>10.284000000000001</v>
      </c>
      <c r="I179" s="208"/>
      <c r="J179" s="209">
        <f>ROUND(I179*H179,2)</f>
        <v>0</v>
      </c>
      <c r="K179" s="205" t="s">
        <v>152</v>
      </c>
      <c r="L179" s="42"/>
      <c r="M179" s="210" t="s">
        <v>19</v>
      </c>
      <c r="N179" s="211" t="s">
        <v>43</v>
      </c>
      <c r="O179" s="78"/>
      <c r="P179" s="212">
        <f>O179*H179</f>
        <v>0</v>
      </c>
      <c r="Q179" s="212">
        <v>0</v>
      </c>
      <c r="R179" s="212">
        <f>Q179*H179</f>
        <v>0</v>
      </c>
      <c r="S179" s="212">
        <v>0.029000000000000001</v>
      </c>
      <c r="T179" s="213">
        <f>S179*H179</f>
        <v>0.29823600000000006</v>
      </c>
      <c r="AR179" s="16" t="s">
        <v>153</v>
      </c>
      <c r="AT179" s="16" t="s">
        <v>148</v>
      </c>
      <c r="AU179" s="16" t="s">
        <v>82</v>
      </c>
      <c r="AY179" s="16" t="s">
        <v>145</v>
      </c>
      <c r="BE179" s="214">
        <f>IF(N179="základní",J179,0)</f>
        <v>0</v>
      </c>
      <c r="BF179" s="214">
        <f>IF(N179="snížená",J179,0)</f>
        <v>0</v>
      </c>
      <c r="BG179" s="214">
        <f>IF(N179="zákl. přenesená",J179,0)</f>
        <v>0</v>
      </c>
      <c r="BH179" s="214">
        <f>IF(N179="sníž. přenesená",J179,0)</f>
        <v>0</v>
      </c>
      <c r="BI179" s="214">
        <f>IF(N179="nulová",J179,0)</f>
        <v>0</v>
      </c>
      <c r="BJ179" s="16" t="s">
        <v>80</v>
      </c>
      <c r="BK179" s="214">
        <f>ROUND(I179*H179,2)</f>
        <v>0</v>
      </c>
      <c r="BL179" s="16" t="s">
        <v>153</v>
      </c>
      <c r="BM179" s="16" t="s">
        <v>1398</v>
      </c>
    </row>
    <row r="180" s="1" customFormat="1" ht="16.5" customHeight="1">
      <c r="B180" s="37"/>
      <c r="C180" s="203" t="s">
        <v>7</v>
      </c>
      <c r="D180" s="203" t="s">
        <v>148</v>
      </c>
      <c r="E180" s="204" t="s">
        <v>1399</v>
      </c>
      <c r="F180" s="205" t="s">
        <v>1400</v>
      </c>
      <c r="G180" s="206" t="s">
        <v>274</v>
      </c>
      <c r="H180" s="207">
        <v>6</v>
      </c>
      <c r="I180" s="208"/>
      <c r="J180" s="209">
        <f>ROUND(I180*H180,2)</f>
        <v>0</v>
      </c>
      <c r="K180" s="205" t="s">
        <v>152</v>
      </c>
      <c r="L180" s="42"/>
      <c r="M180" s="210" t="s">
        <v>19</v>
      </c>
      <c r="N180" s="211" t="s">
        <v>43</v>
      </c>
      <c r="O180" s="78"/>
      <c r="P180" s="212">
        <f>O180*H180</f>
        <v>0</v>
      </c>
      <c r="Q180" s="212">
        <v>0</v>
      </c>
      <c r="R180" s="212">
        <f>Q180*H180</f>
        <v>0</v>
      </c>
      <c r="S180" s="212">
        <v>0.119</v>
      </c>
      <c r="T180" s="213">
        <f>S180*H180</f>
        <v>0.71399999999999997</v>
      </c>
      <c r="AR180" s="16" t="s">
        <v>153</v>
      </c>
      <c r="AT180" s="16" t="s">
        <v>148</v>
      </c>
      <c r="AU180" s="16" t="s">
        <v>82</v>
      </c>
      <c r="AY180" s="16" t="s">
        <v>145</v>
      </c>
      <c r="BE180" s="214">
        <f>IF(N180="základní",J180,0)</f>
        <v>0</v>
      </c>
      <c r="BF180" s="214">
        <f>IF(N180="snížená",J180,0)</f>
        <v>0</v>
      </c>
      <c r="BG180" s="214">
        <f>IF(N180="zákl. přenesená",J180,0)</f>
        <v>0</v>
      </c>
      <c r="BH180" s="214">
        <f>IF(N180="sníž. přenesená",J180,0)</f>
        <v>0</v>
      </c>
      <c r="BI180" s="214">
        <f>IF(N180="nulová",J180,0)</f>
        <v>0</v>
      </c>
      <c r="BJ180" s="16" t="s">
        <v>80</v>
      </c>
      <c r="BK180" s="214">
        <f>ROUND(I180*H180,2)</f>
        <v>0</v>
      </c>
      <c r="BL180" s="16" t="s">
        <v>153</v>
      </c>
      <c r="BM180" s="16" t="s">
        <v>1401</v>
      </c>
    </row>
    <row r="181" s="11" customFormat="1">
      <c r="B181" s="215"/>
      <c r="C181" s="216"/>
      <c r="D181" s="217" t="s">
        <v>155</v>
      </c>
      <c r="E181" s="218" t="s">
        <v>19</v>
      </c>
      <c r="F181" s="219" t="s">
        <v>1402</v>
      </c>
      <c r="G181" s="216"/>
      <c r="H181" s="220">
        <v>6</v>
      </c>
      <c r="I181" s="221"/>
      <c r="J181" s="216"/>
      <c r="K181" s="216"/>
      <c r="L181" s="222"/>
      <c r="M181" s="223"/>
      <c r="N181" s="224"/>
      <c r="O181" s="224"/>
      <c r="P181" s="224"/>
      <c r="Q181" s="224"/>
      <c r="R181" s="224"/>
      <c r="S181" s="224"/>
      <c r="T181" s="225"/>
      <c r="AT181" s="226" t="s">
        <v>155</v>
      </c>
      <c r="AU181" s="226" t="s">
        <v>82</v>
      </c>
      <c r="AV181" s="11" t="s">
        <v>82</v>
      </c>
      <c r="AW181" s="11" t="s">
        <v>33</v>
      </c>
      <c r="AX181" s="11" t="s">
        <v>72</v>
      </c>
      <c r="AY181" s="226" t="s">
        <v>145</v>
      </c>
    </row>
    <row r="182" s="13" customFormat="1">
      <c r="B182" s="238"/>
      <c r="C182" s="239"/>
      <c r="D182" s="217" t="s">
        <v>155</v>
      </c>
      <c r="E182" s="240" t="s">
        <v>19</v>
      </c>
      <c r="F182" s="241" t="s">
        <v>1403</v>
      </c>
      <c r="G182" s="239"/>
      <c r="H182" s="240" t="s">
        <v>19</v>
      </c>
      <c r="I182" s="242"/>
      <c r="J182" s="239"/>
      <c r="K182" s="239"/>
      <c r="L182" s="243"/>
      <c r="M182" s="244"/>
      <c r="N182" s="245"/>
      <c r="O182" s="245"/>
      <c r="P182" s="245"/>
      <c r="Q182" s="245"/>
      <c r="R182" s="245"/>
      <c r="S182" s="245"/>
      <c r="T182" s="246"/>
      <c r="AT182" s="247" t="s">
        <v>155</v>
      </c>
      <c r="AU182" s="247" t="s">
        <v>82</v>
      </c>
      <c r="AV182" s="13" t="s">
        <v>80</v>
      </c>
      <c r="AW182" s="13" t="s">
        <v>33</v>
      </c>
      <c r="AX182" s="13" t="s">
        <v>72</v>
      </c>
      <c r="AY182" s="247" t="s">
        <v>145</v>
      </c>
    </row>
    <row r="183" s="12" customFormat="1">
      <c r="B183" s="227"/>
      <c r="C183" s="228"/>
      <c r="D183" s="217" t="s">
        <v>155</v>
      </c>
      <c r="E183" s="229" t="s">
        <v>19</v>
      </c>
      <c r="F183" s="230" t="s">
        <v>157</v>
      </c>
      <c r="G183" s="228"/>
      <c r="H183" s="231">
        <v>6</v>
      </c>
      <c r="I183" s="232"/>
      <c r="J183" s="228"/>
      <c r="K183" s="228"/>
      <c r="L183" s="233"/>
      <c r="M183" s="234"/>
      <c r="N183" s="235"/>
      <c r="O183" s="235"/>
      <c r="P183" s="235"/>
      <c r="Q183" s="235"/>
      <c r="R183" s="235"/>
      <c r="S183" s="235"/>
      <c r="T183" s="236"/>
      <c r="AT183" s="237" t="s">
        <v>155</v>
      </c>
      <c r="AU183" s="237" t="s">
        <v>82</v>
      </c>
      <c r="AV183" s="12" t="s">
        <v>153</v>
      </c>
      <c r="AW183" s="12" t="s">
        <v>33</v>
      </c>
      <c r="AX183" s="12" t="s">
        <v>80</v>
      </c>
      <c r="AY183" s="237" t="s">
        <v>145</v>
      </c>
    </row>
    <row r="184" s="10" customFormat="1" ht="22.8" customHeight="1">
      <c r="B184" s="187"/>
      <c r="C184" s="188"/>
      <c r="D184" s="189" t="s">
        <v>71</v>
      </c>
      <c r="E184" s="201" t="s">
        <v>634</v>
      </c>
      <c r="F184" s="201" t="s">
        <v>635</v>
      </c>
      <c r="G184" s="188"/>
      <c r="H184" s="188"/>
      <c r="I184" s="191"/>
      <c r="J184" s="202">
        <f>BK184</f>
        <v>0</v>
      </c>
      <c r="K184" s="188"/>
      <c r="L184" s="193"/>
      <c r="M184" s="194"/>
      <c r="N184" s="195"/>
      <c r="O184" s="195"/>
      <c r="P184" s="196">
        <f>SUM(P185:P200)</f>
        <v>0</v>
      </c>
      <c r="Q184" s="195"/>
      <c r="R184" s="196">
        <f>SUM(R185:R200)</f>
        <v>0</v>
      </c>
      <c r="S184" s="195"/>
      <c r="T184" s="197">
        <f>SUM(T185:T200)</f>
        <v>0</v>
      </c>
      <c r="AR184" s="198" t="s">
        <v>80</v>
      </c>
      <c r="AT184" s="199" t="s">
        <v>71</v>
      </c>
      <c r="AU184" s="199" t="s">
        <v>80</v>
      </c>
      <c r="AY184" s="198" t="s">
        <v>145</v>
      </c>
      <c r="BK184" s="200">
        <f>SUM(BK185:BK200)</f>
        <v>0</v>
      </c>
    </row>
    <row r="185" s="1" customFormat="1" ht="22.5" customHeight="1">
      <c r="B185" s="37"/>
      <c r="C185" s="203" t="s">
        <v>290</v>
      </c>
      <c r="D185" s="203" t="s">
        <v>148</v>
      </c>
      <c r="E185" s="204" t="s">
        <v>1404</v>
      </c>
      <c r="F185" s="205" t="s">
        <v>1405</v>
      </c>
      <c r="G185" s="206" t="s">
        <v>182</v>
      </c>
      <c r="H185" s="207">
        <v>57.920000000000002</v>
      </c>
      <c r="I185" s="208"/>
      <c r="J185" s="209">
        <f>ROUND(I185*H185,2)</f>
        <v>0</v>
      </c>
      <c r="K185" s="205" t="s">
        <v>152</v>
      </c>
      <c r="L185" s="42"/>
      <c r="M185" s="210" t="s">
        <v>19</v>
      </c>
      <c r="N185" s="211" t="s">
        <v>43</v>
      </c>
      <c r="O185" s="78"/>
      <c r="P185" s="212">
        <f>O185*H185</f>
        <v>0</v>
      </c>
      <c r="Q185" s="212">
        <v>0</v>
      </c>
      <c r="R185" s="212">
        <f>Q185*H185</f>
        <v>0</v>
      </c>
      <c r="S185" s="212">
        <v>0</v>
      </c>
      <c r="T185" s="213">
        <f>S185*H185</f>
        <v>0</v>
      </c>
      <c r="AR185" s="16" t="s">
        <v>153</v>
      </c>
      <c r="AT185" s="16" t="s">
        <v>148</v>
      </c>
      <c r="AU185" s="16" t="s">
        <v>82</v>
      </c>
      <c r="AY185" s="16" t="s">
        <v>145</v>
      </c>
      <c r="BE185" s="214">
        <f>IF(N185="základní",J185,0)</f>
        <v>0</v>
      </c>
      <c r="BF185" s="214">
        <f>IF(N185="snížená",J185,0)</f>
        <v>0</v>
      </c>
      <c r="BG185" s="214">
        <f>IF(N185="zákl. přenesená",J185,0)</f>
        <v>0</v>
      </c>
      <c r="BH185" s="214">
        <f>IF(N185="sníž. přenesená",J185,0)</f>
        <v>0</v>
      </c>
      <c r="BI185" s="214">
        <f>IF(N185="nulová",J185,0)</f>
        <v>0</v>
      </c>
      <c r="BJ185" s="16" t="s">
        <v>80</v>
      </c>
      <c r="BK185" s="214">
        <f>ROUND(I185*H185,2)</f>
        <v>0</v>
      </c>
      <c r="BL185" s="16" t="s">
        <v>153</v>
      </c>
      <c r="BM185" s="16" t="s">
        <v>1406</v>
      </c>
    </row>
    <row r="186" s="1" customFormat="1">
      <c r="B186" s="37"/>
      <c r="C186" s="38"/>
      <c r="D186" s="217" t="s">
        <v>173</v>
      </c>
      <c r="E186" s="38"/>
      <c r="F186" s="248" t="s">
        <v>640</v>
      </c>
      <c r="G186" s="38"/>
      <c r="H186" s="38"/>
      <c r="I186" s="129"/>
      <c r="J186" s="38"/>
      <c r="K186" s="38"/>
      <c r="L186" s="42"/>
      <c r="M186" s="249"/>
      <c r="N186" s="78"/>
      <c r="O186" s="78"/>
      <c r="P186" s="78"/>
      <c r="Q186" s="78"/>
      <c r="R186" s="78"/>
      <c r="S186" s="78"/>
      <c r="T186" s="79"/>
      <c r="AT186" s="16" t="s">
        <v>173</v>
      </c>
      <c r="AU186" s="16" t="s">
        <v>82</v>
      </c>
    </row>
    <row r="187" s="1" customFormat="1" ht="16.5" customHeight="1">
      <c r="B187" s="37"/>
      <c r="C187" s="203" t="s">
        <v>294</v>
      </c>
      <c r="D187" s="203" t="s">
        <v>148</v>
      </c>
      <c r="E187" s="204" t="s">
        <v>642</v>
      </c>
      <c r="F187" s="205" t="s">
        <v>643</v>
      </c>
      <c r="G187" s="206" t="s">
        <v>182</v>
      </c>
      <c r="H187" s="207">
        <v>57.920000000000002</v>
      </c>
      <c r="I187" s="208"/>
      <c r="J187" s="209">
        <f>ROUND(I187*H187,2)</f>
        <v>0</v>
      </c>
      <c r="K187" s="205" t="s">
        <v>152</v>
      </c>
      <c r="L187" s="42"/>
      <c r="M187" s="210" t="s">
        <v>19</v>
      </c>
      <c r="N187" s="211" t="s">
        <v>43</v>
      </c>
      <c r="O187" s="78"/>
      <c r="P187" s="212">
        <f>O187*H187</f>
        <v>0</v>
      </c>
      <c r="Q187" s="212">
        <v>0</v>
      </c>
      <c r="R187" s="212">
        <f>Q187*H187</f>
        <v>0</v>
      </c>
      <c r="S187" s="212">
        <v>0</v>
      </c>
      <c r="T187" s="213">
        <f>S187*H187</f>
        <v>0</v>
      </c>
      <c r="AR187" s="16" t="s">
        <v>153</v>
      </c>
      <c r="AT187" s="16" t="s">
        <v>148</v>
      </c>
      <c r="AU187" s="16" t="s">
        <v>82</v>
      </c>
      <c r="AY187" s="16" t="s">
        <v>145</v>
      </c>
      <c r="BE187" s="214">
        <f>IF(N187="základní",J187,0)</f>
        <v>0</v>
      </c>
      <c r="BF187" s="214">
        <f>IF(N187="snížená",J187,0)</f>
        <v>0</v>
      </c>
      <c r="BG187" s="214">
        <f>IF(N187="zákl. přenesená",J187,0)</f>
        <v>0</v>
      </c>
      <c r="BH187" s="214">
        <f>IF(N187="sníž. přenesená",J187,0)</f>
        <v>0</v>
      </c>
      <c r="BI187" s="214">
        <f>IF(N187="nulová",J187,0)</f>
        <v>0</v>
      </c>
      <c r="BJ187" s="16" t="s">
        <v>80</v>
      </c>
      <c r="BK187" s="214">
        <f>ROUND(I187*H187,2)</f>
        <v>0</v>
      </c>
      <c r="BL187" s="16" t="s">
        <v>153</v>
      </c>
      <c r="BM187" s="16" t="s">
        <v>1407</v>
      </c>
    </row>
    <row r="188" s="1" customFormat="1">
      <c r="B188" s="37"/>
      <c r="C188" s="38"/>
      <c r="D188" s="217" t="s">
        <v>173</v>
      </c>
      <c r="E188" s="38"/>
      <c r="F188" s="248" t="s">
        <v>645</v>
      </c>
      <c r="G188" s="38"/>
      <c r="H188" s="38"/>
      <c r="I188" s="129"/>
      <c r="J188" s="38"/>
      <c r="K188" s="38"/>
      <c r="L188" s="42"/>
      <c r="M188" s="249"/>
      <c r="N188" s="78"/>
      <c r="O188" s="78"/>
      <c r="P188" s="78"/>
      <c r="Q188" s="78"/>
      <c r="R188" s="78"/>
      <c r="S188" s="78"/>
      <c r="T188" s="79"/>
      <c r="AT188" s="16" t="s">
        <v>173</v>
      </c>
      <c r="AU188" s="16" t="s">
        <v>82</v>
      </c>
    </row>
    <row r="189" s="1" customFormat="1" ht="22.5" customHeight="1">
      <c r="B189" s="37"/>
      <c r="C189" s="203" t="s">
        <v>301</v>
      </c>
      <c r="D189" s="203" t="s">
        <v>148</v>
      </c>
      <c r="E189" s="204" t="s">
        <v>647</v>
      </c>
      <c r="F189" s="205" t="s">
        <v>648</v>
      </c>
      <c r="G189" s="206" t="s">
        <v>182</v>
      </c>
      <c r="H189" s="207">
        <v>805.49000000000001</v>
      </c>
      <c r="I189" s="208"/>
      <c r="J189" s="209">
        <f>ROUND(I189*H189,2)</f>
        <v>0</v>
      </c>
      <c r="K189" s="205" t="s">
        <v>152</v>
      </c>
      <c r="L189" s="42"/>
      <c r="M189" s="210" t="s">
        <v>19</v>
      </c>
      <c r="N189" s="211" t="s">
        <v>43</v>
      </c>
      <c r="O189" s="78"/>
      <c r="P189" s="212">
        <f>O189*H189</f>
        <v>0</v>
      </c>
      <c r="Q189" s="212">
        <v>0</v>
      </c>
      <c r="R189" s="212">
        <f>Q189*H189</f>
        <v>0</v>
      </c>
      <c r="S189" s="212">
        <v>0</v>
      </c>
      <c r="T189" s="213">
        <f>S189*H189</f>
        <v>0</v>
      </c>
      <c r="AR189" s="16" t="s">
        <v>153</v>
      </c>
      <c r="AT189" s="16" t="s">
        <v>148</v>
      </c>
      <c r="AU189" s="16" t="s">
        <v>82</v>
      </c>
      <c r="AY189" s="16" t="s">
        <v>145</v>
      </c>
      <c r="BE189" s="214">
        <f>IF(N189="základní",J189,0)</f>
        <v>0</v>
      </c>
      <c r="BF189" s="214">
        <f>IF(N189="snížená",J189,0)</f>
        <v>0</v>
      </c>
      <c r="BG189" s="214">
        <f>IF(N189="zákl. přenesená",J189,0)</f>
        <v>0</v>
      </c>
      <c r="BH189" s="214">
        <f>IF(N189="sníž. přenesená",J189,0)</f>
        <v>0</v>
      </c>
      <c r="BI189" s="214">
        <f>IF(N189="nulová",J189,0)</f>
        <v>0</v>
      </c>
      <c r="BJ189" s="16" t="s">
        <v>80</v>
      </c>
      <c r="BK189" s="214">
        <f>ROUND(I189*H189,2)</f>
        <v>0</v>
      </c>
      <c r="BL189" s="16" t="s">
        <v>153</v>
      </c>
      <c r="BM189" s="16" t="s">
        <v>1408</v>
      </c>
    </row>
    <row r="190" s="1" customFormat="1">
      <c r="B190" s="37"/>
      <c r="C190" s="38"/>
      <c r="D190" s="217" t="s">
        <v>173</v>
      </c>
      <c r="E190" s="38"/>
      <c r="F190" s="248" t="s">
        <v>645</v>
      </c>
      <c r="G190" s="38"/>
      <c r="H190" s="38"/>
      <c r="I190" s="129"/>
      <c r="J190" s="38"/>
      <c r="K190" s="38"/>
      <c r="L190" s="42"/>
      <c r="M190" s="249"/>
      <c r="N190" s="78"/>
      <c r="O190" s="78"/>
      <c r="P190" s="78"/>
      <c r="Q190" s="78"/>
      <c r="R190" s="78"/>
      <c r="S190" s="78"/>
      <c r="T190" s="79"/>
      <c r="AT190" s="16" t="s">
        <v>173</v>
      </c>
      <c r="AU190" s="16" t="s">
        <v>82</v>
      </c>
    </row>
    <row r="191" s="11" customFormat="1">
      <c r="B191" s="215"/>
      <c r="C191" s="216"/>
      <c r="D191" s="217" t="s">
        <v>155</v>
      </c>
      <c r="E191" s="218" t="s">
        <v>19</v>
      </c>
      <c r="F191" s="219" t="s">
        <v>1409</v>
      </c>
      <c r="G191" s="216"/>
      <c r="H191" s="220">
        <v>805.49000000000001</v>
      </c>
      <c r="I191" s="221"/>
      <c r="J191" s="216"/>
      <c r="K191" s="216"/>
      <c r="L191" s="222"/>
      <c r="M191" s="223"/>
      <c r="N191" s="224"/>
      <c r="O191" s="224"/>
      <c r="P191" s="224"/>
      <c r="Q191" s="224"/>
      <c r="R191" s="224"/>
      <c r="S191" s="224"/>
      <c r="T191" s="225"/>
      <c r="AT191" s="226" t="s">
        <v>155</v>
      </c>
      <c r="AU191" s="226" t="s">
        <v>82</v>
      </c>
      <c r="AV191" s="11" t="s">
        <v>82</v>
      </c>
      <c r="AW191" s="11" t="s">
        <v>33</v>
      </c>
      <c r="AX191" s="11" t="s">
        <v>72</v>
      </c>
      <c r="AY191" s="226" t="s">
        <v>145</v>
      </c>
    </row>
    <row r="192" s="12" customFormat="1">
      <c r="B192" s="227"/>
      <c r="C192" s="228"/>
      <c r="D192" s="217" t="s">
        <v>155</v>
      </c>
      <c r="E192" s="229" t="s">
        <v>19</v>
      </c>
      <c r="F192" s="230" t="s">
        <v>157</v>
      </c>
      <c r="G192" s="228"/>
      <c r="H192" s="231">
        <v>805.49000000000001</v>
      </c>
      <c r="I192" s="232"/>
      <c r="J192" s="228"/>
      <c r="K192" s="228"/>
      <c r="L192" s="233"/>
      <c r="M192" s="234"/>
      <c r="N192" s="235"/>
      <c r="O192" s="235"/>
      <c r="P192" s="235"/>
      <c r="Q192" s="235"/>
      <c r="R192" s="235"/>
      <c r="S192" s="235"/>
      <c r="T192" s="236"/>
      <c r="AT192" s="237" t="s">
        <v>155</v>
      </c>
      <c r="AU192" s="237" t="s">
        <v>82</v>
      </c>
      <c r="AV192" s="12" t="s">
        <v>153</v>
      </c>
      <c r="AW192" s="12" t="s">
        <v>33</v>
      </c>
      <c r="AX192" s="12" t="s">
        <v>80</v>
      </c>
      <c r="AY192" s="237" t="s">
        <v>145</v>
      </c>
    </row>
    <row r="193" s="1" customFormat="1" ht="22.5" customHeight="1">
      <c r="B193" s="37"/>
      <c r="C193" s="203" t="s">
        <v>345</v>
      </c>
      <c r="D193" s="203" t="s">
        <v>148</v>
      </c>
      <c r="E193" s="204" t="s">
        <v>652</v>
      </c>
      <c r="F193" s="205" t="s">
        <v>653</v>
      </c>
      <c r="G193" s="206" t="s">
        <v>182</v>
      </c>
      <c r="H193" s="207">
        <v>32.853000000000002</v>
      </c>
      <c r="I193" s="208"/>
      <c r="J193" s="209">
        <f>ROUND(I193*H193,2)</f>
        <v>0</v>
      </c>
      <c r="K193" s="205" t="s">
        <v>152</v>
      </c>
      <c r="L193" s="42"/>
      <c r="M193" s="210" t="s">
        <v>19</v>
      </c>
      <c r="N193" s="211" t="s">
        <v>43</v>
      </c>
      <c r="O193" s="78"/>
      <c r="P193" s="212">
        <f>O193*H193</f>
        <v>0</v>
      </c>
      <c r="Q193" s="212">
        <v>0</v>
      </c>
      <c r="R193" s="212">
        <f>Q193*H193</f>
        <v>0</v>
      </c>
      <c r="S193" s="212">
        <v>0</v>
      </c>
      <c r="T193" s="213">
        <f>S193*H193</f>
        <v>0</v>
      </c>
      <c r="AR193" s="16" t="s">
        <v>153</v>
      </c>
      <c r="AT193" s="16" t="s">
        <v>148</v>
      </c>
      <c r="AU193" s="16" t="s">
        <v>82</v>
      </c>
      <c r="AY193" s="16" t="s">
        <v>145</v>
      </c>
      <c r="BE193" s="214">
        <f>IF(N193="základní",J193,0)</f>
        <v>0</v>
      </c>
      <c r="BF193" s="214">
        <f>IF(N193="snížená",J193,0)</f>
        <v>0</v>
      </c>
      <c r="BG193" s="214">
        <f>IF(N193="zákl. přenesená",J193,0)</f>
        <v>0</v>
      </c>
      <c r="BH193" s="214">
        <f>IF(N193="sníž. přenesená",J193,0)</f>
        <v>0</v>
      </c>
      <c r="BI193" s="214">
        <f>IF(N193="nulová",J193,0)</f>
        <v>0</v>
      </c>
      <c r="BJ193" s="16" t="s">
        <v>80</v>
      </c>
      <c r="BK193" s="214">
        <f>ROUND(I193*H193,2)</f>
        <v>0</v>
      </c>
      <c r="BL193" s="16" t="s">
        <v>153</v>
      </c>
      <c r="BM193" s="16" t="s">
        <v>1410</v>
      </c>
    </row>
    <row r="194" s="1" customFormat="1">
      <c r="B194" s="37"/>
      <c r="C194" s="38"/>
      <c r="D194" s="217" t="s">
        <v>173</v>
      </c>
      <c r="E194" s="38"/>
      <c r="F194" s="248" t="s">
        <v>655</v>
      </c>
      <c r="G194" s="38"/>
      <c r="H194" s="38"/>
      <c r="I194" s="129"/>
      <c r="J194" s="38"/>
      <c r="K194" s="38"/>
      <c r="L194" s="42"/>
      <c r="M194" s="249"/>
      <c r="N194" s="78"/>
      <c r="O194" s="78"/>
      <c r="P194" s="78"/>
      <c r="Q194" s="78"/>
      <c r="R194" s="78"/>
      <c r="S194" s="78"/>
      <c r="T194" s="79"/>
      <c r="AT194" s="16" t="s">
        <v>173</v>
      </c>
      <c r="AU194" s="16" t="s">
        <v>82</v>
      </c>
    </row>
    <row r="195" s="11" customFormat="1">
      <c r="B195" s="215"/>
      <c r="C195" s="216"/>
      <c r="D195" s="217" t="s">
        <v>155</v>
      </c>
      <c r="E195" s="218" t="s">
        <v>19</v>
      </c>
      <c r="F195" s="219" t="s">
        <v>1411</v>
      </c>
      <c r="G195" s="216"/>
      <c r="H195" s="220">
        <v>32.853000000000002</v>
      </c>
      <c r="I195" s="221"/>
      <c r="J195" s="216"/>
      <c r="K195" s="216"/>
      <c r="L195" s="222"/>
      <c r="M195" s="223"/>
      <c r="N195" s="224"/>
      <c r="O195" s="224"/>
      <c r="P195" s="224"/>
      <c r="Q195" s="224"/>
      <c r="R195" s="224"/>
      <c r="S195" s="224"/>
      <c r="T195" s="225"/>
      <c r="AT195" s="226" t="s">
        <v>155</v>
      </c>
      <c r="AU195" s="226" t="s">
        <v>82</v>
      </c>
      <c r="AV195" s="11" t="s">
        <v>82</v>
      </c>
      <c r="AW195" s="11" t="s">
        <v>33</v>
      </c>
      <c r="AX195" s="11" t="s">
        <v>72</v>
      </c>
      <c r="AY195" s="226" t="s">
        <v>145</v>
      </c>
    </row>
    <row r="196" s="12" customFormat="1">
      <c r="B196" s="227"/>
      <c r="C196" s="228"/>
      <c r="D196" s="217" t="s">
        <v>155</v>
      </c>
      <c r="E196" s="229" t="s">
        <v>19</v>
      </c>
      <c r="F196" s="230" t="s">
        <v>157</v>
      </c>
      <c r="G196" s="228"/>
      <c r="H196" s="231">
        <v>32.853000000000002</v>
      </c>
      <c r="I196" s="232"/>
      <c r="J196" s="228"/>
      <c r="K196" s="228"/>
      <c r="L196" s="233"/>
      <c r="M196" s="234"/>
      <c r="N196" s="235"/>
      <c r="O196" s="235"/>
      <c r="P196" s="235"/>
      <c r="Q196" s="235"/>
      <c r="R196" s="235"/>
      <c r="S196" s="235"/>
      <c r="T196" s="236"/>
      <c r="AT196" s="237" t="s">
        <v>155</v>
      </c>
      <c r="AU196" s="237" t="s">
        <v>82</v>
      </c>
      <c r="AV196" s="12" t="s">
        <v>153</v>
      </c>
      <c r="AW196" s="12" t="s">
        <v>33</v>
      </c>
      <c r="AX196" s="12" t="s">
        <v>80</v>
      </c>
      <c r="AY196" s="237" t="s">
        <v>145</v>
      </c>
    </row>
    <row r="197" s="1" customFormat="1" ht="22.5" customHeight="1">
      <c r="B197" s="37"/>
      <c r="C197" s="203" t="s">
        <v>349</v>
      </c>
      <c r="D197" s="203" t="s">
        <v>148</v>
      </c>
      <c r="E197" s="204" t="s">
        <v>1412</v>
      </c>
      <c r="F197" s="205" t="s">
        <v>1413</v>
      </c>
      <c r="G197" s="206" t="s">
        <v>182</v>
      </c>
      <c r="H197" s="207">
        <v>24.681999999999999</v>
      </c>
      <c r="I197" s="208"/>
      <c r="J197" s="209">
        <f>ROUND(I197*H197,2)</f>
        <v>0</v>
      </c>
      <c r="K197" s="205" t="s">
        <v>152</v>
      </c>
      <c r="L197" s="42"/>
      <c r="M197" s="210" t="s">
        <v>19</v>
      </c>
      <c r="N197" s="211" t="s">
        <v>43</v>
      </c>
      <c r="O197" s="78"/>
      <c r="P197" s="212">
        <f>O197*H197</f>
        <v>0</v>
      </c>
      <c r="Q197" s="212">
        <v>0</v>
      </c>
      <c r="R197" s="212">
        <f>Q197*H197</f>
        <v>0</v>
      </c>
      <c r="S197" s="212">
        <v>0</v>
      </c>
      <c r="T197" s="213">
        <f>S197*H197</f>
        <v>0</v>
      </c>
      <c r="AR197" s="16" t="s">
        <v>153</v>
      </c>
      <c r="AT197" s="16" t="s">
        <v>148</v>
      </c>
      <c r="AU197" s="16" t="s">
        <v>82</v>
      </c>
      <c r="AY197" s="16" t="s">
        <v>145</v>
      </c>
      <c r="BE197" s="214">
        <f>IF(N197="základní",J197,0)</f>
        <v>0</v>
      </c>
      <c r="BF197" s="214">
        <f>IF(N197="snížená",J197,0)</f>
        <v>0</v>
      </c>
      <c r="BG197" s="214">
        <f>IF(N197="zákl. přenesená",J197,0)</f>
        <v>0</v>
      </c>
      <c r="BH197" s="214">
        <f>IF(N197="sníž. přenesená",J197,0)</f>
        <v>0</v>
      </c>
      <c r="BI197" s="214">
        <f>IF(N197="nulová",J197,0)</f>
        <v>0</v>
      </c>
      <c r="BJ197" s="16" t="s">
        <v>80</v>
      </c>
      <c r="BK197" s="214">
        <f>ROUND(I197*H197,2)</f>
        <v>0</v>
      </c>
      <c r="BL197" s="16" t="s">
        <v>153</v>
      </c>
      <c r="BM197" s="16" t="s">
        <v>1414</v>
      </c>
    </row>
    <row r="198" s="1" customFormat="1">
      <c r="B198" s="37"/>
      <c r="C198" s="38"/>
      <c r="D198" s="217" t="s">
        <v>173</v>
      </c>
      <c r="E198" s="38"/>
      <c r="F198" s="248" t="s">
        <v>655</v>
      </c>
      <c r="G198" s="38"/>
      <c r="H198" s="38"/>
      <c r="I198" s="129"/>
      <c r="J198" s="38"/>
      <c r="K198" s="38"/>
      <c r="L198" s="42"/>
      <c r="M198" s="249"/>
      <c r="N198" s="78"/>
      <c r="O198" s="78"/>
      <c r="P198" s="78"/>
      <c r="Q198" s="78"/>
      <c r="R198" s="78"/>
      <c r="S198" s="78"/>
      <c r="T198" s="79"/>
      <c r="AT198" s="16" t="s">
        <v>173</v>
      </c>
      <c r="AU198" s="16" t="s">
        <v>82</v>
      </c>
    </row>
    <row r="199" s="11" customFormat="1">
      <c r="B199" s="215"/>
      <c r="C199" s="216"/>
      <c r="D199" s="217" t="s">
        <v>155</v>
      </c>
      <c r="E199" s="218" t="s">
        <v>19</v>
      </c>
      <c r="F199" s="219" t="s">
        <v>1415</v>
      </c>
      <c r="G199" s="216"/>
      <c r="H199" s="220">
        <v>24.681999999999999</v>
      </c>
      <c r="I199" s="221"/>
      <c r="J199" s="216"/>
      <c r="K199" s="216"/>
      <c r="L199" s="222"/>
      <c r="M199" s="223"/>
      <c r="N199" s="224"/>
      <c r="O199" s="224"/>
      <c r="P199" s="224"/>
      <c r="Q199" s="224"/>
      <c r="R199" s="224"/>
      <c r="S199" s="224"/>
      <c r="T199" s="225"/>
      <c r="AT199" s="226" t="s">
        <v>155</v>
      </c>
      <c r="AU199" s="226" t="s">
        <v>82</v>
      </c>
      <c r="AV199" s="11" t="s">
        <v>82</v>
      </c>
      <c r="AW199" s="11" t="s">
        <v>33</v>
      </c>
      <c r="AX199" s="11" t="s">
        <v>72</v>
      </c>
      <c r="AY199" s="226" t="s">
        <v>145</v>
      </c>
    </row>
    <row r="200" s="12" customFormat="1">
      <c r="B200" s="227"/>
      <c r="C200" s="228"/>
      <c r="D200" s="217" t="s">
        <v>155</v>
      </c>
      <c r="E200" s="229" t="s">
        <v>19</v>
      </c>
      <c r="F200" s="230" t="s">
        <v>157</v>
      </c>
      <c r="G200" s="228"/>
      <c r="H200" s="231">
        <v>24.681999999999999</v>
      </c>
      <c r="I200" s="232"/>
      <c r="J200" s="228"/>
      <c r="K200" s="228"/>
      <c r="L200" s="233"/>
      <c r="M200" s="234"/>
      <c r="N200" s="235"/>
      <c r="O200" s="235"/>
      <c r="P200" s="235"/>
      <c r="Q200" s="235"/>
      <c r="R200" s="235"/>
      <c r="S200" s="235"/>
      <c r="T200" s="236"/>
      <c r="AT200" s="237" t="s">
        <v>155</v>
      </c>
      <c r="AU200" s="237" t="s">
        <v>82</v>
      </c>
      <c r="AV200" s="12" t="s">
        <v>153</v>
      </c>
      <c r="AW200" s="12" t="s">
        <v>33</v>
      </c>
      <c r="AX200" s="12" t="s">
        <v>80</v>
      </c>
      <c r="AY200" s="237" t="s">
        <v>145</v>
      </c>
    </row>
    <row r="201" s="10" customFormat="1" ht="22.8" customHeight="1">
      <c r="B201" s="187"/>
      <c r="C201" s="188"/>
      <c r="D201" s="189" t="s">
        <v>71</v>
      </c>
      <c r="E201" s="201" t="s">
        <v>680</v>
      </c>
      <c r="F201" s="201" t="s">
        <v>681</v>
      </c>
      <c r="G201" s="188"/>
      <c r="H201" s="188"/>
      <c r="I201" s="191"/>
      <c r="J201" s="202">
        <f>BK201</f>
        <v>0</v>
      </c>
      <c r="K201" s="188"/>
      <c r="L201" s="193"/>
      <c r="M201" s="194"/>
      <c r="N201" s="195"/>
      <c r="O201" s="195"/>
      <c r="P201" s="196">
        <f>SUM(P202:P203)</f>
        <v>0</v>
      </c>
      <c r="Q201" s="195"/>
      <c r="R201" s="196">
        <f>SUM(R202:R203)</f>
        <v>0</v>
      </c>
      <c r="S201" s="195"/>
      <c r="T201" s="197">
        <f>SUM(T202:T203)</f>
        <v>0</v>
      </c>
      <c r="AR201" s="198" t="s">
        <v>80</v>
      </c>
      <c r="AT201" s="199" t="s">
        <v>71</v>
      </c>
      <c r="AU201" s="199" t="s">
        <v>80</v>
      </c>
      <c r="AY201" s="198" t="s">
        <v>145</v>
      </c>
      <c r="BK201" s="200">
        <f>SUM(BK202:BK203)</f>
        <v>0</v>
      </c>
    </row>
    <row r="202" s="1" customFormat="1" ht="22.5" customHeight="1">
      <c r="B202" s="37"/>
      <c r="C202" s="203" t="s">
        <v>356</v>
      </c>
      <c r="D202" s="203" t="s">
        <v>148</v>
      </c>
      <c r="E202" s="204" t="s">
        <v>683</v>
      </c>
      <c r="F202" s="205" t="s">
        <v>684</v>
      </c>
      <c r="G202" s="206" t="s">
        <v>182</v>
      </c>
      <c r="H202" s="207">
        <v>124.00700000000001</v>
      </c>
      <c r="I202" s="208"/>
      <c r="J202" s="209">
        <f>ROUND(I202*H202,2)</f>
        <v>0</v>
      </c>
      <c r="K202" s="205" t="s">
        <v>152</v>
      </c>
      <c r="L202" s="42"/>
      <c r="M202" s="210" t="s">
        <v>19</v>
      </c>
      <c r="N202" s="211" t="s">
        <v>43</v>
      </c>
      <c r="O202" s="78"/>
      <c r="P202" s="212">
        <f>O202*H202</f>
        <v>0</v>
      </c>
      <c r="Q202" s="212">
        <v>0</v>
      </c>
      <c r="R202" s="212">
        <f>Q202*H202</f>
        <v>0</v>
      </c>
      <c r="S202" s="212">
        <v>0</v>
      </c>
      <c r="T202" s="213">
        <f>S202*H202</f>
        <v>0</v>
      </c>
      <c r="AR202" s="16" t="s">
        <v>153</v>
      </c>
      <c r="AT202" s="16" t="s">
        <v>148</v>
      </c>
      <c r="AU202" s="16" t="s">
        <v>82</v>
      </c>
      <c r="AY202" s="16" t="s">
        <v>145</v>
      </c>
      <c r="BE202" s="214">
        <f>IF(N202="základní",J202,0)</f>
        <v>0</v>
      </c>
      <c r="BF202" s="214">
        <f>IF(N202="snížená",J202,0)</f>
        <v>0</v>
      </c>
      <c r="BG202" s="214">
        <f>IF(N202="zákl. přenesená",J202,0)</f>
        <v>0</v>
      </c>
      <c r="BH202" s="214">
        <f>IF(N202="sníž. přenesená",J202,0)</f>
        <v>0</v>
      </c>
      <c r="BI202" s="214">
        <f>IF(N202="nulová",J202,0)</f>
        <v>0</v>
      </c>
      <c r="BJ202" s="16" t="s">
        <v>80</v>
      </c>
      <c r="BK202" s="214">
        <f>ROUND(I202*H202,2)</f>
        <v>0</v>
      </c>
      <c r="BL202" s="16" t="s">
        <v>153</v>
      </c>
      <c r="BM202" s="16" t="s">
        <v>1416</v>
      </c>
    </row>
    <row r="203" s="1" customFormat="1">
      <c r="B203" s="37"/>
      <c r="C203" s="38"/>
      <c r="D203" s="217" t="s">
        <v>173</v>
      </c>
      <c r="E203" s="38"/>
      <c r="F203" s="248" t="s">
        <v>686</v>
      </c>
      <c r="G203" s="38"/>
      <c r="H203" s="38"/>
      <c r="I203" s="129"/>
      <c r="J203" s="38"/>
      <c r="K203" s="38"/>
      <c r="L203" s="42"/>
      <c r="M203" s="249"/>
      <c r="N203" s="78"/>
      <c r="O203" s="78"/>
      <c r="P203" s="78"/>
      <c r="Q203" s="78"/>
      <c r="R203" s="78"/>
      <c r="S203" s="78"/>
      <c r="T203" s="79"/>
      <c r="AT203" s="16" t="s">
        <v>173</v>
      </c>
      <c r="AU203" s="16" t="s">
        <v>82</v>
      </c>
    </row>
    <row r="204" s="10" customFormat="1" ht="25.92" customHeight="1">
      <c r="B204" s="187"/>
      <c r="C204" s="188"/>
      <c r="D204" s="189" t="s">
        <v>71</v>
      </c>
      <c r="E204" s="190" t="s">
        <v>687</v>
      </c>
      <c r="F204" s="190" t="s">
        <v>688</v>
      </c>
      <c r="G204" s="188"/>
      <c r="H204" s="188"/>
      <c r="I204" s="191"/>
      <c r="J204" s="192">
        <f>BK204</f>
        <v>0</v>
      </c>
      <c r="K204" s="188"/>
      <c r="L204" s="193"/>
      <c r="M204" s="194"/>
      <c r="N204" s="195"/>
      <c r="O204" s="195"/>
      <c r="P204" s="196">
        <f>P205</f>
        <v>0</v>
      </c>
      <c r="Q204" s="195"/>
      <c r="R204" s="196">
        <f>R205</f>
        <v>0.21678500000000001</v>
      </c>
      <c r="S204" s="195"/>
      <c r="T204" s="197">
        <f>T205</f>
        <v>0.38519999999999999</v>
      </c>
      <c r="AR204" s="198" t="s">
        <v>82</v>
      </c>
      <c r="AT204" s="199" t="s">
        <v>71</v>
      </c>
      <c r="AU204" s="199" t="s">
        <v>72</v>
      </c>
      <c r="AY204" s="198" t="s">
        <v>145</v>
      </c>
      <c r="BK204" s="200">
        <f>BK205</f>
        <v>0</v>
      </c>
    </row>
    <row r="205" s="10" customFormat="1" ht="22.8" customHeight="1">
      <c r="B205" s="187"/>
      <c r="C205" s="188"/>
      <c r="D205" s="189" t="s">
        <v>71</v>
      </c>
      <c r="E205" s="201" t="s">
        <v>689</v>
      </c>
      <c r="F205" s="201" t="s">
        <v>690</v>
      </c>
      <c r="G205" s="188"/>
      <c r="H205" s="188"/>
      <c r="I205" s="191"/>
      <c r="J205" s="202">
        <f>BK205</f>
        <v>0</v>
      </c>
      <c r="K205" s="188"/>
      <c r="L205" s="193"/>
      <c r="M205" s="194"/>
      <c r="N205" s="195"/>
      <c r="O205" s="195"/>
      <c r="P205" s="196">
        <f>SUM(P206:P225)</f>
        <v>0</v>
      </c>
      <c r="Q205" s="195"/>
      <c r="R205" s="196">
        <f>SUM(R206:R225)</f>
        <v>0.21678500000000001</v>
      </c>
      <c r="S205" s="195"/>
      <c r="T205" s="197">
        <f>SUM(T206:T225)</f>
        <v>0.38519999999999999</v>
      </c>
      <c r="AR205" s="198" t="s">
        <v>82</v>
      </c>
      <c r="AT205" s="199" t="s">
        <v>71</v>
      </c>
      <c r="AU205" s="199" t="s">
        <v>80</v>
      </c>
      <c r="AY205" s="198" t="s">
        <v>145</v>
      </c>
      <c r="BK205" s="200">
        <f>SUM(BK206:BK225)</f>
        <v>0</v>
      </c>
    </row>
    <row r="206" s="1" customFormat="1" ht="16.5" customHeight="1">
      <c r="B206" s="37"/>
      <c r="C206" s="203" t="s">
        <v>363</v>
      </c>
      <c r="D206" s="203" t="s">
        <v>148</v>
      </c>
      <c r="E206" s="204" t="s">
        <v>692</v>
      </c>
      <c r="F206" s="205" t="s">
        <v>693</v>
      </c>
      <c r="G206" s="206" t="s">
        <v>167</v>
      </c>
      <c r="H206" s="207">
        <v>96.299999999999997</v>
      </c>
      <c r="I206" s="208"/>
      <c r="J206" s="209">
        <f>ROUND(I206*H206,2)</f>
        <v>0</v>
      </c>
      <c r="K206" s="205" t="s">
        <v>152</v>
      </c>
      <c r="L206" s="42"/>
      <c r="M206" s="210" t="s">
        <v>19</v>
      </c>
      <c r="N206" s="211" t="s">
        <v>43</v>
      </c>
      <c r="O206" s="78"/>
      <c r="P206" s="212">
        <f>O206*H206</f>
        <v>0</v>
      </c>
      <c r="Q206" s="212">
        <v>0</v>
      </c>
      <c r="R206" s="212">
        <f>Q206*H206</f>
        <v>0</v>
      </c>
      <c r="S206" s="212">
        <v>0</v>
      </c>
      <c r="T206" s="213">
        <f>S206*H206</f>
        <v>0</v>
      </c>
      <c r="AR206" s="16" t="s">
        <v>253</v>
      </c>
      <c r="AT206" s="16" t="s">
        <v>148</v>
      </c>
      <c r="AU206" s="16" t="s">
        <v>82</v>
      </c>
      <c r="AY206" s="16" t="s">
        <v>145</v>
      </c>
      <c r="BE206" s="214">
        <f>IF(N206="základní",J206,0)</f>
        <v>0</v>
      </c>
      <c r="BF206" s="214">
        <f>IF(N206="snížená",J206,0)</f>
        <v>0</v>
      </c>
      <c r="BG206" s="214">
        <f>IF(N206="zákl. přenesená",J206,0)</f>
        <v>0</v>
      </c>
      <c r="BH206" s="214">
        <f>IF(N206="sníž. přenesená",J206,0)</f>
        <v>0</v>
      </c>
      <c r="BI206" s="214">
        <f>IF(N206="nulová",J206,0)</f>
        <v>0</v>
      </c>
      <c r="BJ206" s="16" t="s">
        <v>80</v>
      </c>
      <c r="BK206" s="214">
        <f>ROUND(I206*H206,2)</f>
        <v>0</v>
      </c>
      <c r="BL206" s="16" t="s">
        <v>253</v>
      </c>
      <c r="BM206" s="16" t="s">
        <v>1417</v>
      </c>
    </row>
    <row r="207" s="1" customFormat="1">
      <c r="B207" s="37"/>
      <c r="C207" s="38"/>
      <c r="D207" s="217" t="s">
        <v>173</v>
      </c>
      <c r="E207" s="38"/>
      <c r="F207" s="248" t="s">
        <v>695</v>
      </c>
      <c r="G207" s="38"/>
      <c r="H207" s="38"/>
      <c r="I207" s="129"/>
      <c r="J207" s="38"/>
      <c r="K207" s="38"/>
      <c r="L207" s="42"/>
      <c r="M207" s="249"/>
      <c r="N207" s="78"/>
      <c r="O207" s="78"/>
      <c r="P207" s="78"/>
      <c r="Q207" s="78"/>
      <c r="R207" s="78"/>
      <c r="S207" s="78"/>
      <c r="T207" s="79"/>
      <c r="AT207" s="16" t="s">
        <v>173</v>
      </c>
      <c r="AU207" s="16" t="s">
        <v>82</v>
      </c>
    </row>
    <row r="208" s="1" customFormat="1" ht="16.5" customHeight="1">
      <c r="B208" s="37"/>
      <c r="C208" s="250" t="s">
        <v>370</v>
      </c>
      <c r="D208" s="250" t="s">
        <v>430</v>
      </c>
      <c r="E208" s="251" t="s">
        <v>698</v>
      </c>
      <c r="F208" s="252" t="s">
        <v>699</v>
      </c>
      <c r="G208" s="253" t="s">
        <v>182</v>
      </c>
      <c r="H208" s="254">
        <v>0.029000000000000001</v>
      </c>
      <c r="I208" s="255"/>
      <c r="J208" s="256">
        <f>ROUND(I208*H208,2)</f>
        <v>0</v>
      </c>
      <c r="K208" s="252" t="s">
        <v>152</v>
      </c>
      <c r="L208" s="257"/>
      <c r="M208" s="258" t="s">
        <v>19</v>
      </c>
      <c r="N208" s="259" t="s">
        <v>43</v>
      </c>
      <c r="O208" s="78"/>
      <c r="P208" s="212">
        <f>O208*H208</f>
        <v>0</v>
      </c>
      <c r="Q208" s="212">
        <v>1</v>
      </c>
      <c r="R208" s="212">
        <f>Q208*H208</f>
        <v>0.029000000000000001</v>
      </c>
      <c r="S208" s="212">
        <v>0</v>
      </c>
      <c r="T208" s="213">
        <f>S208*H208</f>
        <v>0</v>
      </c>
      <c r="AR208" s="16" t="s">
        <v>398</v>
      </c>
      <c r="AT208" s="16" t="s">
        <v>430</v>
      </c>
      <c r="AU208" s="16" t="s">
        <v>82</v>
      </c>
      <c r="AY208" s="16" t="s">
        <v>145</v>
      </c>
      <c r="BE208" s="214">
        <f>IF(N208="základní",J208,0)</f>
        <v>0</v>
      </c>
      <c r="BF208" s="214">
        <f>IF(N208="snížená",J208,0)</f>
        <v>0</v>
      </c>
      <c r="BG208" s="214">
        <f>IF(N208="zákl. přenesená",J208,0)</f>
        <v>0</v>
      </c>
      <c r="BH208" s="214">
        <f>IF(N208="sníž. přenesená",J208,0)</f>
        <v>0</v>
      </c>
      <c r="BI208" s="214">
        <f>IF(N208="nulová",J208,0)</f>
        <v>0</v>
      </c>
      <c r="BJ208" s="16" t="s">
        <v>80</v>
      </c>
      <c r="BK208" s="214">
        <f>ROUND(I208*H208,2)</f>
        <v>0</v>
      </c>
      <c r="BL208" s="16" t="s">
        <v>253</v>
      </c>
      <c r="BM208" s="16" t="s">
        <v>1418</v>
      </c>
    </row>
    <row r="209" s="11" customFormat="1">
      <c r="B209" s="215"/>
      <c r="C209" s="216"/>
      <c r="D209" s="217" t="s">
        <v>155</v>
      </c>
      <c r="E209" s="216"/>
      <c r="F209" s="219" t="s">
        <v>1419</v>
      </c>
      <c r="G209" s="216"/>
      <c r="H209" s="220">
        <v>0.029000000000000001</v>
      </c>
      <c r="I209" s="221"/>
      <c r="J209" s="216"/>
      <c r="K209" s="216"/>
      <c r="L209" s="222"/>
      <c r="M209" s="223"/>
      <c r="N209" s="224"/>
      <c r="O209" s="224"/>
      <c r="P209" s="224"/>
      <c r="Q209" s="224"/>
      <c r="R209" s="224"/>
      <c r="S209" s="224"/>
      <c r="T209" s="225"/>
      <c r="AT209" s="226" t="s">
        <v>155</v>
      </c>
      <c r="AU209" s="226" t="s">
        <v>82</v>
      </c>
      <c r="AV209" s="11" t="s">
        <v>82</v>
      </c>
      <c r="AW209" s="11" t="s">
        <v>4</v>
      </c>
      <c r="AX209" s="11" t="s">
        <v>80</v>
      </c>
      <c r="AY209" s="226" t="s">
        <v>145</v>
      </c>
    </row>
    <row r="210" s="1" customFormat="1" ht="16.5" customHeight="1">
      <c r="B210" s="37"/>
      <c r="C210" s="203" t="s">
        <v>376</v>
      </c>
      <c r="D210" s="203" t="s">
        <v>148</v>
      </c>
      <c r="E210" s="204" t="s">
        <v>703</v>
      </c>
      <c r="F210" s="205" t="s">
        <v>704</v>
      </c>
      <c r="G210" s="206" t="s">
        <v>167</v>
      </c>
      <c r="H210" s="207">
        <v>96.299999999999997</v>
      </c>
      <c r="I210" s="208"/>
      <c r="J210" s="209">
        <f>ROUND(I210*H210,2)</f>
        <v>0</v>
      </c>
      <c r="K210" s="205" t="s">
        <v>152</v>
      </c>
      <c r="L210" s="42"/>
      <c r="M210" s="210" t="s">
        <v>19</v>
      </c>
      <c r="N210" s="211" t="s">
        <v>43</v>
      </c>
      <c r="O210" s="78"/>
      <c r="P210" s="212">
        <f>O210*H210</f>
        <v>0</v>
      </c>
      <c r="Q210" s="212">
        <v>0</v>
      </c>
      <c r="R210" s="212">
        <f>Q210*H210</f>
        <v>0</v>
      </c>
      <c r="S210" s="212">
        <v>0.0040000000000000001</v>
      </c>
      <c r="T210" s="213">
        <f>S210*H210</f>
        <v>0.38519999999999999</v>
      </c>
      <c r="AR210" s="16" t="s">
        <v>253</v>
      </c>
      <c r="AT210" s="16" t="s">
        <v>148</v>
      </c>
      <c r="AU210" s="16" t="s">
        <v>82</v>
      </c>
      <c r="AY210" s="16" t="s">
        <v>145</v>
      </c>
      <c r="BE210" s="214">
        <f>IF(N210="základní",J210,0)</f>
        <v>0</v>
      </c>
      <c r="BF210" s="214">
        <f>IF(N210="snížená",J210,0)</f>
        <v>0</v>
      </c>
      <c r="BG210" s="214">
        <f>IF(N210="zákl. přenesená",J210,0)</f>
        <v>0</v>
      </c>
      <c r="BH210" s="214">
        <f>IF(N210="sníž. přenesená",J210,0)</f>
        <v>0</v>
      </c>
      <c r="BI210" s="214">
        <f>IF(N210="nulová",J210,0)</f>
        <v>0</v>
      </c>
      <c r="BJ210" s="16" t="s">
        <v>80</v>
      </c>
      <c r="BK210" s="214">
        <f>ROUND(I210*H210,2)</f>
        <v>0</v>
      </c>
      <c r="BL210" s="16" t="s">
        <v>253</v>
      </c>
      <c r="BM210" s="16" t="s">
        <v>1420</v>
      </c>
    </row>
    <row r="211" s="1" customFormat="1">
      <c r="B211" s="37"/>
      <c r="C211" s="38"/>
      <c r="D211" s="217" t="s">
        <v>173</v>
      </c>
      <c r="E211" s="38"/>
      <c r="F211" s="248" t="s">
        <v>706</v>
      </c>
      <c r="G211" s="38"/>
      <c r="H211" s="38"/>
      <c r="I211" s="129"/>
      <c r="J211" s="38"/>
      <c r="K211" s="38"/>
      <c r="L211" s="42"/>
      <c r="M211" s="249"/>
      <c r="N211" s="78"/>
      <c r="O211" s="78"/>
      <c r="P211" s="78"/>
      <c r="Q211" s="78"/>
      <c r="R211" s="78"/>
      <c r="S211" s="78"/>
      <c r="T211" s="79"/>
      <c r="AT211" s="16" t="s">
        <v>173</v>
      </c>
      <c r="AU211" s="16" t="s">
        <v>82</v>
      </c>
    </row>
    <row r="212" s="11" customFormat="1">
      <c r="B212" s="215"/>
      <c r="C212" s="216"/>
      <c r="D212" s="217" t="s">
        <v>155</v>
      </c>
      <c r="E212" s="218" t="s">
        <v>19</v>
      </c>
      <c r="F212" s="219" t="s">
        <v>1421</v>
      </c>
      <c r="G212" s="216"/>
      <c r="H212" s="220">
        <v>96.299999999999997</v>
      </c>
      <c r="I212" s="221"/>
      <c r="J212" s="216"/>
      <c r="K212" s="216"/>
      <c r="L212" s="222"/>
      <c r="M212" s="223"/>
      <c r="N212" s="224"/>
      <c r="O212" s="224"/>
      <c r="P212" s="224"/>
      <c r="Q212" s="224"/>
      <c r="R212" s="224"/>
      <c r="S212" s="224"/>
      <c r="T212" s="225"/>
      <c r="AT212" s="226" t="s">
        <v>155</v>
      </c>
      <c r="AU212" s="226" t="s">
        <v>82</v>
      </c>
      <c r="AV212" s="11" t="s">
        <v>82</v>
      </c>
      <c r="AW212" s="11" t="s">
        <v>33</v>
      </c>
      <c r="AX212" s="11" t="s">
        <v>72</v>
      </c>
      <c r="AY212" s="226" t="s">
        <v>145</v>
      </c>
    </row>
    <row r="213" s="12" customFormat="1">
      <c r="B213" s="227"/>
      <c r="C213" s="228"/>
      <c r="D213" s="217" t="s">
        <v>155</v>
      </c>
      <c r="E213" s="229" t="s">
        <v>19</v>
      </c>
      <c r="F213" s="230" t="s">
        <v>157</v>
      </c>
      <c r="G213" s="228"/>
      <c r="H213" s="231">
        <v>96.299999999999997</v>
      </c>
      <c r="I213" s="232"/>
      <c r="J213" s="228"/>
      <c r="K213" s="228"/>
      <c r="L213" s="233"/>
      <c r="M213" s="234"/>
      <c r="N213" s="235"/>
      <c r="O213" s="235"/>
      <c r="P213" s="235"/>
      <c r="Q213" s="235"/>
      <c r="R213" s="235"/>
      <c r="S213" s="235"/>
      <c r="T213" s="236"/>
      <c r="AT213" s="237" t="s">
        <v>155</v>
      </c>
      <c r="AU213" s="237" t="s">
        <v>82</v>
      </c>
      <c r="AV213" s="12" t="s">
        <v>153</v>
      </c>
      <c r="AW213" s="12" t="s">
        <v>33</v>
      </c>
      <c r="AX213" s="12" t="s">
        <v>80</v>
      </c>
      <c r="AY213" s="237" t="s">
        <v>145</v>
      </c>
    </row>
    <row r="214" s="1" customFormat="1" ht="16.5" customHeight="1">
      <c r="B214" s="37"/>
      <c r="C214" s="203" t="s">
        <v>387</v>
      </c>
      <c r="D214" s="203" t="s">
        <v>148</v>
      </c>
      <c r="E214" s="204" t="s">
        <v>709</v>
      </c>
      <c r="F214" s="205" t="s">
        <v>710</v>
      </c>
      <c r="G214" s="206" t="s">
        <v>167</v>
      </c>
      <c r="H214" s="207">
        <v>96.299999999999997</v>
      </c>
      <c r="I214" s="208"/>
      <c r="J214" s="209">
        <f>ROUND(I214*H214,2)</f>
        <v>0</v>
      </c>
      <c r="K214" s="205" t="s">
        <v>152</v>
      </c>
      <c r="L214" s="42"/>
      <c r="M214" s="210" t="s">
        <v>19</v>
      </c>
      <c r="N214" s="211" t="s">
        <v>43</v>
      </c>
      <c r="O214" s="78"/>
      <c r="P214" s="212">
        <f>O214*H214</f>
        <v>0</v>
      </c>
      <c r="Q214" s="212">
        <v>0.00040000000000000002</v>
      </c>
      <c r="R214" s="212">
        <f>Q214*H214</f>
        <v>0.038519999999999999</v>
      </c>
      <c r="S214" s="212">
        <v>0</v>
      </c>
      <c r="T214" s="213">
        <f>S214*H214</f>
        <v>0</v>
      </c>
      <c r="AR214" s="16" t="s">
        <v>253</v>
      </c>
      <c r="AT214" s="16" t="s">
        <v>148</v>
      </c>
      <c r="AU214" s="16" t="s">
        <v>82</v>
      </c>
      <c r="AY214" s="16" t="s">
        <v>145</v>
      </c>
      <c r="BE214" s="214">
        <f>IF(N214="základní",J214,0)</f>
        <v>0</v>
      </c>
      <c r="BF214" s="214">
        <f>IF(N214="snížená",J214,0)</f>
        <v>0</v>
      </c>
      <c r="BG214" s="214">
        <f>IF(N214="zákl. přenesená",J214,0)</f>
        <v>0</v>
      </c>
      <c r="BH214" s="214">
        <f>IF(N214="sníž. přenesená",J214,0)</f>
        <v>0</v>
      </c>
      <c r="BI214" s="214">
        <f>IF(N214="nulová",J214,0)</f>
        <v>0</v>
      </c>
      <c r="BJ214" s="16" t="s">
        <v>80</v>
      </c>
      <c r="BK214" s="214">
        <f>ROUND(I214*H214,2)</f>
        <v>0</v>
      </c>
      <c r="BL214" s="16" t="s">
        <v>253</v>
      </c>
      <c r="BM214" s="16" t="s">
        <v>1422</v>
      </c>
    </row>
    <row r="215" s="1" customFormat="1">
      <c r="B215" s="37"/>
      <c r="C215" s="38"/>
      <c r="D215" s="217" t="s">
        <v>173</v>
      </c>
      <c r="E215" s="38"/>
      <c r="F215" s="248" t="s">
        <v>712</v>
      </c>
      <c r="G215" s="38"/>
      <c r="H215" s="38"/>
      <c r="I215" s="129"/>
      <c r="J215" s="38"/>
      <c r="K215" s="38"/>
      <c r="L215" s="42"/>
      <c r="M215" s="249"/>
      <c r="N215" s="78"/>
      <c r="O215" s="78"/>
      <c r="P215" s="78"/>
      <c r="Q215" s="78"/>
      <c r="R215" s="78"/>
      <c r="S215" s="78"/>
      <c r="T215" s="79"/>
      <c r="AT215" s="16" t="s">
        <v>173</v>
      </c>
      <c r="AU215" s="16" t="s">
        <v>82</v>
      </c>
    </row>
    <row r="216" s="11" customFormat="1">
      <c r="B216" s="215"/>
      <c r="C216" s="216"/>
      <c r="D216" s="217" t="s">
        <v>155</v>
      </c>
      <c r="E216" s="218" t="s">
        <v>19</v>
      </c>
      <c r="F216" s="219" t="s">
        <v>1423</v>
      </c>
      <c r="G216" s="216"/>
      <c r="H216" s="220">
        <v>96.299999999999997</v>
      </c>
      <c r="I216" s="221"/>
      <c r="J216" s="216"/>
      <c r="K216" s="216"/>
      <c r="L216" s="222"/>
      <c r="M216" s="223"/>
      <c r="N216" s="224"/>
      <c r="O216" s="224"/>
      <c r="P216" s="224"/>
      <c r="Q216" s="224"/>
      <c r="R216" s="224"/>
      <c r="S216" s="224"/>
      <c r="T216" s="225"/>
      <c r="AT216" s="226" t="s">
        <v>155</v>
      </c>
      <c r="AU216" s="226" t="s">
        <v>82</v>
      </c>
      <c r="AV216" s="11" t="s">
        <v>82</v>
      </c>
      <c r="AW216" s="11" t="s">
        <v>33</v>
      </c>
      <c r="AX216" s="11" t="s">
        <v>72</v>
      </c>
      <c r="AY216" s="226" t="s">
        <v>145</v>
      </c>
    </row>
    <row r="217" s="13" customFormat="1">
      <c r="B217" s="238"/>
      <c r="C217" s="239"/>
      <c r="D217" s="217" t="s">
        <v>155</v>
      </c>
      <c r="E217" s="240" t="s">
        <v>19</v>
      </c>
      <c r="F217" s="241" t="s">
        <v>1424</v>
      </c>
      <c r="G217" s="239"/>
      <c r="H217" s="240" t="s">
        <v>19</v>
      </c>
      <c r="I217" s="242"/>
      <c r="J217" s="239"/>
      <c r="K217" s="239"/>
      <c r="L217" s="243"/>
      <c r="M217" s="244"/>
      <c r="N217" s="245"/>
      <c r="O217" s="245"/>
      <c r="P217" s="245"/>
      <c r="Q217" s="245"/>
      <c r="R217" s="245"/>
      <c r="S217" s="245"/>
      <c r="T217" s="246"/>
      <c r="AT217" s="247" t="s">
        <v>155</v>
      </c>
      <c r="AU217" s="247" t="s">
        <v>82</v>
      </c>
      <c r="AV217" s="13" t="s">
        <v>80</v>
      </c>
      <c r="AW217" s="13" t="s">
        <v>33</v>
      </c>
      <c r="AX217" s="13" t="s">
        <v>72</v>
      </c>
      <c r="AY217" s="247" t="s">
        <v>145</v>
      </c>
    </row>
    <row r="218" s="12" customFormat="1">
      <c r="B218" s="227"/>
      <c r="C218" s="228"/>
      <c r="D218" s="217" t="s">
        <v>155</v>
      </c>
      <c r="E218" s="229" t="s">
        <v>19</v>
      </c>
      <c r="F218" s="230" t="s">
        <v>157</v>
      </c>
      <c r="G218" s="228"/>
      <c r="H218" s="231">
        <v>96.299999999999997</v>
      </c>
      <c r="I218" s="232"/>
      <c r="J218" s="228"/>
      <c r="K218" s="228"/>
      <c r="L218" s="233"/>
      <c r="M218" s="234"/>
      <c r="N218" s="235"/>
      <c r="O218" s="235"/>
      <c r="P218" s="235"/>
      <c r="Q218" s="235"/>
      <c r="R218" s="235"/>
      <c r="S218" s="235"/>
      <c r="T218" s="236"/>
      <c r="AT218" s="237" t="s">
        <v>155</v>
      </c>
      <c r="AU218" s="237" t="s">
        <v>82</v>
      </c>
      <c r="AV218" s="12" t="s">
        <v>153</v>
      </c>
      <c r="AW218" s="12" t="s">
        <v>33</v>
      </c>
      <c r="AX218" s="12" t="s">
        <v>80</v>
      </c>
      <c r="AY218" s="237" t="s">
        <v>145</v>
      </c>
    </row>
    <row r="219" s="1" customFormat="1" ht="22.5" customHeight="1">
      <c r="B219" s="37"/>
      <c r="C219" s="250" t="s">
        <v>398</v>
      </c>
      <c r="D219" s="250" t="s">
        <v>430</v>
      </c>
      <c r="E219" s="251" t="s">
        <v>1425</v>
      </c>
      <c r="F219" s="252" t="s">
        <v>1426</v>
      </c>
      <c r="G219" s="253" t="s">
        <v>167</v>
      </c>
      <c r="H219" s="254">
        <v>110.74500000000001</v>
      </c>
      <c r="I219" s="255"/>
      <c r="J219" s="256">
        <f>ROUND(I219*H219,2)</f>
        <v>0</v>
      </c>
      <c r="K219" s="252" t="s">
        <v>19</v>
      </c>
      <c r="L219" s="257"/>
      <c r="M219" s="258" t="s">
        <v>19</v>
      </c>
      <c r="N219" s="259" t="s">
        <v>43</v>
      </c>
      <c r="O219" s="78"/>
      <c r="P219" s="212">
        <f>O219*H219</f>
        <v>0</v>
      </c>
      <c r="Q219" s="212">
        <v>0.001</v>
      </c>
      <c r="R219" s="212">
        <f>Q219*H219</f>
        <v>0.11074500000000001</v>
      </c>
      <c r="S219" s="212">
        <v>0</v>
      </c>
      <c r="T219" s="213">
        <f>S219*H219</f>
        <v>0</v>
      </c>
      <c r="AR219" s="16" t="s">
        <v>398</v>
      </c>
      <c r="AT219" s="16" t="s">
        <v>430</v>
      </c>
      <c r="AU219" s="16" t="s">
        <v>82</v>
      </c>
      <c r="AY219" s="16" t="s">
        <v>145</v>
      </c>
      <c r="BE219" s="214">
        <f>IF(N219="základní",J219,0)</f>
        <v>0</v>
      </c>
      <c r="BF219" s="214">
        <f>IF(N219="snížená",J219,0)</f>
        <v>0</v>
      </c>
      <c r="BG219" s="214">
        <f>IF(N219="zákl. přenesená",J219,0)</f>
        <v>0</v>
      </c>
      <c r="BH219" s="214">
        <f>IF(N219="sníž. přenesená",J219,0)</f>
        <v>0</v>
      </c>
      <c r="BI219" s="214">
        <f>IF(N219="nulová",J219,0)</f>
        <v>0</v>
      </c>
      <c r="BJ219" s="16" t="s">
        <v>80</v>
      </c>
      <c r="BK219" s="214">
        <f>ROUND(I219*H219,2)</f>
        <v>0</v>
      </c>
      <c r="BL219" s="16" t="s">
        <v>253</v>
      </c>
      <c r="BM219" s="16" t="s">
        <v>1427</v>
      </c>
    </row>
    <row r="220" s="11" customFormat="1">
      <c r="B220" s="215"/>
      <c r="C220" s="216"/>
      <c r="D220" s="217" t="s">
        <v>155</v>
      </c>
      <c r="E220" s="216"/>
      <c r="F220" s="219" t="s">
        <v>1428</v>
      </c>
      <c r="G220" s="216"/>
      <c r="H220" s="220">
        <v>110.74500000000001</v>
      </c>
      <c r="I220" s="221"/>
      <c r="J220" s="216"/>
      <c r="K220" s="216"/>
      <c r="L220" s="222"/>
      <c r="M220" s="223"/>
      <c r="N220" s="224"/>
      <c r="O220" s="224"/>
      <c r="P220" s="224"/>
      <c r="Q220" s="224"/>
      <c r="R220" s="224"/>
      <c r="S220" s="224"/>
      <c r="T220" s="225"/>
      <c r="AT220" s="226" t="s">
        <v>155</v>
      </c>
      <c r="AU220" s="226" t="s">
        <v>82</v>
      </c>
      <c r="AV220" s="11" t="s">
        <v>82</v>
      </c>
      <c r="AW220" s="11" t="s">
        <v>4</v>
      </c>
      <c r="AX220" s="11" t="s">
        <v>80</v>
      </c>
      <c r="AY220" s="226" t="s">
        <v>145</v>
      </c>
    </row>
    <row r="221" s="1" customFormat="1" ht="16.5" customHeight="1">
      <c r="B221" s="37"/>
      <c r="C221" s="203" t="s">
        <v>409</v>
      </c>
      <c r="D221" s="203" t="s">
        <v>148</v>
      </c>
      <c r="E221" s="204" t="s">
        <v>1429</v>
      </c>
      <c r="F221" s="205" t="s">
        <v>1430</v>
      </c>
      <c r="G221" s="206" t="s">
        <v>223</v>
      </c>
      <c r="H221" s="207">
        <v>192.59999999999999</v>
      </c>
      <c r="I221" s="208"/>
      <c r="J221" s="209">
        <f>ROUND(I221*H221,2)</f>
        <v>0</v>
      </c>
      <c r="K221" s="205" t="s">
        <v>152</v>
      </c>
      <c r="L221" s="42"/>
      <c r="M221" s="210" t="s">
        <v>19</v>
      </c>
      <c r="N221" s="211" t="s">
        <v>43</v>
      </c>
      <c r="O221" s="78"/>
      <c r="P221" s="212">
        <f>O221*H221</f>
        <v>0</v>
      </c>
      <c r="Q221" s="212">
        <v>0.00020000000000000001</v>
      </c>
      <c r="R221" s="212">
        <f>Q221*H221</f>
        <v>0.038519999999999999</v>
      </c>
      <c r="S221" s="212">
        <v>0</v>
      </c>
      <c r="T221" s="213">
        <f>S221*H221</f>
        <v>0</v>
      </c>
      <c r="AR221" s="16" t="s">
        <v>253</v>
      </c>
      <c r="AT221" s="16" t="s">
        <v>148</v>
      </c>
      <c r="AU221" s="16" t="s">
        <v>82</v>
      </c>
      <c r="AY221" s="16" t="s">
        <v>145</v>
      </c>
      <c r="BE221" s="214">
        <f>IF(N221="základní",J221,0)</f>
        <v>0</v>
      </c>
      <c r="BF221" s="214">
        <f>IF(N221="snížená",J221,0)</f>
        <v>0</v>
      </c>
      <c r="BG221" s="214">
        <f>IF(N221="zákl. přenesená",J221,0)</f>
        <v>0</v>
      </c>
      <c r="BH221" s="214">
        <f>IF(N221="sníž. přenesená",J221,0)</f>
        <v>0</v>
      </c>
      <c r="BI221" s="214">
        <f>IF(N221="nulová",J221,0)</f>
        <v>0</v>
      </c>
      <c r="BJ221" s="16" t="s">
        <v>80</v>
      </c>
      <c r="BK221" s="214">
        <f>ROUND(I221*H221,2)</f>
        <v>0</v>
      </c>
      <c r="BL221" s="16" t="s">
        <v>253</v>
      </c>
      <c r="BM221" s="16" t="s">
        <v>1431</v>
      </c>
    </row>
    <row r="222" s="11" customFormat="1">
      <c r="B222" s="215"/>
      <c r="C222" s="216"/>
      <c r="D222" s="217" t="s">
        <v>155</v>
      </c>
      <c r="E222" s="218" t="s">
        <v>19</v>
      </c>
      <c r="F222" s="219" t="s">
        <v>1432</v>
      </c>
      <c r="G222" s="216"/>
      <c r="H222" s="220">
        <v>192.59999999999999</v>
      </c>
      <c r="I222" s="221"/>
      <c r="J222" s="216"/>
      <c r="K222" s="216"/>
      <c r="L222" s="222"/>
      <c r="M222" s="223"/>
      <c r="N222" s="224"/>
      <c r="O222" s="224"/>
      <c r="P222" s="224"/>
      <c r="Q222" s="224"/>
      <c r="R222" s="224"/>
      <c r="S222" s="224"/>
      <c r="T222" s="225"/>
      <c r="AT222" s="226" t="s">
        <v>155</v>
      </c>
      <c r="AU222" s="226" t="s">
        <v>82</v>
      </c>
      <c r="AV222" s="11" t="s">
        <v>82</v>
      </c>
      <c r="AW222" s="11" t="s">
        <v>33</v>
      </c>
      <c r="AX222" s="11" t="s">
        <v>72</v>
      </c>
      <c r="AY222" s="226" t="s">
        <v>145</v>
      </c>
    </row>
    <row r="223" s="12" customFormat="1">
      <c r="B223" s="227"/>
      <c r="C223" s="228"/>
      <c r="D223" s="217" t="s">
        <v>155</v>
      </c>
      <c r="E223" s="229" t="s">
        <v>19</v>
      </c>
      <c r="F223" s="230" t="s">
        <v>157</v>
      </c>
      <c r="G223" s="228"/>
      <c r="H223" s="231">
        <v>192.59999999999999</v>
      </c>
      <c r="I223" s="232"/>
      <c r="J223" s="228"/>
      <c r="K223" s="228"/>
      <c r="L223" s="233"/>
      <c r="M223" s="234"/>
      <c r="N223" s="235"/>
      <c r="O223" s="235"/>
      <c r="P223" s="235"/>
      <c r="Q223" s="235"/>
      <c r="R223" s="235"/>
      <c r="S223" s="235"/>
      <c r="T223" s="236"/>
      <c r="AT223" s="237" t="s">
        <v>155</v>
      </c>
      <c r="AU223" s="237" t="s">
        <v>82</v>
      </c>
      <c r="AV223" s="12" t="s">
        <v>153</v>
      </c>
      <c r="AW223" s="12" t="s">
        <v>33</v>
      </c>
      <c r="AX223" s="12" t="s">
        <v>80</v>
      </c>
      <c r="AY223" s="237" t="s">
        <v>145</v>
      </c>
    </row>
    <row r="224" s="1" customFormat="1" ht="22.5" customHeight="1">
      <c r="B224" s="37"/>
      <c r="C224" s="203" t="s">
        <v>414</v>
      </c>
      <c r="D224" s="203" t="s">
        <v>148</v>
      </c>
      <c r="E224" s="204" t="s">
        <v>1433</v>
      </c>
      <c r="F224" s="205" t="s">
        <v>1434</v>
      </c>
      <c r="G224" s="206" t="s">
        <v>182</v>
      </c>
      <c r="H224" s="207">
        <v>0.217</v>
      </c>
      <c r="I224" s="208"/>
      <c r="J224" s="209">
        <f>ROUND(I224*H224,2)</f>
        <v>0</v>
      </c>
      <c r="K224" s="205" t="s">
        <v>152</v>
      </c>
      <c r="L224" s="42"/>
      <c r="M224" s="210" t="s">
        <v>19</v>
      </c>
      <c r="N224" s="211" t="s">
        <v>43</v>
      </c>
      <c r="O224" s="78"/>
      <c r="P224" s="212">
        <f>O224*H224</f>
        <v>0</v>
      </c>
      <c r="Q224" s="212">
        <v>0</v>
      </c>
      <c r="R224" s="212">
        <f>Q224*H224</f>
        <v>0</v>
      </c>
      <c r="S224" s="212">
        <v>0</v>
      </c>
      <c r="T224" s="213">
        <f>S224*H224</f>
        <v>0</v>
      </c>
      <c r="AR224" s="16" t="s">
        <v>253</v>
      </c>
      <c r="AT224" s="16" t="s">
        <v>148</v>
      </c>
      <c r="AU224" s="16" t="s">
        <v>82</v>
      </c>
      <c r="AY224" s="16" t="s">
        <v>145</v>
      </c>
      <c r="BE224" s="214">
        <f>IF(N224="základní",J224,0)</f>
        <v>0</v>
      </c>
      <c r="BF224" s="214">
        <f>IF(N224="snížená",J224,0)</f>
        <v>0</v>
      </c>
      <c r="BG224" s="214">
        <f>IF(N224="zákl. přenesená",J224,0)</f>
        <v>0</v>
      </c>
      <c r="BH224" s="214">
        <f>IF(N224="sníž. přenesená",J224,0)</f>
        <v>0</v>
      </c>
      <c r="BI224" s="214">
        <f>IF(N224="nulová",J224,0)</f>
        <v>0</v>
      </c>
      <c r="BJ224" s="16" t="s">
        <v>80</v>
      </c>
      <c r="BK224" s="214">
        <f>ROUND(I224*H224,2)</f>
        <v>0</v>
      </c>
      <c r="BL224" s="16" t="s">
        <v>253</v>
      </c>
      <c r="BM224" s="16" t="s">
        <v>1435</v>
      </c>
    </row>
    <row r="225" s="1" customFormat="1">
      <c r="B225" s="37"/>
      <c r="C225" s="38"/>
      <c r="D225" s="217" t="s">
        <v>173</v>
      </c>
      <c r="E225" s="38"/>
      <c r="F225" s="248" t="s">
        <v>821</v>
      </c>
      <c r="G225" s="38"/>
      <c r="H225" s="38"/>
      <c r="I225" s="129"/>
      <c r="J225" s="38"/>
      <c r="K225" s="38"/>
      <c r="L225" s="42"/>
      <c r="M225" s="260"/>
      <c r="N225" s="261"/>
      <c r="O225" s="261"/>
      <c r="P225" s="261"/>
      <c r="Q225" s="261"/>
      <c r="R225" s="261"/>
      <c r="S225" s="261"/>
      <c r="T225" s="262"/>
      <c r="AT225" s="16" t="s">
        <v>173</v>
      </c>
      <c r="AU225" s="16" t="s">
        <v>82</v>
      </c>
    </row>
    <row r="226" s="1" customFormat="1" ht="6.96" customHeight="1">
      <c r="B226" s="56"/>
      <c r="C226" s="57"/>
      <c r="D226" s="57"/>
      <c r="E226" s="57"/>
      <c r="F226" s="57"/>
      <c r="G226" s="57"/>
      <c r="H226" s="57"/>
      <c r="I226" s="153"/>
      <c r="J226" s="57"/>
      <c r="K226" s="57"/>
      <c r="L226" s="42"/>
    </row>
  </sheetData>
  <sheetProtection sheet="1" autoFilter="0" formatColumns="0" formatRows="0" objects="1" scenarios="1" spinCount="100000" saltValue="JcHaHDrkWrq7zTFSHFPe43oqbzg7htEJ0yQQsv+z6eEQigZCehv3Sornvww/xx5tjJqoRVI+6dehRkbbPnJBBA==" hashValue="laEOqg8+G5YUsFTUBYcqcf85XBU2cFiqoJuXP8cz0gL+vYty8JauJeOiUMKZMs1AVyEBSaIDM/iZ1HApDTlIEg==" algorithmName="SHA-512" password="CC35"/>
  <autoFilter ref="C88:K225"/>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103</v>
      </c>
    </row>
    <row r="3" ht="6.96" customHeight="1">
      <c r="B3" s="123"/>
      <c r="C3" s="124"/>
      <c r="D3" s="124"/>
      <c r="E3" s="124"/>
      <c r="F3" s="124"/>
      <c r="G3" s="124"/>
      <c r="H3" s="124"/>
      <c r="I3" s="125"/>
      <c r="J3" s="124"/>
      <c r="K3" s="124"/>
      <c r="L3" s="19"/>
      <c r="AT3" s="16" t="s">
        <v>82</v>
      </c>
    </row>
    <row r="4" ht="24.96" customHeight="1">
      <c r="B4" s="19"/>
      <c r="D4" s="126" t="s">
        <v>104</v>
      </c>
      <c r="L4" s="19"/>
      <c r="M4" s="23" t="s">
        <v>10</v>
      </c>
      <c r="AT4" s="16" t="s">
        <v>4</v>
      </c>
    </row>
    <row r="5" ht="6.96" customHeight="1">
      <c r="B5" s="19"/>
      <c r="L5" s="19"/>
    </row>
    <row r="6" ht="12" customHeight="1">
      <c r="B6" s="19"/>
      <c r="D6" s="127" t="s">
        <v>16</v>
      </c>
      <c r="L6" s="19"/>
    </row>
    <row r="7" ht="16.5" customHeight="1">
      <c r="B7" s="19"/>
      <c r="E7" s="128" t="str">
        <f>'Rekapitulace stavby'!K6</f>
        <v>Oddělení následné péče 4 .etapa - Spojovací krček , Stavba č.p.600 na p.č. 750 v k.ú. Stod,</v>
      </c>
      <c r="F7" s="127"/>
      <c r="G7" s="127"/>
      <c r="H7" s="127"/>
      <c r="L7" s="19"/>
    </row>
    <row r="8" s="1" customFormat="1" ht="12" customHeight="1">
      <c r="B8" s="42"/>
      <c r="D8" s="127" t="s">
        <v>105</v>
      </c>
      <c r="I8" s="129"/>
      <c r="L8" s="42"/>
    </row>
    <row r="9" s="1" customFormat="1" ht="36.96" customHeight="1">
      <c r="B9" s="42"/>
      <c r="E9" s="130" t="s">
        <v>1436</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4. 6. 2019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ROUND(J85,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ROUND((SUM(BE85:BE99)),  2)</f>
        <v>0</v>
      </c>
      <c r="I33" s="142">
        <v>0.20999999999999999</v>
      </c>
      <c r="J33" s="141">
        <f>ROUND(((SUM(BE85:BE99))*I33),  2)</f>
        <v>0</v>
      </c>
      <c r="L33" s="42"/>
    </row>
    <row r="34" s="1" customFormat="1" ht="14.4" customHeight="1">
      <c r="B34" s="42"/>
      <c r="E34" s="127" t="s">
        <v>44</v>
      </c>
      <c r="F34" s="141">
        <f>ROUND((SUM(BF85:BF99)),  2)</f>
        <v>0</v>
      </c>
      <c r="I34" s="142">
        <v>0.14999999999999999</v>
      </c>
      <c r="J34" s="141">
        <f>ROUND(((SUM(BF85:BF99))*I34),  2)</f>
        <v>0</v>
      </c>
      <c r="L34" s="42"/>
    </row>
    <row r="35" hidden="1" s="1" customFormat="1" ht="14.4" customHeight="1">
      <c r="B35" s="42"/>
      <c r="E35" s="127" t="s">
        <v>45</v>
      </c>
      <c r="F35" s="141">
        <f>ROUND((SUM(BG85:BG99)),  2)</f>
        <v>0</v>
      </c>
      <c r="I35" s="142">
        <v>0.20999999999999999</v>
      </c>
      <c r="J35" s="141">
        <f>0</f>
        <v>0</v>
      </c>
      <c r="L35" s="42"/>
    </row>
    <row r="36" hidden="1" s="1" customFormat="1" ht="14.4" customHeight="1">
      <c r="B36" s="42"/>
      <c r="E36" s="127" t="s">
        <v>46</v>
      </c>
      <c r="F36" s="141">
        <f>ROUND((SUM(BH85:BH99)),  2)</f>
        <v>0</v>
      </c>
      <c r="I36" s="142">
        <v>0.14999999999999999</v>
      </c>
      <c r="J36" s="141">
        <f>0</f>
        <v>0</v>
      </c>
      <c r="L36" s="42"/>
    </row>
    <row r="37" hidden="1" s="1" customFormat="1" ht="14.4" customHeight="1">
      <c r="B37" s="42"/>
      <c r="E37" s="127" t="s">
        <v>47</v>
      </c>
      <c r="F37" s="141">
        <f>ROUND((SUM(BI85:BI99)),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107</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Oddělení následné péče 4 .etapa - Spojovací krček , Stavba č.p.600 na p.č. 750 v k.ú. Stod,</v>
      </c>
      <c r="F48" s="31"/>
      <c r="G48" s="31"/>
      <c r="H48" s="31"/>
      <c r="I48" s="129"/>
      <c r="J48" s="38"/>
      <c r="K48" s="38"/>
      <c r="L48" s="42"/>
    </row>
    <row r="49" s="1" customFormat="1" ht="12" customHeight="1">
      <c r="B49" s="37"/>
      <c r="C49" s="31" t="s">
        <v>105</v>
      </c>
      <c r="D49" s="38"/>
      <c r="E49" s="38"/>
      <c r="F49" s="38"/>
      <c r="G49" s="38"/>
      <c r="H49" s="38"/>
      <c r="I49" s="129"/>
      <c r="J49" s="38"/>
      <c r="K49" s="38"/>
      <c r="L49" s="42"/>
    </row>
    <row r="50" s="1" customFormat="1" ht="16.5" customHeight="1">
      <c r="B50" s="37"/>
      <c r="C50" s="38"/>
      <c r="D50" s="38"/>
      <c r="E50" s="63" t="str">
        <f>E9</f>
        <v>MASN0508 - VON</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4. 6. 2019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Atelier Mastný, nám.T.G.Masaryka,Plzeň</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108</v>
      </c>
      <c r="D57" s="159"/>
      <c r="E57" s="159"/>
      <c r="F57" s="159"/>
      <c r="G57" s="159"/>
      <c r="H57" s="159"/>
      <c r="I57" s="160"/>
      <c r="J57" s="161" t="s">
        <v>109</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J85</f>
        <v>0</v>
      </c>
      <c r="K59" s="38"/>
      <c r="L59" s="42"/>
      <c r="AU59" s="16" t="s">
        <v>110</v>
      </c>
    </row>
    <row r="60" s="7" customFormat="1" ht="24.96" customHeight="1">
      <c r="B60" s="163"/>
      <c r="C60" s="164"/>
      <c r="D60" s="165" t="s">
        <v>1437</v>
      </c>
      <c r="E60" s="166"/>
      <c r="F60" s="166"/>
      <c r="G60" s="166"/>
      <c r="H60" s="166"/>
      <c r="I60" s="167"/>
      <c r="J60" s="168">
        <f>J86</f>
        <v>0</v>
      </c>
      <c r="K60" s="164"/>
      <c r="L60" s="169"/>
    </row>
    <row r="61" s="8" customFormat="1" ht="19.92" customHeight="1">
      <c r="B61" s="170"/>
      <c r="C61" s="171"/>
      <c r="D61" s="172" t="s">
        <v>1438</v>
      </c>
      <c r="E61" s="173"/>
      <c r="F61" s="173"/>
      <c r="G61" s="173"/>
      <c r="H61" s="173"/>
      <c r="I61" s="174"/>
      <c r="J61" s="175">
        <f>J87</f>
        <v>0</v>
      </c>
      <c r="K61" s="171"/>
      <c r="L61" s="176"/>
    </row>
    <row r="62" s="8" customFormat="1" ht="19.92" customHeight="1">
      <c r="B62" s="170"/>
      <c r="C62" s="171"/>
      <c r="D62" s="172" t="s">
        <v>1439</v>
      </c>
      <c r="E62" s="173"/>
      <c r="F62" s="173"/>
      <c r="G62" s="173"/>
      <c r="H62" s="173"/>
      <c r="I62" s="174"/>
      <c r="J62" s="175">
        <f>J89</f>
        <v>0</v>
      </c>
      <c r="K62" s="171"/>
      <c r="L62" s="176"/>
    </row>
    <row r="63" s="8" customFormat="1" ht="19.92" customHeight="1">
      <c r="B63" s="170"/>
      <c r="C63" s="171"/>
      <c r="D63" s="172" t="s">
        <v>1440</v>
      </c>
      <c r="E63" s="173"/>
      <c r="F63" s="173"/>
      <c r="G63" s="173"/>
      <c r="H63" s="173"/>
      <c r="I63" s="174"/>
      <c r="J63" s="175">
        <f>J92</f>
        <v>0</v>
      </c>
      <c r="K63" s="171"/>
      <c r="L63" s="176"/>
    </row>
    <row r="64" s="8" customFormat="1" ht="19.92" customHeight="1">
      <c r="B64" s="170"/>
      <c r="C64" s="171"/>
      <c r="D64" s="172" t="s">
        <v>1441</v>
      </c>
      <c r="E64" s="173"/>
      <c r="F64" s="173"/>
      <c r="G64" s="173"/>
      <c r="H64" s="173"/>
      <c r="I64" s="174"/>
      <c r="J64" s="175">
        <f>J96</f>
        <v>0</v>
      </c>
      <c r="K64" s="171"/>
      <c r="L64" s="176"/>
    </row>
    <row r="65" s="8" customFormat="1" ht="19.92" customHeight="1">
      <c r="B65" s="170"/>
      <c r="C65" s="171"/>
      <c r="D65" s="172" t="s">
        <v>1442</v>
      </c>
      <c r="E65" s="173"/>
      <c r="F65" s="173"/>
      <c r="G65" s="173"/>
      <c r="H65" s="173"/>
      <c r="I65" s="174"/>
      <c r="J65" s="175">
        <f>J98</f>
        <v>0</v>
      </c>
      <c r="K65" s="171"/>
      <c r="L65" s="176"/>
    </row>
    <row r="66" s="1" customFormat="1" ht="21.84" customHeight="1">
      <c r="B66" s="37"/>
      <c r="C66" s="38"/>
      <c r="D66" s="38"/>
      <c r="E66" s="38"/>
      <c r="F66" s="38"/>
      <c r="G66" s="38"/>
      <c r="H66" s="38"/>
      <c r="I66" s="129"/>
      <c r="J66" s="38"/>
      <c r="K66" s="38"/>
      <c r="L66" s="42"/>
    </row>
    <row r="67" s="1" customFormat="1" ht="6.96" customHeight="1">
      <c r="B67" s="56"/>
      <c r="C67" s="57"/>
      <c r="D67" s="57"/>
      <c r="E67" s="57"/>
      <c r="F67" s="57"/>
      <c r="G67" s="57"/>
      <c r="H67" s="57"/>
      <c r="I67" s="153"/>
      <c r="J67" s="57"/>
      <c r="K67" s="57"/>
      <c r="L67" s="42"/>
    </row>
    <row r="71" s="1" customFormat="1" ht="6.96" customHeight="1">
      <c r="B71" s="58"/>
      <c r="C71" s="59"/>
      <c r="D71" s="59"/>
      <c r="E71" s="59"/>
      <c r="F71" s="59"/>
      <c r="G71" s="59"/>
      <c r="H71" s="59"/>
      <c r="I71" s="156"/>
      <c r="J71" s="59"/>
      <c r="K71" s="59"/>
      <c r="L71" s="42"/>
    </row>
    <row r="72" s="1" customFormat="1" ht="24.96" customHeight="1">
      <c r="B72" s="37"/>
      <c r="C72" s="22" t="s">
        <v>130</v>
      </c>
      <c r="D72" s="38"/>
      <c r="E72" s="38"/>
      <c r="F72" s="38"/>
      <c r="G72" s="38"/>
      <c r="H72" s="38"/>
      <c r="I72" s="129"/>
      <c r="J72" s="38"/>
      <c r="K72" s="38"/>
      <c r="L72" s="42"/>
    </row>
    <row r="73" s="1" customFormat="1" ht="6.96" customHeight="1">
      <c r="B73" s="37"/>
      <c r="C73" s="38"/>
      <c r="D73" s="38"/>
      <c r="E73" s="38"/>
      <c r="F73" s="38"/>
      <c r="G73" s="38"/>
      <c r="H73" s="38"/>
      <c r="I73" s="129"/>
      <c r="J73" s="38"/>
      <c r="K73" s="38"/>
      <c r="L73" s="42"/>
    </row>
    <row r="74" s="1" customFormat="1" ht="12" customHeight="1">
      <c r="B74" s="37"/>
      <c r="C74" s="31" t="s">
        <v>16</v>
      </c>
      <c r="D74" s="38"/>
      <c r="E74" s="38"/>
      <c r="F74" s="38"/>
      <c r="G74" s="38"/>
      <c r="H74" s="38"/>
      <c r="I74" s="129"/>
      <c r="J74" s="38"/>
      <c r="K74" s="38"/>
      <c r="L74" s="42"/>
    </row>
    <row r="75" s="1" customFormat="1" ht="16.5" customHeight="1">
      <c r="B75" s="37"/>
      <c r="C75" s="38"/>
      <c r="D75" s="38"/>
      <c r="E75" s="157" t="str">
        <f>E7</f>
        <v>Oddělení následné péče 4 .etapa - Spojovací krček , Stavba č.p.600 na p.č. 750 v k.ú. Stod,</v>
      </c>
      <c r="F75" s="31"/>
      <c r="G75" s="31"/>
      <c r="H75" s="31"/>
      <c r="I75" s="129"/>
      <c r="J75" s="38"/>
      <c r="K75" s="38"/>
      <c r="L75" s="42"/>
    </row>
    <row r="76" s="1" customFormat="1" ht="12" customHeight="1">
      <c r="B76" s="37"/>
      <c r="C76" s="31" t="s">
        <v>105</v>
      </c>
      <c r="D76" s="38"/>
      <c r="E76" s="38"/>
      <c r="F76" s="38"/>
      <c r="G76" s="38"/>
      <c r="H76" s="38"/>
      <c r="I76" s="129"/>
      <c r="J76" s="38"/>
      <c r="K76" s="38"/>
      <c r="L76" s="42"/>
    </row>
    <row r="77" s="1" customFormat="1" ht="16.5" customHeight="1">
      <c r="B77" s="37"/>
      <c r="C77" s="38"/>
      <c r="D77" s="38"/>
      <c r="E77" s="63" t="str">
        <f>E9</f>
        <v>MASN0508 - VON</v>
      </c>
      <c r="F77" s="38"/>
      <c r="G77" s="38"/>
      <c r="H77" s="38"/>
      <c r="I77" s="129"/>
      <c r="J77" s="38"/>
      <c r="K77" s="38"/>
      <c r="L77" s="42"/>
    </row>
    <row r="78" s="1" customFormat="1" ht="6.96" customHeight="1">
      <c r="B78" s="37"/>
      <c r="C78" s="38"/>
      <c r="D78" s="38"/>
      <c r="E78" s="38"/>
      <c r="F78" s="38"/>
      <c r="G78" s="38"/>
      <c r="H78" s="38"/>
      <c r="I78" s="129"/>
      <c r="J78" s="38"/>
      <c r="K78" s="38"/>
      <c r="L78" s="42"/>
    </row>
    <row r="79" s="1" customFormat="1" ht="12" customHeight="1">
      <c r="B79" s="37"/>
      <c r="C79" s="31" t="s">
        <v>21</v>
      </c>
      <c r="D79" s="38"/>
      <c r="E79" s="38"/>
      <c r="F79" s="26" t="str">
        <f>F12</f>
        <v xml:space="preserve"> </v>
      </c>
      <c r="G79" s="38"/>
      <c r="H79" s="38"/>
      <c r="I79" s="131" t="s">
        <v>23</v>
      </c>
      <c r="J79" s="66" t="str">
        <f>IF(J12="","",J12)</f>
        <v>4. 6. 2019</v>
      </c>
      <c r="K79" s="38"/>
      <c r="L79" s="42"/>
    </row>
    <row r="80" s="1" customFormat="1" ht="6.96" customHeight="1">
      <c r="B80" s="37"/>
      <c r="C80" s="38"/>
      <c r="D80" s="38"/>
      <c r="E80" s="38"/>
      <c r="F80" s="38"/>
      <c r="G80" s="38"/>
      <c r="H80" s="38"/>
      <c r="I80" s="129"/>
      <c r="J80" s="38"/>
      <c r="K80" s="38"/>
      <c r="L80" s="42"/>
    </row>
    <row r="81" s="1" customFormat="1" ht="24.9" customHeight="1">
      <c r="B81" s="37"/>
      <c r="C81" s="31" t="s">
        <v>25</v>
      </c>
      <c r="D81" s="38"/>
      <c r="E81" s="38"/>
      <c r="F81" s="26" t="str">
        <f>E15</f>
        <v>Stodská nemocnice a.s.</v>
      </c>
      <c r="G81" s="38"/>
      <c r="H81" s="38"/>
      <c r="I81" s="131" t="s">
        <v>31</v>
      </c>
      <c r="J81" s="35" t="str">
        <f>E21</f>
        <v>Atelier Mastný, nám.T.G.Masaryka,Plzeň</v>
      </c>
      <c r="K81" s="38"/>
      <c r="L81" s="42"/>
    </row>
    <row r="82" s="1" customFormat="1" ht="13.65" customHeight="1">
      <c r="B82" s="37"/>
      <c r="C82" s="31" t="s">
        <v>29</v>
      </c>
      <c r="D82" s="38"/>
      <c r="E82" s="38"/>
      <c r="F82" s="26" t="str">
        <f>IF(E18="","",E18)</f>
        <v>Vyplň údaj</v>
      </c>
      <c r="G82" s="38"/>
      <c r="H82" s="38"/>
      <c r="I82" s="131" t="s">
        <v>34</v>
      </c>
      <c r="J82" s="35" t="str">
        <f>E24</f>
        <v>Straka</v>
      </c>
      <c r="K82" s="38"/>
      <c r="L82" s="42"/>
    </row>
    <row r="83" s="1" customFormat="1" ht="10.32" customHeight="1">
      <c r="B83" s="37"/>
      <c r="C83" s="38"/>
      <c r="D83" s="38"/>
      <c r="E83" s="38"/>
      <c r="F83" s="38"/>
      <c r="G83" s="38"/>
      <c r="H83" s="38"/>
      <c r="I83" s="129"/>
      <c r="J83" s="38"/>
      <c r="K83" s="38"/>
      <c r="L83" s="42"/>
    </row>
    <row r="84" s="9" customFormat="1" ht="29.28" customHeight="1">
      <c r="B84" s="177"/>
      <c r="C84" s="178" t="s">
        <v>131</v>
      </c>
      <c r="D84" s="179" t="s">
        <v>57</v>
      </c>
      <c r="E84" s="179" t="s">
        <v>53</v>
      </c>
      <c r="F84" s="179" t="s">
        <v>54</v>
      </c>
      <c r="G84" s="179" t="s">
        <v>132</v>
      </c>
      <c r="H84" s="179" t="s">
        <v>133</v>
      </c>
      <c r="I84" s="180" t="s">
        <v>134</v>
      </c>
      <c r="J84" s="179" t="s">
        <v>109</v>
      </c>
      <c r="K84" s="181" t="s">
        <v>135</v>
      </c>
      <c r="L84" s="182"/>
      <c r="M84" s="86" t="s">
        <v>19</v>
      </c>
      <c r="N84" s="87" t="s">
        <v>42</v>
      </c>
      <c r="O84" s="87" t="s">
        <v>136</v>
      </c>
      <c r="P84" s="87" t="s">
        <v>137</v>
      </c>
      <c r="Q84" s="87" t="s">
        <v>138</v>
      </c>
      <c r="R84" s="87" t="s">
        <v>139</v>
      </c>
      <c r="S84" s="87" t="s">
        <v>140</v>
      </c>
      <c r="T84" s="88" t="s">
        <v>141</v>
      </c>
    </row>
    <row r="85" s="1" customFormat="1" ht="22.8" customHeight="1">
      <c r="B85" s="37"/>
      <c r="C85" s="93" t="s">
        <v>142</v>
      </c>
      <c r="D85" s="38"/>
      <c r="E85" s="38"/>
      <c r="F85" s="38"/>
      <c r="G85" s="38"/>
      <c r="H85" s="38"/>
      <c r="I85" s="129"/>
      <c r="J85" s="183">
        <f>BK85</f>
        <v>0</v>
      </c>
      <c r="K85" s="38"/>
      <c r="L85" s="42"/>
      <c r="M85" s="89"/>
      <c r="N85" s="90"/>
      <c r="O85" s="90"/>
      <c r="P85" s="184">
        <f>P86</f>
        <v>0</v>
      </c>
      <c r="Q85" s="90"/>
      <c r="R85" s="184">
        <f>R86</f>
        <v>0</v>
      </c>
      <c r="S85" s="90"/>
      <c r="T85" s="185">
        <f>T86</f>
        <v>0</v>
      </c>
      <c r="AT85" s="16" t="s">
        <v>71</v>
      </c>
      <c r="AU85" s="16" t="s">
        <v>110</v>
      </c>
      <c r="BK85" s="186">
        <f>BK86</f>
        <v>0</v>
      </c>
    </row>
    <row r="86" s="10" customFormat="1" ht="25.92" customHeight="1">
      <c r="B86" s="187"/>
      <c r="C86" s="188"/>
      <c r="D86" s="189" t="s">
        <v>71</v>
      </c>
      <c r="E86" s="190" t="s">
        <v>1443</v>
      </c>
      <c r="F86" s="190" t="s">
        <v>1444</v>
      </c>
      <c r="G86" s="188"/>
      <c r="H86" s="188"/>
      <c r="I86" s="191"/>
      <c r="J86" s="192">
        <f>BK86</f>
        <v>0</v>
      </c>
      <c r="K86" s="188"/>
      <c r="L86" s="193"/>
      <c r="M86" s="194"/>
      <c r="N86" s="195"/>
      <c r="O86" s="195"/>
      <c r="P86" s="196">
        <f>P87+P89+P92+P96+P98</f>
        <v>0</v>
      </c>
      <c r="Q86" s="195"/>
      <c r="R86" s="196">
        <f>R87+R89+R92+R96+R98</f>
        <v>0</v>
      </c>
      <c r="S86" s="195"/>
      <c r="T86" s="197">
        <f>T87+T89+T92+T96+T98</f>
        <v>0</v>
      </c>
      <c r="AR86" s="198" t="s">
        <v>179</v>
      </c>
      <c r="AT86" s="199" t="s">
        <v>71</v>
      </c>
      <c r="AU86" s="199" t="s">
        <v>72</v>
      </c>
      <c r="AY86" s="198" t="s">
        <v>145</v>
      </c>
      <c r="BK86" s="200">
        <f>BK87+BK89+BK92+BK96+BK98</f>
        <v>0</v>
      </c>
    </row>
    <row r="87" s="10" customFormat="1" ht="22.8" customHeight="1">
      <c r="B87" s="187"/>
      <c r="C87" s="188"/>
      <c r="D87" s="189" t="s">
        <v>71</v>
      </c>
      <c r="E87" s="201" t="s">
        <v>1445</v>
      </c>
      <c r="F87" s="201" t="s">
        <v>1446</v>
      </c>
      <c r="G87" s="188"/>
      <c r="H87" s="188"/>
      <c r="I87" s="191"/>
      <c r="J87" s="202">
        <f>BK87</f>
        <v>0</v>
      </c>
      <c r="K87" s="188"/>
      <c r="L87" s="193"/>
      <c r="M87" s="194"/>
      <c r="N87" s="195"/>
      <c r="O87" s="195"/>
      <c r="P87" s="196">
        <f>P88</f>
        <v>0</v>
      </c>
      <c r="Q87" s="195"/>
      <c r="R87" s="196">
        <f>R88</f>
        <v>0</v>
      </c>
      <c r="S87" s="195"/>
      <c r="T87" s="197">
        <f>T88</f>
        <v>0</v>
      </c>
      <c r="AR87" s="198" t="s">
        <v>179</v>
      </c>
      <c r="AT87" s="199" t="s">
        <v>71</v>
      </c>
      <c r="AU87" s="199" t="s">
        <v>80</v>
      </c>
      <c r="AY87" s="198" t="s">
        <v>145</v>
      </c>
      <c r="BK87" s="200">
        <f>BK88</f>
        <v>0</v>
      </c>
    </row>
    <row r="88" s="1" customFormat="1" ht="16.5" customHeight="1">
      <c r="B88" s="37"/>
      <c r="C88" s="203" t="s">
        <v>80</v>
      </c>
      <c r="D88" s="203" t="s">
        <v>148</v>
      </c>
      <c r="E88" s="204" t="s">
        <v>1447</v>
      </c>
      <c r="F88" s="205" t="s">
        <v>1448</v>
      </c>
      <c r="G88" s="206" t="s">
        <v>274</v>
      </c>
      <c r="H88" s="207">
        <v>1</v>
      </c>
      <c r="I88" s="208"/>
      <c r="J88" s="209">
        <f>ROUND(I88*H88,2)</f>
        <v>0</v>
      </c>
      <c r="K88" s="205" t="s">
        <v>152</v>
      </c>
      <c r="L88" s="42"/>
      <c r="M88" s="210" t="s">
        <v>19</v>
      </c>
      <c r="N88" s="211" t="s">
        <v>43</v>
      </c>
      <c r="O88" s="78"/>
      <c r="P88" s="212">
        <f>O88*H88</f>
        <v>0</v>
      </c>
      <c r="Q88" s="212">
        <v>0</v>
      </c>
      <c r="R88" s="212">
        <f>Q88*H88</f>
        <v>0</v>
      </c>
      <c r="S88" s="212">
        <v>0</v>
      </c>
      <c r="T88" s="213">
        <f>S88*H88</f>
        <v>0</v>
      </c>
      <c r="AR88" s="16" t="s">
        <v>1449</v>
      </c>
      <c r="AT88" s="16" t="s">
        <v>148</v>
      </c>
      <c r="AU88" s="16" t="s">
        <v>82</v>
      </c>
      <c r="AY88" s="16" t="s">
        <v>145</v>
      </c>
      <c r="BE88" s="214">
        <f>IF(N88="základní",J88,0)</f>
        <v>0</v>
      </c>
      <c r="BF88" s="214">
        <f>IF(N88="snížená",J88,0)</f>
        <v>0</v>
      </c>
      <c r="BG88" s="214">
        <f>IF(N88="zákl. přenesená",J88,0)</f>
        <v>0</v>
      </c>
      <c r="BH88" s="214">
        <f>IF(N88="sníž. přenesená",J88,0)</f>
        <v>0</v>
      </c>
      <c r="BI88" s="214">
        <f>IF(N88="nulová",J88,0)</f>
        <v>0</v>
      </c>
      <c r="BJ88" s="16" t="s">
        <v>80</v>
      </c>
      <c r="BK88" s="214">
        <f>ROUND(I88*H88,2)</f>
        <v>0</v>
      </c>
      <c r="BL88" s="16" t="s">
        <v>1449</v>
      </c>
      <c r="BM88" s="16" t="s">
        <v>1450</v>
      </c>
    </row>
    <row r="89" s="10" customFormat="1" ht="22.8" customHeight="1">
      <c r="B89" s="187"/>
      <c r="C89" s="188"/>
      <c r="D89" s="189" t="s">
        <v>71</v>
      </c>
      <c r="E89" s="201" t="s">
        <v>1451</v>
      </c>
      <c r="F89" s="201" t="s">
        <v>1452</v>
      </c>
      <c r="G89" s="188"/>
      <c r="H89" s="188"/>
      <c r="I89" s="191"/>
      <c r="J89" s="202">
        <f>BK89</f>
        <v>0</v>
      </c>
      <c r="K89" s="188"/>
      <c r="L89" s="193"/>
      <c r="M89" s="194"/>
      <c r="N89" s="195"/>
      <c r="O89" s="195"/>
      <c r="P89" s="196">
        <f>SUM(P90:P91)</f>
        <v>0</v>
      </c>
      <c r="Q89" s="195"/>
      <c r="R89" s="196">
        <f>SUM(R90:R91)</f>
        <v>0</v>
      </c>
      <c r="S89" s="195"/>
      <c r="T89" s="197">
        <f>SUM(T90:T91)</f>
        <v>0</v>
      </c>
      <c r="AR89" s="198" t="s">
        <v>179</v>
      </c>
      <c r="AT89" s="199" t="s">
        <v>71</v>
      </c>
      <c r="AU89" s="199" t="s">
        <v>80</v>
      </c>
      <c r="AY89" s="198" t="s">
        <v>145</v>
      </c>
      <c r="BK89" s="200">
        <f>SUM(BK90:BK91)</f>
        <v>0</v>
      </c>
    </row>
    <row r="90" s="1" customFormat="1" ht="16.5" customHeight="1">
      <c r="B90" s="37"/>
      <c r="C90" s="203" t="s">
        <v>82</v>
      </c>
      <c r="D90" s="203" t="s">
        <v>148</v>
      </c>
      <c r="E90" s="204" t="s">
        <v>1453</v>
      </c>
      <c r="F90" s="205" t="s">
        <v>1454</v>
      </c>
      <c r="G90" s="206" t="s">
        <v>274</v>
      </c>
      <c r="H90" s="207">
        <v>1</v>
      </c>
      <c r="I90" s="208"/>
      <c r="J90" s="209">
        <f>ROUND(I90*H90,2)</f>
        <v>0</v>
      </c>
      <c r="K90" s="205" t="s">
        <v>152</v>
      </c>
      <c r="L90" s="42"/>
      <c r="M90" s="210" t="s">
        <v>19</v>
      </c>
      <c r="N90" s="211" t="s">
        <v>43</v>
      </c>
      <c r="O90" s="78"/>
      <c r="P90" s="212">
        <f>O90*H90</f>
        <v>0</v>
      </c>
      <c r="Q90" s="212">
        <v>0</v>
      </c>
      <c r="R90" s="212">
        <f>Q90*H90</f>
        <v>0</v>
      </c>
      <c r="S90" s="212">
        <v>0</v>
      </c>
      <c r="T90" s="213">
        <f>S90*H90</f>
        <v>0</v>
      </c>
      <c r="AR90" s="16" t="s">
        <v>1449</v>
      </c>
      <c r="AT90" s="16" t="s">
        <v>148</v>
      </c>
      <c r="AU90" s="16" t="s">
        <v>82</v>
      </c>
      <c r="AY90" s="16" t="s">
        <v>145</v>
      </c>
      <c r="BE90" s="214">
        <f>IF(N90="základní",J90,0)</f>
        <v>0</v>
      </c>
      <c r="BF90" s="214">
        <f>IF(N90="snížená",J90,0)</f>
        <v>0</v>
      </c>
      <c r="BG90" s="214">
        <f>IF(N90="zákl. přenesená",J90,0)</f>
        <v>0</v>
      </c>
      <c r="BH90" s="214">
        <f>IF(N90="sníž. přenesená",J90,0)</f>
        <v>0</v>
      </c>
      <c r="BI90" s="214">
        <f>IF(N90="nulová",J90,0)</f>
        <v>0</v>
      </c>
      <c r="BJ90" s="16" t="s">
        <v>80</v>
      </c>
      <c r="BK90" s="214">
        <f>ROUND(I90*H90,2)</f>
        <v>0</v>
      </c>
      <c r="BL90" s="16" t="s">
        <v>1449</v>
      </c>
      <c r="BM90" s="16" t="s">
        <v>1455</v>
      </c>
    </row>
    <row r="91" s="1" customFormat="1" ht="16.5" customHeight="1">
      <c r="B91" s="37"/>
      <c r="C91" s="203" t="s">
        <v>146</v>
      </c>
      <c r="D91" s="203" t="s">
        <v>148</v>
      </c>
      <c r="E91" s="204" t="s">
        <v>1456</v>
      </c>
      <c r="F91" s="205" t="s">
        <v>1457</v>
      </c>
      <c r="G91" s="206" t="s">
        <v>274</v>
      </c>
      <c r="H91" s="207">
        <v>1</v>
      </c>
      <c r="I91" s="208"/>
      <c r="J91" s="209">
        <f>ROUND(I91*H91,2)</f>
        <v>0</v>
      </c>
      <c r="K91" s="205" t="s">
        <v>152</v>
      </c>
      <c r="L91" s="42"/>
      <c r="M91" s="210" t="s">
        <v>19</v>
      </c>
      <c r="N91" s="211" t="s">
        <v>43</v>
      </c>
      <c r="O91" s="78"/>
      <c r="P91" s="212">
        <f>O91*H91</f>
        <v>0</v>
      </c>
      <c r="Q91" s="212">
        <v>0</v>
      </c>
      <c r="R91" s="212">
        <f>Q91*H91</f>
        <v>0</v>
      </c>
      <c r="S91" s="212">
        <v>0</v>
      </c>
      <c r="T91" s="213">
        <f>S91*H91</f>
        <v>0</v>
      </c>
      <c r="AR91" s="16" t="s">
        <v>1449</v>
      </c>
      <c r="AT91" s="16" t="s">
        <v>148</v>
      </c>
      <c r="AU91" s="16" t="s">
        <v>82</v>
      </c>
      <c r="AY91" s="16" t="s">
        <v>145</v>
      </c>
      <c r="BE91" s="214">
        <f>IF(N91="základní",J91,0)</f>
        <v>0</v>
      </c>
      <c r="BF91" s="214">
        <f>IF(N91="snížená",J91,0)</f>
        <v>0</v>
      </c>
      <c r="BG91" s="214">
        <f>IF(N91="zákl. přenesená",J91,0)</f>
        <v>0</v>
      </c>
      <c r="BH91" s="214">
        <f>IF(N91="sníž. přenesená",J91,0)</f>
        <v>0</v>
      </c>
      <c r="BI91" s="214">
        <f>IF(N91="nulová",J91,0)</f>
        <v>0</v>
      </c>
      <c r="BJ91" s="16" t="s">
        <v>80</v>
      </c>
      <c r="BK91" s="214">
        <f>ROUND(I91*H91,2)</f>
        <v>0</v>
      </c>
      <c r="BL91" s="16" t="s">
        <v>1449</v>
      </c>
      <c r="BM91" s="16" t="s">
        <v>1458</v>
      </c>
    </row>
    <row r="92" s="10" customFormat="1" ht="22.8" customHeight="1">
      <c r="B92" s="187"/>
      <c r="C92" s="188"/>
      <c r="D92" s="189" t="s">
        <v>71</v>
      </c>
      <c r="E92" s="201" t="s">
        <v>1459</v>
      </c>
      <c r="F92" s="201" t="s">
        <v>1460</v>
      </c>
      <c r="G92" s="188"/>
      <c r="H92" s="188"/>
      <c r="I92" s="191"/>
      <c r="J92" s="202">
        <f>BK92</f>
        <v>0</v>
      </c>
      <c r="K92" s="188"/>
      <c r="L92" s="193"/>
      <c r="M92" s="194"/>
      <c r="N92" s="195"/>
      <c r="O92" s="195"/>
      <c r="P92" s="196">
        <f>SUM(P93:P95)</f>
        <v>0</v>
      </c>
      <c r="Q92" s="195"/>
      <c r="R92" s="196">
        <f>SUM(R93:R95)</f>
        <v>0</v>
      </c>
      <c r="S92" s="195"/>
      <c r="T92" s="197">
        <f>SUM(T93:T95)</f>
        <v>0</v>
      </c>
      <c r="AR92" s="198" t="s">
        <v>179</v>
      </c>
      <c r="AT92" s="199" t="s">
        <v>71</v>
      </c>
      <c r="AU92" s="199" t="s">
        <v>80</v>
      </c>
      <c r="AY92" s="198" t="s">
        <v>145</v>
      </c>
      <c r="BK92" s="200">
        <f>SUM(BK93:BK95)</f>
        <v>0</v>
      </c>
    </row>
    <row r="93" s="1" customFormat="1" ht="16.5" customHeight="1">
      <c r="B93" s="37"/>
      <c r="C93" s="203" t="s">
        <v>153</v>
      </c>
      <c r="D93" s="203" t="s">
        <v>148</v>
      </c>
      <c r="E93" s="204" t="s">
        <v>1461</v>
      </c>
      <c r="F93" s="205" t="s">
        <v>1462</v>
      </c>
      <c r="G93" s="206" t="s">
        <v>274</v>
      </c>
      <c r="H93" s="207">
        <v>1</v>
      </c>
      <c r="I93" s="208"/>
      <c r="J93" s="209">
        <f>ROUND(I93*H93,2)</f>
        <v>0</v>
      </c>
      <c r="K93" s="205" t="s">
        <v>152</v>
      </c>
      <c r="L93" s="42"/>
      <c r="M93" s="210" t="s">
        <v>19</v>
      </c>
      <c r="N93" s="211" t="s">
        <v>43</v>
      </c>
      <c r="O93" s="78"/>
      <c r="P93" s="212">
        <f>O93*H93</f>
        <v>0</v>
      </c>
      <c r="Q93" s="212">
        <v>0</v>
      </c>
      <c r="R93" s="212">
        <f>Q93*H93</f>
        <v>0</v>
      </c>
      <c r="S93" s="212">
        <v>0</v>
      </c>
      <c r="T93" s="213">
        <f>S93*H93</f>
        <v>0</v>
      </c>
      <c r="AR93" s="16" t="s">
        <v>1449</v>
      </c>
      <c r="AT93" s="16" t="s">
        <v>148</v>
      </c>
      <c r="AU93" s="16" t="s">
        <v>82</v>
      </c>
      <c r="AY93" s="16" t="s">
        <v>145</v>
      </c>
      <c r="BE93" s="214">
        <f>IF(N93="základní",J93,0)</f>
        <v>0</v>
      </c>
      <c r="BF93" s="214">
        <f>IF(N93="snížená",J93,0)</f>
        <v>0</v>
      </c>
      <c r="BG93" s="214">
        <f>IF(N93="zákl. přenesená",J93,0)</f>
        <v>0</v>
      </c>
      <c r="BH93" s="214">
        <f>IF(N93="sníž. přenesená",J93,0)</f>
        <v>0</v>
      </c>
      <c r="BI93" s="214">
        <f>IF(N93="nulová",J93,0)</f>
        <v>0</v>
      </c>
      <c r="BJ93" s="16" t="s">
        <v>80</v>
      </c>
      <c r="BK93" s="214">
        <f>ROUND(I93*H93,2)</f>
        <v>0</v>
      </c>
      <c r="BL93" s="16" t="s">
        <v>1449</v>
      </c>
      <c r="BM93" s="16" t="s">
        <v>1463</v>
      </c>
    </row>
    <row r="94" s="1" customFormat="1" ht="16.5" customHeight="1">
      <c r="B94" s="37"/>
      <c r="C94" s="203" t="s">
        <v>179</v>
      </c>
      <c r="D94" s="203" t="s">
        <v>148</v>
      </c>
      <c r="E94" s="204" t="s">
        <v>1464</v>
      </c>
      <c r="F94" s="205" t="s">
        <v>1465</v>
      </c>
      <c r="G94" s="206" t="s">
        <v>274</v>
      </c>
      <c r="H94" s="207">
        <v>1</v>
      </c>
      <c r="I94" s="208"/>
      <c r="J94" s="209">
        <f>ROUND(I94*H94,2)</f>
        <v>0</v>
      </c>
      <c r="K94" s="205" t="s">
        <v>152</v>
      </c>
      <c r="L94" s="42"/>
      <c r="M94" s="210" t="s">
        <v>19</v>
      </c>
      <c r="N94" s="211" t="s">
        <v>43</v>
      </c>
      <c r="O94" s="78"/>
      <c r="P94" s="212">
        <f>O94*H94</f>
        <v>0</v>
      </c>
      <c r="Q94" s="212">
        <v>0</v>
      </c>
      <c r="R94" s="212">
        <f>Q94*H94</f>
        <v>0</v>
      </c>
      <c r="S94" s="212">
        <v>0</v>
      </c>
      <c r="T94" s="213">
        <f>S94*H94</f>
        <v>0</v>
      </c>
      <c r="AR94" s="16" t="s">
        <v>1449</v>
      </c>
      <c r="AT94" s="16" t="s">
        <v>148</v>
      </c>
      <c r="AU94" s="16" t="s">
        <v>82</v>
      </c>
      <c r="AY94" s="16" t="s">
        <v>145</v>
      </c>
      <c r="BE94" s="214">
        <f>IF(N94="základní",J94,0)</f>
        <v>0</v>
      </c>
      <c r="BF94" s="214">
        <f>IF(N94="snížená",J94,0)</f>
        <v>0</v>
      </c>
      <c r="BG94" s="214">
        <f>IF(N94="zákl. přenesená",J94,0)</f>
        <v>0</v>
      </c>
      <c r="BH94" s="214">
        <f>IF(N94="sníž. přenesená",J94,0)</f>
        <v>0</v>
      </c>
      <c r="BI94" s="214">
        <f>IF(N94="nulová",J94,0)</f>
        <v>0</v>
      </c>
      <c r="BJ94" s="16" t="s">
        <v>80</v>
      </c>
      <c r="BK94" s="214">
        <f>ROUND(I94*H94,2)</f>
        <v>0</v>
      </c>
      <c r="BL94" s="16" t="s">
        <v>1449</v>
      </c>
      <c r="BM94" s="16" t="s">
        <v>1466</v>
      </c>
    </row>
    <row r="95" s="1" customFormat="1" ht="16.5" customHeight="1">
      <c r="B95" s="37"/>
      <c r="C95" s="203" t="s">
        <v>189</v>
      </c>
      <c r="D95" s="203" t="s">
        <v>148</v>
      </c>
      <c r="E95" s="204" t="s">
        <v>1467</v>
      </c>
      <c r="F95" s="205" t="s">
        <v>1468</v>
      </c>
      <c r="G95" s="206" t="s">
        <v>274</v>
      </c>
      <c r="H95" s="207">
        <v>1</v>
      </c>
      <c r="I95" s="208"/>
      <c r="J95" s="209">
        <f>ROUND(I95*H95,2)</f>
        <v>0</v>
      </c>
      <c r="K95" s="205" t="s">
        <v>152</v>
      </c>
      <c r="L95" s="42"/>
      <c r="M95" s="210" t="s">
        <v>19</v>
      </c>
      <c r="N95" s="211" t="s">
        <v>43</v>
      </c>
      <c r="O95" s="78"/>
      <c r="P95" s="212">
        <f>O95*H95</f>
        <v>0</v>
      </c>
      <c r="Q95" s="212">
        <v>0</v>
      </c>
      <c r="R95" s="212">
        <f>Q95*H95</f>
        <v>0</v>
      </c>
      <c r="S95" s="212">
        <v>0</v>
      </c>
      <c r="T95" s="213">
        <f>S95*H95</f>
        <v>0</v>
      </c>
      <c r="AR95" s="16" t="s">
        <v>1449</v>
      </c>
      <c r="AT95" s="16" t="s">
        <v>148</v>
      </c>
      <c r="AU95" s="16" t="s">
        <v>82</v>
      </c>
      <c r="AY95" s="16" t="s">
        <v>145</v>
      </c>
      <c r="BE95" s="214">
        <f>IF(N95="základní",J95,0)</f>
        <v>0</v>
      </c>
      <c r="BF95" s="214">
        <f>IF(N95="snížená",J95,0)</f>
        <v>0</v>
      </c>
      <c r="BG95" s="214">
        <f>IF(N95="zákl. přenesená",J95,0)</f>
        <v>0</v>
      </c>
      <c r="BH95" s="214">
        <f>IF(N95="sníž. přenesená",J95,0)</f>
        <v>0</v>
      </c>
      <c r="BI95" s="214">
        <f>IF(N95="nulová",J95,0)</f>
        <v>0</v>
      </c>
      <c r="BJ95" s="16" t="s">
        <v>80</v>
      </c>
      <c r="BK95" s="214">
        <f>ROUND(I95*H95,2)</f>
        <v>0</v>
      </c>
      <c r="BL95" s="16" t="s">
        <v>1449</v>
      </c>
      <c r="BM95" s="16" t="s">
        <v>1469</v>
      </c>
    </row>
    <row r="96" s="10" customFormat="1" ht="22.8" customHeight="1">
      <c r="B96" s="187"/>
      <c r="C96" s="188"/>
      <c r="D96" s="189" t="s">
        <v>71</v>
      </c>
      <c r="E96" s="201" t="s">
        <v>1470</v>
      </c>
      <c r="F96" s="201" t="s">
        <v>1471</v>
      </c>
      <c r="G96" s="188"/>
      <c r="H96" s="188"/>
      <c r="I96" s="191"/>
      <c r="J96" s="202">
        <f>BK96</f>
        <v>0</v>
      </c>
      <c r="K96" s="188"/>
      <c r="L96" s="193"/>
      <c r="M96" s="194"/>
      <c r="N96" s="195"/>
      <c r="O96" s="195"/>
      <c r="P96" s="196">
        <f>P97</f>
        <v>0</v>
      </c>
      <c r="Q96" s="195"/>
      <c r="R96" s="196">
        <f>R97</f>
        <v>0</v>
      </c>
      <c r="S96" s="195"/>
      <c r="T96" s="197">
        <f>T97</f>
        <v>0</v>
      </c>
      <c r="AR96" s="198" t="s">
        <v>179</v>
      </c>
      <c r="AT96" s="199" t="s">
        <v>71</v>
      </c>
      <c r="AU96" s="199" t="s">
        <v>80</v>
      </c>
      <c r="AY96" s="198" t="s">
        <v>145</v>
      </c>
      <c r="BK96" s="200">
        <f>BK97</f>
        <v>0</v>
      </c>
    </row>
    <row r="97" s="1" customFormat="1" ht="16.5" customHeight="1">
      <c r="B97" s="37"/>
      <c r="C97" s="203" t="s">
        <v>193</v>
      </c>
      <c r="D97" s="203" t="s">
        <v>148</v>
      </c>
      <c r="E97" s="204" t="s">
        <v>1472</v>
      </c>
      <c r="F97" s="205" t="s">
        <v>1473</v>
      </c>
      <c r="G97" s="206" t="s">
        <v>274</v>
      </c>
      <c r="H97" s="207">
        <v>1</v>
      </c>
      <c r="I97" s="208"/>
      <c r="J97" s="209">
        <f>ROUND(I97*H97,2)</f>
        <v>0</v>
      </c>
      <c r="K97" s="205" t="s">
        <v>152</v>
      </c>
      <c r="L97" s="42"/>
      <c r="M97" s="210" t="s">
        <v>19</v>
      </c>
      <c r="N97" s="211" t="s">
        <v>43</v>
      </c>
      <c r="O97" s="78"/>
      <c r="P97" s="212">
        <f>O97*H97</f>
        <v>0</v>
      </c>
      <c r="Q97" s="212">
        <v>0</v>
      </c>
      <c r="R97" s="212">
        <f>Q97*H97</f>
        <v>0</v>
      </c>
      <c r="S97" s="212">
        <v>0</v>
      </c>
      <c r="T97" s="213">
        <f>S97*H97</f>
        <v>0</v>
      </c>
      <c r="AR97" s="16" t="s">
        <v>1449</v>
      </c>
      <c r="AT97" s="16" t="s">
        <v>148</v>
      </c>
      <c r="AU97" s="16" t="s">
        <v>82</v>
      </c>
      <c r="AY97" s="16" t="s">
        <v>145</v>
      </c>
      <c r="BE97" s="214">
        <f>IF(N97="základní",J97,0)</f>
        <v>0</v>
      </c>
      <c r="BF97" s="214">
        <f>IF(N97="snížená",J97,0)</f>
        <v>0</v>
      </c>
      <c r="BG97" s="214">
        <f>IF(N97="zákl. přenesená",J97,0)</f>
        <v>0</v>
      </c>
      <c r="BH97" s="214">
        <f>IF(N97="sníž. přenesená",J97,0)</f>
        <v>0</v>
      </c>
      <c r="BI97" s="214">
        <f>IF(N97="nulová",J97,0)</f>
        <v>0</v>
      </c>
      <c r="BJ97" s="16" t="s">
        <v>80</v>
      </c>
      <c r="BK97" s="214">
        <f>ROUND(I97*H97,2)</f>
        <v>0</v>
      </c>
      <c r="BL97" s="16" t="s">
        <v>1449</v>
      </c>
      <c r="BM97" s="16" t="s">
        <v>1474</v>
      </c>
    </row>
    <row r="98" s="10" customFormat="1" ht="22.8" customHeight="1">
      <c r="B98" s="187"/>
      <c r="C98" s="188"/>
      <c r="D98" s="189" t="s">
        <v>71</v>
      </c>
      <c r="E98" s="201" t="s">
        <v>1475</v>
      </c>
      <c r="F98" s="201" t="s">
        <v>1476</v>
      </c>
      <c r="G98" s="188"/>
      <c r="H98" s="188"/>
      <c r="I98" s="191"/>
      <c r="J98" s="202">
        <f>BK98</f>
        <v>0</v>
      </c>
      <c r="K98" s="188"/>
      <c r="L98" s="193"/>
      <c r="M98" s="194"/>
      <c r="N98" s="195"/>
      <c r="O98" s="195"/>
      <c r="P98" s="196">
        <f>P99</f>
        <v>0</v>
      </c>
      <c r="Q98" s="195"/>
      <c r="R98" s="196">
        <f>R99</f>
        <v>0</v>
      </c>
      <c r="S98" s="195"/>
      <c r="T98" s="197">
        <f>T99</f>
        <v>0</v>
      </c>
      <c r="AR98" s="198" t="s">
        <v>179</v>
      </c>
      <c r="AT98" s="199" t="s">
        <v>71</v>
      </c>
      <c r="AU98" s="199" t="s">
        <v>80</v>
      </c>
      <c r="AY98" s="198" t="s">
        <v>145</v>
      </c>
      <c r="BK98" s="200">
        <f>BK99</f>
        <v>0</v>
      </c>
    </row>
    <row r="99" s="1" customFormat="1" ht="22.5" customHeight="1">
      <c r="B99" s="37"/>
      <c r="C99" s="203" t="s">
        <v>199</v>
      </c>
      <c r="D99" s="203" t="s">
        <v>148</v>
      </c>
      <c r="E99" s="204" t="s">
        <v>1477</v>
      </c>
      <c r="F99" s="205" t="s">
        <v>1478</v>
      </c>
      <c r="G99" s="206" t="s">
        <v>274</v>
      </c>
      <c r="H99" s="207">
        <v>1</v>
      </c>
      <c r="I99" s="208"/>
      <c r="J99" s="209">
        <f>ROUND(I99*H99,2)</f>
        <v>0</v>
      </c>
      <c r="K99" s="205" t="s">
        <v>19</v>
      </c>
      <c r="L99" s="42"/>
      <c r="M99" s="263" t="s">
        <v>19</v>
      </c>
      <c r="N99" s="264" t="s">
        <v>43</v>
      </c>
      <c r="O99" s="261"/>
      <c r="P99" s="265">
        <f>O99*H99</f>
        <v>0</v>
      </c>
      <c r="Q99" s="265">
        <v>0</v>
      </c>
      <c r="R99" s="265">
        <f>Q99*H99</f>
        <v>0</v>
      </c>
      <c r="S99" s="265">
        <v>0</v>
      </c>
      <c r="T99" s="266">
        <f>S99*H99</f>
        <v>0</v>
      </c>
      <c r="AR99" s="16" t="s">
        <v>1449</v>
      </c>
      <c r="AT99" s="16" t="s">
        <v>148</v>
      </c>
      <c r="AU99" s="16" t="s">
        <v>82</v>
      </c>
      <c r="AY99" s="16" t="s">
        <v>145</v>
      </c>
      <c r="BE99" s="214">
        <f>IF(N99="základní",J99,0)</f>
        <v>0</v>
      </c>
      <c r="BF99" s="214">
        <f>IF(N99="snížená",J99,0)</f>
        <v>0</v>
      </c>
      <c r="BG99" s="214">
        <f>IF(N99="zákl. přenesená",J99,0)</f>
        <v>0</v>
      </c>
      <c r="BH99" s="214">
        <f>IF(N99="sníž. přenesená",J99,0)</f>
        <v>0</v>
      </c>
      <c r="BI99" s="214">
        <f>IF(N99="nulová",J99,0)</f>
        <v>0</v>
      </c>
      <c r="BJ99" s="16" t="s">
        <v>80</v>
      </c>
      <c r="BK99" s="214">
        <f>ROUND(I99*H99,2)</f>
        <v>0</v>
      </c>
      <c r="BL99" s="16" t="s">
        <v>1449</v>
      </c>
      <c r="BM99" s="16" t="s">
        <v>1479</v>
      </c>
    </row>
    <row r="100" s="1" customFormat="1" ht="6.96" customHeight="1">
      <c r="B100" s="56"/>
      <c r="C100" s="57"/>
      <c r="D100" s="57"/>
      <c r="E100" s="57"/>
      <c r="F100" s="57"/>
      <c r="G100" s="57"/>
      <c r="H100" s="57"/>
      <c r="I100" s="153"/>
      <c r="J100" s="57"/>
      <c r="K100" s="57"/>
      <c r="L100" s="42"/>
    </row>
  </sheetData>
  <sheetProtection sheet="1" autoFilter="0" formatColumns="0" formatRows="0" objects="1" scenarios="1" spinCount="100000" saltValue="o0oI+ViNbl/+aYJm7ZlpQc5Xo+v4pZk1dmuC0RKrVWJtZiGRwP9q5QWgCjXFEug1lFrFTM4uHD1f8qspmgg8aA==" hashValue="d4HDw+Q7DLi9OCDL/ehHNW0KI7oabviPLk5NMYbpCXKUwPUe+B0OHGbfLg6eo1kN6TqbxHL5PaNNAsVXwk/9sQ==" algorithmName="SHA-512" password="CC35"/>
  <autoFilter ref="C84:K99"/>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magpieHP\vlada</dc:creator>
  <cp:lastModifiedBy>magpieHP\vlada</cp:lastModifiedBy>
  <dcterms:created xsi:type="dcterms:W3CDTF">2019-11-21T06:05:54Z</dcterms:created>
  <dcterms:modified xsi:type="dcterms:W3CDTF">2019-11-21T06:06:02Z</dcterms:modified>
</cp:coreProperties>
</file>