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rekapitulace" sheetId="1" r:id="rId1"/>
    <sheet name="SO 000" sheetId="2" r:id="rId2"/>
    <sheet name="SO 201" sheetId="3" r:id="rId3"/>
  </sheets>
  <definedNames/>
  <calcPr fullCalcOnLoad="1"/>
</workbook>
</file>

<file path=xl/sharedStrings.xml><?xml version="1.0" encoding="utf-8"?>
<sst xmlns="http://schemas.openxmlformats.org/spreadsheetml/2006/main" count="715" uniqueCount="339">
  <si>
    <t>Aspe</t>
  </si>
  <si>
    <t>Firma: Pontex, spol. s r.o. (Pontex Consulting Engineers, Ltd.)</t>
  </si>
  <si>
    <t>Soupis objektů s DPH</t>
  </si>
  <si>
    <t>Stavba:18 154 00 - Most ev.č. 16911-2 v obci Prášily</t>
  </si>
  <si>
    <t>Varianta:ZŘ - Základní řešení</t>
  </si>
  <si>
    <t>Sazba 1</t>
  </si>
  <si>
    <t>Odbytová cena:</t>
  </si>
  <si>
    <t>Sazba 2</t>
  </si>
  <si>
    <t>OC+DPH:</t>
  </si>
  <si>
    <t>Sazba 3</t>
  </si>
  <si>
    <t>Objekt</t>
  </si>
  <si>
    <t>Popis</t>
  </si>
  <si>
    <t>OC</t>
  </si>
  <si>
    <t>DPH</t>
  </si>
  <si>
    <t>OC+DPH</t>
  </si>
  <si>
    <t>SO 000</t>
  </si>
  <si>
    <t>Vedlejší a ostatní náklady</t>
  </si>
  <si>
    <t>SO 201</t>
  </si>
  <si>
    <t>Rekonstrukce mostu</t>
  </si>
  <si>
    <t>Příloha k formuláři pro ocenění nabídky</t>
  </si>
  <si>
    <t>Stavba</t>
  </si>
  <si>
    <t>18 154 00</t>
  </si>
  <si>
    <t>Most ev.č. 16911-2 v obci Prášily</t>
  </si>
  <si>
    <t>číslo a název SO</t>
  </si>
  <si>
    <t>číslo a název rozpočtu:</t>
  </si>
  <si>
    <t>Poř.
č.pol.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</si>
  <si>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</si>
  <si>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</si>
  <si>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</si>
  <si>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</si>
  <si>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</si>
  <si>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</si>
  <si>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</si>
  <si>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Sazba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</si>
  <si>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</si>
  <si>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</si>
  <si>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</si>
  <si>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</si>
  <si>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</si>
  <si>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</si>
  <si>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</si>
  <si>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</si>
  <si>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</si>
  <si>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</si>
  <si>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</si>
  <si>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</si>
  <si>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Všeobecné konstrukce a práce</t>
  </si>
  <si>
    <t>2019_OTSKP</t>
  </si>
  <si>
    <t>02520</t>
  </si>
  <si>
    <t/>
  </si>
  <si>
    <t>ZKOUŠENÍ MATERIÁLŮ NEZÁVISLOU ZKUŠEBNOU
- dle TKP, obsahuje veškeré nutné zkoušky materiálů pro provedení a předání stavby</t>
  </si>
  <si>
    <t xml:space="preserve">KPL       </t>
  </si>
  <si>
    <t>1=1,000 [A]</t>
  </si>
  <si>
    <t>02910</t>
  </si>
  <si>
    <t>OSTATNÍ POŽADAVKY - ZEMĚMĚŘIČSKÁ MĚŘENÍ
- vytyčení hranice staveniště
- náklady na zjištění BOZP během stavby (oplocení, výstražné osvětlení...)</t>
  </si>
  <si>
    <t>029113</t>
  </si>
  <si>
    <t>a</t>
  </si>
  <si>
    <t>OSTATNÍ POŽADAVKY - GEODETICKÉ ZAMĚŘENÍ - CELKY
- zaměření skutečného stavu po dokončení stavby vč. zákresu do katastrální mapy a její digitalizace</t>
  </si>
  <si>
    <t xml:space="preserve">KUS       </t>
  </si>
  <si>
    <t>b</t>
  </si>
  <si>
    <t>OSTATNÍ POŽADAVKY - GEODETICKÉ ZAMĚŘENÍ - CELKY
- geodetická měření během stavby</t>
  </si>
  <si>
    <t>02943</t>
  </si>
  <si>
    <t>OSTATNÍ POŽADAVKY - VYPRACOVÁNÍ RDS
- pro celou stavbu</t>
  </si>
  <si>
    <t>02944</t>
  </si>
  <si>
    <t>OSTAT POŽADAVKY - DOKUMENTACE SKUTEČ PROVEDENÍ V DIGIT FORMĚ
- skutečné provedení stavby</t>
  </si>
  <si>
    <t>02945</t>
  </si>
  <si>
    <t>OSTAT POŽADAVKY - GEOMETRICKÝ PLÁN</t>
  </si>
  <si>
    <t xml:space="preserve">HM        </t>
  </si>
  <si>
    <t>02991</t>
  </si>
  <si>
    <t>OSTATNÍ POŽADAVKY - INFORMAČNÍ TABULE
- označení stavby dle směrnic investora</t>
  </si>
  <si>
    <t>2=2,000 [A]</t>
  </si>
  <si>
    <t>03100</t>
  </si>
  <si>
    <t>ZAŘÍZENÍ STAVENIŠTĚ - ZŘÍZENÍ, PROVOZ, DEMONTÁŽ</t>
  </si>
  <si>
    <t>03730</t>
  </si>
  <si>
    <t>POMOC PRÁCE ZAJIŠŤ NEBO ZŘÍZ OCHRANU INŽENÝRSKÝCH SÍTÍ
- veškeré práce spojené s ochranou inž. sítí
- vytyčení a ochrana sítí v oblasti zasažené stavbou</t>
  </si>
  <si>
    <t>90100R</t>
  </si>
  <si>
    <t>DIO - DOPRAVNĚ INŽENÝRSKÁ OPATŘENÍ
SO 901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</si>
  <si>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</si>
  <si>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</si>
  <si>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</si>
  <si>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</si>
  <si>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</si>
  <si>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</si>
  <si>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</si>
  <si>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014201</t>
  </si>
  <si>
    <t>POPLATKY ZA ZEMNÍK - ZEMINA</t>
  </si>
  <si>
    <t xml:space="preserve">M3        </t>
  </si>
  <si>
    <t>pol.č. 121101
127,942=127,942 [A]</t>
  </si>
  <si>
    <t>014211</t>
  </si>
  <si>
    <t>POPLATKY ZA ZEMNÍK - ORNICE
- sejmutá ornice</t>
  </si>
  <si>
    <t>pol.č. 121101
59,214=59,214 [A]</t>
  </si>
  <si>
    <t>015111</t>
  </si>
  <si>
    <t>POPLATKY ZA LIKVIDACI ODPADŮ NEKONTAMINOVANÝCH - 17 05 04 VYTĚŽENÉ ZEMINY A HORNINY - I. TŘÍDA TĚŽITELNOSTI</t>
  </si>
  <si>
    <t xml:space="preserve">T         </t>
  </si>
  <si>
    <t>pol.č. 131738+113328
2,0*(581,058+50,333)=1 262,782 [A]</t>
  </si>
  <si>
    <t>015130</t>
  </si>
  <si>
    <t>POPLATKY ZA LIKVIDACI ODPADŮ NEKONTAMINOVANÝCH - 17 03 02 VYBOURANÝ ASFALTOVÝ BETON BEZ DEHTU</t>
  </si>
  <si>
    <t>pol.č. 113138
2,2*22,399=49,278 [A]</t>
  </si>
  <si>
    <t>015140</t>
  </si>
  <si>
    <t>POPLATKY ZA LIKVIDACI ODPADŮ NEKONTAMINOVANÝCH - 17 01 01 BETON Z DEMOLIC OBJEKTŮ, ZÁKLADŮ TV</t>
  </si>
  <si>
    <t>pol.č. 966168
2,2*2,699=5,938 [A]
pol.č. 113348 - KSC vozovka
2,0*36,240=72,480 [B]
Celkem: A+B=78,418 [C]</t>
  </si>
  <si>
    <t>015330</t>
  </si>
  <si>
    <t>POPLATKY ZA LIKVIDACI ODPADŮ NEKONTAMINOVANÝCH - 17 05 04 KAMENNÁ SUŤ</t>
  </si>
  <si>
    <t>pol.č. 966128+966138
2,6*(69,975+126,216)=510,097 [A]</t>
  </si>
  <si>
    <t>02742R</t>
  </si>
  <si>
    <t>PROVIZORNÍ LÁVKA PRO PĚŠÍ
- kompletní provedení, které je věcí zhotovitele
- vč. montáže, demontáže
- vč. zřízení a odstranění přístupového chodníku</t>
  </si>
  <si>
    <t>029412</t>
  </si>
  <si>
    <t>OSTATNÍ POŽADAVKY - VYPRACOVÁNÍ MOSTNÍHO LISTU
- aktualizace ML</t>
  </si>
  <si>
    <t>029511</t>
  </si>
  <si>
    <t>OSTATNÍ POŽADAVKY - POSUDKY A KONTROLY
- stanovení zatížitelnosti</t>
  </si>
  <si>
    <t xml:space="preserve">HOD       </t>
  </si>
  <si>
    <t>02953</t>
  </si>
  <si>
    <t>OSTATNÍ POŽADAVKY - HLAVNÍ MOSTNÍ PROHLÍDKA
- 1. HMP vč. zpřístupnění</t>
  </si>
  <si>
    <t>Zemní práce</t>
  </si>
  <si>
    <t>11120</t>
  </si>
  <si>
    <t>ODSTRANĚNÍ KŘOVIN
- na vtoku a výtoku
- vč. štěpkování, vč. odvozu na skládku, uložení, poplatku za uložení</t>
  </si>
  <si>
    <t xml:space="preserve">M2        </t>
  </si>
  <si>
    <t>odhad
4*5,000m2=20,000 [A]</t>
  </si>
  <si>
    <t>11201</t>
  </si>
  <si>
    <t>KÁCENÍ STROMŮ D KMENE DO 0,5M S ODSTRANĚNÍM PAŘEZŮ
- vč. odvozu na skládku, uložení, poplatku za uložení</t>
  </si>
  <si>
    <t>11=11,000 [A]</t>
  </si>
  <si>
    <t>113138</t>
  </si>
  <si>
    <t>ODSTRANĚNÍ KRYTU ZPEVNĚNÝCH PLOCH S ASFALT POJIVEM, ODVOZ DO 20KM
- stáv. vozovková vrstva
- uvažovaná tl. 100 mm</t>
  </si>
  <si>
    <t>podkladní vrstva
(5,710+0,100+0,200)*(41,270-2*1,000-2*1,000)*0,100=22,399 [A]</t>
  </si>
  <si>
    <t>113328</t>
  </si>
  <si>
    <t>ODSTRAN PODKL ZPEVNĚNÝCH PLOCH Z KAMENIVA NESTMEL, ODVOZ DO 20KM
- stáv. vozovková vrstva na předpolích mostu a nadnásyp nad klenbou stáv. mostu
- uvažovaná tl. 250 mm
- odhad - eventuální čerpání je možno jen v rozsahu podle zastižené skutečnosti a se souhlasem TDI</t>
  </si>
  <si>
    <t>vozovka mimo most, ŠD, odhad tl. 250 mm
(6,920+6,750)/2*(17,660-2*1,000)*0,250=26,759 [A]
(7,170+6,800)/2*(15,500-2*1,000)*0,250=23,574 [B]
Celkem: A+B=50,333 [C]</t>
  </si>
  <si>
    <t>113348</t>
  </si>
  <si>
    <t>ODSTRAN PODKL ZPEVNĚNÝCH PLOCH S CEM POJIVEM, ODVOZ DO 20KM
- stáv. vozovková vrstva
- uvažovaná tl. 180 mm
- odhad - eventuální čerpání je možno jen v rozsahu podle zastižené skutečnosti a se souhlasem TDI</t>
  </si>
  <si>
    <t>na předpolích, KSC, odhad
(6,920+6,750)/2*(17,660-2*1,000)*0,180=19,266 [A]
(7,170+6,800)/2*(15,500-2*1,000)*0,180=16,974 [B]
Celkem: A+B=36,240 [C]</t>
  </si>
  <si>
    <t>113728</t>
  </si>
  <si>
    <t>FRÉZOVÁNÍ ZPEVNĚNÝCH PLOCH ASFALTOVÝCH, ODVOZ DO 20KM
- stáv. vozovková vrstva
- vč. odvozu a uložení na místo určené investorem</t>
  </si>
  <si>
    <t>obrusná vrstva
(5,810+5,610)/2*41,270*0,040=9,426 [A]
ložná vrstva
(((5,810+5,610)/2)+0,100)*(41,270-2*1,000)*0,060=13,690 [B]
Celkem: A+B=23,116 [C]</t>
  </si>
  <si>
    <t>113765</t>
  </si>
  <si>
    <t>FRÉZOVÁNÍ DRÁŽKY PRŮŘEZU DO 600MM2 V ASFALTOVÉ VOZOVCE</t>
  </si>
  <si>
    <t xml:space="preserve">M         </t>
  </si>
  <si>
    <t>napojení na stávající vozovku
5,340+5,800=11,140 [B]</t>
  </si>
  <si>
    <t>121101</t>
  </si>
  <si>
    <t>SEJMUTÍ ORNICE NEBO LESNÍ PŮDY S ODVOZEM DO 1KM
- umístění na meziskládku pro její zpětné použití
- tl. 100 mm</t>
  </si>
  <si>
    <t>plochy šikmých svahů zjištěny z 3D modelu
((110+65+83+86)m2+(5,700*9,600)+(5,800*5,700)+(18,800*5,300)+(13,200*4,600)m2)*0,100=59,214 [A]</t>
  </si>
  <si>
    <t>125731</t>
  </si>
  <si>
    <t>VYKOPÁVKY ZE ZEMNÍKŮ A SKLÁDEK TŘ. I, ODVOZ DO 1KM
- z meziskládky na zpětný zásyp</t>
  </si>
  <si>
    <t>zásyp základů (pol.č. 17411)
127,942m3=127,942 [A]
ornice (pol.č. 121101)
59,214m3=59,214 [B]
Celkem: A+B=187,156 [C]</t>
  </si>
  <si>
    <t>12960R</t>
  </si>
  <si>
    <t>ČIŠTĚNÍ VODOTEČÍ A MELIORAČ KANÁLŮ OD NÁNOSŮ
- vyčištění dna od nánosů, naplavenin, kamení apod., po dokončení stavby
- včetně odvozu a uložení
- veškerý vybouraný materiál je v majetku objednatele
- skládku zajistí zhotovitel nebo dle požadavků objednatele</t>
  </si>
  <si>
    <t>131731</t>
  </si>
  <si>
    <t>HLOUBENÍ JAM ZAPAŽ I NEPAŽ TŘ. I, ODVOZ DO 1KM
- určeno pro zpětný zásyp
- vč. dovozu a uložení na meziskládku</t>
  </si>
  <si>
    <t>zásyp základů (pol.č. 17411)
127,942m3=127,942 [A]</t>
  </si>
  <si>
    <t>131738</t>
  </si>
  <si>
    <t>HLOUBENÍ JAM ZAPAŽ I NEPAŽ TŘ. I, ODVOZ DO 20KM
- vč. odvozu na skládku
- vč. výkopu nadnásypu klenby</t>
  </si>
  <si>
    <t>objemy výkopů zjištěny z 3D modelu
(celkový objem - výkop základů z meziskládky pol.č.17411)
709m3-127,942m3=581,058 [A]</t>
  </si>
  <si>
    <t>17120</t>
  </si>
  <si>
    <t>ULOŽENÍ SYPANINY DO NÁSYPŮ A NA SKLÁDKY BEZ ZHUTNĚNÍ
- na skládku a meziskládku</t>
  </si>
  <si>
    <t>skládka - (pol.č. 131738), stáv. vozovka ŠD
581,058+50,333=631,391 [A]
meziskládka - zásyp základů a ornice (pol.č. 17411, 121101)
127,942+59,214=187,156 [B]
Celkem: A+B=818,547 [C]</t>
  </si>
  <si>
    <t>ULOŽENÍ SYPANINY DO NÁSYPŮ A NA SKLÁDKY BEZ ZHUTNĚNÍ
- objem nových kuželů násypů + napojení na kužely</t>
  </si>
  <si>
    <t>zjištěno z 3D modelu
202,5m3=202,500 [A]</t>
  </si>
  <si>
    <t>17291R</t>
  </si>
  <si>
    <t>ZŘÍZENÍ TĚSNĚNÍ Z JINÝCH MATERIÁLŮ
- těsnící izolační geomembrána v přechodové oblasti
- vč. ochranných vrstev z netkané geotextílie
- specifikace materiálu viz. TZ</t>
  </si>
  <si>
    <t>2*3,950*7,300=57,670 [A]</t>
  </si>
  <si>
    <t>17380</t>
  </si>
  <si>
    <t>ZEMNÍ KRAJNICE A DOSYPÁVKY Z NAKUPOVANÝCH MATERIÁLŮ
- dosypání nezpevněných krajnic</t>
  </si>
  <si>
    <t>odhad prům.  tl. 300 mm
(11,281+13,755+10,283+7,292)m2*0,300=12,783 [A]</t>
  </si>
  <si>
    <t>17411</t>
  </si>
  <si>
    <t>ZÁSYP JAM A RÝH ZEMINOU SE ZHUTNĚNÍM
- hutněný zásyp základů
- použije se zemina z meziskládky</t>
  </si>
  <si>
    <t>pod těsnící vrstvou
2*(((3,140+1,200)/2*(1,940+1,850)/2*8,800)+(0,520*(1,000+0,950)/2*8,800))=81,297 [A]
základ od potoka
2*(((1,850+0,600)/2*(1,350+1,250)/2*11,800)+(0,800*(0,475+0,485)/2*11,800))=46,645 [B]
Celkem: A+B=127,942 [C]</t>
  </si>
  <si>
    <t>17481</t>
  </si>
  <si>
    <t>ZÁSYP JAM A RÝH Z NAKUPOVANÝCH MATERIÁLŮ
- hutněný zásyp za opěrou
- vč. nákupu a dopravy materiálu</t>
  </si>
  <si>
    <t>nad těsnící vrstvou
(4,300*1,500*8,800)+(4,350*1,600*8,800)=118,008 [A]</t>
  </si>
  <si>
    <t>18222</t>
  </si>
  <si>
    <t>ROZPROSTŘENÍ ORNICE VE SVAHU V TL DO 0,15M
- vyzískání z meziskládky viz pol. č. 121101</t>
  </si>
  <si>
    <t>zjištěno z 3D modelu
265m2=265,000 [A]</t>
  </si>
  <si>
    <t>18232</t>
  </si>
  <si>
    <t>ROZPROSTŘENÍ ORNICE V ROVINĚ V TL DO 0,15M
- vyzískání z meziskládky viz pol. č. 121101</t>
  </si>
  <si>
    <t>zjištěno z 3D modelu
191m2=191,000 [A]</t>
  </si>
  <si>
    <t>Základy</t>
  </si>
  <si>
    <t>21263</t>
  </si>
  <si>
    <t>TRATIVODY KOMPLET Z TRUB Z PLAST HMOT DN DO 150MM
- drenáž rubu opěr, vč. vyústění skrz opěru
- perforovaná trubka DN 150
- min. podélný sklon 3%
- vč. podklad. betonu, obetonování drenážním betonem
- kompletní provedení</t>
  </si>
  <si>
    <t>(7,350+1,200)*2=17,100 [A]</t>
  </si>
  <si>
    <t>21331</t>
  </si>
  <si>
    <t>DRENÁŽNÍ VRSTVY Z BETONU MEZEROVITÉHO (DRENÁŽNÍHO)
- přechodový klín ze stejnozrnného mezerovitého betonu</t>
  </si>
  <si>
    <t>(6,160*(1,310+1,060)/2*8,800)+(6,400*(1,360+1,270)/2*8,800)=138,297 [A]</t>
  </si>
  <si>
    <t>21362R</t>
  </si>
  <si>
    <t>DRENÁŽNÍ VRSTVY Z GEOSYNTETICKÉ FÓLIE S PROLISY
- plošná drenáž ve sklonu 3% k rubu opěry</t>
  </si>
  <si>
    <t>4,020*8,800*2=70,752 [A]</t>
  </si>
  <si>
    <t>227831</t>
  </si>
  <si>
    <t>MIKROPILOTY KOMPLET D DO 150MM NA POVRCHU
- kompletní práce, neobsahuje vrty
- dl. 4 m
- uvažováno případné prodloužení piloty o 2 m (čerpání položky pouze se souhlasem TDI)</t>
  </si>
  <si>
    <t>2*16*(4,000+2,000)=192,000 [A]</t>
  </si>
  <si>
    <t>23210R</t>
  </si>
  <si>
    <t>TĚSNĚNÍ VÝKOPU DOČASNÉ
- zajištění výkopu těsněným pažením, kterým se zabrání přítoku vody do výkopu
- kompletní provedení, které je věcí zhotovitele</t>
  </si>
  <si>
    <t>26173</t>
  </si>
  <si>
    <t>VRTY PRO KOTV, INJEKT, MIKROPIL NA POVR TŘ I A II D DO 150MM
- vč. úpravy plochy pro vrtání</t>
  </si>
  <si>
    <t>rulové eluvium
2*16*(4,000+2,000)=192,000 [A]</t>
  </si>
  <si>
    <t>26183</t>
  </si>
  <si>
    <t>VRT PRO KOTV, INJEK, MIKROPIL NA POVR TŘ III A IV D DO 150MM
- hluché vrtání mikropilot</t>
  </si>
  <si>
    <t>2*16*2,000=64,000 [A]</t>
  </si>
  <si>
    <t>Svislé konstrukce</t>
  </si>
  <si>
    <t>31717</t>
  </si>
  <si>
    <t>KOVOVÉ KONSTRUKCE PRO KOTVENÍ ŘÍMSY
- odhad 6 kg/ks
- kotvení po 1,0 m</t>
  </si>
  <si>
    <t xml:space="preserve">KG        </t>
  </si>
  <si>
    <t>6,0*11*2=132,000 [A]</t>
  </si>
  <si>
    <t>317325</t>
  </si>
  <si>
    <t>ŘÍMSY ZE ŽELEZOBETONU DO C30/37
- římsy C30/37 - XC4, XF4
- kompletní provedení vč. smršťovacích spar</t>
  </si>
  <si>
    <t>levá římsa
0,354m2*22,900=8,107 [A]
pravá římsa
0,590m2*22,900=13,511 [B]
Celkem: A+B=21,618 [C]</t>
  </si>
  <si>
    <t>317365</t>
  </si>
  <si>
    <t>VÝZTUŽ ŘÍMS Z OCELI 10505, B500B
- odhad 150 kg/m3</t>
  </si>
  <si>
    <t>21,618*0,150=3,243 [A]</t>
  </si>
  <si>
    <t>32520R</t>
  </si>
  <si>
    <t>ÚPRAVA STÁVAJÍCÍ OPĚRNÉ ZDI
- částečné rozebrání stáv. kamenné opěrné zdi v potřebném rozsahu (kvůli výkopu)
- vč. sanace a napojení stáv. opěrné zdi na kuželový svah nového mostu</t>
  </si>
  <si>
    <t>389325</t>
  </si>
  <si>
    <t>MOSTNÍ RÁMOVÉ KONSTRUKCE ZE ŽELEZOBETONU C30/37
- základy C30/37 - XA1, XC2
- stěny a křídla C30/37 - XC4, XF2
- vč. bednění, nátěru zasypaných ploch proti zemní vlhkosti vč. ochrany geotextilií, vč. výplně a těsnění prac. a dilat. spar, vč. podpěrné konstrukce, 2x letopočet výstavby</t>
  </si>
  <si>
    <t>základy
(0,900*2,500*8,800)*2=39,600 [A]
stěny
(0,900*4,310*8,800)+(0,900*4,450*8,80)=69,379 [B]
křídla
0,750*(0,800*6+3,776*5,200/2+3,776*0,8)=13,229 [C]
0,750*(0,800*6+3,453*5,200/2+3,453*0,8)=12,405 [D]
0,750*(0,800*6+3,459*5,200/2+3,459*0,8)=12,420 [E]
0,750*(0,800*6+3,783*5,200/2+3,783*0,8)=13,247 [F]
Celkem: A+B+C+D+E+F=160,280 [G]</t>
  </si>
  <si>
    <t>389365</t>
  </si>
  <si>
    <t>VÝZTUŽ MOSTNÍ RÁMOVÉ KONSTRUKCE Z OCELI 10505, B500B
- odhad 220 kg/m3
- vč. kotevní výztuže říms na křídly</t>
  </si>
  <si>
    <t>160,280*0,220=35,262 [A]</t>
  </si>
  <si>
    <t>Vodorovné konstrukce</t>
  </si>
  <si>
    <t>421325</t>
  </si>
  <si>
    <t>MOSTNÍ NOSNÉ DESKOVÉ KONSTRUKCE ZE ŽELEZOBETONU C30/37
- horní deska rámové konstrukce, C30/37 - XC4, XF2
- vč. bednění, výplně a těsnění prac. a dilat. spar
- vč. podpěrné konstrukce</t>
  </si>
  <si>
    <t>horní deska
(0,586+0,530)/2*0,900*9,100=4,570 [A]
(0,592+0,520)/2*1,900*9,100=9,613 [B]
(0,600+0,530)/2*3,000*9,100=15,425 [C]
(0,600+0,520)/2*3,000*9,100=15,288 [D]
(0,332+0,268)/2*2,275*8,800*2=12,012 [E]
Celkem: A+B+C+D+E=56,908 [F]</t>
  </si>
  <si>
    <t>421365</t>
  </si>
  <si>
    <t>VÝZTUŽ MOSTNÍ DESKOVÉ KONSTRUKCE Z OCELI 10505, B500B
- odhad 220 kg/m3</t>
  </si>
  <si>
    <t>56,908*0,220=12,520 [A]</t>
  </si>
  <si>
    <t>431325</t>
  </si>
  <si>
    <t>SCHODIŠŤ KONSTR ZE ŽELEZOBETONU DO C30/37
- revizní schodiště
- C 30/37 - XF2, XD3
- kompletní provedení vč. veškerého příslušenství dle platných předpisů a norem</t>
  </si>
  <si>
    <t>stupně
(0,750*0,180*0,270*(18+20))+(0,750*0,180*0,550*2)=1,534 [A]
deska
(0,750*0,200*(5,410*1,2))+(0,750*0,200*(5,950*1,2))=2,045 [B]
Celkem: A+B=3,579 [C]</t>
  </si>
  <si>
    <t>451312</t>
  </si>
  <si>
    <t>PODKLADNÍ A VÝPLŇOVÉ VRSTVY Z PROSTÉHO BETONU C12/15
- podkladní beton pod rámovou konstrukcí, tl. 150 mm
- podkladní beton pod drenáží za opěrou
- C12/15 - X0</t>
  </si>
  <si>
    <t>pod rámem
2*(4,300+4,000)/2*0,150*(8,800+0,500+0,500)=12,201 [A]
pod drenáží
2*(0,285*0,950*7,358)=3,984 [B]
Celkem: A+B=16,185 [C]</t>
  </si>
  <si>
    <t>451313</t>
  </si>
  <si>
    <t>PODKLADNÍ A VÝPLŇOVÉ VRSTVY Z PROSTÉHO BETONU C16/20
- bet. lože pod kamennou dlažbou, tl. 150 mm
- C16/20n - XC2, XF1</t>
  </si>
  <si>
    <t>vodorovné plochy (za římsami)
(1,600+1,550+1,300+1,800+3,200)m2*0,150=1,418 [A]</t>
  </si>
  <si>
    <t>45131A</t>
  </si>
  <si>
    <t>PODKLADNÍ A VÝPLŇOVÉ VRSTVY Z PROSTÉHO BETONU C20/25
- bet. lože pod kamennou dlažbou podél křídel, tl. 100 mm
- bet. lože pod schodištěm, tl. 100 mm
- C20/25n - XF3</t>
  </si>
  <si>
    <t>podél křídel u schodiště
(0,300*0,100*(6,900*1,2))+(0,300*0,100*(6,880*1,2))=0,496 [A]
podél křídla u bet. skluzu
(0,300*0,100*(9,115*1,2))=0,328 [B]
pod schodištěm
(0,750*0,100*(5,410*1,2))+(0,750*0,100*(5,950*1,2))=1,022 [C]
Celkem: A+B+C=1,846 [D]</t>
  </si>
  <si>
    <t>45850</t>
  </si>
  <si>
    <t>VÝPLŇ ZA OPĚRAMI A ZDMI Z KAMENIVA
- ochranný zásyp za opěrou, s drenážní funkcí
- vč. nákupu materiálu</t>
  </si>
  <si>
    <t>(1,495*0,600*7,300)+(1,600*0,600*7,300)=13,556 [A]</t>
  </si>
  <si>
    <t>46251</t>
  </si>
  <si>
    <t>ZÁHOZ Z LOMOVÉHO KAMENE
- kamenný zához pod mostem podél opěr</t>
  </si>
  <si>
    <t>(11,810m2*0,400)+(11,860m2*0,400)=9,468 [A]</t>
  </si>
  <si>
    <t>465512</t>
  </si>
  <si>
    <t>DLAŽBY Z LOMOVÉHO KAMENE NA MC
- tl. 200 mm
- lože vykázáno samostatně (pol. č. 451313 a 45131A)</t>
  </si>
  <si>
    <t>vodorovné plochy (za římsami)
(1,600+1,550+1,300+1,800+3,200)m2*0,200=1,890 [A]
svahy podél křídel (u schodiště a bet. skluzu)
(6,900+6,880+9,115)*1,2*0,300*0,200=1,648 [B]
Celkem: A+B=3,538 [C]</t>
  </si>
  <si>
    <t>Komunikace</t>
  </si>
  <si>
    <t>56143</t>
  </si>
  <si>
    <t>KAMENIVO ZPEVNĚNÉ CEMENTEM TL. DO 150MM
- kamenivo zpevněné cementem KSC, tl. 150 mm, ČSN EN 13108-1</t>
  </si>
  <si>
    <t>mimo most
(16,560-1,500)*6,500=97,890 [A]
(13,810-1,500)*6,500=80,015 [B]
Celkem: A+B=177,905 [C]</t>
  </si>
  <si>
    <t>56333</t>
  </si>
  <si>
    <t>VOZOVKOVÉ VRSTVY ZE ŠTĚRKODRTI TL. DO 150MM
- vrstva pod chodníkem ze štěrkodrti, tl. min. 150 mm</t>
  </si>
  <si>
    <t>pod chodníkem
11,800*1,350*0,150=2,390 [A]</t>
  </si>
  <si>
    <t>56334</t>
  </si>
  <si>
    <t>VOZOVKOVÉ VRSTVY ZE ŠTĚRKODRTI TL. DO 200MM
- štěrkodrť ŠDA, tl. 180 mm, ČSN 13108-1</t>
  </si>
  <si>
    <t>mimo most
(16,560-2,000)*(6,500+1,500+1,500)=138,320 [A]
(13,810-2,000)*(6,500+1,500+1,500)=112,195 [B]
Celkem: A+B=250,515 [C]</t>
  </si>
  <si>
    <t>572214</t>
  </si>
  <si>
    <t>SPOJOVACÍ POSTŘIK Z MODIFIK EMULZE DO 0,5KG/M2
- spojovací postřik z modif. emulze PS-EP, min. 0,3 kg/m2, ČSN 736129</t>
  </si>
  <si>
    <t>celk. délka úpravy (pod ACO 11+ modif.)
41,270*6,500=268,255 [A]
mimo most (pod ACL 11+ modif.)
(16,560-0,500)*6,500=104,390 [B]
(13,810-0,500)*6,500=86,515 [C]
Celkem: A+B+C=459,160 [D]</t>
  </si>
  <si>
    <t>57476</t>
  </si>
  <si>
    <t>VOZOVKOVÉ VÝZTUŽNÉ VRSTVY Z GEOMŘÍŽOVINY S TKANINOU
- vyztužení nad rubem rámu, uloženo na ložné vrstvě vozovky</t>
  </si>
  <si>
    <t>2*6,500*2,000=26,000 [A]</t>
  </si>
  <si>
    <t>574B34</t>
  </si>
  <si>
    <t>ASFALTOVÝ BETON PRO OBRUSNÉ VRSTVY MODIFIK ACO 11+, 11S TL. 40MM
- asfaltový koberec obrusný ACO 11+ modif., tl. 40 mm, ČSN EN 13108-5</t>
  </si>
  <si>
    <t>celková délka úpravy
41,270*6,500=268,255 [A]</t>
  </si>
  <si>
    <t>574D46</t>
  </si>
  <si>
    <t>ASFALTOVÝ BETON PRO LOŽNÍ VRSTVY MODIFIK ACL 16+, 16S TL. 50MM
- asfaltový beton ložný ACL 11+ modif., tl. 50 mm, ČSN EN 13108-1</t>
  </si>
  <si>
    <t>mimo most
(16,560-0,500)*6,500=104,390 [A]
(13,810-0,500)*6,500=86,515 [B]
Celkem: A+B=190,905 [C]</t>
  </si>
  <si>
    <t>574F88</t>
  </si>
  <si>
    <t>ASFALTOVÝ BETON PRO PODKLADNÍ VRSTVY MODIFIK ACP 22+, 22S TL. 90MM
- asfaltový beton podkladní ACP 22+ modif., tl. 90 mm, ČSN EN 13108-1</t>
  </si>
  <si>
    <t>mimo most
(16,560-1,000)*6,500=101,140 [A]
(13,810-1,000)*6,500=83,265 [B]
Celkem: A+B=184,405 [C]</t>
  </si>
  <si>
    <t>575C53</t>
  </si>
  <si>
    <t>LITÝ ASFALT MA IV (OCHRANA MOSTNÍ IZOLACE) 11 TL. 40MM
- litý asfalt modif. MA 11 IV, tl. 40 mm, ČSN EN 13108-1</t>
  </si>
  <si>
    <t>most
10,900*6,5000=70,850 [A]</t>
  </si>
  <si>
    <t>582611</t>
  </si>
  <si>
    <t>KRYTY Z BETON DLAŽDIC SE ZÁMKEM ŠEDÝCH TL 60MM DO LOŽE Z KAM
- chodník z bet. dlažby, tl. 60 mm
- vč. uložení na lože z hrubého drceného kameniva, tl. 30 mm</t>
  </si>
  <si>
    <t>11,800*1,350=15,930 [A]</t>
  </si>
  <si>
    <t>Přidružená stavební výroba</t>
  </si>
  <si>
    <t>711412</t>
  </si>
  <si>
    <t>IZOLACE MOSTOVEK CELOPLOŠNÁ ASFALTOVÝMI PÁSY
- natavované pásy z modifikovaného asfaltu
- vč. přetažení na rub rámu až pod odvodnění drenáže rubu</t>
  </si>
  <si>
    <t>(3,250+0,215+10,600+0,215+3,400)*8,800=155,584 [A]</t>
  </si>
  <si>
    <t>711432</t>
  </si>
  <si>
    <t>IZOLACE MOSTOVEK POD ŘÍMSOU ASFALTOVÝMI PÁSY
- ochrana izolačních pásů s hliníkovou vložkou</t>
  </si>
  <si>
    <t>levá římsa
(0,650+0,150)*10,900=8,720 [A]
pravá římsa
(1,650+0,150)*10,900=19,620 [B]
Celkem: A+B=28,340 [C]</t>
  </si>
  <si>
    <t>711509</t>
  </si>
  <si>
    <t>OCHRANA IZOLACE NA POVRCHU TEXTILIÍ
- ochrana izolace rubu opěry k drenáži
- vč. přetažení 0,5 m přes křídla</t>
  </si>
  <si>
    <t>rub opěr
(3,250+3,400)*(7,360+0,500+0,500)=55,594 [A]</t>
  </si>
  <si>
    <t>78382</t>
  </si>
  <si>
    <t>NÁTĚRY BETON KONSTR TYP S2 (OS-B)
- boční líc NK a spodní líc NK</t>
  </si>
  <si>
    <t>(0,579+0,300+0,601+0,300)*10,900=19,402 [A]</t>
  </si>
  <si>
    <t>78383</t>
  </si>
  <si>
    <t>NÁTĚRY BETON KONSTR TYP S4 (OS-C)
- hrana římsy v místě nášlapu</t>
  </si>
  <si>
    <t>2*(0,150+0,184)*22,900=15,297 [A]</t>
  </si>
  <si>
    <t>Ostatní konstrukce a práce</t>
  </si>
  <si>
    <t>9112B1R</t>
  </si>
  <si>
    <t>ATYPICKÉ MOSTNÍ ZÁBRADLÍ
- mostní zábradlí, tvořeno žulovými sloupky cca 300x300 mm, s dřevěno-ocelovou výplní
- vč. sloupků a kotvení výplně, vč. svarů
- vč. povrchové úpravy
- vč. dodávky a montáže</t>
  </si>
  <si>
    <t>34+34=68,000 [B]</t>
  </si>
  <si>
    <t>9112B3</t>
  </si>
  <si>
    <t>ZÁBRADLÍ MOSTNÍ SE SVISLOU VÝPLNÍ - DEMONTÁŽ S PŘESUNEM
- stávající ocelové zábradlí
- včetně odvozu a uložení (kovošrot) - výzisk náleží zhotoviteli
- veškerý vybouraný materiál je v majetku objednatele
- skládku zajistí zhotovitel nebo dle požadavků objednatele
- vč. veškerých poplatků</t>
  </si>
  <si>
    <t>8,080+8,090=16,170 [A]</t>
  </si>
  <si>
    <t>9113B1</t>
  </si>
  <si>
    <t>SVODIDLO OCEL SILNIČ JEDNOSTR, ÚROVEŇ ZADRŽ H1 -DODÁVKA A MONTÁŽ
- nové silniční svodidlo, vč. napojení a ukončení</t>
  </si>
  <si>
    <t>9,500+9,000=18,500 [A]</t>
  </si>
  <si>
    <t>9113B3</t>
  </si>
  <si>
    <t>SVODIDLO OCEL SILNIČ JEDNOSTR, ÚROVEŇ ZADRŽ H1 - DEMONTÁŽ S PŘESUNEM
- stávající silniční svodidlo na všech předmostích
- včetně odvozu a uložení (kovošrot) - výzisk náleží zhotoviteli
- veškerý vybouraný materiál je v majetku objednatele
- skládku zajistí zhotovitel nebo dle požadavků objednatele
- vč. veškerých poplatků</t>
  </si>
  <si>
    <t>18,512+17,646+18,625+16,830=71,613 [A]</t>
  </si>
  <si>
    <t>91355</t>
  </si>
  <si>
    <t>EVIDENČNÍ ČÍSLO MOSTU
- kompletní vč. uchycení</t>
  </si>
  <si>
    <t>914177</t>
  </si>
  <si>
    <t>DOPRAV ZNAČKY ZÁKL VEL HLINÍK FÓLIE TŘ 2 - DEMONT Z PORTÁLU
- stávající B13
- včetně odvozu a uložení (kovošrot) - výzisk náleží zhotoviteli
- veškerý vybouraný materiál je v majetku objednatele
- skládku zajistí zhotovitel nebo dle požadavků objednatele
- vč. veškerých poplatků</t>
  </si>
  <si>
    <t>914333</t>
  </si>
  <si>
    <t>DOPRAV ZNAČKY ZMENŠ VEL OCEL FÓLIE TŘ 2 - DEMONTÁŽ
- stávající označení mostu
- včetně odvozu a uložení (kovošrot) - výzisk náleží zhotoviteli
- veškerý vybouraný materiál je v majetku objednatele
- skládku zajistí zhotovitel nebo dle požadavků objednatele
- vč. veškerých poplatků</t>
  </si>
  <si>
    <t>914913</t>
  </si>
  <si>
    <t>SLOUPKY A STOJKY DZ Z OCEL TRUBEK ZABETON DEMONTÁŽ
- sloupky stávajícího DZ
- včetně odvozu a uložení (kovošrot) - výzisk náleží zhotoviteli
- veškerý vybouraný materiál je v majetku objednatele
- skládku zajistí zhotovitel nebo dle požadavků objednatele
- vč. veškerých poplatků</t>
  </si>
  <si>
    <t>917223</t>
  </si>
  <si>
    <t>SILNIČNÍ A CHODNÍKOVÉ OBRUBY Z BETONOVÝCH OBRUBNÍKŮ ŠÍŘ 100MM
- záhonový obrubník podél kamenné dlažby za římsami směrem od vozovky, předěl dlažby a podél schodiště</t>
  </si>
  <si>
    <t>(1,915+2,130+1,890+0,550*2+4,860*1,2*2)+(1,610+1,805+2,500)+(1,915+2,105+0,550*2+5,400*1,2*2)+12,900=55,594 [A]</t>
  </si>
  <si>
    <t>917224</t>
  </si>
  <si>
    <t>SILNIČNÍ A CHODNÍKOVÉ OBRUBY Z BETONOVÝCH OBRUBNÍKŮ ŠÍŘ 150MM
- podél kamenné dlažby za římsami - směrem do vozovky
- podél chodníku - směrem do vozovky</t>
  </si>
  <si>
    <t>2*2,000+2,500+10,550+2,580=19,630 [A]</t>
  </si>
  <si>
    <t>919111</t>
  </si>
  <si>
    <t>ŘEZÁNÍ ASFALTOVÉHO KRYTU VOZOVEK TL DO 50MM</t>
  </si>
  <si>
    <t>přechodová oblast
6,552*2=13,104 [A]
napojení na stávající vozovku
5,340+6,050=11,390 [B]
Celkem: A+B=24,494 [C]</t>
  </si>
  <si>
    <t>931325</t>
  </si>
  <si>
    <t>TĚSNĚNÍ DILATAČ SPAR ASF ZÁLIVKOU MODIFIK PRŮŘ DO 600MM2
- asfaltová modifikovaná zálivka za horka typu N1 dle ČSN 14188-1</t>
  </si>
  <si>
    <t>přechodová oblast
6,552*2=13,104 [A]
napojení na stávající vozovku
5,340+6,050=11,390 [B]
podél říms (2 vrstvy - horní a spodní)
(22,900*2)*2=91,600 [C]
podél obrubníků
2,000*2+2,500+10,550+2,580=19,630 [D]
Celkem: A+B+C+D=135,724 [E]</t>
  </si>
  <si>
    <t>935212</t>
  </si>
  <si>
    <t>PŘÍKOPOVÉ ŽLABY Z BETON TVÁRNIC ŠÍŘ DO 600MM DO BETONU TL 100MM
- skluzy z bet. žlabovek do bet. lože tl. 100 mm
- vč. podkladního betonu C25/30n - XF3</t>
  </si>
  <si>
    <t>4,550+9,400+8,400=22,350 [A]</t>
  </si>
  <si>
    <t>93639</t>
  </si>
  <si>
    <t>ZAÚSTĚNÍ SKLUZŮ (VČET DLAŽBY Z LOM KAMENE)
- vývařiště
- kompletní provedení vč. podkladního betonu  a dlažby</t>
  </si>
  <si>
    <t>93658R</t>
  </si>
  <si>
    <t>ZÁVITOVÁ POUZDRA V ŘÍMSE
- pro osazení vodících tyčí, z důvodu zviditelnění hrany římsy kvůli úklidu sněhu
- vč. vrtů a vlepení, zaslepených šroubů a vodících tyčí
- viz. TZ</t>
  </si>
  <si>
    <t>6 ks celkem
1=1,000 [A]</t>
  </si>
  <si>
    <t>966128</t>
  </si>
  <si>
    <t>BOURÁNÍ KONSTRUKCÍ Z KAMENE NA SUCHO S ODVOZEM DO 20KM
- nadnásyp nad klenbou
- včetně odvozu a uložení
- veškerý vybouraný materiál je v majetku objednatele
- skládku zajistí zhotovitel nebo dle požadavků objednatele
- skryté části jsou pouze odhadem projektanta - eventuální čerpání je možno jen v rozsahu podle zastižené skutečnosti a se souhlasem TDI</t>
  </si>
  <si>
    <t>nadnásyp nad klenbou, odhad tl. min. 500 mm
12,407m2*5,64=69,975 [A]</t>
  </si>
  <si>
    <t>966138</t>
  </si>
  <si>
    <t>BOURÁNÍ KONSTRUKCÍ Z KAMENE NA MC S ODVOZEM DO 20KM
- bourání kamenné klenby NK, základů, vyzdívky z žul. kvádrů a křídel z lomového kamene
- včetně odvozu a uložení
- veškerý vybouraný materiál je v majetku objednatele
- skládku zajistí zhotovitel nebo dle požadavků objednatele
- skryté části jsou pouze odhadem projektanta - eventuální čerpání je možno jen v rozsahu podle zastižené skutečnosti a se souhlasem TDI</t>
  </si>
  <si>
    <t>odhad
klenba NK
((7,983+6,632)/2)*0,600*7,230=31,700 [A]
základy
(2,020*1,480+2,310*0,290)*7,230=26,458 [B]
(2,020*1,450+2,310*0,330)*7,230=26,688 [C]
vyzdívka z žul. kvádrů
((8,080*0,440+2,090*0,880+2,270*1,540)*0,810)+(((2,680*1,690/2)*0,810)*2)=10,870 [D]
((8,090*0,470+2,090*0,880+2,270*1,540)*0,810)+(((2,680*1,690/2)*0,810)*2)=11,070 [E]
křídla
(((3,200+3,080)/2)*((0,550+0,610)/2)*1,450)+(((3,200+3,080)/2)*((0,550+0,610)/2)*2,970)/2=5,345 [F]
(((1,800+1,430)/2)*((0,520+0,560)/2)*1,450)+(((1,800+1,430)/2)*((0,520+0,560)/2)*2,970)/2=2,560 [G]
(3,103*0,530*1,350)+(3,103*0,530*3,170)/2=4,827 [H]
(4,112*((0,480+0,630)/2)*1,350)+(4,112*((0,480+0,630)/2)*3,170)/2=6,698 [I]
Celkem: A+B+C+D+E+F+G+H+I=126,216 [J]</t>
  </si>
  <si>
    <t>966168</t>
  </si>
  <si>
    <t>BOURÁNÍ KONSTRUKCÍ ZE ŽELEZOBETONU S ODVOZEM DO 20KM
- bourání železobetonových říms
- včetně odvozu a uložení
- veškerý vybouraný materiál je v majetku objednatele
- skládku zajistí zhotovitel nebo dle požadavků objednatele
- skryté části jsou pouze odhadem projektanta - eventuální čerpání je možno jen v rozsahu podle zastižené skutečnosti a se souhlasem TDI</t>
  </si>
  <si>
    <t>římsy, odhad
0,810*0,210*8,080=1,374 [A]
0,780*0,210*8,090=1,325 [B]
Celkem: A+B=2,699 [C]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</si>
</sst>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\ ###\ ###\ ##0.00"/>
    <numFmt numFmtId="167" formatCode="###\ ###\ ###\ ##0.000"/>
  </numFmts>
  <fonts count="45">
    <font>
      <sz val="10"/>
      <name val="Arial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66" fontId="4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167" fontId="0" fillId="0" borderId="1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6" fontId="6" fillId="33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1" t="s">
        <v>0</v>
      </c>
      <c r="B1" t="s">
        <v>1</v>
      </c>
    </row>
    <row r="3" ht="12.75" customHeight="1">
      <c r="B3" s="2" t="s">
        <v>2</v>
      </c>
    </row>
    <row r="5" ht="12.75" customHeight="1">
      <c r="B5" s="3" t="s">
        <v>3</v>
      </c>
    </row>
    <row r="6" spans="2:8" ht="12.75" customHeight="1">
      <c r="B6" t="s">
        <v>4</v>
      </c>
      <c r="G6" t="s">
        <v>5</v>
      </c>
      <c r="H6">
        <v>0</v>
      </c>
    </row>
    <row r="7" spans="2:8" ht="12.75" customHeight="1">
      <c r="B7" s="4" t="s">
        <v>6</v>
      </c>
      <c r="C7" s="3">
        <f>SUM(C11:C12)</f>
        <v>8894419.64</v>
      </c>
      <c r="G7" t="s">
        <v>7</v>
      </c>
      <c r="H7">
        <v>15</v>
      </c>
    </row>
    <row r="8" spans="2:8" ht="12.75" customHeight="1">
      <c r="B8" s="4" t="s">
        <v>8</v>
      </c>
      <c r="C8" s="3">
        <f>SUM(E11:E12)</f>
        <v>10762247.77</v>
      </c>
      <c r="G8" t="s">
        <v>9</v>
      </c>
      <c r="H8">
        <v>21</v>
      </c>
    </row>
    <row r="10" spans="1:5" ht="12.75" customHeight="1">
      <c r="A10" s="5" t="s">
        <v>10</v>
      </c>
      <c r="B10" s="5" t="s">
        <v>11</v>
      </c>
      <c r="C10" s="5" t="s">
        <v>12</v>
      </c>
      <c r="D10" s="5" t="s">
        <v>13</v>
      </c>
      <c r="E10" s="5" t="s">
        <v>14</v>
      </c>
    </row>
    <row r="11" spans="1:5" ht="12.75" customHeight="1">
      <c r="A11" s="6" t="s">
        <v>15</v>
      </c>
      <c r="B11" s="6" t="s">
        <v>16</v>
      </c>
      <c r="C11" s="7">
        <f>'SO 000'!I45</f>
        <v>418000</v>
      </c>
      <c r="D11" s="7">
        <f>'SO 000'!P45</f>
        <v>87780</v>
      </c>
      <c r="E11" s="7">
        <f>C11+D11</f>
        <v>505780</v>
      </c>
    </row>
    <row r="12" spans="1:5" ht="12.75" customHeight="1">
      <c r="A12" s="6" t="s">
        <v>17</v>
      </c>
      <c r="B12" s="6" t="s">
        <v>18</v>
      </c>
      <c r="C12" s="7">
        <f>'SO 201'!I214</f>
        <v>8476419.64</v>
      </c>
      <c r="D12" s="7">
        <f>'SO 201'!P214</f>
        <v>1780048.13</v>
      </c>
      <c r="E12" s="7">
        <f>C12+D12</f>
        <v>10256467.77</v>
      </c>
    </row>
  </sheetData>
  <sheetProtection formatCells="0" formatColumns="0" formatRows="0" insertColumns="0" insertRows="0" insertHyperlinks="0" deleteColumns="0" deleteRows="0" sort="0" autoFilter="0" pivotTables="0"/>
  <hyperlinks>
    <hyperlink ref="A11" location="#'SO 000'!A1" tooltip="Odkaz na stranku objektu [SO 000]" display="SO 000"/>
    <hyperlink ref="A12" location="#'SO 201'!A1" tooltip="Odkaz na stranku objektu [SO 201]" display="SO 201"/>
  </hyperlinks>
  <printOptions/>
  <pageMargins left="0.75" right="0.75" top="1" bottom="1" header="0.5" footer="0.5"/>
  <pageSetup errors="blank" fitToHeight="0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1">
      <pane ySplit="10" topLeftCell="A17" activePane="bottomLeft" state="frozen"/>
      <selection pane="topLeft" activeCell="A1" sqref="A1"/>
      <selection pane="bottomLeft" activeCell="H14" sqref="H14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1" t="s">
        <v>0</v>
      </c>
      <c r="C1" t="s">
        <v>1</v>
      </c>
    </row>
    <row r="2" ht="12.75" customHeight="1">
      <c r="C2" s="2" t="s">
        <v>19</v>
      </c>
    </row>
    <row r="4" spans="1:5" ht="12.75" customHeight="1">
      <c r="A4" t="s">
        <v>20</v>
      </c>
      <c r="C4" s="1" t="s">
        <v>21</v>
      </c>
      <c r="D4" s="1"/>
      <c r="E4" s="1" t="s">
        <v>22</v>
      </c>
    </row>
    <row r="5" spans="1:5" ht="12.75" customHeight="1">
      <c r="A5" t="s">
        <v>23</v>
      </c>
      <c r="C5" s="1" t="s">
        <v>15</v>
      </c>
      <c r="D5" s="1"/>
      <c r="E5" s="1" t="s">
        <v>16</v>
      </c>
    </row>
    <row r="6" spans="1:5" ht="12.75" customHeight="1">
      <c r="A6" t="s">
        <v>24</v>
      </c>
      <c r="C6" s="1" t="s">
        <v>15</v>
      </c>
      <c r="D6" s="1"/>
      <c r="E6" s="1" t="s">
        <v>16</v>
      </c>
    </row>
    <row r="7" spans="3:5" ht="12.75" customHeight="1">
      <c r="C7" s="1"/>
      <c r="D7" s="1"/>
      <c r="E7" s="1"/>
    </row>
    <row r="8" spans="1:16" ht="12.75" customHeight="1">
      <c r="A8" s="14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33</v>
      </c>
      <c r="P8" t="s">
        <v>13</v>
      </c>
    </row>
    <row r="9" spans="1:15" ht="14.25">
      <c r="A9" s="14"/>
      <c r="B9" s="14"/>
      <c r="C9" s="14"/>
      <c r="D9" s="14"/>
      <c r="E9" s="14"/>
      <c r="F9" s="14"/>
      <c r="G9" s="14"/>
      <c r="H9" s="5" t="s">
        <v>34</v>
      </c>
      <c r="I9" s="5" t="s">
        <v>35</v>
      </c>
      <c r="O9" t="s">
        <v>13</v>
      </c>
    </row>
    <row r="10" spans="1:9" ht="14.25">
      <c r="A10" s="5" t="s">
        <v>36</v>
      </c>
      <c r="B10" s="5" t="s">
        <v>37</v>
      </c>
      <c r="C10" s="5" t="s">
        <v>38</v>
      </c>
      <c r="D10" s="5" t="s">
        <v>39</v>
      </c>
      <c r="E10" s="5" t="s">
        <v>40</v>
      </c>
      <c r="F10" s="5" t="s">
        <v>41</v>
      </c>
      <c r="G10" s="5" t="s">
        <v>42</v>
      </c>
      <c r="H10" s="5" t="s">
        <v>43</v>
      </c>
      <c r="I10" s="5" t="s">
        <v>44</v>
      </c>
    </row>
    <row r="11" spans="1:9" ht="12.75" customHeight="1">
      <c r="A11" s="8"/>
      <c r="B11" s="8"/>
      <c r="C11" s="8" t="s">
        <v>45</v>
      </c>
      <c r="D11" s="8"/>
      <c r="E11" s="8" t="s">
        <v>46</v>
      </c>
      <c r="F11" s="8"/>
      <c r="G11" s="9"/>
      <c r="H11" s="8"/>
      <c r="I11" s="9"/>
    </row>
    <row r="12" spans="1:16" ht="25.5">
      <c r="A12" s="6">
        <v>1</v>
      </c>
      <c r="B12" s="6" t="s">
        <v>47</v>
      </c>
      <c r="C12" s="6" t="s">
        <v>48</v>
      </c>
      <c r="D12" s="6" t="s">
        <v>49</v>
      </c>
      <c r="E12" s="6" t="s">
        <v>50</v>
      </c>
      <c r="F12" s="6" t="s">
        <v>51</v>
      </c>
      <c r="G12" s="10">
        <v>1</v>
      </c>
      <c r="H12" s="11">
        <v>30000</v>
      </c>
      <c r="I12" s="7">
        <v>30000</v>
      </c>
      <c r="O12">
        <f>rekapitulace!H8</f>
        <v>21</v>
      </c>
      <c r="P12">
        <f>O12/100*I12</f>
        <v>6300</v>
      </c>
    </row>
    <row r="13" ht="12.75" customHeight="1">
      <c r="E13" s="12" t="s">
        <v>52</v>
      </c>
    </row>
    <row r="14" spans="1:16" ht="38.25">
      <c r="A14" s="6">
        <v>2</v>
      </c>
      <c r="B14" s="6" t="s">
        <v>47</v>
      </c>
      <c r="C14" s="6" t="s">
        <v>53</v>
      </c>
      <c r="D14" s="6" t="s">
        <v>49</v>
      </c>
      <c r="E14" s="6" t="s">
        <v>54</v>
      </c>
      <c r="F14" s="6" t="s">
        <v>51</v>
      </c>
      <c r="G14" s="10">
        <v>1</v>
      </c>
      <c r="H14" s="11">
        <v>12000</v>
      </c>
      <c r="I14" s="7">
        <v>12000</v>
      </c>
      <c r="O14">
        <f>rekapitulace!H8</f>
        <v>21</v>
      </c>
      <c r="P14">
        <f>O14/100*I14</f>
        <v>2520</v>
      </c>
    </row>
    <row r="15" ht="12.75" customHeight="1">
      <c r="E15" s="12" t="s">
        <v>52</v>
      </c>
    </row>
    <row r="16" spans="1:16" ht="38.25">
      <c r="A16" s="6">
        <v>3</v>
      </c>
      <c r="B16" s="6" t="s">
        <v>47</v>
      </c>
      <c r="C16" s="6" t="s">
        <v>55</v>
      </c>
      <c r="D16" s="6" t="s">
        <v>56</v>
      </c>
      <c r="E16" s="6" t="s">
        <v>57</v>
      </c>
      <c r="F16" s="6" t="s">
        <v>58</v>
      </c>
      <c r="G16" s="10">
        <v>1</v>
      </c>
      <c r="H16" s="11">
        <v>20000</v>
      </c>
      <c r="I16" s="7">
        <v>20000</v>
      </c>
      <c r="O16">
        <f>rekapitulace!H8</f>
        <v>21</v>
      </c>
      <c r="P16">
        <f>O16/100*I16</f>
        <v>4200</v>
      </c>
    </row>
    <row r="17" ht="12.75" customHeight="1">
      <c r="E17" s="12" t="s">
        <v>52</v>
      </c>
    </row>
    <row r="18" spans="1:16" ht="25.5">
      <c r="A18" s="6">
        <v>4</v>
      </c>
      <c r="B18" s="6" t="s">
        <v>47</v>
      </c>
      <c r="C18" s="6" t="s">
        <v>55</v>
      </c>
      <c r="D18" s="6" t="s">
        <v>59</v>
      </c>
      <c r="E18" s="6" t="s">
        <v>60</v>
      </c>
      <c r="F18" s="6" t="s">
        <v>58</v>
      </c>
      <c r="G18" s="10">
        <v>1</v>
      </c>
      <c r="H18" s="11">
        <v>15000</v>
      </c>
      <c r="I18" s="7">
        <v>15000</v>
      </c>
      <c r="O18">
        <f>rekapitulace!H8</f>
        <v>21</v>
      </c>
      <c r="P18">
        <f>O18/100*I18</f>
        <v>3150</v>
      </c>
    </row>
    <row r="19" ht="12.75" customHeight="1">
      <c r="E19" s="12" t="s">
        <v>52</v>
      </c>
    </row>
    <row r="20" spans="1:16" ht="25.5">
      <c r="A20" s="6">
        <v>5</v>
      </c>
      <c r="B20" s="6" t="s">
        <v>47</v>
      </c>
      <c r="C20" s="6" t="s">
        <v>61</v>
      </c>
      <c r="D20" s="6" t="s">
        <v>49</v>
      </c>
      <c r="E20" s="6" t="s">
        <v>62</v>
      </c>
      <c r="F20" s="6" t="s">
        <v>51</v>
      </c>
      <c r="G20" s="10">
        <v>1</v>
      </c>
      <c r="H20" s="11">
        <v>245000</v>
      </c>
      <c r="I20" s="7">
        <v>245000</v>
      </c>
      <c r="O20">
        <f>rekapitulace!H8</f>
        <v>21</v>
      </c>
      <c r="P20">
        <f>O20/100*I20</f>
        <v>51450</v>
      </c>
    </row>
    <row r="21" ht="12.75" customHeight="1">
      <c r="E21" s="12" t="s">
        <v>52</v>
      </c>
    </row>
    <row r="22" spans="1:16" ht="25.5">
      <c r="A22" s="6">
        <v>6</v>
      </c>
      <c r="B22" s="6" t="s">
        <v>47</v>
      </c>
      <c r="C22" s="6" t="s">
        <v>63</v>
      </c>
      <c r="D22" s="6" t="s">
        <v>49</v>
      </c>
      <c r="E22" s="6" t="s">
        <v>64</v>
      </c>
      <c r="F22" s="6" t="s">
        <v>51</v>
      </c>
      <c r="G22" s="10">
        <v>1</v>
      </c>
      <c r="H22" s="11">
        <v>25000</v>
      </c>
      <c r="I22" s="7">
        <v>25000</v>
      </c>
      <c r="O22">
        <f>rekapitulace!H8</f>
        <v>21</v>
      </c>
      <c r="P22">
        <f>O22/100*I22</f>
        <v>5250</v>
      </c>
    </row>
    <row r="23" ht="12.75" customHeight="1">
      <c r="E23" s="12" t="s">
        <v>52</v>
      </c>
    </row>
    <row r="24" spans="1:16" ht="12.75" customHeight="1">
      <c r="A24" s="6">
        <v>7</v>
      </c>
      <c r="B24" s="6" t="s">
        <v>47</v>
      </c>
      <c r="C24" s="6" t="s">
        <v>65</v>
      </c>
      <c r="D24" s="6" t="s">
        <v>49</v>
      </c>
      <c r="E24" s="6" t="s">
        <v>66</v>
      </c>
      <c r="F24" s="6" t="s">
        <v>67</v>
      </c>
      <c r="G24" s="10">
        <v>1</v>
      </c>
      <c r="H24" s="11">
        <v>18000</v>
      </c>
      <c r="I24" s="7">
        <v>18000</v>
      </c>
      <c r="O24">
        <f>rekapitulace!H8</f>
        <v>21</v>
      </c>
      <c r="P24">
        <f>O24/100*I24</f>
        <v>3780</v>
      </c>
    </row>
    <row r="25" ht="12.75" customHeight="1">
      <c r="E25" s="12" t="s">
        <v>52</v>
      </c>
    </row>
    <row r="26" spans="1:16" ht="25.5">
      <c r="A26" s="6">
        <v>8</v>
      </c>
      <c r="B26" s="6" t="s">
        <v>47</v>
      </c>
      <c r="C26" s="6" t="s">
        <v>68</v>
      </c>
      <c r="D26" s="6" t="s">
        <v>49</v>
      </c>
      <c r="E26" s="6" t="s">
        <v>69</v>
      </c>
      <c r="F26" s="6" t="s">
        <v>58</v>
      </c>
      <c r="G26" s="10">
        <v>2</v>
      </c>
      <c r="H26" s="11">
        <v>5000</v>
      </c>
      <c r="I26" s="7">
        <v>10000</v>
      </c>
      <c r="O26">
        <f>rekapitulace!H8</f>
        <v>21</v>
      </c>
      <c r="P26">
        <f>O26/100*I26</f>
        <v>2100</v>
      </c>
    </row>
    <row r="27" ht="12.75" customHeight="1">
      <c r="E27" s="12" t="s">
        <v>70</v>
      </c>
    </row>
    <row r="28" spans="1:16" ht="12.75" customHeight="1">
      <c r="A28" s="6">
        <v>9</v>
      </c>
      <c r="B28" s="6" t="s">
        <v>47</v>
      </c>
      <c r="C28" s="6" t="s">
        <v>71</v>
      </c>
      <c r="D28" s="6" t="s">
        <v>49</v>
      </c>
      <c r="E28" s="6" t="s">
        <v>72</v>
      </c>
      <c r="F28" s="6" t="s">
        <v>51</v>
      </c>
      <c r="G28" s="10">
        <v>1</v>
      </c>
      <c r="H28" s="11">
        <v>10000</v>
      </c>
      <c r="I28" s="7">
        <v>10000</v>
      </c>
      <c r="O28">
        <f>rekapitulace!H8</f>
        <v>21</v>
      </c>
      <c r="P28">
        <f>O28/100*I28</f>
        <v>2100</v>
      </c>
    </row>
    <row r="29" ht="12.75" customHeight="1">
      <c r="E29" s="12" t="s">
        <v>52</v>
      </c>
    </row>
    <row r="30" spans="1:16" ht="38.25">
      <c r="A30" s="6">
        <v>10</v>
      </c>
      <c r="B30" s="6" t="s">
        <v>47</v>
      </c>
      <c r="C30" s="6" t="s">
        <v>73</v>
      </c>
      <c r="D30" s="6" t="s">
        <v>49</v>
      </c>
      <c r="E30" s="6" t="s">
        <v>74</v>
      </c>
      <c r="F30" s="6" t="s">
        <v>51</v>
      </c>
      <c r="G30" s="10">
        <v>1</v>
      </c>
      <c r="H30" s="11">
        <v>8000</v>
      </c>
      <c r="I30" s="7">
        <v>8000</v>
      </c>
      <c r="O30">
        <f>rekapitulace!H8</f>
        <v>21</v>
      </c>
      <c r="P30">
        <f>O30/100*I30</f>
        <v>1680</v>
      </c>
    </row>
    <row r="31" ht="12.75" customHeight="1">
      <c r="E31" s="12" t="s">
        <v>52</v>
      </c>
    </row>
    <row r="32" spans="1:16" ht="25.5">
      <c r="A32" s="6">
        <v>11</v>
      </c>
      <c r="B32" s="6" t="s">
        <v>47</v>
      </c>
      <c r="C32" s="6" t="s">
        <v>75</v>
      </c>
      <c r="D32" s="6" t="s">
        <v>49</v>
      </c>
      <c r="E32" s="6" t="s">
        <v>76</v>
      </c>
      <c r="F32" s="6" t="s">
        <v>51</v>
      </c>
      <c r="G32" s="10">
        <v>1</v>
      </c>
      <c r="H32" s="11">
        <v>25000</v>
      </c>
      <c r="I32" s="7">
        <v>25000</v>
      </c>
      <c r="O32">
        <f>rekapitulace!H8</f>
        <v>21</v>
      </c>
      <c r="P32">
        <f>O32/100*I32</f>
        <v>5250</v>
      </c>
    </row>
    <row r="33" ht="12.75" customHeight="1">
      <c r="E33" s="12" t="s">
        <v>52</v>
      </c>
    </row>
    <row r="34" spans="1:16" ht="12.75" customHeight="1">
      <c r="A34" s="13"/>
      <c r="B34" s="13"/>
      <c r="C34" s="13" t="s">
        <v>45</v>
      </c>
      <c r="D34" s="13"/>
      <c r="E34" s="13" t="s">
        <v>46</v>
      </c>
      <c r="F34" s="13"/>
      <c r="G34" s="13"/>
      <c r="H34" s="13"/>
      <c r="I34" s="13">
        <f>SUM(I12:I33)</f>
        <v>418000</v>
      </c>
      <c r="P34">
        <f>ROUND(SUM(P12:P33),2)</f>
        <v>87780</v>
      </c>
    </row>
    <row r="36" spans="1:16" ht="12.75" customHeight="1">
      <c r="A36" s="13"/>
      <c r="B36" s="13"/>
      <c r="C36" s="13"/>
      <c r="D36" s="13"/>
      <c r="E36" s="13" t="s">
        <v>77</v>
      </c>
      <c r="F36" s="13"/>
      <c r="G36" s="13"/>
      <c r="H36" s="13"/>
      <c r="I36" s="13">
        <f>+I34</f>
        <v>418000</v>
      </c>
      <c r="P36">
        <f>+P34</f>
        <v>87780</v>
      </c>
    </row>
    <row r="38" spans="1:9" ht="12.75" customHeight="1">
      <c r="A38" s="8" t="s">
        <v>78</v>
      </c>
      <c r="B38" s="8"/>
      <c r="C38" s="8"/>
      <c r="D38" s="8"/>
      <c r="E38" s="8"/>
      <c r="F38" s="8"/>
      <c r="G38" s="8"/>
      <c r="H38" s="8"/>
      <c r="I38" s="8"/>
    </row>
    <row r="39" spans="1:9" ht="12.75" customHeight="1">
      <c r="A39" s="8"/>
      <c r="B39" s="8"/>
      <c r="C39" s="8"/>
      <c r="D39" s="8"/>
      <c r="E39" s="8" t="s">
        <v>79</v>
      </c>
      <c r="F39" s="8"/>
      <c r="G39" s="8"/>
      <c r="H39" s="8"/>
      <c r="I39" s="8"/>
    </row>
    <row r="40" spans="1:16" ht="12.75" customHeight="1">
      <c r="A40" s="13"/>
      <c r="B40" s="13"/>
      <c r="C40" s="13"/>
      <c r="D40" s="13"/>
      <c r="E40" s="13" t="s">
        <v>80</v>
      </c>
      <c r="F40" s="13"/>
      <c r="G40" s="13"/>
      <c r="H40" s="13"/>
      <c r="I40" s="13">
        <v>0</v>
      </c>
      <c r="P40">
        <v>0</v>
      </c>
    </row>
    <row r="41" spans="1:9" ht="12.75" customHeight="1">
      <c r="A41" s="13"/>
      <c r="B41" s="13"/>
      <c r="C41" s="13"/>
      <c r="D41" s="13"/>
      <c r="E41" s="13" t="s">
        <v>81</v>
      </c>
      <c r="F41" s="13"/>
      <c r="G41" s="13"/>
      <c r="H41" s="13"/>
      <c r="I41" s="13"/>
    </row>
    <row r="42" spans="1:16" ht="12.75" customHeight="1">
      <c r="A42" s="13"/>
      <c r="B42" s="13"/>
      <c r="C42" s="13"/>
      <c r="D42" s="13"/>
      <c r="E42" s="13" t="s">
        <v>82</v>
      </c>
      <c r="F42" s="13"/>
      <c r="G42" s="13"/>
      <c r="H42" s="13"/>
      <c r="I42" s="13">
        <v>0</v>
      </c>
      <c r="P42">
        <v>0</v>
      </c>
    </row>
    <row r="43" spans="1:16" ht="12.75" customHeight="1">
      <c r="A43" s="13"/>
      <c r="B43" s="13"/>
      <c r="C43" s="13"/>
      <c r="D43" s="13"/>
      <c r="E43" s="13" t="s">
        <v>83</v>
      </c>
      <c r="F43" s="13"/>
      <c r="G43" s="13"/>
      <c r="H43" s="13"/>
      <c r="I43" s="13">
        <f>I40+I42</f>
        <v>0</v>
      </c>
      <c r="P43">
        <f>P40+P42</f>
        <v>0</v>
      </c>
    </row>
    <row r="45" spans="1:16" ht="12.75" customHeight="1">
      <c r="A45" s="13"/>
      <c r="B45" s="13"/>
      <c r="C45" s="13"/>
      <c r="D45" s="13"/>
      <c r="E45" s="13" t="s">
        <v>83</v>
      </c>
      <c r="F45" s="13"/>
      <c r="G45" s="13"/>
      <c r="H45" s="13"/>
      <c r="I45" s="13">
        <f>I36+I43</f>
        <v>418000</v>
      </c>
      <c r="P45">
        <f>P36+P43</f>
        <v>87780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errors="blank" fitToHeight="0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4"/>
  <sheetViews>
    <sheetView zoomScalePageLayoutView="0" workbookViewId="0" topLeftCell="A1">
      <pane ySplit="10" topLeftCell="A206" activePane="bottomLeft" state="frozen"/>
      <selection pane="topLeft" activeCell="A1" sqref="A1"/>
      <selection pane="bottomLeft" activeCell="N64" sqref="N64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1" t="s">
        <v>0</v>
      </c>
      <c r="C1" t="s">
        <v>1</v>
      </c>
    </row>
    <row r="2" ht="12.75" customHeight="1">
      <c r="C2" s="2" t="s">
        <v>19</v>
      </c>
    </row>
    <row r="4" spans="1:5" ht="12.75" customHeight="1">
      <c r="A4" t="s">
        <v>20</v>
      </c>
      <c r="C4" s="1" t="s">
        <v>21</v>
      </c>
      <c r="D4" s="1"/>
      <c r="E4" s="1" t="s">
        <v>22</v>
      </c>
    </row>
    <row r="5" spans="1:5" ht="12.75" customHeight="1">
      <c r="A5" t="s">
        <v>23</v>
      </c>
      <c r="C5" s="1" t="s">
        <v>17</v>
      </c>
      <c r="D5" s="1"/>
      <c r="E5" s="1" t="s">
        <v>18</v>
      </c>
    </row>
    <row r="6" spans="1:5" ht="12.75" customHeight="1">
      <c r="A6" t="s">
        <v>24</v>
      </c>
      <c r="C6" s="1" t="s">
        <v>17</v>
      </c>
      <c r="D6" s="1"/>
      <c r="E6" s="1" t="s">
        <v>18</v>
      </c>
    </row>
    <row r="7" spans="3:5" ht="12.75" customHeight="1">
      <c r="C7" s="1"/>
      <c r="D7" s="1"/>
      <c r="E7" s="1"/>
    </row>
    <row r="8" spans="1:16" ht="12.75" customHeight="1">
      <c r="A8" s="14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33</v>
      </c>
      <c r="P8" t="s">
        <v>13</v>
      </c>
    </row>
    <row r="9" spans="1:15" ht="14.25">
      <c r="A9" s="14"/>
      <c r="B9" s="14"/>
      <c r="C9" s="14"/>
      <c r="D9" s="14"/>
      <c r="E9" s="14"/>
      <c r="F9" s="14"/>
      <c r="G9" s="14"/>
      <c r="H9" s="5" t="s">
        <v>34</v>
      </c>
      <c r="I9" s="5" t="s">
        <v>35</v>
      </c>
      <c r="O9" t="s">
        <v>13</v>
      </c>
    </row>
    <row r="10" spans="1:9" ht="14.25">
      <c r="A10" s="5" t="s">
        <v>36</v>
      </c>
      <c r="B10" s="5" t="s">
        <v>37</v>
      </c>
      <c r="C10" s="5" t="s">
        <v>38</v>
      </c>
      <c r="D10" s="5" t="s">
        <v>39</v>
      </c>
      <c r="E10" s="5" t="s">
        <v>40</v>
      </c>
      <c r="F10" s="5" t="s">
        <v>41</v>
      </c>
      <c r="G10" s="5" t="s">
        <v>42</v>
      </c>
      <c r="H10" s="5" t="s">
        <v>43</v>
      </c>
      <c r="I10" s="5" t="s">
        <v>44</v>
      </c>
    </row>
    <row r="11" spans="1:9" ht="12.75" customHeight="1">
      <c r="A11" s="8"/>
      <c r="B11" s="8"/>
      <c r="C11" s="8" t="s">
        <v>45</v>
      </c>
      <c r="D11" s="8"/>
      <c r="E11" s="8" t="s">
        <v>46</v>
      </c>
      <c r="F11" s="8"/>
      <c r="G11" s="9"/>
      <c r="H11" s="8"/>
      <c r="I11" s="9"/>
    </row>
    <row r="12" spans="1:16" ht="12.75" customHeight="1">
      <c r="A12" s="6">
        <v>1</v>
      </c>
      <c r="B12" s="6" t="s">
        <v>47</v>
      </c>
      <c r="C12" s="6" t="s">
        <v>84</v>
      </c>
      <c r="D12" s="6" t="s">
        <v>49</v>
      </c>
      <c r="E12" s="6" t="s">
        <v>85</v>
      </c>
      <c r="F12" s="6" t="s">
        <v>86</v>
      </c>
      <c r="G12" s="10">
        <v>127.942</v>
      </c>
      <c r="H12" s="11">
        <v>300</v>
      </c>
      <c r="I12" s="7">
        <v>38382.6</v>
      </c>
      <c r="O12">
        <f>rekapitulace!H8</f>
        <v>21</v>
      </c>
      <c r="P12">
        <f>O12/100*I12</f>
        <v>8060.346</v>
      </c>
    </row>
    <row r="13" ht="25.5">
      <c r="E13" s="12" t="s">
        <v>87</v>
      </c>
    </row>
    <row r="14" spans="1:16" ht="25.5">
      <c r="A14" s="6">
        <v>2</v>
      </c>
      <c r="B14" s="6" t="s">
        <v>47</v>
      </c>
      <c r="C14" s="6" t="s">
        <v>88</v>
      </c>
      <c r="D14" s="6" t="s">
        <v>49</v>
      </c>
      <c r="E14" s="6" t="s">
        <v>89</v>
      </c>
      <c r="F14" s="6" t="s">
        <v>86</v>
      </c>
      <c r="G14" s="10">
        <v>59.214</v>
      </c>
      <c r="H14" s="11">
        <v>200</v>
      </c>
      <c r="I14" s="7">
        <v>11842.8</v>
      </c>
      <c r="O14">
        <f>rekapitulace!H8</f>
        <v>21</v>
      </c>
      <c r="P14">
        <f>O14/100*I14</f>
        <v>2486.988</v>
      </c>
    </row>
    <row r="15" ht="25.5">
      <c r="E15" s="12" t="s">
        <v>90</v>
      </c>
    </row>
    <row r="16" spans="1:16" ht="25.5">
      <c r="A16" s="6">
        <v>3</v>
      </c>
      <c r="B16" s="6" t="s">
        <v>47</v>
      </c>
      <c r="C16" s="6" t="s">
        <v>91</v>
      </c>
      <c r="D16" s="6" t="s">
        <v>49</v>
      </c>
      <c r="E16" s="6" t="s">
        <v>92</v>
      </c>
      <c r="F16" s="6" t="s">
        <v>93</v>
      </c>
      <c r="G16" s="10">
        <v>1262.782</v>
      </c>
      <c r="H16" s="11">
        <v>125</v>
      </c>
      <c r="I16" s="7">
        <v>157847.75</v>
      </c>
      <c r="O16">
        <f>rekapitulace!H8</f>
        <v>21</v>
      </c>
      <c r="P16">
        <f>O16/100*I16</f>
        <v>33148.0275</v>
      </c>
    </row>
    <row r="17" ht="25.5">
      <c r="E17" s="12" t="s">
        <v>94</v>
      </c>
    </row>
    <row r="18" spans="1:16" ht="25.5">
      <c r="A18" s="6">
        <v>4</v>
      </c>
      <c r="B18" s="6" t="s">
        <v>47</v>
      </c>
      <c r="C18" s="6" t="s">
        <v>95</v>
      </c>
      <c r="D18" s="6" t="s">
        <v>49</v>
      </c>
      <c r="E18" s="6" t="s">
        <v>96</v>
      </c>
      <c r="F18" s="6" t="s">
        <v>93</v>
      </c>
      <c r="G18" s="10">
        <v>49.278</v>
      </c>
      <c r="H18" s="11">
        <v>250</v>
      </c>
      <c r="I18" s="7">
        <v>12319.5</v>
      </c>
      <c r="O18">
        <f>rekapitulace!H8</f>
        <v>21</v>
      </c>
      <c r="P18">
        <f>O18/100*I18</f>
        <v>2587.095</v>
      </c>
    </row>
    <row r="19" ht="25.5">
      <c r="E19" s="12" t="s">
        <v>97</v>
      </c>
    </row>
    <row r="20" spans="1:16" ht="25.5">
      <c r="A20" s="6">
        <v>5</v>
      </c>
      <c r="B20" s="6" t="s">
        <v>47</v>
      </c>
      <c r="C20" s="6" t="s">
        <v>98</v>
      </c>
      <c r="D20" s="6" t="s">
        <v>49</v>
      </c>
      <c r="E20" s="6" t="s">
        <v>99</v>
      </c>
      <c r="F20" s="6" t="s">
        <v>93</v>
      </c>
      <c r="G20" s="10">
        <v>78.418</v>
      </c>
      <c r="H20" s="11">
        <v>250</v>
      </c>
      <c r="I20" s="7">
        <v>19604.5</v>
      </c>
      <c r="O20">
        <f>rekapitulace!H8</f>
        <v>21</v>
      </c>
      <c r="P20">
        <f>O20/100*I20</f>
        <v>4116.945</v>
      </c>
    </row>
    <row r="21" ht="63.75">
      <c r="E21" s="12" t="s">
        <v>100</v>
      </c>
    </row>
    <row r="22" spans="1:16" ht="25.5">
      <c r="A22" s="6">
        <v>6</v>
      </c>
      <c r="B22" s="6" t="s">
        <v>47</v>
      </c>
      <c r="C22" s="6" t="s">
        <v>101</v>
      </c>
      <c r="D22" s="6" t="s">
        <v>49</v>
      </c>
      <c r="E22" s="6" t="s">
        <v>102</v>
      </c>
      <c r="F22" s="6" t="s">
        <v>93</v>
      </c>
      <c r="G22" s="10">
        <v>510.097</v>
      </c>
      <c r="H22" s="11">
        <v>150</v>
      </c>
      <c r="I22" s="7">
        <v>76514.55</v>
      </c>
      <c r="O22">
        <f>rekapitulace!H8</f>
        <v>21</v>
      </c>
      <c r="P22">
        <f>O22/100*I22</f>
        <v>16068.0555</v>
      </c>
    </row>
    <row r="23" ht="25.5">
      <c r="E23" s="12" t="s">
        <v>103</v>
      </c>
    </row>
    <row r="24" spans="1:16" ht="51">
      <c r="A24" s="6">
        <v>7</v>
      </c>
      <c r="B24" s="6" t="s">
        <v>47</v>
      </c>
      <c r="C24" s="6" t="s">
        <v>104</v>
      </c>
      <c r="D24" s="6" t="s">
        <v>49</v>
      </c>
      <c r="E24" s="6" t="s">
        <v>105</v>
      </c>
      <c r="F24" s="6" t="s">
        <v>51</v>
      </c>
      <c r="G24" s="10">
        <v>1</v>
      </c>
      <c r="H24" s="11">
        <v>100000</v>
      </c>
      <c r="I24" s="7">
        <v>100000</v>
      </c>
      <c r="O24">
        <f>rekapitulace!H8</f>
        <v>21</v>
      </c>
      <c r="P24">
        <f>O24/100*I24</f>
        <v>21000</v>
      </c>
    </row>
    <row r="25" ht="12.75" customHeight="1">
      <c r="E25" s="12" t="s">
        <v>52</v>
      </c>
    </row>
    <row r="26" spans="1:16" ht="25.5">
      <c r="A26" s="6">
        <v>8</v>
      </c>
      <c r="B26" s="6" t="s">
        <v>47</v>
      </c>
      <c r="C26" s="6" t="s">
        <v>106</v>
      </c>
      <c r="D26" s="6" t="s">
        <v>49</v>
      </c>
      <c r="E26" s="6" t="s">
        <v>107</v>
      </c>
      <c r="F26" s="6" t="s">
        <v>58</v>
      </c>
      <c r="G26" s="10">
        <v>1</v>
      </c>
      <c r="H26" s="11">
        <v>9000</v>
      </c>
      <c r="I26" s="7">
        <v>9000</v>
      </c>
      <c r="O26">
        <f>rekapitulace!H8</f>
        <v>21</v>
      </c>
      <c r="P26">
        <f>O26/100*I26</f>
        <v>1890</v>
      </c>
    </row>
    <row r="27" ht="12.75" customHeight="1">
      <c r="E27" s="12" t="s">
        <v>52</v>
      </c>
    </row>
    <row r="28" spans="1:16" ht="25.5">
      <c r="A28" s="6">
        <v>9</v>
      </c>
      <c r="B28" s="6" t="s">
        <v>47</v>
      </c>
      <c r="C28" s="6" t="s">
        <v>108</v>
      </c>
      <c r="D28" s="6" t="s">
        <v>49</v>
      </c>
      <c r="E28" s="6" t="s">
        <v>109</v>
      </c>
      <c r="F28" s="6" t="s">
        <v>110</v>
      </c>
      <c r="G28" s="10">
        <v>1</v>
      </c>
      <c r="H28" s="11">
        <v>42000</v>
      </c>
      <c r="I28" s="7">
        <v>42000</v>
      </c>
      <c r="O28">
        <f>rekapitulace!H8</f>
        <v>21</v>
      </c>
      <c r="P28">
        <f>O28/100*I28</f>
        <v>8820</v>
      </c>
    </row>
    <row r="29" ht="12.75" customHeight="1">
      <c r="E29" s="12" t="s">
        <v>52</v>
      </c>
    </row>
    <row r="30" spans="1:16" ht="25.5">
      <c r="A30" s="6">
        <v>10</v>
      </c>
      <c r="B30" s="6" t="s">
        <v>47</v>
      </c>
      <c r="C30" s="6" t="s">
        <v>111</v>
      </c>
      <c r="D30" s="6" t="s">
        <v>49</v>
      </c>
      <c r="E30" s="6" t="s">
        <v>112</v>
      </c>
      <c r="F30" s="6" t="s">
        <v>58</v>
      </c>
      <c r="G30" s="10">
        <v>1</v>
      </c>
      <c r="H30" s="11">
        <v>18000</v>
      </c>
      <c r="I30" s="7">
        <v>18000</v>
      </c>
      <c r="O30">
        <f>rekapitulace!H8</f>
        <v>21</v>
      </c>
      <c r="P30">
        <f>O30/100*I30</f>
        <v>3780</v>
      </c>
    </row>
    <row r="31" ht="12.75" customHeight="1">
      <c r="E31" s="12" t="s">
        <v>52</v>
      </c>
    </row>
    <row r="32" spans="1:16" ht="12.75" customHeight="1">
      <c r="A32" s="13"/>
      <c r="B32" s="13"/>
      <c r="C32" s="13" t="s">
        <v>45</v>
      </c>
      <c r="D32" s="13"/>
      <c r="E32" s="13" t="s">
        <v>46</v>
      </c>
      <c r="F32" s="13"/>
      <c r="G32" s="13"/>
      <c r="H32" s="13"/>
      <c r="I32" s="13">
        <f>SUM(I12:I31)</f>
        <v>485511.7</v>
      </c>
      <c r="P32">
        <f>ROUND(SUM(P12:P31),2)</f>
        <v>101957.46</v>
      </c>
    </row>
    <row r="34" spans="1:9" ht="12.75" customHeight="1">
      <c r="A34" s="8"/>
      <c r="B34" s="8"/>
      <c r="C34" s="8" t="s">
        <v>36</v>
      </c>
      <c r="D34" s="8"/>
      <c r="E34" s="8" t="s">
        <v>113</v>
      </c>
      <c r="F34" s="8"/>
      <c r="G34" s="9"/>
      <c r="H34" s="8"/>
      <c r="I34" s="9"/>
    </row>
    <row r="35" spans="1:16" ht="38.25">
      <c r="A35" s="6">
        <v>11</v>
      </c>
      <c r="B35" s="6" t="s">
        <v>47</v>
      </c>
      <c r="C35" s="6" t="s">
        <v>114</v>
      </c>
      <c r="D35" s="6" t="s">
        <v>49</v>
      </c>
      <c r="E35" s="6" t="s">
        <v>115</v>
      </c>
      <c r="F35" s="6" t="s">
        <v>116</v>
      </c>
      <c r="G35" s="10">
        <v>20</v>
      </c>
      <c r="H35" s="11">
        <v>47</v>
      </c>
      <c r="I35" s="7">
        <v>940</v>
      </c>
      <c r="O35">
        <f>rekapitulace!H8</f>
        <v>21</v>
      </c>
      <c r="P35">
        <f>O35/100*I35</f>
        <v>197.4</v>
      </c>
    </row>
    <row r="36" ht="25.5">
      <c r="E36" s="12" t="s">
        <v>117</v>
      </c>
    </row>
    <row r="37" spans="1:16" ht="25.5">
      <c r="A37" s="6">
        <v>12</v>
      </c>
      <c r="B37" s="6" t="s">
        <v>47</v>
      </c>
      <c r="C37" s="6" t="s">
        <v>118</v>
      </c>
      <c r="D37" s="6" t="s">
        <v>49</v>
      </c>
      <c r="E37" s="6" t="s">
        <v>119</v>
      </c>
      <c r="F37" s="6" t="s">
        <v>58</v>
      </c>
      <c r="G37" s="10">
        <v>11</v>
      </c>
      <c r="H37" s="11">
        <v>1640</v>
      </c>
      <c r="I37" s="7">
        <v>18040</v>
      </c>
      <c r="O37">
        <f>rekapitulace!H8</f>
        <v>21</v>
      </c>
      <c r="P37">
        <f>O37/100*I37</f>
        <v>3788.3999999999996</v>
      </c>
    </row>
    <row r="38" ht="12.75" customHeight="1">
      <c r="E38" s="12" t="s">
        <v>120</v>
      </c>
    </row>
    <row r="39" spans="1:16" ht="51">
      <c r="A39" s="6">
        <v>13</v>
      </c>
      <c r="B39" s="6" t="s">
        <v>47</v>
      </c>
      <c r="C39" s="6" t="s">
        <v>121</v>
      </c>
      <c r="D39" s="6" t="s">
        <v>49</v>
      </c>
      <c r="E39" s="6" t="s">
        <v>122</v>
      </c>
      <c r="F39" s="6" t="s">
        <v>86</v>
      </c>
      <c r="G39" s="10">
        <v>22.399</v>
      </c>
      <c r="H39" s="11">
        <v>904</v>
      </c>
      <c r="I39" s="7">
        <v>20248.7</v>
      </c>
      <c r="O39">
        <f>rekapitulace!H8</f>
        <v>21</v>
      </c>
      <c r="P39">
        <f>O39/100*I39</f>
        <v>4252.227</v>
      </c>
    </row>
    <row r="40" ht="25.5">
      <c r="E40" s="12" t="s">
        <v>123</v>
      </c>
    </row>
    <row r="41" spans="1:16" ht="76.5">
      <c r="A41" s="6">
        <v>14</v>
      </c>
      <c r="B41" s="6" t="s">
        <v>47</v>
      </c>
      <c r="C41" s="6" t="s">
        <v>124</v>
      </c>
      <c r="D41" s="6" t="s">
        <v>49</v>
      </c>
      <c r="E41" s="6" t="s">
        <v>125</v>
      </c>
      <c r="F41" s="6" t="s">
        <v>86</v>
      </c>
      <c r="G41" s="10">
        <v>50.333</v>
      </c>
      <c r="H41" s="11">
        <v>452</v>
      </c>
      <c r="I41" s="7">
        <v>22750.52</v>
      </c>
      <c r="O41">
        <f>rekapitulace!H8</f>
        <v>21</v>
      </c>
      <c r="P41">
        <f>O41/100*I41</f>
        <v>4777.6092</v>
      </c>
    </row>
    <row r="42" ht="51">
      <c r="E42" s="12" t="s">
        <v>126</v>
      </c>
    </row>
    <row r="43" spans="1:16" ht="63.75">
      <c r="A43" s="6">
        <v>15</v>
      </c>
      <c r="B43" s="6" t="s">
        <v>47</v>
      </c>
      <c r="C43" s="6" t="s">
        <v>127</v>
      </c>
      <c r="D43" s="6" t="s">
        <v>49</v>
      </c>
      <c r="E43" s="6" t="s">
        <v>128</v>
      </c>
      <c r="F43" s="6" t="s">
        <v>86</v>
      </c>
      <c r="G43" s="10">
        <v>36.24</v>
      </c>
      <c r="H43" s="11">
        <v>1360</v>
      </c>
      <c r="I43" s="7">
        <v>49286.4</v>
      </c>
      <c r="O43">
        <f>rekapitulace!H8</f>
        <v>21</v>
      </c>
      <c r="P43">
        <f>O43/100*I43</f>
        <v>10350.144</v>
      </c>
    </row>
    <row r="44" ht="51">
      <c r="E44" s="12" t="s">
        <v>129</v>
      </c>
    </row>
    <row r="45" spans="1:16" ht="38.25">
      <c r="A45" s="6">
        <v>16</v>
      </c>
      <c r="B45" s="6" t="s">
        <v>47</v>
      </c>
      <c r="C45" s="6" t="s">
        <v>130</v>
      </c>
      <c r="D45" s="6" t="s">
        <v>49</v>
      </c>
      <c r="E45" s="6" t="s">
        <v>131</v>
      </c>
      <c r="F45" s="6" t="s">
        <v>86</v>
      </c>
      <c r="G45" s="10">
        <v>23.116</v>
      </c>
      <c r="H45" s="11">
        <v>1510</v>
      </c>
      <c r="I45" s="7">
        <v>34905.16</v>
      </c>
      <c r="O45">
        <f>rekapitulace!H8</f>
        <v>21</v>
      </c>
      <c r="P45">
        <f>O45/100*I45</f>
        <v>7330.083600000001</v>
      </c>
    </row>
    <row r="46" ht="63.75">
      <c r="E46" s="12" t="s">
        <v>132</v>
      </c>
    </row>
    <row r="47" spans="1:16" ht="12.75" customHeight="1">
      <c r="A47" s="6">
        <v>17</v>
      </c>
      <c r="B47" s="6" t="s">
        <v>47</v>
      </c>
      <c r="C47" s="6" t="s">
        <v>133</v>
      </c>
      <c r="D47" s="6" t="s">
        <v>49</v>
      </c>
      <c r="E47" s="6" t="s">
        <v>134</v>
      </c>
      <c r="F47" s="6" t="s">
        <v>135</v>
      </c>
      <c r="G47" s="10">
        <v>11.14</v>
      </c>
      <c r="H47" s="11">
        <v>123</v>
      </c>
      <c r="I47" s="7">
        <v>1370.22</v>
      </c>
      <c r="O47">
        <f>rekapitulace!H8</f>
        <v>21</v>
      </c>
      <c r="P47">
        <f>O47/100*I47</f>
        <v>287.7462</v>
      </c>
    </row>
    <row r="48" ht="25.5">
      <c r="E48" s="12" t="s">
        <v>136</v>
      </c>
    </row>
    <row r="49" spans="1:16" ht="38.25">
      <c r="A49" s="6">
        <v>18</v>
      </c>
      <c r="B49" s="6" t="s">
        <v>47</v>
      </c>
      <c r="C49" s="6" t="s">
        <v>137</v>
      </c>
      <c r="D49" s="6" t="s">
        <v>49</v>
      </c>
      <c r="E49" s="6" t="s">
        <v>138</v>
      </c>
      <c r="F49" s="6" t="s">
        <v>86</v>
      </c>
      <c r="G49" s="10">
        <v>59.214</v>
      </c>
      <c r="H49" s="11">
        <v>51</v>
      </c>
      <c r="I49" s="7">
        <v>3019.91</v>
      </c>
      <c r="O49">
        <f>rekapitulace!H8</f>
        <v>21</v>
      </c>
      <c r="P49">
        <f>O49/100*I49</f>
        <v>634.1810999999999</v>
      </c>
    </row>
    <row r="50" ht="38.25">
      <c r="E50" s="12" t="s">
        <v>139</v>
      </c>
    </row>
    <row r="51" spans="1:16" ht="25.5">
      <c r="A51" s="6">
        <v>19</v>
      </c>
      <c r="B51" s="6" t="s">
        <v>47</v>
      </c>
      <c r="C51" s="6" t="s">
        <v>140</v>
      </c>
      <c r="D51" s="6" t="s">
        <v>49</v>
      </c>
      <c r="E51" s="6" t="s">
        <v>141</v>
      </c>
      <c r="F51" s="6" t="s">
        <v>86</v>
      </c>
      <c r="G51" s="10">
        <v>187.156</v>
      </c>
      <c r="H51" s="11">
        <v>89</v>
      </c>
      <c r="I51" s="7">
        <v>16656.88</v>
      </c>
      <c r="O51">
        <f>rekapitulace!H8</f>
        <v>21</v>
      </c>
      <c r="P51">
        <f>O51/100*I51</f>
        <v>3497.9448</v>
      </c>
    </row>
    <row r="52" ht="63.75">
      <c r="E52" s="12" t="s">
        <v>142</v>
      </c>
    </row>
    <row r="53" spans="1:16" ht="63.75">
      <c r="A53" s="6">
        <v>20</v>
      </c>
      <c r="B53" s="6" t="s">
        <v>47</v>
      </c>
      <c r="C53" s="6" t="s">
        <v>143</v>
      </c>
      <c r="D53" s="6" t="s">
        <v>49</v>
      </c>
      <c r="E53" s="6" t="s">
        <v>144</v>
      </c>
      <c r="F53" s="6" t="s">
        <v>51</v>
      </c>
      <c r="G53" s="10">
        <v>1</v>
      </c>
      <c r="H53" s="11">
        <v>45000</v>
      </c>
      <c r="I53" s="7">
        <v>45000</v>
      </c>
      <c r="O53">
        <f>rekapitulace!H8</f>
        <v>21</v>
      </c>
      <c r="P53">
        <f>O53/100*I53</f>
        <v>9450</v>
      </c>
    </row>
    <row r="54" ht="12.75" customHeight="1">
      <c r="E54" s="12" t="s">
        <v>52</v>
      </c>
    </row>
    <row r="55" spans="1:16" ht="38.25">
      <c r="A55" s="6">
        <v>21</v>
      </c>
      <c r="B55" s="6" t="s">
        <v>47</v>
      </c>
      <c r="C55" s="6" t="s">
        <v>145</v>
      </c>
      <c r="D55" s="6" t="s">
        <v>49</v>
      </c>
      <c r="E55" s="6" t="s">
        <v>146</v>
      </c>
      <c r="F55" s="6" t="s">
        <v>86</v>
      </c>
      <c r="G55" s="10">
        <v>127.942</v>
      </c>
      <c r="H55" s="11">
        <v>212</v>
      </c>
      <c r="I55" s="7">
        <v>27123.7</v>
      </c>
      <c r="O55">
        <f>rekapitulace!H8</f>
        <v>21</v>
      </c>
      <c r="P55">
        <f>O55/100*I55</f>
        <v>5695.977</v>
      </c>
    </row>
    <row r="56" ht="25.5">
      <c r="E56" s="12" t="s">
        <v>147</v>
      </c>
    </row>
    <row r="57" spans="1:16" ht="38.25">
      <c r="A57" s="6">
        <v>22</v>
      </c>
      <c r="B57" s="6" t="s">
        <v>47</v>
      </c>
      <c r="C57" s="6" t="s">
        <v>148</v>
      </c>
      <c r="D57" s="6" t="s">
        <v>49</v>
      </c>
      <c r="E57" s="6" t="s">
        <v>149</v>
      </c>
      <c r="F57" s="6" t="s">
        <v>86</v>
      </c>
      <c r="G57" s="10">
        <v>581.058</v>
      </c>
      <c r="H57" s="11">
        <v>400</v>
      </c>
      <c r="I57" s="7">
        <v>232423.2</v>
      </c>
      <c r="O57">
        <f>rekapitulace!H8</f>
        <v>21</v>
      </c>
      <c r="P57">
        <f>O57/100*I57</f>
        <v>48808.872</v>
      </c>
    </row>
    <row r="58" ht="38.25">
      <c r="E58" s="12" t="s">
        <v>150</v>
      </c>
    </row>
    <row r="59" spans="1:16" ht="25.5">
      <c r="A59" s="6">
        <v>23</v>
      </c>
      <c r="B59" s="6" t="s">
        <v>47</v>
      </c>
      <c r="C59" s="6" t="s">
        <v>151</v>
      </c>
      <c r="D59" s="6" t="s">
        <v>56</v>
      </c>
      <c r="E59" s="6" t="s">
        <v>152</v>
      </c>
      <c r="F59" s="6" t="s">
        <v>86</v>
      </c>
      <c r="G59" s="10">
        <v>818.547</v>
      </c>
      <c r="H59" s="11">
        <v>16</v>
      </c>
      <c r="I59" s="7">
        <v>13096.75</v>
      </c>
      <c r="O59">
        <f>rekapitulace!H8</f>
        <v>21</v>
      </c>
      <c r="P59">
        <f>O59/100*I59</f>
        <v>2750.3175</v>
      </c>
    </row>
    <row r="60" ht="63.75">
      <c r="E60" s="12" t="s">
        <v>153</v>
      </c>
    </row>
    <row r="61" spans="1:16" ht="25.5">
      <c r="A61" s="6">
        <v>24</v>
      </c>
      <c r="B61" s="6" t="s">
        <v>47</v>
      </c>
      <c r="C61" s="6" t="s">
        <v>151</v>
      </c>
      <c r="D61" s="6" t="s">
        <v>59</v>
      </c>
      <c r="E61" s="6" t="s">
        <v>154</v>
      </c>
      <c r="F61" s="6" t="s">
        <v>86</v>
      </c>
      <c r="G61" s="10">
        <v>202.5</v>
      </c>
      <c r="H61" s="11">
        <v>16</v>
      </c>
      <c r="I61" s="7">
        <v>3240</v>
      </c>
      <c r="O61">
        <f>rekapitulace!H8</f>
        <v>21</v>
      </c>
      <c r="P61">
        <f>O61/100*I61</f>
        <v>680.4</v>
      </c>
    </row>
    <row r="62" ht="25.5">
      <c r="E62" s="12" t="s">
        <v>155</v>
      </c>
    </row>
    <row r="63" spans="1:16" ht="51">
      <c r="A63" s="6">
        <v>25</v>
      </c>
      <c r="B63" s="6" t="s">
        <v>47</v>
      </c>
      <c r="C63" s="6" t="s">
        <v>156</v>
      </c>
      <c r="D63" s="6" t="s">
        <v>49</v>
      </c>
      <c r="E63" s="6" t="s">
        <v>157</v>
      </c>
      <c r="F63" s="6" t="s">
        <v>116</v>
      </c>
      <c r="G63" s="10">
        <v>57.67</v>
      </c>
      <c r="H63" s="11">
        <v>210</v>
      </c>
      <c r="I63" s="7">
        <v>12110.7</v>
      </c>
      <c r="O63">
        <f>rekapitulace!H8</f>
        <v>21</v>
      </c>
      <c r="P63">
        <f>O63/100*I63</f>
        <v>2543.247</v>
      </c>
    </row>
    <row r="64" ht="12.75" customHeight="1">
      <c r="E64" s="12" t="s">
        <v>158</v>
      </c>
    </row>
    <row r="65" spans="1:16" ht="25.5">
      <c r="A65" s="6">
        <v>26</v>
      </c>
      <c r="B65" s="6" t="s">
        <v>47</v>
      </c>
      <c r="C65" s="6" t="s">
        <v>159</v>
      </c>
      <c r="D65" s="6" t="s">
        <v>49</v>
      </c>
      <c r="E65" s="6" t="s">
        <v>160</v>
      </c>
      <c r="F65" s="6" t="s">
        <v>86</v>
      </c>
      <c r="G65" s="10">
        <v>12.783</v>
      </c>
      <c r="H65" s="11">
        <v>708</v>
      </c>
      <c r="I65" s="7">
        <v>9050.36</v>
      </c>
      <c r="O65">
        <f>rekapitulace!H8</f>
        <v>21</v>
      </c>
      <c r="P65">
        <f>O65/100*I65</f>
        <v>1900.5756000000001</v>
      </c>
    </row>
    <row r="66" ht="25.5">
      <c r="E66" s="12" t="s">
        <v>161</v>
      </c>
    </row>
    <row r="67" spans="1:16" ht="38.25">
      <c r="A67" s="6">
        <v>27</v>
      </c>
      <c r="B67" s="6" t="s">
        <v>47</v>
      </c>
      <c r="C67" s="6" t="s">
        <v>162</v>
      </c>
      <c r="D67" s="6" t="s">
        <v>49</v>
      </c>
      <c r="E67" s="6" t="s">
        <v>163</v>
      </c>
      <c r="F67" s="6" t="s">
        <v>86</v>
      </c>
      <c r="G67" s="10">
        <v>127.942</v>
      </c>
      <c r="H67" s="11">
        <v>109</v>
      </c>
      <c r="I67" s="7">
        <v>13945.68</v>
      </c>
      <c r="O67">
        <f>rekapitulace!H8</f>
        <v>21</v>
      </c>
      <c r="P67">
        <f>O67/100*I67</f>
        <v>2928.5928</v>
      </c>
    </row>
    <row r="68" ht="76.5">
      <c r="E68" s="12" t="s">
        <v>164</v>
      </c>
    </row>
    <row r="69" spans="1:16" ht="38.25">
      <c r="A69" s="6">
        <v>28</v>
      </c>
      <c r="B69" s="6" t="s">
        <v>47</v>
      </c>
      <c r="C69" s="6" t="s">
        <v>165</v>
      </c>
      <c r="D69" s="6" t="s">
        <v>49</v>
      </c>
      <c r="E69" s="6" t="s">
        <v>166</v>
      </c>
      <c r="F69" s="6" t="s">
        <v>86</v>
      </c>
      <c r="G69" s="10">
        <v>118.008</v>
      </c>
      <c r="H69" s="11">
        <v>625</v>
      </c>
      <c r="I69" s="7">
        <v>73755</v>
      </c>
      <c r="O69">
        <f>rekapitulace!H8</f>
        <v>21</v>
      </c>
      <c r="P69">
        <f>O69/100*I69</f>
        <v>15488.55</v>
      </c>
    </row>
    <row r="70" ht="25.5">
      <c r="E70" s="12" t="s">
        <v>167</v>
      </c>
    </row>
    <row r="71" spans="1:16" ht="25.5">
      <c r="A71" s="6">
        <v>29</v>
      </c>
      <c r="B71" s="6" t="s">
        <v>47</v>
      </c>
      <c r="C71" s="6" t="s">
        <v>168</v>
      </c>
      <c r="D71" s="6" t="s">
        <v>49</v>
      </c>
      <c r="E71" s="6" t="s">
        <v>169</v>
      </c>
      <c r="F71" s="6" t="s">
        <v>116</v>
      </c>
      <c r="G71" s="10">
        <v>265</v>
      </c>
      <c r="H71" s="11">
        <v>32</v>
      </c>
      <c r="I71" s="7">
        <v>8480</v>
      </c>
      <c r="O71">
        <f>rekapitulace!H8</f>
        <v>21</v>
      </c>
      <c r="P71">
        <f>O71/100*I71</f>
        <v>1780.8</v>
      </c>
    </row>
    <row r="72" ht="25.5">
      <c r="E72" s="12" t="s">
        <v>170</v>
      </c>
    </row>
    <row r="73" spans="1:16" ht="25.5">
      <c r="A73" s="6">
        <v>30</v>
      </c>
      <c r="B73" s="6" t="s">
        <v>47</v>
      </c>
      <c r="C73" s="6" t="s">
        <v>171</v>
      </c>
      <c r="D73" s="6" t="s">
        <v>49</v>
      </c>
      <c r="E73" s="6" t="s">
        <v>172</v>
      </c>
      <c r="F73" s="6" t="s">
        <v>116</v>
      </c>
      <c r="G73" s="10">
        <v>191</v>
      </c>
      <c r="H73" s="11">
        <v>23</v>
      </c>
      <c r="I73" s="7">
        <v>4393</v>
      </c>
      <c r="O73">
        <f>rekapitulace!H8</f>
        <v>21</v>
      </c>
      <c r="P73">
        <f>O73/100*I73</f>
        <v>922.53</v>
      </c>
    </row>
    <row r="74" ht="25.5">
      <c r="E74" s="12" t="s">
        <v>173</v>
      </c>
    </row>
    <row r="75" spans="1:16" ht="12.75" customHeight="1">
      <c r="A75" s="13"/>
      <c r="B75" s="13"/>
      <c r="C75" s="13" t="s">
        <v>36</v>
      </c>
      <c r="D75" s="13"/>
      <c r="E75" s="13" t="s">
        <v>113</v>
      </c>
      <c r="F75" s="13"/>
      <c r="G75" s="13"/>
      <c r="H75" s="13"/>
      <c r="I75" s="13">
        <f>SUM(I35:I74)</f>
        <v>609836.18</v>
      </c>
      <c r="P75">
        <f>ROUND(SUM(P35:P74),2)</f>
        <v>128065.6</v>
      </c>
    </row>
    <row r="77" spans="1:9" ht="12.75" customHeight="1">
      <c r="A77" s="8"/>
      <c r="B77" s="8"/>
      <c r="C77" s="8" t="s">
        <v>37</v>
      </c>
      <c r="D77" s="8"/>
      <c r="E77" s="8" t="s">
        <v>174</v>
      </c>
      <c r="F77" s="8"/>
      <c r="G77" s="9"/>
      <c r="H77" s="8"/>
      <c r="I77" s="9"/>
    </row>
    <row r="78" spans="1:16" ht="76.5">
      <c r="A78" s="6">
        <v>31</v>
      </c>
      <c r="B78" s="6" t="s">
        <v>47</v>
      </c>
      <c r="C78" s="6" t="s">
        <v>175</v>
      </c>
      <c r="D78" s="6" t="s">
        <v>49</v>
      </c>
      <c r="E78" s="6" t="s">
        <v>176</v>
      </c>
      <c r="F78" s="6" t="s">
        <v>135</v>
      </c>
      <c r="G78" s="10">
        <v>17.1</v>
      </c>
      <c r="H78" s="11">
        <v>325</v>
      </c>
      <c r="I78" s="7">
        <v>5557.5</v>
      </c>
      <c r="O78">
        <f>rekapitulace!H8</f>
        <v>21</v>
      </c>
      <c r="P78">
        <f>O78/100*I78</f>
        <v>1167.075</v>
      </c>
    </row>
    <row r="79" ht="12.75" customHeight="1">
      <c r="E79" s="12" t="s">
        <v>177</v>
      </c>
    </row>
    <row r="80" spans="1:16" ht="25.5">
      <c r="A80" s="6">
        <v>32</v>
      </c>
      <c r="B80" s="6" t="s">
        <v>47</v>
      </c>
      <c r="C80" s="6" t="s">
        <v>178</v>
      </c>
      <c r="D80" s="6" t="s">
        <v>49</v>
      </c>
      <c r="E80" s="6" t="s">
        <v>179</v>
      </c>
      <c r="F80" s="6" t="s">
        <v>86</v>
      </c>
      <c r="G80" s="10">
        <v>138.297</v>
      </c>
      <c r="H80" s="11">
        <v>2490</v>
      </c>
      <c r="I80" s="7">
        <v>344359.53</v>
      </c>
      <c r="O80">
        <f>rekapitulace!H8</f>
        <v>21</v>
      </c>
      <c r="P80">
        <f>O80/100*I80</f>
        <v>72315.5013</v>
      </c>
    </row>
    <row r="81" ht="12.75" customHeight="1">
      <c r="E81" s="12" t="s">
        <v>180</v>
      </c>
    </row>
    <row r="82" spans="1:16" ht="25.5">
      <c r="A82" s="6">
        <v>33</v>
      </c>
      <c r="B82" s="6" t="s">
        <v>47</v>
      </c>
      <c r="C82" s="6" t="s">
        <v>181</v>
      </c>
      <c r="D82" s="6" t="s">
        <v>49</v>
      </c>
      <c r="E82" s="6" t="s">
        <v>182</v>
      </c>
      <c r="F82" s="6" t="s">
        <v>116</v>
      </c>
      <c r="G82" s="10">
        <v>70.752</v>
      </c>
      <c r="H82" s="11">
        <v>410</v>
      </c>
      <c r="I82" s="7">
        <v>29008.32</v>
      </c>
      <c r="O82">
        <f>rekapitulace!H8</f>
        <v>21</v>
      </c>
      <c r="P82">
        <f>O82/100*I82</f>
        <v>6091.7472</v>
      </c>
    </row>
    <row r="83" ht="12.75" customHeight="1">
      <c r="E83" s="12" t="s">
        <v>183</v>
      </c>
    </row>
    <row r="84" spans="1:16" ht="63.75">
      <c r="A84" s="6">
        <v>34</v>
      </c>
      <c r="B84" s="6" t="s">
        <v>47</v>
      </c>
      <c r="C84" s="6" t="s">
        <v>184</v>
      </c>
      <c r="D84" s="6" t="s">
        <v>49</v>
      </c>
      <c r="E84" s="6" t="s">
        <v>185</v>
      </c>
      <c r="F84" s="6" t="s">
        <v>135</v>
      </c>
      <c r="G84" s="10">
        <v>192</v>
      </c>
      <c r="H84" s="11">
        <v>2300</v>
      </c>
      <c r="I84" s="7">
        <v>441600</v>
      </c>
      <c r="O84">
        <f>rekapitulace!H8</f>
        <v>21</v>
      </c>
      <c r="P84">
        <f>O84/100*I84</f>
        <v>92736</v>
      </c>
    </row>
    <row r="85" ht="12.75" customHeight="1">
      <c r="E85" s="12" t="s">
        <v>186</v>
      </c>
    </row>
    <row r="86" spans="1:16" ht="38.25">
      <c r="A86" s="6">
        <v>35</v>
      </c>
      <c r="B86" s="6" t="s">
        <v>47</v>
      </c>
      <c r="C86" s="6" t="s">
        <v>187</v>
      </c>
      <c r="D86" s="6" t="s">
        <v>49</v>
      </c>
      <c r="E86" s="6" t="s">
        <v>188</v>
      </c>
      <c r="F86" s="6" t="s">
        <v>51</v>
      </c>
      <c r="G86" s="10">
        <v>1</v>
      </c>
      <c r="H86" s="11">
        <v>55000</v>
      </c>
      <c r="I86" s="7">
        <v>55000</v>
      </c>
      <c r="O86">
        <f>rekapitulace!H8</f>
        <v>21</v>
      </c>
      <c r="P86">
        <f>O86/100*I86</f>
        <v>11550</v>
      </c>
    </row>
    <row r="87" ht="12.75" customHeight="1">
      <c r="E87" s="12" t="s">
        <v>52</v>
      </c>
    </row>
    <row r="88" spans="1:16" ht="25.5">
      <c r="A88" s="6">
        <v>36</v>
      </c>
      <c r="B88" s="6" t="s">
        <v>47</v>
      </c>
      <c r="C88" s="6" t="s">
        <v>189</v>
      </c>
      <c r="D88" s="6" t="s">
        <v>49</v>
      </c>
      <c r="E88" s="6" t="s">
        <v>190</v>
      </c>
      <c r="F88" s="6" t="s">
        <v>135</v>
      </c>
      <c r="G88" s="10">
        <v>192</v>
      </c>
      <c r="H88" s="11">
        <v>2300</v>
      </c>
      <c r="I88" s="7">
        <v>441600</v>
      </c>
      <c r="O88">
        <f>rekapitulace!H8</f>
        <v>21</v>
      </c>
      <c r="P88">
        <f>O88/100*I88</f>
        <v>92736</v>
      </c>
    </row>
    <row r="89" ht="25.5">
      <c r="E89" s="12" t="s">
        <v>191</v>
      </c>
    </row>
    <row r="90" spans="1:16" ht="25.5">
      <c r="A90" s="6">
        <v>37</v>
      </c>
      <c r="B90" s="6" t="s">
        <v>47</v>
      </c>
      <c r="C90" s="6" t="s">
        <v>192</v>
      </c>
      <c r="D90" s="6" t="s">
        <v>49</v>
      </c>
      <c r="E90" s="6" t="s">
        <v>193</v>
      </c>
      <c r="F90" s="6" t="s">
        <v>135</v>
      </c>
      <c r="G90" s="10">
        <v>64</v>
      </c>
      <c r="H90" s="11">
        <v>200</v>
      </c>
      <c r="I90" s="7">
        <v>12800</v>
      </c>
      <c r="O90">
        <f>rekapitulace!H8</f>
        <v>21</v>
      </c>
      <c r="P90">
        <f>O90/100*I90</f>
        <v>2688</v>
      </c>
    </row>
    <row r="91" ht="12.75" customHeight="1">
      <c r="E91" s="12" t="s">
        <v>194</v>
      </c>
    </row>
    <row r="92" spans="1:16" ht="12.75" customHeight="1">
      <c r="A92" s="13"/>
      <c r="B92" s="13"/>
      <c r="C92" s="13" t="s">
        <v>37</v>
      </c>
      <c r="D92" s="13"/>
      <c r="E92" s="13" t="s">
        <v>174</v>
      </c>
      <c r="F92" s="13"/>
      <c r="G92" s="13"/>
      <c r="H92" s="13"/>
      <c r="I92" s="13">
        <f>SUM(I78:I91)</f>
        <v>1329925.35</v>
      </c>
      <c r="P92">
        <f>ROUND(SUM(P78:P91),2)</f>
        <v>279284.32</v>
      </c>
    </row>
    <row r="94" spans="1:9" ht="12.75" customHeight="1">
      <c r="A94" s="8"/>
      <c r="B94" s="8"/>
      <c r="C94" s="8" t="s">
        <v>38</v>
      </c>
      <c r="D94" s="8"/>
      <c r="E94" s="8" t="s">
        <v>195</v>
      </c>
      <c r="F94" s="8"/>
      <c r="G94" s="9"/>
      <c r="H94" s="8"/>
      <c r="I94" s="9"/>
    </row>
    <row r="95" spans="1:16" ht="38.25">
      <c r="A95" s="6">
        <v>38</v>
      </c>
      <c r="B95" s="6" t="s">
        <v>47</v>
      </c>
      <c r="C95" s="6" t="s">
        <v>196</v>
      </c>
      <c r="D95" s="6" t="s">
        <v>49</v>
      </c>
      <c r="E95" s="6" t="s">
        <v>197</v>
      </c>
      <c r="F95" s="6" t="s">
        <v>198</v>
      </c>
      <c r="G95" s="10">
        <v>132</v>
      </c>
      <c r="H95" s="11">
        <v>135</v>
      </c>
      <c r="I95" s="7">
        <v>17820</v>
      </c>
      <c r="O95">
        <f>rekapitulace!H8</f>
        <v>21</v>
      </c>
      <c r="P95">
        <f>O95/100*I95</f>
        <v>3742.2</v>
      </c>
    </row>
    <row r="96" ht="12.75" customHeight="1">
      <c r="E96" s="12" t="s">
        <v>199</v>
      </c>
    </row>
    <row r="97" spans="1:16" ht="38.25">
      <c r="A97" s="6">
        <v>39</v>
      </c>
      <c r="B97" s="6" t="s">
        <v>47</v>
      </c>
      <c r="C97" s="6" t="s">
        <v>200</v>
      </c>
      <c r="D97" s="6" t="s">
        <v>49</v>
      </c>
      <c r="E97" s="6" t="s">
        <v>201</v>
      </c>
      <c r="F97" s="6" t="s">
        <v>86</v>
      </c>
      <c r="G97" s="10">
        <v>21.618</v>
      </c>
      <c r="H97" s="11">
        <v>13900</v>
      </c>
      <c r="I97" s="7">
        <v>300490.2</v>
      </c>
      <c r="O97">
        <f>rekapitulace!H8</f>
        <v>21</v>
      </c>
      <c r="P97">
        <f>O97/100*I97</f>
        <v>63102.942</v>
      </c>
    </row>
    <row r="98" ht="63.75">
      <c r="E98" s="12" t="s">
        <v>202</v>
      </c>
    </row>
    <row r="99" spans="1:16" ht="25.5">
      <c r="A99" s="6">
        <v>40</v>
      </c>
      <c r="B99" s="6" t="s">
        <v>47</v>
      </c>
      <c r="C99" s="6" t="s">
        <v>203</v>
      </c>
      <c r="D99" s="6" t="s">
        <v>49</v>
      </c>
      <c r="E99" s="6" t="s">
        <v>204</v>
      </c>
      <c r="F99" s="6" t="s">
        <v>93</v>
      </c>
      <c r="G99" s="10">
        <v>3.243</v>
      </c>
      <c r="H99" s="11">
        <v>29000</v>
      </c>
      <c r="I99" s="7">
        <v>94047</v>
      </c>
      <c r="O99">
        <f>rekapitulace!H8</f>
        <v>21</v>
      </c>
      <c r="P99">
        <f>O99/100*I99</f>
        <v>19749.87</v>
      </c>
    </row>
    <row r="100" ht="12.75" customHeight="1">
      <c r="E100" s="12" t="s">
        <v>205</v>
      </c>
    </row>
    <row r="101" spans="1:16" ht="38.25">
      <c r="A101" s="6">
        <v>41</v>
      </c>
      <c r="B101" s="6" t="s">
        <v>47</v>
      </c>
      <c r="C101" s="6" t="s">
        <v>206</v>
      </c>
      <c r="D101" s="6" t="s">
        <v>49</v>
      </c>
      <c r="E101" s="6" t="s">
        <v>207</v>
      </c>
      <c r="F101" s="6" t="s">
        <v>51</v>
      </c>
      <c r="G101" s="10">
        <v>1</v>
      </c>
      <c r="H101" s="11">
        <v>135000</v>
      </c>
      <c r="I101" s="7">
        <v>135000</v>
      </c>
      <c r="O101">
        <f>rekapitulace!H8</f>
        <v>21</v>
      </c>
      <c r="P101">
        <f>O101/100*I101</f>
        <v>28350</v>
      </c>
    </row>
    <row r="102" ht="12.75" customHeight="1">
      <c r="E102" s="12" t="s">
        <v>52</v>
      </c>
    </row>
    <row r="103" spans="1:16" ht="63.75">
      <c r="A103" s="6">
        <v>42</v>
      </c>
      <c r="B103" s="6" t="s">
        <v>47</v>
      </c>
      <c r="C103" s="6" t="s">
        <v>208</v>
      </c>
      <c r="D103" s="6" t="s">
        <v>49</v>
      </c>
      <c r="E103" s="6" t="s">
        <v>209</v>
      </c>
      <c r="F103" s="6" t="s">
        <v>86</v>
      </c>
      <c r="G103" s="10">
        <v>160.28</v>
      </c>
      <c r="H103" s="11">
        <v>9850</v>
      </c>
      <c r="I103" s="7">
        <v>1578758</v>
      </c>
      <c r="O103">
        <f>rekapitulace!H8</f>
        <v>21</v>
      </c>
      <c r="P103">
        <f>O103/100*I103</f>
        <v>331539.18</v>
      </c>
    </row>
    <row r="104" ht="127.5">
      <c r="E104" s="12" t="s">
        <v>210</v>
      </c>
    </row>
    <row r="105" spans="1:16" ht="38.25">
      <c r="A105" s="6">
        <v>43</v>
      </c>
      <c r="B105" s="6" t="s">
        <v>47</v>
      </c>
      <c r="C105" s="6" t="s">
        <v>211</v>
      </c>
      <c r="D105" s="6" t="s">
        <v>49</v>
      </c>
      <c r="E105" s="6" t="s">
        <v>212</v>
      </c>
      <c r="F105" s="6" t="s">
        <v>93</v>
      </c>
      <c r="G105" s="10">
        <v>35.262</v>
      </c>
      <c r="H105" s="11">
        <v>29000</v>
      </c>
      <c r="I105" s="7">
        <v>1022598</v>
      </c>
      <c r="O105">
        <f>rekapitulace!H8</f>
        <v>21</v>
      </c>
      <c r="P105">
        <f>O105/100*I105</f>
        <v>214745.58</v>
      </c>
    </row>
    <row r="106" ht="12.75" customHeight="1">
      <c r="E106" s="12" t="s">
        <v>213</v>
      </c>
    </row>
    <row r="107" spans="1:16" ht="12.75" customHeight="1">
      <c r="A107" s="13"/>
      <c r="B107" s="13"/>
      <c r="C107" s="13" t="s">
        <v>38</v>
      </c>
      <c r="D107" s="13"/>
      <c r="E107" s="13" t="s">
        <v>195</v>
      </c>
      <c r="F107" s="13"/>
      <c r="G107" s="13"/>
      <c r="H107" s="13"/>
      <c r="I107" s="13">
        <f>SUM(I95:I106)</f>
        <v>3148713.2</v>
      </c>
      <c r="P107">
        <f>ROUND(SUM(P95:P106),2)</f>
        <v>661229.77</v>
      </c>
    </row>
    <row r="109" spans="1:9" ht="12.75" customHeight="1">
      <c r="A109" s="8"/>
      <c r="B109" s="8"/>
      <c r="C109" s="8" t="s">
        <v>39</v>
      </c>
      <c r="D109" s="8"/>
      <c r="E109" s="8" t="s">
        <v>214</v>
      </c>
      <c r="F109" s="8"/>
      <c r="G109" s="9"/>
      <c r="H109" s="8"/>
      <c r="I109" s="9"/>
    </row>
    <row r="110" spans="1:16" ht="51">
      <c r="A110" s="6">
        <v>44</v>
      </c>
      <c r="B110" s="6" t="s">
        <v>47</v>
      </c>
      <c r="C110" s="6" t="s">
        <v>215</v>
      </c>
      <c r="D110" s="6" t="s">
        <v>49</v>
      </c>
      <c r="E110" s="6" t="s">
        <v>216</v>
      </c>
      <c r="F110" s="6" t="s">
        <v>86</v>
      </c>
      <c r="G110" s="10">
        <v>56.908</v>
      </c>
      <c r="H110" s="11">
        <v>7850</v>
      </c>
      <c r="I110" s="7">
        <v>446727.8</v>
      </c>
      <c r="O110">
        <f>rekapitulace!H8</f>
        <v>21</v>
      </c>
      <c r="P110">
        <f>O110/100*I110</f>
        <v>93812.83799999999</v>
      </c>
    </row>
    <row r="111" ht="89.25">
      <c r="E111" s="12" t="s">
        <v>217</v>
      </c>
    </row>
    <row r="112" spans="1:16" ht="25.5">
      <c r="A112" s="6">
        <v>45</v>
      </c>
      <c r="B112" s="6" t="s">
        <v>47</v>
      </c>
      <c r="C112" s="6" t="s">
        <v>218</v>
      </c>
      <c r="D112" s="6" t="s">
        <v>49</v>
      </c>
      <c r="E112" s="6" t="s">
        <v>219</v>
      </c>
      <c r="F112" s="6" t="s">
        <v>93</v>
      </c>
      <c r="G112" s="10">
        <v>12.52</v>
      </c>
      <c r="H112" s="11">
        <v>29000</v>
      </c>
      <c r="I112" s="7">
        <v>363080</v>
      </c>
      <c r="O112">
        <f>rekapitulace!H8</f>
        <v>21</v>
      </c>
      <c r="P112">
        <f>O112/100*I112</f>
        <v>76246.8</v>
      </c>
    </row>
    <row r="113" ht="12.75" customHeight="1">
      <c r="E113" s="12" t="s">
        <v>220</v>
      </c>
    </row>
    <row r="114" spans="1:16" ht="51">
      <c r="A114" s="6">
        <v>46</v>
      </c>
      <c r="B114" s="6" t="s">
        <v>47</v>
      </c>
      <c r="C114" s="6" t="s">
        <v>221</v>
      </c>
      <c r="D114" s="6" t="s">
        <v>49</v>
      </c>
      <c r="E114" s="6" t="s">
        <v>222</v>
      </c>
      <c r="F114" s="6" t="s">
        <v>86</v>
      </c>
      <c r="G114" s="10">
        <v>3.579</v>
      </c>
      <c r="H114" s="11">
        <v>5980</v>
      </c>
      <c r="I114" s="7">
        <v>21402.42</v>
      </c>
      <c r="O114">
        <f>rekapitulace!H8</f>
        <v>21</v>
      </c>
      <c r="P114">
        <f>O114/100*I114</f>
        <v>4494.508199999999</v>
      </c>
    </row>
    <row r="115" ht="63.75">
      <c r="E115" s="12" t="s">
        <v>223</v>
      </c>
    </row>
    <row r="116" spans="1:16" ht="51">
      <c r="A116" s="6">
        <v>47</v>
      </c>
      <c r="B116" s="6" t="s">
        <v>47</v>
      </c>
      <c r="C116" s="6" t="s">
        <v>224</v>
      </c>
      <c r="D116" s="6" t="s">
        <v>49</v>
      </c>
      <c r="E116" s="6" t="s">
        <v>225</v>
      </c>
      <c r="F116" s="6" t="s">
        <v>86</v>
      </c>
      <c r="G116" s="10">
        <v>16.185</v>
      </c>
      <c r="H116" s="11">
        <v>2440</v>
      </c>
      <c r="I116" s="7">
        <v>39491.4</v>
      </c>
      <c r="O116">
        <f>rekapitulace!H8</f>
        <v>21</v>
      </c>
      <c r="P116">
        <f>O116/100*I116</f>
        <v>8293.194</v>
      </c>
    </row>
    <row r="117" ht="63.75">
      <c r="E117" s="12" t="s">
        <v>226</v>
      </c>
    </row>
    <row r="118" spans="1:16" ht="38.25">
      <c r="A118" s="6">
        <v>48</v>
      </c>
      <c r="B118" s="6" t="s">
        <v>47</v>
      </c>
      <c r="C118" s="6" t="s">
        <v>227</v>
      </c>
      <c r="D118" s="6" t="s">
        <v>49</v>
      </c>
      <c r="E118" s="6" t="s">
        <v>228</v>
      </c>
      <c r="F118" s="6" t="s">
        <v>86</v>
      </c>
      <c r="G118" s="10">
        <v>1.418</v>
      </c>
      <c r="H118" s="11">
        <v>2660</v>
      </c>
      <c r="I118" s="7">
        <v>3771.88</v>
      </c>
      <c r="O118">
        <f>rekapitulace!H8</f>
        <v>21</v>
      </c>
      <c r="P118">
        <f>O118/100*I118</f>
        <v>792.0948</v>
      </c>
    </row>
    <row r="119" ht="25.5">
      <c r="E119" s="12" t="s">
        <v>229</v>
      </c>
    </row>
    <row r="120" spans="1:16" ht="51">
      <c r="A120" s="6">
        <v>49</v>
      </c>
      <c r="B120" s="6" t="s">
        <v>47</v>
      </c>
      <c r="C120" s="6" t="s">
        <v>230</v>
      </c>
      <c r="D120" s="6" t="s">
        <v>49</v>
      </c>
      <c r="E120" s="6" t="s">
        <v>231</v>
      </c>
      <c r="F120" s="6" t="s">
        <v>86</v>
      </c>
      <c r="G120" s="10">
        <v>1.846</v>
      </c>
      <c r="H120" s="11">
        <v>2760</v>
      </c>
      <c r="I120" s="7">
        <v>5094.96</v>
      </c>
      <c r="O120">
        <f>rekapitulace!H8</f>
        <v>21</v>
      </c>
      <c r="P120">
        <f>O120/100*I120</f>
        <v>1069.9415999999999</v>
      </c>
    </row>
    <row r="121" ht="89.25">
      <c r="E121" s="12" t="s">
        <v>232</v>
      </c>
    </row>
    <row r="122" spans="1:16" ht="38.25">
      <c r="A122" s="6">
        <v>50</v>
      </c>
      <c r="B122" s="6" t="s">
        <v>47</v>
      </c>
      <c r="C122" s="6" t="s">
        <v>233</v>
      </c>
      <c r="D122" s="6" t="s">
        <v>49</v>
      </c>
      <c r="E122" s="6" t="s">
        <v>234</v>
      </c>
      <c r="F122" s="6" t="s">
        <v>86</v>
      </c>
      <c r="G122" s="10">
        <v>13.556</v>
      </c>
      <c r="H122" s="11">
        <v>724</v>
      </c>
      <c r="I122" s="7">
        <v>9814.54</v>
      </c>
      <c r="O122">
        <f>rekapitulace!H8</f>
        <v>21</v>
      </c>
      <c r="P122">
        <f>O122/100*I122</f>
        <v>2061.0534000000002</v>
      </c>
    </row>
    <row r="123" ht="12.75" customHeight="1">
      <c r="E123" s="12" t="s">
        <v>235</v>
      </c>
    </row>
    <row r="124" spans="1:16" ht="25.5">
      <c r="A124" s="6">
        <v>51</v>
      </c>
      <c r="B124" s="6" t="s">
        <v>47</v>
      </c>
      <c r="C124" s="6" t="s">
        <v>236</v>
      </c>
      <c r="D124" s="6" t="s">
        <v>49</v>
      </c>
      <c r="E124" s="6" t="s">
        <v>237</v>
      </c>
      <c r="F124" s="6" t="s">
        <v>86</v>
      </c>
      <c r="G124" s="10">
        <v>9.468</v>
      </c>
      <c r="H124" s="11">
        <v>995</v>
      </c>
      <c r="I124" s="7">
        <v>9420.66</v>
      </c>
      <c r="O124">
        <f>rekapitulace!H8</f>
        <v>21</v>
      </c>
      <c r="P124">
        <f>O124/100*I124</f>
        <v>1978.3385999999998</v>
      </c>
    </row>
    <row r="125" ht="12.75" customHeight="1">
      <c r="E125" s="12" t="s">
        <v>238</v>
      </c>
    </row>
    <row r="126" spans="1:16" ht="38.25">
      <c r="A126" s="6">
        <v>52</v>
      </c>
      <c r="B126" s="6" t="s">
        <v>47</v>
      </c>
      <c r="C126" s="6" t="s">
        <v>239</v>
      </c>
      <c r="D126" s="6" t="s">
        <v>49</v>
      </c>
      <c r="E126" s="6" t="s">
        <v>240</v>
      </c>
      <c r="F126" s="6" t="s">
        <v>86</v>
      </c>
      <c r="G126" s="10">
        <v>3.538</v>
      </c>
      <c r="H126" s="11">
        <v>6600</v>
      </c>
      <c r="I126" s="7">
        <v>23350.8</v>
      </c>
      <c r="O126">
        <f>rekapitulace!H8</f>
        <v>21</v>
      </c>
      <c r="P126">
        <f>O126/100*I126</f>
        <v>4903.668</v>
      </c>
    </row>
    <row r="127" ht="63.75">
      <c r="E127" s="12" t="s">
        <v>241</v>
      </c>
    </row>
    <row r="128" spans="1:16" ht="12.75" customHeight="1">
      <c r="A128" s="13"/>
      <c r="B128" s="13"/>
      <c r="C128" s="13" t="s">
        <v>39</v>
      </c>
      <c r="D128" s="13"/>
      <c r="E128" s="13" t="s">
        <v>214</v>
      </c>
      <c r="F128" s="13"/>
      <c r="G128" s="13"/>
      <c r="H128" s="13"/>
      <c r="I128" s="13">
        <f>SUM(I110:I127)</f>
        <v>922154.4600000002</v>
      </c>
      <c r="P128">
        <f>ROUND(SUM(P110:P127),2)</f>
        <v>193652.44</v>
      </c>
    </row>
    <row r="130" spans="1:9" ht="12.75" customHeight="1">
      <c r="A130" s="8"/>
      <c r="B130" s="8"/>
      <c r="C130" s="8" t="s">
        <v>40</v>
      </c>
      <c r="D130" s="8"/>
      <c r="E130" s="8" t="s">
        <v>242</v>
      </c>
      <c r="F130" s="8"/>
      <c r="G130" s="9"/>
      <c r="H130" s="8"/>
      <c r="I130" s="9"/>
    </row>
    <row r="131" spans="1:16" ht="25.5">
      <c r="A131" s="6">
        <v>53</v>
      </c>
      <c r="B131" s="6" t="s">
        <v>47</v>
      </c>
      <c r="C131" s="6" t="s">
        <v>243</v>
      </c>
      <c r="D131" s="6" t="s">
        <v>49</v>
      </c>
      <c r="E131" s="6" t="s">
        <v>244</v>
      </c>
      <c r="F131" s="6" t="s">
        <v>116</v>
      </c>
      <c r="G131" s="10">
        <v>177.905</v>
      </c>
      <c r="H131" s="11">
        <v>266</v>
      </c>
      <c r="I131" s="7">
        <v>47322.73</v>
      </c>
      <c r="O131">
        <f>rekapitulace!H8</f>
        <v>21</v>
      </c>
      <c r="P131">
        <f>O131/100*I131</f>
        <v>9937.7733</v>
      </c>
    </row>
    <row r="132" ht="51">
      <c r="E132" s="12" t="s">
        <v>245</v>
      </c>
    </row>
    <row r="133" spans="1:16" ht="25.5">
      <c r="A133" s="6">
        <v>54</v>
      </c>
      <c r="B133" s="6" t="s">
        <v>47</v>
      </c>
      <c r="C133" s="6" t="s">
        <v>246</v>
      </c>
      <c r="D133" s="6" t="s">
        <v>49</v>
      </c>
      <c r="E133" s="6" t="s">
        <v>247</v>
      </c>
      <c r="F133" s="6" t="s">
        <v>116</v>
      </c>
      <c r="G133" s="10">
        <v>2.39</v>
      </c>
      <c r="H133" s="11">
        <v>107</v>
      </c>
      <c r="I133" s="7">
        <v>255.73</v>
      </c>
      <c r="O133">
        <f>rekapitulace!H8</f>
        <v>21</v>
      </c>
      <c r="P133">
        <f>O133/100*I133</f>
        <v>53.7033</v>
      </c>
    </row>
    <row r="134" ht="25.5">
      <c r="E134" s="12" t="s">
        <v>248</v>
      </c>
    </row>
    <row r="135" spans="1:16" ht="25.5">
      <c r="A135" s="6">
        <v>55</v>
      </c>
      <c r="B135" s="6" t="s">
        <v>47</v>
      </c>
      <c r="C135" s="6" t="s">
        <v>249</v>
      </c>
      <c r="D135" s="6" t="s">
        <v>49</v>
      </c>
      <c r="E135" s="6" t="s">
        <v>250</v>
      </c>
      <c r="F135" s="6" t="s">
        <v>116</v>
      </c>
      <c r="G135" s="10">
        <v>250.515</v>
      </c>
      <c r="H135" s="11">
        <v>142</v>
      </c>
      <c r="I135" s="7">
        <v>35573.13</v>
      </c>
      <c r="O135">
        <f>rekapitulace!H8</f>
        <v>21</v>
      </c>
      <c r="P135">
        <f>O135/100*I135</f>
        <v>7470.357299999999</v>
      </c>
    </row>
    <row r="136" ht="51">
      <c r="E136" s="12" t="s">
        <v>251</v>
      </c>
    </row>
    <row r="137" spans="1:16" ht="25.5">
      <c r="A137" s="6">
        <v>56</v>
      </c>
      <c r="B137" s="6" t="s">
        <v>47</v>
      </c>
      <c r="C137" s="6" t="s">
        <v>252</v>
      </c>
      <c r="D137" s="6" t="s">
        <v>49</v>
      </c>
      <c r="E137" s="6" t="s">
        <v>253</v>
      </c>
      <c r="F137" s="6" t="s">
        <v>116</v>
      </c>
      <c r="G137" s="10">
        <v>459.16</v>
      </c>
      <c r="H137" s="11">
        <v>12</v>
      </c>
      <c r="I137" s="7">
        <v>5509.92</v>
      </c>
      <c r="O137">
        <f>rekapitulace!H8</f>
        <v>21</v>
      </c>
      <c r="P137">
        <f>O137/100*I137</f>
        <v>1157.0832</v>
      </c>
    </row>
    <row r="138" ht="76.5">
      <c r="E138" s="12" t="s">
        <v>254</v>
      </c>
    </row>
    <row r="139" spans="1:16" ht="25.5">
      <c r="A139" s="6">
        <v>57</v>
      </c>
      <c r="B139" s="6" t="s">
        <v>47</v>
      </c>
      <c r="C139" s="6" t="s">
        <v>255</v>
      </c>
      <c r="D139" s="6" t="s">
        <v>49</v>
      </c>
      <c r="E139" s="6" t="s">
        <v>256</v>
      </c>
      <c r="F139" s="6" t="s">
        <v>116</v>
      </c>
      <c r="G139" s="10">
        <v>26</v>
      </c>
      <c r="H139" s="11">
        <v>154</v>
      </c>
      <c r="I139" s="7">
        <v>4004</v>
      </c>
      <c r="O139">
        <f>rekapitulace!H8</f>
        <v>21</v>
      </c>
      <c r="P139">
        <f>O139/100*I139</f>
        <v>840.8399999999999</v>
      </c>
    </row>
    <row r="140" ht="12.75" customHeight="1">
      <c r="E140" s="12" t="s">
        <v>257</v>
      </c>
    </row>
    <row r="141" spans="1:16" ht="25.5">
      <c r="A141" s="6">
        <v>58</v>
      </c>
      <c r="B141" s="6" t="s">
        <v>47</v>
      </c>
      <c r="C141" s="6" t="s">
        <v>258</v>
      </c>
      <c r="D141" s="6" t="s">
        <v>49</v>
      </c>
      <c r="E141" s="6" t="s">
        <v>259</v>
      </c>
      <c r="F141" s="6" t="s">
        <v>116</v>
      </c>
      <c r="G141" s="10">
        <v>268.255</v>
      </c>
      <c r="H141" s="11">
        <v>240</v>
      </c>
      <c r="I141" s="7">
        <v>64381.2</v>
      </c>
      <c r="O141">
        <f>rekapitulace!H8</f>
        <v>21</v>
      </c>
      <c r="P141">
        <f>O141/100*I141</f>
        <v>13520.052</v>
      </c>
    </row>
    <row r="142" ht="25.5">
      <c r="E142" s="12" t="s">
        <v>260</v>
      </c>
    </row>
    <row r="143" spans="1:16" ht="25.5">
      <c r="A143" s="6">
        <v>59</v>
      </c>
      <c r="B143" s="6" t="s">
        <v>47</v>
      </c>
      <c r="C143" s="6" t="s">
        <v>261</v>
      </c>
      <c r="D143" s="6" t="s">
        <v>49</v>
      </c>
      <c r="E143" s="6" t="s">
        <v>262</v>
      </c>
      <c r="F143" s="6" t="s">
        <v>116</v>
      </c>
      <c r="G143" s="10">
        <v>190.905</v>
      </c>
      <c r="H143" s="11">
        <v>265</v>
      </c>
      <c r="I143" s="7">
        <v>50589.83</v>
      </c>
      <c r="O143">
        <f>rekapitulace!H8</f>
        <v>21</v>
      </c>
      <c r="P143">
        <f>O143/100*I143</f>
        <v>10623.8643</v>
      </c>
    </row>
    <row r="144" ht="51">
      <c r="E144" s="12" t="s">
        <v>263</v>
      </c>
    </row>
    <row r="145" spans="1:16" ht="25.5">
      <c r="A145" s="6">
        <v>60</v>
      </c>
      <c r="B145" s="6" t="s">
        <v>47</v>
      </c>
      <c r="C145" s="6" t="s">
        <v>264</v>
      </c>
      <c r="D145" s="6" t="s">
        <v>49</v>
      </c>
      <c r="E145" s="6" t="s">
        <v>265</v>
      </c>
      <c r="F145" s="6" t="s">
        <v>116</v>
      </c>
      <c r="G145" s="10">
        <v>184.405</v>
      </c>
      <c r="H145" s="11">
        <v>375</v>
      </c>
      <c r="I145" s="7">
        <v>69151.88</v>
      </c>
      <c r="O145">
        <f>rekapitulace!H8</f>
        <v>21</v>
      </c>
      <c r="P145">
        <f>O145/100*I145</f>
        <v>14521.8948</v>
      </c>
    </row>
    <row r="146" ht="51">
      <c r="E146" s="12" t="s">
        <v>266</v>
      </c>
    </row>
    <row r="147" spans="1:16" ht="25.5">
      <c r="A147" s="6">
        <v>61</v>
      </c>
      <c r="B147" s="6" t="s">
        <v>47</v>
      </c>
      <c r="C147" s="6" t="s">
        <v>267</v>
      </c>
      <c r="D147" s="6" t="s">
        <v>49</v>
      </c>
      <c r="E147" s="6" t="s">
        <v>268</v>
      </c>
      <c r="F147" s="6" t="s">
        <v>116</v>
      </c>
      <c r="G147" s="10">
        <v>70.85</v>
      </c>
      <c r="H147" s="11">
        <v>810</v>
      </c>
      <c r="I147" s="7">
        <v>57388.5</v>
      </c>
      <c r="O147">
        <f>rekapitulace!H8</f>
        <v>21</v>
      </c>
      <c r="P147">
        <f>O147/100*I147</f>
        <v>12051.585</v>
      </c>
    </row>
    <row r="148" ht="25.5">
      <c r="E148" s="12" t="s">
        <v>269</v>
      </c>
    </row>
    <row r="149" spans="1:16" ht="38.25">
      <c r="A149" s="6">
        <v>62</v>
      </c>
      <c r="B149" s="6" t="s">
        <v>47</v>
      </c>
      <c r="C149" s="6" t="s">
        <v>270</v>
      </c>
      <c r="D149" s="6" t="s">
        <v>49</v>
      </c>
      <c r="E149" s="6" t="s">
        <v>271</v>
      </c>
      <c r="F149" s="6" t="s">
        <v>116</v>
      </c>
      <c r="G149" s="10">
        <v>15.93</v>
      </c>
      <c r="H149" s="11">
        <v>418</v>
      </c>
      <c r="I149" s="7">
        <v>6658.74</v>
      </c>
      <c r="O149">
        <f>rekapitulace!H8</f>
        <v>21</v>
      </c>
      <c r="P149">
        <f>O149/100*I149</f>
        <v>1398.3354</v>
      </c>
    </row>
    <row r="150" ht="12.75" customHeight="1">
      <c r="E150" s="12" t="s">
        <v>272</v>
      </c>
    </row>
    <row r="151" spans="1:16" ht="12.75" customHeight="1">
      <c r="A151" s="13"/>
      <c r="B151" s="13"/>
      <c r="C151" s="13" t="s">
        <v>40</v>
      </c>
      <c r="D151" s="13"/>
      <c r="E151" s="13" t="s">
        <v>242</v>
      </c>
      <c r="F151" s="13"/>
      <c r="G151" s="13"/>
      <c r="H151" s="13"/>
      <c r="I151" s="13">
        <f>SUM(I131:I150)</f>
        <v>340835.66</v>
      </c>
      <c r="P151">
        <f>ROUND(SUM(P131:P150),2)</f>
        <v>71575.49</v>
      </c>
    </row>
    <row r="153" spans="1:9" ht="12.75" customHeight="1">
      <c r="A153" s="8"/>
      <c r="B153" s="8"/>
      <c r="C153" s="8" t="s">
        <v>42</v>
      </c>
      <c r="D153" s="8"/>
      <c r="E153" s="8" t="s">
        <v>273</v>
      </c>
      <c r="F153" s="8"/>
      <c r="G153" s="9"/>
      <c r="H153" s="8"/>
      <c r="I153" s="9"/>
    </row>
    <row r="154" spans="1:16" ht="38.25">
      <c r="A154" s="6">
        <v>63</v>
      </c>
      <c r="B154" s="6" t="s">
        <v>47</v>
      </c>
      <c r="C154" s="6" t="s">
        <v>274</v>
      </c>
      <c r="D154" s="6" t="s">
        <v>49</v>
      </c>
      <c r="E154" s="6" t="s">
        <v>275</v>
      </c>
      <c r="F154" s="6" t="s">
        <v>116</v>
      </c>
      <c r="G154" s="10">
        <v>155.584</v>
      </c>
      <c r="H154" s="11">
        <v>626.4</v>
      </c>
      <c r="I154" s="7">
        <v>97457.82</v>
      </c>
      <c r="O154">
        <f>rekapitulace!H8</f>
        <v>21</v>
      </c>
      <c r="P154">
        <f>O154/100*I154</f>
        <v>20466.142200000002</v>
      </c>
    </row>
    <row r="155" ht="12.75" customHeight="1">
      <c r="E155" s="12" t="s">
        <v>276</v>
      </c>
    </row>
    <row r="156" spans="1:16" ht="25.5">
      <c r="A156" s="6">
        <v>64</v>
      </c>
      <c r="B156" s="6" t="s">
        <v>47</v>
      </c>
      <c r="C156" s="6" t="s">
        <v>277</v>
      </c>
      <c r="D156" s="6" t="s">
        <v>49</v>
      </c>
      <c r="E156" s="6" t="s">
        <v>278</v>
      </c>
      <c r="F156" s="6" t="s">
        <v>116</v>
      </c>
      <c r="G156" s="10">
        <v>28.34</v>
      </c>
      <c r="H156" s="11">
        <v>626.4</v>
      </c>
      <c r="I156" s="7">
        <v>17752.18</v>
      </c>
      <c r="O156">
        <f>rekapitulace!H8</f>
        <v>21</v>
      </c>
      <c r="P156">
        <f>O156/100*I156</f>
        <v>3727.9578</v>
      </c>
    </row>
    <row r="157" ht="63.75">
      <c r="E157" s="12" t="s">
        <v>279</v>
      </c>
    </row>
    <row r="158" spans="1:16" ht="38.25">
      <c r="A158" s="6">
        <v>65</v>
      </c>
      <c r="B158" s="6" t="s">
        <v>47</v>
      </c>
      <c r="C158" s="6" t="s">
        <v>280</v>
      </c>
      <c r="D158" s="6" t="s">
        <v>49</v>
      </c>
      <c r="E158" s="6" t="s">
        <v>281</v>
      </c>
      <c r="F158" s="6" t="s">
        <v>116</v>
      </c>
      <c r="G158" s="10">
        <v>55.594</v>
      </c>
      <c r="H158" s="11">
        <v>128.4</v>
      </c>
      <c r="I158" s="7">
        <v>7138.27</v>
      </c>
      <c r="O158">
        <f>rekapitulace!H8</f>
        <v>21</v>
      </c>
      <c r="P158">
        <f>O158/100*I158</f>
        <v>1499.0367</v>
      </c>
    </row>
    <row r="159" ht="25.5">
      <c r="E159" s="12" t="s">
        <v>282</v>
      </c>
    </row>
    <row r="160" spans="1:16" ht="25.5">
      <c r="A160" s="6">
        <v>66</v>
      </c>
      <c r="B160" s="6" t="s">
        <v>47</v>
      </c>
      <c r="C160" s="6" t="s">
        <v>283</v>
      </c>
      <c r="D160" s="6" t="s">
        <v>49</v>
      </c>
      <c r="E160" s="6" t="s">
        <v>284</v>
      </c>
      <c r="F160" s="6" t="s">
        <v>116</v>
      </c>
      <c r="G160" s="10">
        <v>19.402</v>
      </c>
      <c r="H160" s="11">
        <v>393.6</v>
      </c>
      <c r="I160" s="7">
        <v>7636.63</v>
      </c>
      <c r="O160">
        <f>rekapitulace!H8</f>
        <v>21</v>
      </c>
      <c r="P160">
        <f>O160/100*I160</f>
        <v>1603.6923</v>
      </c>
    </row>
    <row r="161" ht="12.75" customHeight="1">
      <c r="E161" s="12" t="s">
        <v>285</v>
      </c>
    </row>
    <row r="162" spans="1:16" ht="25.5">
      <c r="A162" s="6">
        <v>67</v>
      </c>
      <c r="B162" s="6" t="s">
        <v>47</v>
      </c>
      <c r="C162" s="6" t="s">
        <v>286</v>
      </c>
      <c r="D162" s="6" t="s">
        <v>49</v>
      </c>
      <c r="E162" s="6" t="s">
        <v>287</v>
      </c>
      <c r="F162" s="6" t="s">
        <v>116</v>
      </c>
      <c r="G162" s="10">
        <v>15.297</v>
      </c>
      <c r="H162" s="11">
        <v>454.8</v>
      </c>
      <c r="I162" s="7">
        <v>6957.08</v>
      </c>
      <c r="O162">
        <f>rekapitulace!H8</f>
        <v>21</v>
      </c>
      <c r="P162">
        <f>O162/100*I162</f>
        <v>1460.9868</v>
      </c>
    </row>
    <row r="163" ht="12.75" customHeight="1">
      <c r="E163" s="12" t="s">
        <v>288</v>
      </c>
    </row>
    <row r="164" spans="1:16" ht="12.75" customHeight="1">
      <c r="A164" s="13"/>
      <c r="B164" s="13"/>
      <c r="C164" s="13" t="s">
        <v>42</v>
      </c>
      <c r="D164" s="13"/>
      <c r="E164" s="13" t="s">
        <v>273</v>
      </c>
      <c r="F164" s="13"/>
      <c r="G164" s="13"/>
      <c r="H164" s="13"/>
      <c r="I164" s="13">
        <f>SUM(I154:I163)</f>
        <v>136941.98</v>
      </c>
      <c r="P164">
        <f>ROUND(SUM(P154:P163),2)</f>
        <v>28757.82</v>
      </c>
    </row>
    <row r="166" spans="1:9" ht="12.75" customHeight="1">
      <c r="A166" s="8"/>
      <c r="B166" s="8"/>
      <c r="C166" s="8" t="s">
        <v>44</v>
      </c>
      <c r="D166" s="8"/>
      <c r="E166" s="8" t="s">
        <v>289</v>
      </c>
      <c r="F166" s="8"/>
      <c r="G166" s="9"/>
      <c r="H166" s="8"/>
      <c r="I166" s="9"/>
    </row>
    <row r="167" spans="1:16" ht="63.75">
      <c r="A167" s="6">
        <v>68</v>
      </c>
      <c r="B167" s="6" t="s">
        <v>47</v>
      </c>
      <c r="C167" s="6" t="s">
        <v>290</v>
      </c>
      <c r="D167" s="6" t="s">
        <v>49</v>
      </c>
      <c r="E167" s="6" t="s">
        <v>291</v>
      </c>
      <c r="F167" s="6" t="s">
        <v>135</v>
      </c>
      <c r="G167" s="10">
        <v>68</v>
      </c>
      <c r="H167" s="11">
        <v>13100</v>
      </c>
      <c r="I167" s="7">
        <v>890800</v>
      </c>
      <c r="O167">
        <f>rekapitulace!H8</f>
        <v>21</v>
      </c>
      <c r="P167">
        <f>O167/100*I167</f>
        <v>187068</v>
      </c>
    </row>
    <row r="168" ht="12.75" customHeight="1">
      <c r="E168" s="12" t="s">
        <v>292</v>
      </c>
    </row>
    <row r="169" spans="1:16" ht="76.5">
      <c r="A169" s="6">
        <v>69</v>
      </c>
      <c r="B169" s="6" t="s">
        <v>47</v>
      </c>
      <c r="C169" s="6" t="s">
        <v>293</v>
      </c>
      <c r="D169" s="6" t="s">
        <v>49</v>
      </c>
      <c r="E169" s="6" t="s">
        <v>294</v>
      </c>
      <c r="F169" s="6" t="s">
        <v>135</v>
      </c>
      <c r="G169" s="10">
        <v>16.17</v>
      </c>
      <c r="H169" s="11">
        <v>160</v>
      </c>
      <c r="I169" s="7">
        <v>2587.2</v>
      </c>
      <c r="O169">
        <f>rekapitulace!H8</f>
        <v>21</v>
      </c>
      <c r="P169">
        <f>O169/100*I169</f>
        <v>543.3119999999999</v>
      </c>
    </row>
    <row r="170" ht="12.75" customHeight="1">
      <c r="E170" s="12" t="s">
        <v>295</v>
      </c>
    </row>
    <row r="171" spans="1:16" ht="25.5">
      <c r="A171" s="6">
        <v>70</v>
      </c>
      <c r="B171" s="6" t="s">
        <v>47</v>
      </c>
      <c r="C171" s="6" t="s">
        <v>296</v>
      </c>
      <c r="D171" s="6" t="s">
        <v>49</v>
      </c>
      <c r="E171" s="6" t="s">
        <v>297</v>
      </c>
      <c r="F171" s="6" t="s">
        <v>135</v>
      </c>
      <c r="G171" s="10">
        <v>18.5</v>
      </c>
      <c r="H171" s="11">
        <v>1859</v>
      </c>
      <c r="I171" s="7">
        <v>34391.5</v>
      </c>
      <c r="O171">
        <f>rekapitulace!H8</f>
        <v>21</v>
      </c>
      <c r="P171">
        <f>O171/100*I171</f>
        <v>7222.215</v>
      </c>
    </row>
    <row r="172" ht="12.75" customHeight="1">
      <c r="E172" s="12" t="s">
        <v>298</v>
      </c>
    </row>
    <row r="173" spans="1:16" ht="89.25">
      <c r="A173" s="6">
        <v>71</v>
      </c>
      <c r="B173" s="6" t="s">
        <v>47</v>
      </c>
      <c r="C173" s="6" t="s">
        <v>299</v>
      </c>
      <c r="D173" s="6" t="s">
        <v>49</v>
      </c>
      <c r="E173" s="6" t="s">
        <v>300</v>
      </c>
      <c r="F173" s="6" t="s">
        <v>135</v>
      </c>
      <c r="G173" s="10">
        <v>71.613</v>
      </c>
      <c r="H173" s="11">
        <v>181</v>
      </c>
      <c r="I173" s="7">
        <v>12961.95</v>
      </c>
      <c r="O173">
        <f>rekapitulace!H8</f>
        <v>21</v>
      </c>
      <c r="P173">
        <f>O173/100*I173</f>
        <v>2722.0095</v>
      </c>
    </row>
    <row r="174" ht="12.75" customHeight="1">
      <c r="E174" s="12" t="s">
        <v>301</v>
      </c>
    </row>
    <row r="175" spans="1:16" ht="25.5">
      <c r="A175" s="6">
        <v>72</v>
      </c>
      <c r="B175" s="6" t="s">
        <v>47</v>
      </c>
      <c r="C175" s="6" t="s">
        <v>302</v>
      </c>
      <c r="D175" s="6" t="s">
        <v>49</v>
      </c>
      <c r="E175" s="6" t="s">
        <v>303</v>
      </c>
      <c r="F175" s="6" t="s">
        <v>58</v>
      </c>
      <c r="G175" s="10">
        <v>2</v>
      </c>
      <c r="H175" s="11">
        <v>1070</v>
      </c>
      <c r="I175" s="7">
        <v>2140</v>
      </c>
      <c r="O175">
        <f>rekapitulace!H8</f>
        <v>21</v>
      </c>
      <c r="P175">
        <f>O175/100*I175</f>
        <v>449.4</v>
      </c>
    </row>
    <row r="176" ht="12.75" customHeight="1">
      <c r="E176" s="12" t="s">
        <v>70</v>
      </c>
    </row>
    <row r="177" spans="1:16" ht="76.5">
      <c r="A177" s="6">
        <v>73</v>
      </c>
      <c r="B177" s="6" t="s">
        <v>47</v>
      </c>
      <c r="C177" s="6" t="s">
        <v>304</v>
      </c>
      <c r="D177" s="6" t="s">
        <v>49</v>
      </c>
      <c r="E177" s="6" t="s">
        <v>305</v>
      </c>
      <c r="F177" s="6" t="s">
        <v>58</v>
      </c>
      <c r="G177" s="10">
        <v>2</v>
      </c>
      <c r="H177" s="11">
        <v>873</v>
      </c>
      <c r="I177" s="7">
        <v>1746</v>
      </c>
      <c r="O177">
        <f>rekapitulace!H8</f>
        <v>21</v>
      </c>
      <c r="P177">
        <f>O177/100*I177</f>
        <v>366.65999999999997</v>
      </c>
    </row>
    <row r="178" ht="12.75" customHeight="1">
      <c r="E178" s="12" t="s">
        <v>70</v>
      </c>
    </row>
    <row r="179" spans="1:16" ht="76.5">
      <c r="A179" s="6">
        <v>74</v>
      </c>
      <c r="B179" s="6" t="s">
        <v>47</v>
      </c>
      <c r="C179" s="6" t="s">
        <v>306</v>
      </c>
      <c r="D179" s="6" t="s">
        <v>49</v>
      </c>
      <c r="E179" s="6" t="s">
        <v>307</v>
      </c>
      <c r="F179" s="6" t="s">
        <v>58</v>
      </c>
      <c r="G179" s="10">
        <v>2</v>
      </c>
      <c r="H179" s="11">
        <v>159</v>
      </c>
      <c r="I179" s="7">
        <v>318</v>
      </c>
      <c r="O179">
        <f>rekapitulace!H8</f>
        <v>21</v>
      </c>
      <c r="P179">
        <f>O179/100*I179</f>
        <v>66.78</v>
      </c>
    </row>
    <row r="180" ht="12.75" customHeight="1">
      <c r="E180" s="12" t="s">
        <v>70</v>
      </c>
    </row>
    <row r="181" spans="1:16" ht="76.5">
      <c r="A181" s="6">
        <v>75</v>
      </c>
      <c r="B181" s="6" t="s">
        <v>47</v>
      </c>
      <c r="C181" s="6" t="s">
        <v>308</v>
      </c>
      <c r="D181" s="6" t="s">
        <v>49</v>
      </c>
      <c r="E181" s="6" t="s">
        <v>309</v>
      </c>
      <c r="F181" s="6" t="s">
        <v>58</v>
      </c>
      <c r="G181" s="10">
        <v>2</v>
      </c>
      <c r="H181" s="11">
        <v>159</v>
      </c>
      <c r="I181" s="7">
        <v>318</v>
      </c>
      <c r="O181">
        <f>rekapitulace!H8</f>
        <v>21</v>
      </c>
      <c r="P181">
        <f>O181/100*I181</f>
        <v>66.78</v>
      </c>
    </row>
    <row r="182" ht="12.75" customHeight="1">
      <c r="E182" s="12" t="s">
        <v>70</v>
      </c>
    </row>
    <row r="183" spans="1:16" ht="38.25">
      <c r="A183" s="6">
        <v>76</v>
      </c>
      <c r="B183" s="6" t="s">
        <v>47</v>
      </c>
      <c r="C183" s="6" t="s">
        <v>310</v>
      </c>
      <c r="D183" s="6" t="s">
        <v>49</v>
      </c>
      <c r="E183" s="6" t="s">
        <v>311</v>
      </c>
      <c r="F183" s="6" t="s">
        <v>135</v>
      </c>
      <c r="G183" s="10">
        <v>55.594</v>
      </c>
      <c r="H183" s="11">
        <v>329</v>
      </c>
      <c r="I183" s="7">
        <v>18290.43</v>
      </c>
      <c r="O183">
        <f>rekapitulace!H8</f>
        <v>21</v>
      </c>
      <c r="P183">
        <f>O183/100*I183</f>
        <v>3840.9903</v>
      </c>
    </row>
    <row r="184" ht="25.5">
      <c r="E184" s="12" t="s">
        <v>312</v>
      </c>
    </row>
    <row r="185" spans="1:16" ht="38.25">
      <c r="A185" s="6">
        <v>77</v>
      </c>
      <c r="B185" s="6" t="s">
        <v>47</v>
      </c>
      <c r="C185" s="6" t="s">
        <v>313</v>
      </c>
      <c r="D185" s="6" t="s">
        <v>49</v>
      </c>
      <c r="E185" s="6" t="s">
        <v>314</v>
      </c>
      <c r="F185" s="6" t="s">
        <v>135</v>
      </c>
      <c r="G185" s="10">
        <v>19.63</v>
      </c>
      <c r="H185" s="11">
        <v>342</v>
      </c>
      <c r="I185" s="7">
        <v>6713.46</v>
      </c>
      <c r="O185">
        <f>rekapitulace!H8</f>
        <v>21</v>
      </c>
      <c r="P185">
        <f>O185/100*I185</f>
        <v>1409.8265999999999</v>
      </c>
    </row>
    <row r="186" ht="12.75" customHeight="1">
      <c r="E186" s="12" t="s">
        <v>315</v>
      </c>
    </row>
    <row r="187" spans="1:16" ht="12.75" customHeight="1">
      <c r="A187" s="6">
        <v>78</v>
      </c>
      <c r="B187" s="6" t="s">
        <v>47</v>
      </c>
      <c r="C187" s="6" t="s">
        <v>316</v>
      </c>
      <c r="D187" s="6" t="s">
        <v>49</v>
      </c>
      <c r="E187" s="6" t="s">
        <v>317</v>
      </c>
      <c r="F187" s="6" t="s">
        <v>135</v>
      </c>
      <c r="G187" s="10">
        <v>24.494</v>
      </c>
      <c r="H187" s="11">
        <v>89</v>
      </c>
      <c r="I187" s="7">
        <v>2179.97</v>
      </c>
      <c r="O187">
        <f>rekapitulace!H8</f>
        <v>21</v>
      </c>
      <c r="P187">
        <f>O187/100*I187</f>
        <v>457.79369999999994</v>
      </c>
    </row>
    <row r="188" ht="63.75">
      <c r="E188" s="12" t="s">
        <v>318</v>
      </c>
    </row>
    <row r="189" spans="1:16" ht="25.5">
      <c r="A189" s="6">
        <v>79</v>
      </c>
      <c r="B189" s="6" t="s">
        <v>47</v>
      </c>
      <c r="C189" s="6" t="s">
        <v>319</v>
      </c>
      <c r="D189" s="6" t="s">
        <v>49</v>
      </c>
      <c r="E189" s="6" t="s">
        <v>320</v>
      </c>
      <c r="F189" s="6" t="s">
        <v>135</v>
      </c>
      <c r="G189" s="10">
        <v>135.724</v>
      </c>
      <c r="H189" s="11">
        <v>82</v>
      </c>
      <c r="I189" s="7">
        <v>11129.37</v>
      </c>
      <c r="O189">
        <f>rekapitulace!H8</f>
        <v>21</v>
      </c>
      <c r="P189">
        <f>O189/100*I189</f>
        <v>2337.1677</v>
      </c>
    </row>
    <row r="190" ht="114.75">
      <c r="E190" s="12" t="s">
        <v>321</v>
      </c>
    </row>
    <row r="191" spans="1:16" ht="38.25">
      <c r="A191" s="6">
        <v>80</v>
      </c>
      <c r="B191" s="6" t="s">
        <v>47</v>
      </c>
      <c r="C191" s="6" t="s">
        <v>322</v>
      </c>
      <c r="D191" s="6" t="s">
        <v>49</v>
      </c>
      <c r="E191" s="6" t="s">
        <v>323</v>
      </c>
      <c r="F191" s="6" t="s">
        <v>135</v>
      </c>
      <c r="G191" s="10">
        <v>22.35</v>
      </c>
      <c r="H191" s="11">
        <v>502</v>
      </c>
      <c r="I191" s="7">
        <v>11219.7</v>
      </c>
      <c r="O191">
        <f>rekapitulace!H8</f>
        <v>21</v>
      </c>
      <c r="P191">
        <f>O191/100*I191</f>
        <v>2356.137</v>
      </c>
    </row>
    <row r="192" ht="12.75" customHeight="1">
      <c r="E192" s="12" t="s">
        <v>324</v>
      </c>
    </row>
    <row r="193" spans="1:16" ht="38.25">
      <c r="A193" s="6">
        <v>81</v>
      </c>
      <c r="B193" s="6" t="s">
        <v>47</v>
      </c>
      <c r="C193" s="6" t="s">
        <v>325</v>
      </c>
      <c r="D193" s="6" t="s">
        <v>49</v>
      </c>
      <c r="E193" s="6" t="s">
        <v>326</v>
      </c>
      <c r="F193" s="6" t="s">
        <v>58</v>
      </c>
      <c r="G193" s="10">
        <v>1</v>
      </c>
      <c r="H193" s="11">
        <v>18900</v>
      </c>
      <c r="I193" s="7">
        <v>18900</v>
      </c>
      <c r="O193">
        <f>rekapitulace!H8</f>
        <v>21</v>
      </c>
      <c r="P193">
        <f>O193/100*I193</f>
        <v>3969</v>
      </c>
    </row>
    <row r="194" ht="12.75" customHeight="1">
      <c r="E194" s="12" t="s">
        <v>52</v>
      </c>
    </row>
    <row r="195" spans="1:16" ht="51">
      <c r="A195" s="6">
        <v>82</v>
      </c>
      <c r="B195" s="6" t="s">
        <v>47</v>
      </c>
      <c r="C195" s="6" t="s">
        <v>327</v>
      </c>
      <c r="D195" s="6" t="s">
        <v>49</v>
      </c>
      <c r="E195" s="6" t="s">
        <v>328</v>
      </c>
      <c r="F195" s="6" t="s">
        <v>51</v>
      </c>
      <c r="G195" s="10">
        <v>1</v>
      </c>
      <c r="H195" s="11">
        <v>20000</v>
      </c>
      <c r="I195" s="7">
        <v>20000</v>
      </c>
      <c r="O195">
        <f>rekapitulace!H8</f>
        <v>21</v>
      </c>
      <c r="P195">
        <f>O195/100*I195</f>
        <v>4200</v>
      </c>
    </row>
    <row r="196" ht="25.5">
      <c r="E196" s="12" t="s">
        <v>329</v>
      </c>
    </row>
    <row r="197" spans="1:16" ht="89.25">
      <c r="A197" s="6">
        <v>83</v>
      </c>
      <c r="B197" s="6" t="s">
        <v>47</v>
      </c>
      <c r="C197" s="6" t="s">
        <v>330</v>
      </c>
      <c r="D197" s="6" t="s">
        <v>49</v>
      </c>
      <c r="E197" s="6" t="s">
        <v>331</v>
      </c>
      <c r="F197" s="6" t="s">
        <v>86</v>
      </c>
      <c r="G197" s="10">
        <v>69.975</v>
      </c>
      <c r="H197" s="11">
        <v>1800</v>
      </c>
      <c r="I197" s="7">
        <v>125955</v>
      </c>
      <c r="O197">
        <f>rekapitulace!H8</f>
        <v>21</v>
      </c>
      <c r="P197">
        <f>O197/100*I197</f>
        <v>26450.55</v>
      </c>
    </row>
    <row r="198" ht="25.5">
      <c r="E198" s="12" t="s">
        <v>332</v>
      </c>
    </row>
    <row r="199" spans="1:16" ht="102">
      <c r="A199" s="6">
        <v>84</v>
      </c>
      <c r="B199" s="6" t="s">
        <v>47</v>
      </c>
      <c r="C199" s="6" t="s">
        <v>333</v>
      </c>
      <c r="D199" s="6" t="s">
        <v>49</v>
      </c>
      <c r="E199" s="6" t="s">
        <v>334</v>
      </c>
      <c r="F199" s="6" t="s">
        <v>86</v>
      </c>
      <c r="G199" s="10">
        <v>126.216</v>
      </c>
      <c r="H199" s="11">
        <v>2590</v>
      </c>
      <c r="I199" s="7">
        <v>326899.44</v>
      </c>
      <c r="O199">
        <f>rekapitulace!H8</f>
        <v>21</v>
      </c>
      <c r="P199">
        <f>O199/100*I199</f>
        <v>68648.8824</v>
      </c>
    </row>
    <row r="200" ht="216.75">
      <c r="E200" s="12" t="s">
        <v>335</v>
      </c>
    </row>
    <row r="201" spans="1:16" ht="89.25">
      <c r="A201" s="6">
        <v>85</v>
      </c>
      <c r="B201" s="6" t="s">
        <v>47</v>
      </c>
      <c r="C201" s="6" t="s">
        <v>336</v>
      </c>
      <c r="D201" s="6" t="s">
        <v>49</v>
      </c>
      <c r="E201" s="6" t="s">
        <v>337</v>
      </c>
      <c r="F201" s="6" t="s">
        <v>86</v>
      </c>
      <c r="G201" s="10">
        <v>2.699</v>
      </c>
      <c r="H201" s="11">
        <v>5910</v>
      </c>
      <c r="I201" s="7">
        <v>15951.09</v>
      </c>
      <c r="O201">
        <f>rekapitulace!H8</f>
        <v>21</v>
      </c>
      <c r="P201">
        <f>O201/100*I201</f>
        <v>3349.7289</v>
      </c>
    </row>
    <row r="202" ht="51">
      <c r="E202" s="12" t="s">
        <v>338</v>
      </c>
    </row>
    <row r="203" spans="1:16" ht="12.75" customHeight="1">
      <c r="A203" s="13"/>
      <c r="B203" s="13"/>
      <c r="C203" s="13" t="s">
        <v>44</v>
      </c>
      <c r="D203" s="13"/>
      <c r="E203" s="13" t="s">
        <v>289</v>
      </c>
      <c r="F203" s="13"/>
      <c r="G203" s="13"/>
      <c r="H203" s="13"/>
      <c r="I203" s="13">
        <f>SUM(I167:I202)</f>
        <v>1502501.1099999999</v>
      </c>
      <c r="P203">
        <f>ROUND(SUM(P167:P202),2)</f>
        <v>315525.23</v>
      </c>
    </row>
    <row r="205" spans="1:16" ht="12.75" customHeight="1">
      <c r="A205" s="13"/>
      <c r="B205" s="13"/>
      <c r="C205" s="13"/>
      <c r="D205" s="13"/>
      <c r="E205" s="13" t="s">
        <v>77</v>
      </c>
      <c r="F205" s="13"/>
      <c r="G205" s="13"/>
      <c r="H205" s="13"/>
      <c r="I205" s="13">
        <f>+I32+I75+I92+I107+I128+I151+I164+I203</f>
        <v>8476419.64</v>
      </c>
      <c r="P205">
        <f>+P32+P75+P92+P107+P128+P151+P164+P203</f>
        <v>1780048.13</v>
      </c>
    </row>
    <row r="207" spans="1:9" ht="12.75" customHeight="1">
      <c r="A207" s="8" t="s">
        <v>78</v>
      </c>
      <c r="B207" s="8"/>
      <c r="C207" s="8"/>
      <c r="D207" s="8"/>
      <c r="E207" s="8"/>
      <c r="F207" s="8"/>
      <c r="G207" s="8"/>
      <c r="H207" s="8"/>
      <c r="I207" s="8"/>
    </row>
    <row r="208" spans="1:9" ht="12.75" customHeight="1">
      <c r="A208" s="8"/>
      <c r="B208" s="8"/>
      <c r="C208" s="8"/>
      <c r="D208" s="8"/>
      <c r="E208" s="8" t="s">
        <v>79</v>
      </c>
      <c r="F208" s="8"/>
      <c r="G208" s="8"/>
      <c r="H208" s="8"/>
      <c r="I208" s="8"/>
    </row>
    <row r="209" spans="1:16" ht="12.75" customHeight="1">
      <c r="A209" s="13"/>
      <c r="B209" s="13"/>
      <c r="C209" s="13"/>
      <c r="D209" s="13"/>
      <c r="E209" s="13" t="s">
        <v>80</v>
      </c>
      <c r="F209" s="13"/>
      <c r="G209" s="13"/>
      <c r="H209" s="13"/>
      <c r="I209" s="13">
        <v>0</v>
      </c>
      <c r="P209">
        <v>0</v>
      </c>
    </row>
    <row r="210" spans="1:9" ht="12.75" customHeight="1">
      <c r="A210" s="13"/>
      <c r="B210" s="13"/>
      <c r="C210" s="13"/>
      <c r="D210" s="13"/>
      <c r="E210" s="13" t="s">
        <v>81</v>
      </c>
      <c r="F210" s="13"/>
      <c r="G210" s="13"/>
      <c r="H210" s="13"/>
      <c r="I210" s="13"/>
    </row>
    <row r="211" spans="1:16" ht="12.75" customHeight="1">
      <c r="A211" s="13"/>
      <c r="B211" s="13"/>
      <c r="C211" s="13"/>
      <c r="D211" s="13"/>
      <c r="E211" s="13" t="s">
        <v>82</v>
      </c>
      <c r="F211" s="13"/>
      <c r="G211" s="13"/>
      <c r="H211" s="13"/>
      <c r="I211" s="13">
        <v>0</v>
      </c>
      <c r="P211">
        <v>0</v>
      </c>
    </row>
    <row r="212" spans="1:16" ht="12.75" customHeight="1">
      <c r="A212" s="13"/>
      <c r="B212" s="13"/>
      <c r="C212" s="13"/>
      <c r="D212" s="13"/>
      <c r="E212" s="13" t="s">
        <v>83</v>
      </c>
      <c r="F212" s="13"/>
      <c r="G212" s="13"/>
      <c r="H212" s="13"/>
      <c r="I212" s="13">
        <f>I209+I211</f>
        <v>0</v>
      </c>
      <c r="P212">
        <f>P209+P211</f>
        <v>0</v>
      </c>
    </row>
    <row r="214" spans="1:16" ht="12.75" customHeight="1">
      <c r="A214" s="13"/>
      <c r="B214" s="13"/>
      <c r="C214" s="13"/>
      <c r="D214" s="13"/>
      <c r="E214" s="13" t="s">
        <v>83</v>
      </c>
      <c r="F214" s="13"/>
      <c r="G214" s="13"/>
      <c r="H214" s="13"/>
      <c r="I214" s="13">
        <f>I205+I212</f>
        <v>8476419.64</v>
      </c>
      <c r="P214">
        <f>P205+P212</f>
        <v>1780048.13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errors="blank"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Pěčková Markéta</dc:creator>
  <cp:keywords/>
  <dc:description/>
  <cp:lastModifiedBy>Lukas Hlavac</cp:lastModifiedBy>
  <cp:lastPrinted>2020-02-03T08:31:20Z</cp:lastPrinted>
  <dcterms:created xsi:type="dcterms:W3CDTF">2020-01-27T14:09:33Z</dcterms:created>
  <dcterms:modified xsi:type="dcterms:W3CDTF">2020-02-03T08:31:22Z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