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ukes\Desktop\"/>
    </mc:Choice>
  </mc:AlternateContent>
  <bookViews>
    <workbookView xWindow="0" yWindow="0" windowWidth="0" windowHeight="0"/>
  </bookViews>
  <sheets>
    <sheet name="Rekapitulace stavby" sheetId="1" r:id="rId1"/>
    <sheet name="01 - SO 01 Demolice pavil..."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'01 - SO 01 Demolice pavil...'!$C$128:$K$336</definedName>
    <definedName name="_xlnm.Print_Area" localSheetId="1">'01 - SO 01 Demolice pavil...'!$C$4:$J$39,'01 - SO 01 Demolice pavil...'!$C$50:$J$76,'01 - SO 01 Demolice pavil...'!$C$82:$J$110,'01 - SO 01 Demolice pavil...'!$C$116:$K$336</definedName>
    <definedName name="_xlnm.Print_Titles" localSheetId="1">'01 - SO 01 Demolice pavil...'!$128:$128</definedName>
  </definedNames>
  <calcPr/>
</workbook>
</file>

<file path=xl/calcChain.xml><?xml version="1.0" encoding="utf-8"?>
<calcChain xmlns="http://schemas.openxmlformats.org/spreadsheetml/2006/main">
  <c i="2" l="1" r="J37"/>
  <c r="J36"/>
  <c i="1" r="AY95"/>
  <c i="2" r="J35"/>
  <c i="1" r="AX95"/>
  <c i="2" r="BI335"/>
  <c r="BH335"/>
  <c r="BG335"/>
  <c r="BF335"/>
  <c r="T335"/>
  <c r="R335"/>
  <c r="P335"/>
  <c r="BI333"/>
  <c r="BH333"/>
  <c r="BG333"/>
  <c r="BF333"/>
  <c r="T333"/>
  <c r="R333"/>
  <c r="P333"/>
  <c r="BI329"/>
  <c r="BH329"/>
  <c r="BG329"/>
  <c r="BF329"/>
  <c r="T329"/>
  <c r="T328"/>
  <c r="T327"/>
  <c r="R329"/>
  <c r="R328"/>
  <c r="R327"/>
  <c r="P329"/>
  <c r="P328"/>
  <c r="P327"/>
  <c r="BI319"/>
  <c r="BH319"/>
  <c r="BG319"/>
  <c r="BF319"/>
  <c r="T319"/>
  <c r="T305"/>
  <c r="R319"/>
  <c r="R305"/>
  <c r="P319"/>
  <c r="P305"/>
  <c r="BI311"/>
  <c r="BH311"/>
  <c r="BG311"/>
  <c r="BF311"/>
  <c r="T311"/>
  <c r="R311"/>
  <c r="P311"/>
  <c r="BI306"/>
  <c r="BH306"/>
  <c r="BG306"/>
  <c r="BF306"/>
  <c r="T306"/>
  <c r="R306"/>
  <c r="P306"/>
  <c r="BI302"/>
  <c r="BH302"/>
  <c r="BG302"/>
  <c r="BF302"/>
  <c r="T302"/>
  <c r="T295"/>
  <c r="R302"/>
  <c r="R295"/>
  <c r="P302"/>
  <c r="P295"/>
  <c r="BI296"/>
  <c r="BH296"/>
  <c r="BG296"/>
  <c r="BF296"/>
  <c r="T296"/>
  <c r="R296"/>
  <c r="P296"/>
  <c r="BI288"/>
  <c r="BH288"/>
  <c r="BG288"/>
  <c r="BF288"/>
  <c r="T288"/>
  <c r="R288"/>
  <c r="P288"/>
  <c r="BI281"/>
  <c r="BH281"/>
  <c r="BG281"/>
  <c r="BF281"/>
  <c r="T281"/>
  <c r="R281"/>
  <c r="P281"/>
  <c r="BI277"/>
  <c r="BH277"/>
  <c r="BG277"/>
  <c r="BF277"/>
  <c r="T277"/>
  <c r="R277"/>
  <c r="P277"/>
  <c r="BI274"/>
  <c r="BH274"/>
  <c r="BG274"/>
  <c r="BF274"/>
  <c r="T274"/>
  <c r="R274"/>
  <c r="P274"/>
  <c r="BI269"/>
  <c r="BH269"/>
  <c r="BG269"/>
  <c r="BF269"/>
  <c r="T269"/>
  <c r="R269"/>
  <c r="P269"/>
  <c r="BI262"/>
  <c r="BH262"/>
  <c r="BG262"/>
  <c r="BF262"/>
  <c r="T262"/>
  <c r="R262"/>
  <c r="P262"/>
  <c r="BI259"/>
  <c r="BH259"/>
  <c r="BG259"/>
  <c r="BF259"/>
  <c r="T259"/>
  <c r="R259"/>
  <c r="P259"/>
  <c r="BI246"/>
  <c r="BH246"/>
  <c r="BG246"/>
  <c r="BF246"/>
  <c r="T246"/>
  <c r="T245"/>
  <c r="R246"/>
  <c r="R245"/>
  <c r="P246"/>
  <c r="P245"/>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2"/>
  <c r="BH222"/>
  <c r="BG222"/>
  <c r="BF222"/>
  <c r="T222"/>
  <c r="R222"/>
  <c r="P222"/>
  <c r="BI219"/>
  <c r="BH219"/>
  <c r="BG219"/>
  <c r="BF219"/>
  <c r="T219"/>
  <c r="R219"/>
  <c r="P219"/>
  <c r="BI212"/>
  <c r="BH212"/>
  <c r="BG212"/>
  <c r="BF212"/>
  <c r="T212"/>
  <c r="R212"/>
  <c r="P212"/>
  <c r="BI208"/>
  <c r="BH208"/>
  <c r="BG208"/>
  <c r="BF208"/>
  <c r="T208"/>
  <c r="R208"/>
  <c r="P208"/>
  <c r="BI200"/>
  <c r="BH200"/>
  <c r="BG200"/>
  <c r="BF200"/>
  <c r="T200"/>
  <c r="R200"/>
  <c r="P200"/>
  <c r="BI195"/>
  <c r="BH195"/>
  <c r="BG195"/>
  <c r="BF195"/>
  <c r="T195"/>
  <c r="R195"/>
  <c r="P195"/>
  <c r="BI190"/>
  <c r="BH190"/>
  <c r="BG190"/>
  <c r="BF190"/>
  <c r="T190"/>
  <c r="R190"/>
  <c r="P190"/>
  <c r="BI185"/>
  <c r="BH185"/>
  <c r="BG185"/>
  <c r="BF185"/>
  <c r="T185"/>
  <c r="R185"/>
  <c r="P185"/>
  <c r="BI177"/>
  <c r="BH177"/>
  <c r="BG177"/>
  <c r="BF177"/>
  <c r="T177"/>
  <c r="R177"/>
  <c r="P177"/>
  <c r="BI172"/>
  <c r="BH172"/>
  <c r="BG172"/>
  <c r="BF172"/>
  <c r="T172"/>
  <c r="R172"/>
  <c r="P172"/>
  <c r="BI168"/>
  <c r="BH168"/>
  <c r="BG168"/>
  <c r="BF168"/>
  <c r="T168"/>
  <c r="R168"/>
  <c r="P168"/>
  <c r="BI159"/>
  <c r="BH159"/>
  <c r="BG159"/>
  <c r="BF159"/>
  <c r="T159"/>
  <c r="R159"/>
  <c r="P159"/>
  <c r="BI155"/>
  <c r="BH155"/>
  <c r="BG155"/>
  <c r="BF155"/>
  <c r="T155"/>
  <c r="R155"/>
  <c r="P155"/>
  <c r="BI150"/>
  <c r="BH150"/>
  <c r="BG150"/>
  <c r="BF150"/>
  <c r="T150"/>
  <c r="R150"/>
  <c r="P150"/>
  <c r="BI146"/>
  <c r="BH146"/>
  <c r="BG146"/>
  <c r="BF146"/>
  <c r="T146"/>
  <c r="R146"/>
  <c r="P146"/>
  <c r="BI142"/>
  <c r="BH142"/>
  <c r="BG142"/>
  <c r="BF142"/>
  <c r="T142"/>
  <c r="R142"/>
  <c r="P142"/>
  <c r="BI138"/>
  <c r="BH138"/>
  <c r="BG138"/>
  <c r="BF138"/>
  <c r="T138"/>
  <c r="R138"/>
  <c r="P138"/>
  <c r="BI135"/>
  <c r="BH135"/>
  <c r="BG135"/>
  <c r="BF135"/>
  <c r="T135"/>
  <c r="R135"/>
  <c r="P135"/>
  <c r="BI132"/>
  <c r="BH132"/>
  <c r="BG132"/>
  <c r="BF132"/>
  <c r="T132"/>
  <c r="R132"/>
  <c r="P132"/>
  <c r="F123"/>
  <c r="E121"/>
  <c r="F89"/>
  <c r="E87"/>
  <c r="J24"/>
  <c r="E24"/>
  <c r="J92"/>
  <c r="J23"/>
  <c r="J21"/>
  <c r="E21"/>
  <c r="J125"/>
  <c r="J20"/>
  <c r="J18"/>
  <c r="E18"/>
  <c r="F92"/>
  <c r="J17"/>
  <c r="J15"/>
  <c r="E15"/>
  <c r="F125"/>
  <c r="J14"/>
  <c r="J12"/>
  <c r="J89"/>
  <c r="E7"/>
  <c r="E119"/>
  <c i="1" r="L90"/>
  <c r="AM90"/>
  <c r="AM89"/>
  <c r="L89"/>
  <c r="AM87"/>
  <c r="L87"/>
  <c r="L85"/>
  <c r="L84"/>
  <c i="2" r="BK335"/>
  <c r="J335"/>
  <c r="J319"/>
  <c r="J311"/>
  <c r="J302"/>
  <c r="J288"/>
  <c r="J277"/>
  <c r="BK269"/>
  <c r="J259"/>
  <c r="J241"/>
  <c r="J238"/>
  <c r="BK235"/>
  <c r="BK232"/>
  <c r="BK229"/>
  <c r="J226"/>
  <c r="J222"/>
  <c r="BK195"/>
  <c r="J190"/>
  <c r="J177"/>
  <c r="J172"/>
  <c r="BK142"/>
  <c r="BK132"/>
  <c r="BK333"/>
  <c r="J296"/>
  <c r="J281"/>
  <c r="J269"/>
  <c r="J246"/>
  <c r="BK222"/>
  <c r="BK219"/>
  <c r="J212"/>
  <c r="J208"/>
  <c r="BK190"/>
  <c r="J185"/>
  <c r="BK177"/>
  <c r="BK168"/>
  <c r="BK155"/>
  <c r="BK146"/>
  <c r="BK135"/>
  <c r="J132"/>
  <c r="J333"/>
  <c r="BK329"/>
  <c r="BK319"/>
  <c r="BK311"/>
  <c r="J306"/>
  <c r="BK296"/>
  <c r="BK288"/>
  <c r="BK281"/>
  <c r="BK274"/>
  <c r="BK262"/>
  <c r="BK241"/>
  <c r="J235"/>
  <c r="J229"/>
  <c r="J219"/>
  <c r="BK212"/>
  <c r="J200"/>
  <c r="J168"/>
  <c r="BK159"/>
  <c r="J150"/>
  <c r="J138"/>
  <c i="1" r="AS94"/>
  <c i="2" r="J329"/>
  <c r="BK306"/>
  <c r="BK302"/>
  <c r="BK277"/>
  <c r="J274"/>
  <c r="J262"/>
  <c r="BK259"/>
  <c r="BK246"/>
  <c r="BK238"/>
  <c r="J232"/>
  <c r="BK226"/>
  <c r="BK208"/>
  <c r="BK200"/>
  <c r="J195"/>
  <c r="BK185"/>
  <c r="BK172"/>
  <c r="J159"/>
  <c r="J155"/>
  <c r="BK150"/>
  <c r="J146"/>
  <c r="J142"/>
  <c r="BK138"/>
  <c r="J135"/>
  <c l="1" r="R131"/>
  <c r="R145"/>
  <c r="R218"/>
  <c r="T258"/>
  <c r="T244"/>
  <c r="BK131"/>
  <c r="BK145"/>
  <c r="J145"/>
  <c r="J99"/>
  <c r="BK218"/>
  <c r="J218"/>
  <c r="J100"/>
  <c r="T131"/>
  <c r="P145"/>
  <c r="P218"/>
  <c r="P258"/>
  <c r="P244"/>
  <c r="R332"/>
  <c r="R331"/>
  <c r="P131"/>
  <c r="P130"/>
  <c r="T145"/>
  <c r="T218"/>
  <c r="BK258"/>
  <c r="J258"/>
  <c r="J103"/>
  <c r="R258"/>
  <c r="R244"/>
  <c r="BK332"/>
  <c r="J332"/>
  <c r="J109"/>
  <c r="P332"/>
  <c r="P331"/>
  <c r="T332"/>
  <c r="T331"/>
  <c r="J91"/>
  <c r="J123"/>
  <c r="J126"/>
  <c r="BE177"/>
  <c r="BE185"/>
  <c r="BE212"/>
  <c r="BE219"/>
  <c r="BE241"/>
  <c r="BE281"/>
  <c r="BE288"/>
  <c r="BE311"/>
  <c r="BE142"/>
  <c r="BE146"/>
  <c r="BE150"/>
  <c r="BE168"/>
  <c r="BE190"/>
  <c r="BE222"/>
  <c r="BE238"/>
  <c r="BE246"/>
  <c r="BK245"/>
  <c r="E85"/>
  <c r="F91"/>
  <c r="F126"/>
  <c r="BE138"/>
  <c r="BE172"/>
  <c r="BE195"/>
  <c r="BE226"/>
  <c r="BE229"/>
  <c r="BE232"/>
  <c r="BE235"/>
  <c r="BE262"/>
  <c r="BE269"/>
  <c r="BE306"/>
  <c r="BE319"/>
  <c r="BK295"/>
  <c r="J295"/>
  <c r="J104"/>
  <c r="BK305"/>
  <c r="J305"/>
  <c r="J105"/>
  <c r="BK328"/>
  <c r="J328"/>
  <c r="J107"/>
  <c r="BE132"/>
  <c r="BE135"/>
  <c r="BE155"/>
  <c r="BE159"/>
  <c r="BE200"/>
  <c r="BE208"/>
  <c r="BE259"/>
  <c r="BE274"/>
  <c r="BE277"/>
  <c r="BE296"/>
  <c r="BE302"/>
  <c r="BE329"/>
  <c r="BE333"/>
  <c r="BE335"/>
  <c r="F35"/>
  <c i="1" r="BB95"/>
  <c r="BB94"/>
  <c r="W31"/>
  <c i="2" r="F36"/>
  <c i="1" r="BC95"/>
  <c r="BC94"/>
  <c r="W32"/>
  <c i="2" r="F37"/>
  <c i="1" r="BD95"/>
  <c r="BD94"/>
  <c r="W33"/>
  <c i="2" r="J34"/>
  <c i="1" r="AW95"/>
  <c i="2" r="F34"/>
  <c i="1" r="BA95"/>
  <c r="BA94"/>
  <c r="AW94"/>
  <c r="AK30"/>
  <c i="2" l="1" r="BK244"/>
  <c r="J244"/>
  <c r="J101"/>
  <c r="T130"/>
  <c r="T129"/>
  <c r="BK130"/>
  <c r="J130"/>
  <c r="J97"/>
  <c r="R130"/>
  <c r="R129"/>
  <c r="P129"/>
  <c i="1" r="AU95"/>
  <c i="2" r="J245"/>
  <c r="J102"/>
  <c r="J131"/>
  <c r="J98"/>
  <c r="BK331"/>
  <c r="J331"/>
  <c r="J108"/>
  <c r="BK327"/>
  <c r="J327"/>
  <c r="J106"/>
  <c i="1" r="W30"/>
  <c r="AY94"/>
  <c i="2" r="F33"/>
  <c i="1" r="AZ95"/>
  <c r="AZ94"/>
  <c r="AV94"/>
  <c r="AK29"/>
  <c r="AU94"/>
  <c r="AX94"/>
  <c i="2" r="J33"/>
  <c i="1" r="AV95"/>
  <c r="AT95"/>
  <c i="2" l="1" r="BK129"/>
  <c r="J129"/>
  <c r="J96"/>
  <c i="1" r="W29"/>
  <c r="AT94"/>
  <c i="2" l="1" r="J30"/>
  <c i="1" r="AG95"/>
  <c r="AG94"/>
  <c r="AK26"/>
  <c r="AK35"/>
  <c i="2" l="1" r="J39"/>
  <c i="1" r="AN94"/>
  <c r="AN95"/>
</calcChain>
</file>

<file path=xl/sharedStrings.xml><?xml version="1.0" encoding="utf-8"?>
<sst xmlns="http://schemas.openxmlformats.org/spreadsheetml/2006/main">
  <si>
    <t>Export Komplet</t>
  </si>
  <si>
    <t/>
  </si>
  <si>
    <t>2.0</t>
  </si>
  <si>
    <t>ZAMOK</t>
  </si>
  <si>
    <t>False</t>
  </si>
  <si>
    <t>{3e610c4d-816b-45b8-9461-95bea4de1f32}</t>
  </si>
  <si>
    <t>0,01</t>
  </si>
  <si>
    <t>21</t>
  </si>
  <si>
    <t>1</t>
  </si>
  <si>
    <t>15</t>
  </si>
  <si>
    <t>REKAPITULACE STAVBY</t>
  </si>
  <si>
    <t xml:space="preserve">v ---  níže se nacházejí doplnkové a pomocné údaje k sestavám  --- v</t>
  </si>
  <si>
    <t>Návod na vyplnění</t>
  </si>
  <si>
    <t>Kód:</t>
  </si>
  <si>
    <t>2120</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</si>
  <si>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</si>
  <si>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</si>
  <si>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2120 Klatovy DDM demolice pavilonu C</t>
  </si>
  <si>
    <t>0,1</t>
  </si>
  <si>
    <t>KSO:</t>
  </si>
  <si>
    <t>CC-CZ:</t>
  </si>
  <si>
    <t>Místo:</t>
  </si>
  <si>
    <t xml:space="preserve"> </t>
  </si>
  <si>
    <t>Datum:</t>
  </si>
  <si>
    <t>1. 2. 2020</t>
  </si>
  <si>
    <t>10</t>
  </si>
  <si>
    <t>100</t>
  </si>
  <si>
    <t>Zadavatel:</t>
  </si>
  <si>
    <t>IČ:</t>
  </si>
  <si>
    <t>DIČ:</t>
  </si>
  <si>
    <t>Uchazeč:</t>
  </si>
  <si>
    <t>Vyplň údaj</t>
  </si>
  <si>
    <t>True</t>
  </si>
  <si>
    <t>Projektant:</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</si>
  <si>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</si>
  <si>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</si>
  <si>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</si>
  <si>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</si>
  <si>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</si>
  <si>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</si>
  <si>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</si>
  <si>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</si>
  <si>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</si>
  <si>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</si>
  <si>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</si>
  <si>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</si>
  <si>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</si>
  <si>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</si>
  <si>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</si>
  <si>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</si>
  <si>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</si>
  <si>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</si>
  <si>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</si>
  <si>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</si>
  <si>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</si>
  <si>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</si>
  <si>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</si>
  <si>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</si>
  <si>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</si>
  <si>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</si>
  <si>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</si>
  <si>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</si>
  <si>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</si>
  <si>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</si>
  <si>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</si>
  <si>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</si>
  <si>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</si>
  <si>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</si>
  <si>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</si>
  <si>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</si>
  <si>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</si>
  <si>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</si>
  <si>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</si>
  <si>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</si>
  <si>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</si>
  <si>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</si>
  <si>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</si>
  <si>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</si>
  <si>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</si>
  <si>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</si>
  <si>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</si>
  <si>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</si>
  <si>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SO 01 Demolice pavilonu C</t>
  </si>
  <si>
    <t>STA</t>
  </si>
  <si>
    <t>{0a07710f-dcad-4b1d-90fa-cdc262085cf2}</t>
  </si>
  <si>
    <t>2</t>
  </si>
  <si>
    <t>KRYCÍ LIST SOUPISU PRACÍ</t>
  </si>
  <si>
    <t>Objekt:</t>
  </si>
  <si>
    <t>01 - SO 01 Demolice pavilonu C</t>
  </si>
  <si>
    <t>REKAPITULACE ČLENĚNÍ SOUPISU PRACÍ</t>
  </si>
  <si>
    <t>Kód dílu - Popis</t>
  </si>
  <si>
    <t>Cena celkem [CZK]</t>
  </si>
  <si>
    <t>Náklady ze soupisu prací</t>
  </si>
  <si>
    <t>-1</t>
  </si>
  <si>
    <t>HSV - Práce a dodávky HSV</t>
  </si>
  <si>
    <t xml:space="preserve">    1 - Zemní práce</t>
  </si>
  <si>
    <t xml:space="preserve">    9 - Ostatní konstrukce a práce, bourání</t>
  </si>
  <si>
    <t xml:space="preserve">    997 - Přesun sutě</t>
  </si>
  <si>
    <t>PSV - Práce a dodávky PSV</t>
  </si>
  <si>
    <t xml:space="preserve">    713 - Izolace tepelné</t>
  </si>
  <si>
    <t xml:space="preserve">    762 - Konstrukce tesařské</t>
  </si>
  <si>
    <t xml:space="preserve">    765 - Krytina skládaná</t>
  </si>
  <si>
    <t xml:space="preserve">    766 - Konstrukce truhlářské</t>
  </si>
  <si>
    <t>N00 - Nepojmenované práce</t>
  </si>
  <si>
    <t xml:space="preserve">    N01 - Nepojmenovaný díl</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</si>
  <si>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</si>
  <si>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</si>
  <si>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</si>
  <si>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</si>
  <si>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</si>
  <si>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</si>
  <si>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</si>
  <si>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</si>
  <si>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</si>
  <si>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</si>
  <si>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</si>
  <si>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</si>
  <si>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</si>
  <si>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</si>
  <si>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</si>
  <si>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</si>
  <si>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</si>
  <si>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</si>
  <si>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</si>
  <si>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</si>
  <si>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181006114</t>
  </si>
  <si>
    <t>Rozprostření zemin tl vrstvy do 0,3 m schopných zúrodnění v rovině a sklonu do 1:5</t>
  </si>
  <si>
    <t>m2</t>
  </si>
  <si>
    <t>CS ÚRS 2019 01</t>
  </si>
  <si>
    <t>4</t>
  </si>
  <si>
    <t>1779494623</t>
  </si>
  <si>
    <t>PP</t>
  </si>
  <si>
    <t xml:space="preserve">Rozprostření zemin schopných zúrodnění  v rovině a ve sklonu do 1:5, tloušťka vrstvy přes 0,20 do 0,30 m</t>
  </si>
  <si>
    <t>VV</t>
  </si>
  <si>
    <t>21,40*11,00</t>
  </si>
  <si>
    <t>M</t>
  </si>
  <si>
    <t>10364100</t>
  </si>
  <si>
    <t>zemina pro terénní úpravy - tříděná</t>
  </si>
  <si>
    <t>t</t>
  </si>
  <si>
    <t>8</t>
  </si>
  <si>
    <t>1431834392</t>
  </si>
  <si>
    <t>235,40*0,30*2,00</t>
  </si>
  <si>
    <t>3</t>
  </si>
  <si>
    <t>181411131</t>
  </si>
  <si>
    <t>Založení parkového trávníku výsevem plochy do 1000 m2 v rovině a ve svahu do 1:5</t>
  </si>
  <si>
    <t>1548626997</t>
  </si>
  <si>
    <t>Založení trávníku na půdě předem připravené plochy do 1000 m2 výsevem včetně utažení parkového v rovině nebo na svahu do 1:5</t>
  </si>
  <si>
    <t>PSC</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</si>
  <si>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</si>
  <si>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t>
  </si>
  <si>
    <t>osivo směs travní parková</t>
  </si>
  <si>
    <t>kg</t>
  </si>
  <si>
    <t>-1437484255</t>
  </si>
  <si>
    <t>235,4*0,015 'Přepočtené koeficientem množství</t>
  </si>
  <si>
    <t>9</t>
  </si>
  <si>
    <t>Ostatní konstrukce a práce, bourání</t>
  </si>
  <si>
    <t>5</t>
  </si>
  <si>
    <t>962031132</t>
  </si>
  <si>
    <t>Bourání příček z cihel pálených na MVC tl do 100 mm</t>
  </si>
  <si>
    <t>-1023968799</t>
  </si>
  <si>
    <t xml:space="preserve">Bourání příček z cihel, tvárnic nebo příčkovek  z cihel pálených, plných nebo dutých na maltu vápennou nebo vápenocementovou, tl. do 100 mm</t>
  </si>
  <si>
    <t>1.NP</t>
  </si>
  <si>
    <t>(4,58+3,38*2+1,45+1,20*2)*3,00</t>
  </si>
  <si>
    <t>6</t>
  </si>
  <si>
    <t>962032314</t>
  </si>
  <si>
    <t>Bourání pilířů cihelných z dutých nebo plných cihel pálených i nepálených na jakoukoli maltu</t>
  </si>
  <si>
    <t>m3</t>
  </si>
  <si>
    <t>1375552482</t>
  </si>
  <si>
    <t xml:space="preserve">Bourání zdiva nadzákladového z cihel nebo tvárnic  pilířů cihelných průřezu do 0,36 m2</t>
  </si>
  <si>
    <t xml:space="preserve">Poznámka k souboru cen:_x000d_
1. Bourání pilířů o průřezu přes 0,36 m2 se oceňuje příslušnými cenami -2230, -2231, -2240, -2241,-2253 a -2254 jako bourání zdiva nadzákladového cihelného. </t>
  </si>
  <si>
    <t>komínové zdivo mimo střešní roviny</t>
  </si>
  <si>
    <t>0,50*0,50*6,00</t>
  </si>
  <si>
    <t>7</t>
  </si>
  <si>
    <t>962032631</t>
  </si>
  <si>
    <t>Bourání zdiva komínového nad střechou z cihel na MV nebo MVC</t>
  </si>
  <si>
    <t>-598011087</t>
  </si>
  <si>
    <t xml:space="preserve">Bourání zdiva nadzákladového z cihel nebo tvárnic  komínového z cihel pálených, šamotových nebo vápenopískových nad střechou na maltu vápennou nebo vápenocementovou</t>
  </si>
  <si>
    <t>0,50*0,50*3,50</t>
  </si>
  <si>
    <t>962084121</t>
  </si>
  <si>
    <t>Bourání příček deskových sádrových typu rabicka tl do 50 mm (heraklitových)</t>
  </si>
  <si>
    <t>-826999003</t>
  </si>
  <si>
    <t xml:space="preserve">Bourání zdiva příček nebo vybourání otvorů  deskových a sádrových potažených rabicovým pletivem nebo bez pletiva sádrokartonových bez kovové konstrukce, umakartových, sololitových, tl. do 50 mm (haraklitových)</t>
  </si>
  <si>
    <t>"uvnitř"(3,70*4+3,90+10,20+3,75*3+3,95+16,25+2,80+23,95+3,70+3,90+5,70)*3,00*2</t>
  </si>
  <si>
    <t>"obvod"(20,00+9,60)*2*3,00</t>
  </si>
  <si>
    <t>2.NP</t>
  </si>
  <si>
    <t>"uvnitř"(4,75+4,75+0,50*2+8,16+2,02+3,70+7,57+1,97+4,28*2+9,60+1,69+0,50*2+5,08+1,56+0,50*2+1,83+1,60)*3,00*2</t>
  </si>
  <si>
    <t>"obvod"(20,20+9,70)*2*3,00</t>
  </si>
  <si>
    <t>Součet</t>
  </si>
  <si>
    <t>965083122</t>
  </si>
  <si>
    <t>Odstranění násypů pod podlahami mezi trámy tl do 200 mm pl přes 2 m2</t>
  </si>
  <si>
    <t>1754512073</t>
  </si>
  <si>
    <t>Odstranění násypu mezi stropními trámy tl. do 200 mm, plochy přes 2 m2</t>
  </si>
  <si>
    <t>20,20*9,70*0,20-2,40*3,40*0,20</t>
  </si>
  <si>
    <t>968062354</t>
  </si>
  <si>
    <t>Vybourání dřevěných rámů oken dvojitých včetně křídel pl do 1 m2</t>
  </si>
  <si>
    <t>-1996651988</t>
  </si>
  <si>
    <t xml:space="preserve">Vybourání dřevěných rámů oken s křídly, dveřních zárubní, vrat, stěn, ostění nebo obkladů  rámů oken s křídly dvojitých, plochy do 1 m2</t>
  </si>
  <si>
    <t xml:space="preserve">Poznámka k souboru cen:_x000d_
1. V cenách -2244 až -2747 jsou započteny i náklady na vyvěšení křídel. </t>
  </si>
  <si>
    <t>0,80*1,00+1,30*0,76</t>
  </si>
  <si>
    <t>11</t>
  </si>
  <si>
    <t>968062355</t>
  </si>
  <si>
    <t>Vybourání dřevěných rámů oken dvojitých včetně křídel pl do 2 m2</t>
  </si>
  <si>
    <t>690601941</t>
  </si>
  <si>
    <t xml:space="preserve">Vybourání dřevěných rámů oken s křídly, dveřních zárubní, vrat, stěn, ostění nebo obkladů  rámů oken s křídly dvojitých, plochy do 2 m2</t>
  </si>
  <si>
    <t>1,30*1,30*13</t>
  </si>
  <si>
    <t>1,30*1,30*8</t>
  </si>
  <si>
    <t>12</t>
  </si>
  <si>
    <t>968062356</t>
  </si>
  <si>
    <t>Vybourání dřevěných rámů oken dvojitých včetně křídel pl do 4 m2</t>
  </si>
  <si>
    <t>-720661680</t>
  </si>
  <si>
    <t xml:space="preserve">Vybourání dřevěných rámů oken s křídly, dveřních zárubní, vrat, stěn, ostění nebo obkladů  rámů oken s křídly dvojitých, plochy do 4 m2</t>
  </si>
  <si>
    <t>1,50*1,50*3*2</t>
  </si>
  <si>
    <t>13</t>
  </si>
  <si>
    <t>968062455</t>
  </si>
  <si>
    <t>Vybourání dřevěných dveřních zárubní pl do 2 m2</t>
  </si>
  <si>
    <t>-967155642</t>
  </si>
  <si>
    <t xml:space="preserve">Vybourání dřevěných rámů oken s křídly, dveřních zárubní, vrat, stěn, ostění nebo obkladů  dveřních zárubní, plochy do 2 m2</t>
  </si>
  <si>
    <t>0,90*2,00*2</t>
  </si>
  <si>
    <t>14</t>
  </si>
  <si>
    <t>968062456</t>
  </si>
  <si>
    <t>Vybourání dřevěných dveřních zárubní pl přes 2 m2</t>
  </si>
  <si>
    <t>549303953</t>
  </si>
  <si>
    <t xml:space="preserve">Vybourání dřevěných rámů oken s křídly, dveřních zárubní, vrat, stěn, ostění nebo obkladů  dveřních zárubní, plochy přes 2 m2</t>
  </si>
  <si>
    <t>1,40*2,10</t>
  </si>
  <si>
    <t>968072455</t>
  </si>
  <si>
    <t>Vybourání kovových dveřních zárubní pl do 2 m2</t>
  </si>
  <si>
    <t>1283876030</t>
  </si>
  <si>
    <t xml:space="preserve">Vybourání kovových rámů oken s křídly, dveřních zárubní, vrat, stěn, ostění nebo obkladů  dveřních zárubní, plochy do 2 m2</t>
  </si>
  <si>
    <t xml:space="preserve">Poznámka k souboru cen:_x000d_
1. V cenách -2244 až -2559 jsou započteny i náklady na vyvěšení křídel. 2. Cenou -2641 se oceňuje i vybourání nosné ocelové konstrukce pro sádrokartonové příčky. </t>
  </si>
  <si>
    <t>0,80*2,00*9+0,60*2,00*5</t>
  </si>
  <si>
    <t>0,80*2,00*6+0,60*1,20*4</t>
  </si>
  <si>
    <t>16</t>
  </si>
  <si>
    <t>981011111</t>
  </si>
  <si>
    <t>Demolice budov dřevěných jednostranně obitých postupným rozebíráním</t>
  </si>
  <si>
    <t>-1468467582</t>
  </si>
  <si>
    <t xml:space="preserve">Demolice budov  postupným rozebíráním dřevěných lehkých jednostranně obitých</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</si>
  <si>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</si>
  <si>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20,40*10,00*6,00</t>
  </si>
  <si>
    <t>17</t>
  </si>
  <si>
    <t>981511116</t>
  </si>
  <si>
    <t>Demolice konstrukcí objektů z betonu prostého postupným rozebíráním</t>
  </si>
  <si>
    <t>-133008869</t>
  </si>
  <si>
    <t xml:space="preserve">Demolice konstrukcí objektů  postupným rozebíráním konstrukcí z betonu prostého</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</si>
  <si>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</si>
  <si>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20,40*10,00*0,30</t>
  </si>
  <si>
    <t>"základy"(20,40+9,20)*2*0,40*0,80+(9,20*2+10,00+3,70*3+3,75*3+16,10+5,60+2,80+3,70)*0,40*0,80</t>
  </si>
  <si>
    <t>997</t>
  </si>
  <si>
    <t>Přesun sutě</t>
  </si>
  <si>
    <t>18</t>
  </si>
  <si>
    <t>997006512</t>
  </si>
  <si>
    <t>Vodorovné doprava suti s naložením a složením na skládku do 1 km</t>
  </si>
  <si>
    <t>126763630</t>
  </si>
  <si>
    <t>Vodorovná doprava suti na skládku s naložením na dopravní prostředek a složením přes 100 m do 1 km</t>
  </si>
  <si>
    <t xml:space="preserve">Poznámka k souboru cen:_x000d_
1. Pro volbu ceny je rozhodující dopravní vzdálenost těžiště skládky a půdorysné plochy objektu. </t>
  </si>
  <si>
    <t>19</t>
  </si>
  <si>
    <t>997006519</t>
  </si>
  <si>
    <t>Příplatek k vodorovnému přemístění suti na skládku ZKD 1 km přes 1 km</t>
  </si>
  <si>
    <t>314568330</t>
  </si>
  <si>
    <t>Vodorovná doprava suti na skládku s naložením na dopravní prostředek a složením Příplatek k ceně za každý další i započatý 1 km</t>
  </si>
  <si>
    <t>538,54*6</t>
  </si>
  <si>
    <t>20</t>
  </si>
  <si>
    <t>997013801</t>
  </si>
  <si>
    <t>Poplatek za uložení na skládce (skládkovné) stavebního odpadu betonového kód odpadu 170 101</t>
  </si>
  <si>
    <t>-987023352</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</si>
  <si>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</si>
  <si>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</si>
  <si>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997013803</t>
  </si>
  <si>
    <t>Poplatek za uložení na skládce (skládkovné) stavebního odpadu cihelného kód odpadu 170 102</t>
  </si>
  <si>
    <t>597582204</t>
  </si>
  <si>
    <t>Poplatek za uložení stavebního odpadu na skládce (skládkovné) cihelného zatříděného do Katalogu odpadů pod kódem 170 102</t>
  </si>
  <si>
    <t>22</t>
  </si>
  <si>
    <t>997013807</t>
  </si>
  <si>
    <t>Poplatek za uložení na skládce (skládkovné) stavebního odpadu keramického kód odpadu 170 103</t>
  </si>
  <si>
    <t>1619335286</t>
  </si>
  <si>
    <t>Poplatek za uložení stavebního odpadu na skládce (skládkovné) z tašek a keramických výrobků zatříděného do Katalogu odpadů pod kódem 170 103</t>
  </si>
  <si>
    <t>23</t>
  </si>
  <si>
    <t>997013811</t>
  </si>
  <si>
    <t>Poplatek za uložení na skládce (skládkovné) stavebního odpadu dřevěného kód odpadu 170 201</t>
  </si>
  <si>
    <t>540100028</t>
  </si>
  <si>
    <t>Poplatek za uložení stavebního odpadu na skládce (skládkovné) dřevěného zatříděného do Katalogu odpadů pod kódem 170 201</t>
  </si>
  <si>
    <t>24</t>
  </si>
  <si>
    <t>997013814</t>
  </si>
  <si>
    <t>Poplatek za uložení na skládce (skládkovné) stavebního odpadu izolací kód odpadu 170 604</t>
  </si>
  <si>
    <t>91916564</t>
  </si>
  <si>
    <t>Poplatek za uložení stavebního odpadu na skládce (skládkovné) z izolačních materiálů zatříděného do Katalogu odpadů pod kódem 170 604</t>
  </si>
  <si>
    <t>25</t>
  </si>
  <si>
    <t>997013831</t>
  </si>
  <si>
    <t>Poplatek za uložení na skládce (skládkovné) stavebního odpadu směsného kód odpadu 170 904</t>
  </si>
  <si>
    <t>1296065077</t>
  </si>
  <si>
    <t>Poplatek za uložení stavebního odpadu na skládce (skládkovné) směsného stavebního a demoličního zatříděného do Katalogu odpadů pod kódem 170 904</t>
  </si>
  <si>
    <t>PSV</t>
  </si>
  <si>
    <t>Práce a dodávky PSV</t>
  </si>
  <si>
    <t>713</t>
  </si>
  <si>
    <t>Izolace tepelné</t>
  </si>
  <si>
    <t>26</t>
  </si>
  <si>
    <t>713110811</t>
  </si>
  <si>
    <t>Odstranění tepelné izolace stropů volně kladené z vláknitých materiálů tl do 100 mm</t>
  </si>
  <si>
    <t>1518721234</t>
  </si>
  <si>
    <t xml:space="preserve">Odstranění tepelné izolace běžných stavebních konstrukcí  z rohoží, pásů, dílců, desek, bloků stropů nebo podhledů volně kladených z vláknitých materiálů, tloušťka izolace do 100 mm</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</si>
  <si>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</si>
  <si>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"uvnitř"(3,70*4+3,90+10,20+3,75*3+3,95+16,25+2,80+23,95+3,70+3,90+5,70)*3,00</t>
  </si>
  <si>
    <t>"uvnitř"(4,75+4,75+0,50*2+8,16+2,02+3,70+7,57+1,97+4,28*2+9,60+1,69+0,50*2+5,08+1,56+0,50*2+1,83+1,60)*3,00</t>
  </si>
  <si>
    <t>20,20*9,70</t>
  </si>
  <si>
    <t>762</t>
  </si>
  <si>
    <t>Konstrukce tesařské</t>
  </si>
  <si>
    <t>27</t>
  </si>
  <si>
    <t>762214811</t>
  </si>
  <si>
    <t>Demontáž schodiště přímočarého nebo křivočarého š do 1,5 m s podstupnicemi</t>
  </si>
  <si>
    <t>m</t>
  </si>
  <si>
    <t>392641244</t>
  </si>
  <si>
    <t xml:space="preserve">Demontáž schodiště se zábradlím  přímočarých nebo křivočarých z prken nebo fošen s podstupnicemi, šířky přes 1,00 do 1,50 m</t>
  </si>
  <si>
    <t>3,50+2,80</t>
  </si>
  <si>
    <t>28</t>
  </si>
  <si>
    <t>762331812</t>
  </si>
  <si>
    <t>Demontáž vázaných kcí krovů z hranolů průřezové plochy do 224 cm2</t>
  </si>
  <si>
    <t>-1837593420</t>
  </si>
  <si>
    <t xml:space="preserve">Demontáž vázaných konstrukcí krovů sklonu do 60°  z hranolů, hranolků, fošen, průřezové plochy přes 120 do 224 cm2</t>
  </si>
  <si>
    <t>"pozednice"20,50*2+9,80+10,30</t>
  </si>
  <si>
    <t>"krokev"7,70*26*2</t>
  </si>
  <si>
    <t>"rozpěry"5*5</t>
  </si>
  <si>
    <t>"páseK"1,50*2*5*2</t>
  </si>
  <si>
    <t>29</t>
  </si>
  <si>
    <t>762331813</t>
  </si>
  <si>
    <t>Demontáž vázaných kcí krovů z hranolů průřezové plochy do 288 cm2</t>
  </si>
  <si>
    <t>-1513116503</t>
  </si>
  <si>
    <t xml:space="preserve">Demontáž vázaných konstrukcí krovů sklonu do 60°  z hranolů, hranolků, fošen, průřezové plochy přes 224 do 288 cm2</t>
  </si>
  <si>
    <t>"vaznice"20,50*2</t>
  </si>
  <si>
    <t>"sloupek"1,50*5*2</t>
  </si>
  <si>
    <t>30</t>
  </si>
  <si>
    <t>762342811</t>
  </si>
  <si>
    <t>Demontáž laťování střech z latí osové vzdálenosti do 0,22 m</t>
  </si>
  <si>
    <t>1752856858</t>
  </si>
  <si>
    <t xml:space="preserve">Demontáž bednění a laťování  laťování střech sklonu do 60° se všemi nadstřešními konstrukcemi, z latí průřezové plochy do 25 cm2 při osové vzdálenosti do 0,22 m</t>
  </si>
  <si>
    <t>20,60*7,70*2</t>
  </si>
  <si>
    <t>31</t>
  </si>
  <si>
    <t>762522811</t>
  </si>
  <si>
    <t>Demontáž podlah s polštáři z prken tloušťky do 32 mm</t>
  </si>
  <si>
    <t>2104903435</t>
  </si>
  <si>
    <t xml:space="preserve">Demontáž podlah  s polštáři z prken tl. do 32 mm</t>
  </si>
  <si>
    <t>20,20*9,70-2,40*3,40</t>
  </si>
  <si>
    <t>32</t>
  </si>
  <si>
    <t>762811811</t>
  </si>
  <si>
    <t>Demontáž záklopů stropů z hrubých prken tl do 32 mm</t>
  </si>
  <si>
    <t>797019901</t>
  </si>
  <si>
    <t xml:space="preserve">Demontáž záklopů stropů vrchních a zapuštěných  z hrubých prken, tl. do 32 mm</t>
  </si>
  <si>
    <t>20,00*9,60-2,40*3,40</t>
  </si>
  <si>
    <t>33</t>
  </si>
  <si>
    <t>762841812</t>
  </si>
  <si>
    <t>Demontáž podbíjení obkladů stropů a střech sklonu do 60° z hrubých prken s omítkou</t>
  </si>
  <si>
    <t>247968250</t>
  </si>
  <si>
    <t xml:space="preserve">Demontáž podbíjení obkladů stropů a střech sklonu do 60°  z hrubých prken tl. do 35 mm s omítkou</t>
  </si>
  <si>
    <t>765</t>
  </si>
  <si>
    <t>Krytina skládaná</t>
  </si>
  <si>
    <t>34</t>
  </si>
  <si>
    <t>765111801</t>
  </si>
  <si>
    <t>Demontáž krytiny keramické drážkové sklonu do 30° na sucho do suti</t>
  </si>
  <si>
    <t>1359270532</t>
  </si>
  <si>
    <t xml:space="preserve">Demontáž krytiny keramické  drážkové, sklonu do 30° na sucho do suti</t>
  </si>
  <si>
    <t>odpočet biobrovek</t>
  </si>
  <si>
    <t>-(10,30*3,30+9,80*3,30)</t>
  </si>
  <si>
    <t>35</t>
  </si>
  <si>
    <t>765111821</t>
  </si>
  <si>
    <t>Demontáž krytiny keramické hladké sklonu do 30° na sucho do suti</t>
  </si>
  <si>
    <t>-703181760</t>
  </si>
  <si>
    <t xml:space="preserve">Demontáž krytiny keramické  hladké (bobrovky), sklonu do 30° na sucho do suti</t>
  </si>
  <si>
    <t>10,30*3,30+9,80*3,30</t>
  </si>
  <si>
    <t>766</t>
  </si>
  <si>
    <t>Konstrukce truhlářské</t>
  </si>
  <si>
    <t>36</t>
  </si>
  <si>
    <t>766691911</t>
  </si>
  <si>
    <t>Vyvěšení nebo zavěšení dřevěných křídel oken pl do 1,5 m2</t>
  </si>
  <si>
    <t>kus</t>
  </si>
  <si>
    <t>-210849869</t>
  </si>
  <si>
    <t xml:space="preserve">Ostatní práce  vyvěšení nebo zavěšení křídel s případným uložením a opětovným zavěšením po provedení stavebních změn dřevěných okenních, plochy do 1,5 m2</t>
  </si>
  <si>
    <t xml:space="preserve">Poznámka k souboru cen:_x000d_
1. Ceny -1931 a -1932 lze užít jen pro křídlo mající současně obě jmenované funkce. </t>
  </si>
  <si>
    <t>1+1</t>
  </si>
  <si>
    <t>37</t>
  </si>
  <si>
    <t>766691912</t>
  </si>
  <si>
    <t>Vyvěšení nebo zavěšení dřevěných křídel oken pl přes 1,5 m2</t>
  </si>
  <si>
    <t>219321120</t>
  </si>
  <si>
    <t xml:space="preserve">Ostatní práce  vyvěšení nebo zavěšení křídel s případným uložením a opětovným zavěšením po provedení stavebních změn dřevěných okenních, plochy přes 1,5 m2</t>
  </si>
  <si>
    <t>8+6</t>
  </si>
  <si>
    <t>38</t>
  </si>
  <si>
    <t>766691914</t>
  </si>
  <si>
    <t>Vyvěšení nebo zavěšení dřevěných křídel dveří pl do 2 m2</t>
  </si>
  <si>
    <t>-845972341</t>
  </si>
  <si>
    <t xml:space="preserve">Ostatní práce  vyvěšení nebo zavěšení křídel s případným uložením a opětovným zavěšením po provedení stavebních změn dřevěných dveřních, plochy do 2 m2</t>
  </si>
  <si>
    <t>2+9+5</t>
  </si>
  <si>
    <t>6+4</t>
  </si>
  <si>
    <t>N00</t>
  </si>
  <si>
    <t>Nepojmenované práce</t>
  </si>
  <si>
    <t>N01</t>
  </si>
  <si>
    <t>Nepojmenovaný díl</t>
  </si>
  <si>
    <t>39</t>
  </si>
  <si>
    <t>030100</t>
  </si>
  <si>
    <t xml:space="preserve">Oplocení  staveniště</t>
  </si>
  <si>
    <t>kč</t>
  </si>
  <si>
    <t>1024</t>
  </si>
  <si>
    <t>746363950</t>
  </si>
  <si>
    <t>VRN</t>
  </si>
  <si>
    <t>Vedlejší rozpočtové náklady</t>
  </si>
  <si>
    <t>VRN3</t>
  </si>
  <si>
    <t>Zařízení staveniště</t>
  </si>
  <si>
    <t>40</t>
  </si>
  <si>
    <t>030001000</t>
  </si>
  <si>
    <t>Kč</t>
  </si>
  <si>
    <t>1722990592</t>
  </si>
  <si>
    <t>41</t>
  </si>
  <si>
    <t>0300010001</t>
  </si>
  <si>
    <t>Vypracování technologického postupu demoličních prací</t>
  </si>
  <si>
    <t>-1758703169</t>
  </si>
</sst>
</file>

<file path=xl/styles.xml><?xml version="1.0" encoding="utf-8"?>
<styleSheet xmlns="http://schemas.openxmlformats.org/spreadsheetml/2006/main">
  <numFmts count="3">
    <numFmt numFmtId="164" formatCode="#,##0.00%"/>
    <numFmt numFmtId="165" formatCode="dd\.mm\.yyyy"/>
    <numFmt numFmtId="166" formatCode="#,##0.0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4"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4"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1" customFormat="1" ht="24.96" customHeight="1">
      <c r="B4" s="21"/>
      <c r="C4" s="22"/>
      <c r="D4" s="23" t="s">
        <v>10</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11</v>
      </c>
      <c r="BE4" s="25" t="s">
        <v>12</v>
      </c>
      <c r="BS4" s="17" t="s">
        <v>6</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18</v>
      </c>
    </row>
    <row r="7" s="1" customFormat="1" ht="12" customHeight="1">
      <c r="B7" s="21"/>
      <c r="C7" s="22"/>
      <c r="D7" s="32" t="s">
        <v>19</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v>
      </c>
      <c r="AO7" s="22"/>
      <c r="AP7" s="22"/>
      <c r="AQ7" s="22"/>
      <c r="AR7" s="20"/>
      <c r="BE7" s="31"/>
      <c r="BS7" s="17" t="s">
        <v>8</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25</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26</v>
      </c>
    </row>
    <row r="10" s="1" customFormat="1" ht="12" customHeight="1">
      <c r="B10" s="21"/>
      <c r="C10" s="22"/>
      <c r="D10" s="32" t="s">
        <v>27</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28</v>
      </c>
      <c r="AL10" s="22"/>
      <c r="AM10" s="22"/>
      <c r="AN10" s="27" t="s">
        <v>1</v>
      </c>
      <c r="AO10" s="22"/>
      <c r="AP10" s="22"/>
      <c r="AQ10" s="22"/>
      <c r="AR10" s="20"/>
      <c r="BE10" s="31"/>
      <c r="BS10" s="17" t="s">
        <v>18</v>
      </c>
    </row>
    <row r="11" s="1" customFormat="1" ht="18.48"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1</v>
      </c>
      <c r="AO11" s="22"/>
      <c r="AP11" s="22"/>
      <c r="AQ11" s="22"/>
      <c r="AR11" s="20"/>
      <c r="BE11" s="31"/>
      <c r="BS11" s="17" t="s">
        <v>18</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18</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28</v>
      </c>
      <c r="AL13" s="22"/>
      <c r="AM13" s="22"/>
      <c r="AN13" s="34" t="s">
        <v>31</v>
      </c>
      <c r="AO13" s="22"/>
      <c r="AP13" s="22"/>
      <c r="AQ13" s="22"/>
      <c r="AR13" s="20"/>
      <c r="BE13" s="31"/>
      <c r="BS13" s="17" t="s">
        <v>18</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18</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32</v>
      </c>
    </row>
    <row r="16" s="1" customFormat="1" ht="12" customHeight="1">
      <c r="B16" s="21"/>
      <c r="C16" s="22"/>
      <c r="D16" s="32" t="s">
        <v>33</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28</v>
      </c>
      <c r="AL16" s="22"/>
      <c r="AM16" s="22"/>
      <c r="AN16" s="27" t="s">
        <v>1</v>
      </c>
      <c r="AO16" s="22"/>
      <c r="AP16" s="22"/>
      <c r="AQ16" s="22"/>
      <c r="AR16" s="20"/>
      <c r="BE16" s="31"/>
      <c r="BS16" s="17" t="s">
        <v>4</v>
      </c>
    </row>
    <row r="17" s="1" customFormat="1" ht="18.48"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28</v>
      </c>
      <c r="AL19" s="22"/>
      <c r="AM19" s="22"/>
      <c r="AN19" s="27" t="s">
        <v>1</v>
      </c>
      <c r="AO19" s="22"/>
      <c r="AP19" s="22"/>
      <c r="AQ19" s="22"/>
      <c r="AR19" s="20"/>
      <c r="BE19" s="31"/>
      <c r="BS19" s="17" t="s">
        <v>8</v>
      </c>
    </row>
    <row r="20" s="1" customFormat="1" ht="18.48" customHeight="1">
      <c r="B20" s="21"/>
      <c r="C20" s="22"/>
      <c r="D20" s="22"/>
      <c r="E20" s="27" t="s">
        <v>22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50</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51</v>
      </c>
      <c r="E60" s="42"/>
      <c r="F60" s="42"/>
      <c r="G60" s="42"/>
      <c r="H60" s="42"/>
      <c r="I60" s="42"/>
      <c r="J60" s="42"/>
      <c r="K60" s="42"/>
      <c r="L60" s="42"/>
      <c r="M60" s="42"/>
      <c r="N60" s="42"/>
      <c r="O60" s="42"/>
      <c r="P60" s="42"/>
      <c r="Q60" s="42"/>
      <c r="R60" s="42"/>
      <c r="S60" s="42"/>
      <c r="T60" s="42"/>
      <c r="U60" s="42"/>
      <c r="V60" s="64" t="s">
        <v>52</v>
      </c>
      <c r="W60" s="42"/>
      <c r="X60" s="42"/>
      <c r="Y60" s="42"/>
      <c r="Z60" s="42"/>
      <c r="AA60" s="42"/>
      <c r="AB60" s="42"/>
      <c r="AC60" s="42"/>
      <c r="AD60" s="42"/>
      <c r="AE60" s="42"/>
      <c r="AF60" s="42"/>
      <c r="AG60" s="42"/>
      <c r="AH60" s="64" t="s">
        <v>51</v>
      </c>
      <c r="AI60" s="42"/>
      <c r="AJ60" s="42"/>
      <c r="AK60" s="42"/>
      <c r="AL60" s="42"/>
      <c r="AM60" s="64" t="s">
        <v>52</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54</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51</v>
      </c>
      <c r="E75" s="42"/>
      <c r="F75" s="42"/>
      <c r="G75" s="42"/>
      <c r="H75" s="42"/>
      <c r="I75" s="42"/>
      <c r="J75" s="42"/>
      <c r="K75" s="42"/>
      <c r="L75" s="42"/>
      <c r="M75" s="42"/>
      <c r="N75" s="42"/>
      <c r="O75" s="42"/>
      <c r="P75" s="42"/>
      <c r="Q75" s="42"/>
      <c r="R75" s="42"/>
      <c r="S75" s="42"/>
      <c r="T75" s="42"/>
      <c r="U75" s="42"/>
      <c r="V75" s="64" t="s">
        <v>52</v>
      </c>
      <c r="W75" s="42"/>
      <c r="X75" s="42"/>
      <c r="Y75" s="42"/>
      <c r="Z75" s="42"/>
      <c r="AA75" s="42"/>
      <c r="AB75" s="42"/>
      <c r="AC75" s="42"/>
      <c r="AD75" s="42"/>
      <c r="AE75" s="42"/>
      <c r="AF75" s="42"/>
      <c r="AG75" s="42"/>
      <c r="AH75" s="64" t="s">
        <v>51</v>
      </c>
      <c r="AI75" s="42"/>
      <c r="AJ75" s="42"/>
      <c r="AK75" s="42"/>
      <c r="AL75" s="42"/>
      <c r="AM75" s="64" t="s">
        <v>52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2120</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2120 Klatovy DDM demolice pavilonu C</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21</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23</v>
      </c>
      <c r="AJ87" s="40"/>
      <c r="AK87" s="40"/>
      <c r="AL87" s="40"/>
      <c r="AM87" s="79" t="str">
        <f>IF(AN8= "","",AN8)</f>
        <v>1. 2. 2020</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27</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33</v>
      </c>
      <c r="AJ89" s="40"/>
      <c r="AK89" s="40"/>
      <c r="AL89" s="40"/>
      <c r="AM89" s="80" t="str">
        <f>IF(E17="","",E17)</f>
        <v xml:space="preserve"> </v>
      </c>
      <c r="AN89" s="71"/>
      <c r="AO89" s="71"/>
      <c r="AP89" s="71"/>
      <c r="AQ89" s="40"/>
      <c r="AR89" s="44"/>
      <c r="AS89" s="81" t="s">
        <v>56</v>
      </c>
      <c r="AT89" s="82"/>
      <c r="AU89" s="83"/>
      <c r="AV89" s="83"/>
      <c r="AW89" s="83"/>
      <c r="AX89" s="83"/>
      <c r="AY89" s="83"/>
      <c r="AZ89" s="83"/>
      <c r="BA89" s="83"/>
      <c r="BB89" s="83"/>
      <c r="BC89" s="83"/>
      <c r="BD89" s="84"/>
      <c r="BE89" s="38"/>
    </row>
    <row r="90" s="2" customFormat="1" ht="15.15" customHeight="1">
      <c r="A90" s="38"/>
      <c r="B90" s="39"/>
      <c r="C90" s="32" t="s">
        <v>30</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34</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57</v>
      </c>
      <c r="D92" s="94"/>
      <c r="E92" s="94"/>
      <c r="F92" s="94"/>
      <c r="G92" s="94"/>
      <c r="H92" s="95"/>
      <c r="I92" s="96" t="s">
        <v>58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59</v>
      </c>
      <c r="AH92" s="94"/>
      <c r="AI92" s="94"/>
      <c r="AJ92" s="94"/>
      <c r="AK92" s="94"/>
      <c r="AL92" s="94"/>
      <c r="AM92" s="94"/>
      <c r="AN92" s="96" t="s">
        <v>60</v>
      </c>
      <c r="AO92" s="94"/>
      <c r="AP92" s="98"/>
      <c r="AQ92" s="99" t="s">
        <v>61</v>
      </c>
      <c r="AR92" s="44"/>
      <c r="AS92" s="100" t="s">
        <v>62</v>
      </c>
      <c r="AT92" s="101" t="s">
        <v>63</v>
      </c>
      <c r="AU92" s="101" t="s">
        <v>64</v>
      </c>
      <c r="AV92" s="101" t="s">
        <v>65</v>
      </c>
      <c r="AW92" s="101" t="s">
        <v>66</v>
      </c>
      <c r="AX92" s="101" t="s">
        <v>67</v>
      </c>
      <c r="AY92" s="101" t="s">
        <v>68</v>
      </c>
      <c r="AZ92" s="101" t="s">
        <v>69</v>
      </c>
      <c r="BA92" s="101" t="s">
        <v>70</v>
      </c>
      <c r="BB92" s="101" t="s">
        <v>71</v>
      </c>
      <c r="BC92" s="101" t="s">
        <v>72</v>
      </c>
      <c r="BD92" s="102" t="s">
        <v>73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ROUND(AG95,2)</f>
        <v>0</v>
      </c>
      <c r="AH94" s="109"/>
      <c r="AI94" s="109"/>
      <c r="AJ94" s="109"/>
      <c r="AK94" s="109"/>
      <c r="AL94" s="109"/>
      <c r="AM94" s="109"/>
      <c r="AN94" s="110">
        <f>SUM(AG94,AT94)</f>
        <v>0</v>
      </c>
      <c r="AO94" s="110"/>
      <c r="AP94" s="110"/>
      <c r="AQ94" s="111" t="s">
        <v>1</v>
      </c>
      <c r="AR94" s="112"/>
      <c r="AS94" s="113">
        <f>ROUND(AS95,2)</f>
        <v>0</v>
      </c>
      <c r="AT94" s="114">
        <f>ROUND(SUM(AV94:AW94),0)</f>
        <v>0</v>
      </c>
      <c r="AU94" s="115">
        <f>ROUND(AU95,5)</f>
        <v>0</v>
      </c>
      <c r="AV94" s="114">
        <f>ROUND(AZ94*L29,0)</f>
        <v>0</v>
      </c>
      <c r="AW94" s="114">
        <f>ROUND(BA94*L30,0)</f>
        <v>0</v>
      </c>
      <c r="AX94" s="114">
        <f>ROUND(BB94*L29,0)</f>
        <v>0</v>
      </c>
      <c r="AY94" s="114">
        <f>ROUND(BC94*L30,0)</f>
        <v>0</v>
      </c>
      <c r="AZ94" s="114">
        <f>ROUND(AZ95,2)</f>
        <v>0</v>
      </c>
      <c r="BA94" s="114">
        <f>ROUND(BA95,2)</f>
        <v>0</v>
      </c>
      <c r="BB94" s="114">
        <f>ROUND(BB95,2)</f>
        <v>0</v>
      </c>
      <c r="BC94" s="114">
        <f>ROUND(BC95,2)</f>
        <v>0</v>
      </c>
      <c r="BD94" s="116">
        <f>ROUND(BD95,2)</f>
        <v>0</v>
      </c>
      <c r="BE94" s="6"/>
      <c r="BS94" s="117" t="s">
        <v>75</v>
      </c>
      <c r="BT94" s="117" t="s">
        <v>76</v>
      </c>
      <c r="BU94" s="118" t="s">
        <v>77</v>
      </c>
      <c r="BV94" s="117" t="s">
        <v>78</v>
      </c>
      <c r="BW94" s="117" t="s">
        <v>5</v>
      </c>
      <c r="BX94" s="117" t="s">
        <v>79</v>
      </c>
      <c r="CL94" s="117" t="s">
        <v>1</v>
      </c>
    </row>
    <row r="95" s="7" customFormat="1" ht="16.5" customHeight="1">
      <c r="A95" s="119" t="s">
        <v>80</v>
      </c>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'01 - SO 01 Demolice pavil...'!J30</f>
        <v>0</v>
      </c>
      <c r="AH95" s="123"/>
      <c r="AI95" s="123"/>
      <c r="AJ95" s="123"/>
      <c r="AK95" s="123"/>
      <c r="AL95" s="123"/>
      <c r="AM95" s="123"/>
      <c r="AN95" s="124">
        <f>SUM(AG95,AT95)</f>
        <v>0</v>
      </c>
      <c r="AO95" s="123"/>
      <c r="AP95" s="123"/>
      <c r="AQ95" s="125" t="s">
        <v>83</v>
      </c>
      <c r="AR95" s="126"/>
      <c r="AS95" s="127">
        <v>0</v>
      </c>
      <c r="AT95" s="128">
        <f>ROUND(SUM(AV95:AW95),0)</f>
        <v>0</v>
      </c>
      <c r="AU95" s="129">
        <f>'01 - SO 01 Demolice pavil...'!P129</f>
        <v>0</v>
      </c>
      <c r="AV95" s="128">
        <f>'01 - SO 01 Demolice pavil...'!J33</f>
        <v>0</v>
      </c>
      <c r="AW95" s="128">
        <f>'01 - SO 01 Demolice pavil...'!J34</f>
        <v>0</v>
      </c>
      <c r="AX95" s="128">
        <f>'01 - SO 01 Demolice pavil...'!J35</f>
        <v>0</v>
      </c>
      <c r="AY95" s="128">
        <f>'01 - SO 01 Demolice pavil...'!J36</f>
        <v>0</v>
      </c>
      <c r="AZ95" s="128">
        <f>'01 - SO 01 Demolice pavil...'!F33</f>
        <v>0</v>
      </c>
      <c r="BA95" s="128">
        <f>'01 - SO 01 Demolice pavil...'!F34</f>
        <v>0</v>
      </c>
      <c r="BB95" s="128">
        <f>'01 - SO 01 Demolice pavil...'!F35</f>
        <v>0</v>
      </c>
      <c r="BC95" s="128">
        <f>'01 - SO 01 Demolice pavil...'!F36</f>
        <v>0</v>
      </c>
      <c r="BD95" s="130">
        <f>'01 - SO 01 Demolice pavil...'!F37</f>
        <v>0</v>
      </c>
      <c r="BE95" s="7"/>
      <c r="BT95" s="131" t="s">
        <v>8</v>
      </c>
      <c r="BV95" s="131" t="s">
        <v>78</v>
      </c>
      <c r="BW95" s="131" t="s">
        <v>84</v>
      </c>
      <c r="BX95" s="131" t="s">
        <v>5</v>
      </c>
      <c r="CL95" s="131" t="s">
        <v>1</v>
      </c>
      <c r="CM95" s="131" t="s">
        <v>85</v>
      </c>
    </row>
    <row r="96" s="2" customFormat="1" ht="30" customHeight="1">
      <c r="A96" s="38"/>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4"/>
      <c r="AS96" s="38"/>
      <c r="AT96" s="38"/>
      <c r="AU96" s="38"/>
      <c r="AV96" s="38"/>
      <c r="AW96" s="38"/>
      <c r="AX96" s="38"/>
      <c r="AY96" s="38"/>
      <c r="AZ96" s="38"/>
      <c r="BA96" s="38"/>
      <c r="BB96" s="38"/>
      <c r="BC96" s="38"/>
      <c r="BD96" s="38"/>
      <c r="BE96" s="38"/>
    </row>
    <row r="97" s="2" customFormat="1" ht="6.96" customHeight="1">
      <c r="A97" s="38"/>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44"/>
      <c r="AS97" s="38"/>
      <c r="AT97" s="38"/>
      <c r="AU97" s="38"/>
      <c r="AV97" s="38"/>
      <c r="AW97" s="38"/>
      <c r="AX97" s="38"/>
      <c r="AY97" s="38"/>
      <c r="AZ97" s="38"/>
      <c r="BA97" s="38"/>
      <c r="BB97" s="38"/>
      <c r="BC97" s="38"/>
      <c r="BD97" s="38"/>
      <c r="BE97" s="38"/>
    </row>
  </sheetData>
  <sheetProtection sheet="1" formatColumns="0" formatRows="0" objects="1" scenarios="1" spinCount="100000" saltValue="j3FLLqeEKPSADYrdiV13DgzHUcsaBHlin0fbBpkL9Z6YqA9FtlsDkrgNqOuleNzgp+0z9f9BuugvukJklaYVsw==" hashValue="DZ5SIzTxppXrONHW6eFNlpPruCxgI7MedmZmYjpoGBtZUuOb/DXHs/0sGt/OWWiqjqkRg/ulpamEjhI8csFjDQ==" algorithmName="SHA-512" password="CC35"/>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01 - SO 01 Demolice pavil...'!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2"/>
      <c r="L2" s="1"/>
      <c r="M2" s="1"/>
      <c r="N2" s="1"/>
      <c r="O2" s="1"/>
      <c r="P2" s="1"/>
      <c r="Q2" s="1"/>
      <c r="R2" s="1"/>
      <c r="S2" s="1"/>
      <c r="T2" s="1"/>
      <c r="U2" s="1"/>
      <c r="V2" s="1"/>
      <c r="AT2" s="17" t="s">
        <v>84</v>
      </c>
    </row>
    <row r="3" s="1" customFormat="1" ht="6.96" customHeight="1">
      <c r="B3" s="133"/>
      <c r="C3" s="134"/>
      <c r="D3" s="134"/>
      <c r="E3" s="134"/>
      <c r="F3" s="134"/>
      <c r="G3" s="134"/>
      <c r="H3" s="134"/>
      <c r="I3" s="135"/>
      <c r="J3" s="134"/>
      <c r="K3" s="134"/>
      <c r="L3" s="20"/>
      <c r="AT3" s="17" t="s">
        <v>85</v>
      </c>
    </row>
    <row r="4" s="1" customFormat="1" ht="24.96" customHeight="1">
      <c r="B4" s="20"/>
      <c r="D4" s="136" t="s">
        <v>86</v>
      </c>
      <c r="I4" s="132"/>
      <c r="L4" s="20"/>
      <c r="M4" s="137" t="s">
        <v>11</v>
      </c>
      <c r="AT4" s="17" t="s">
        <v>4</v>
      </c>
    </row>
    <row r="5" s="1" customFormat="1" ht="6.96" customHeight="1">
      <c r="B5" s="20"/>
      <c r="I5" s="132"/>
      <c r="L5" s="20"/>
    </row>
    <row r="6" s="1" customFormat="1" ht="12" customHeight="1">
      <c r="B6" s="20"/>
      <c r="D6" s="138" t="s">
        <v>16</v>
      </c>
      <c r="I6" s="132"/>
      <c r="L6" s="20"/>
    </row>
    <row r="7" s="1" customFormat="1" ht="16.5" customHeight="1">
      <c r="B7" s="20"/>
      <c r="E7" s="139" t="str">
        <f>'Rekapitulace stavby'!K6</f>
        <v>2120 Klatovy DDM demolice pavilonu C</v>
      </c>
      <c r="F7" s="138"/>
      <c r="G7" s="138"/>
      <c r="H7" s="138"/>
      <c r="I7" s="132"/>
      <c r="L7" s="20"/>
    </row>
    <row r="8" s="2" customFormat="1" ht="12" customHeight="1">
      <c r="A8" s="38"/>
      <c r="B8" s="44"/>
      <c r="C8" s="38"/>
      <c r="D8" s="138" t="s">
        <v>87</v>
      </c>
      <c r="E8" s="38"/>
      <c r="F8" s="38"/>
      <c r="G8" s="38"/>
      <c r="H8" s="38"/>
      <c r="I8" s="140"/>
      <c r="J8" s="38"/>
      <c r="K8" s="38"/>
      <c r="L8" s="63"/>
      <c r="S8" s="38"/>
      <c r="T8" s="38"/>
      <c r="U8" s="38"/>
      <c r="V8" s="38"/>
      <c r="W8" s="38"/>
      <c r="X8" s="38"/>
      <c r="Y8" s="38"/>
      <c r="Z8" s="38"/>
      <c r="AA8" s="38"/>
      <c r="AB8" s="38"/>
      <c r="AC8" s="38"/>
      <c r="AD8" s="38"/>
      <c r="AE8" s="38"/>
    </row>
    <row r="9" s="2" customFormat="1" ht="16.5" customHeight="1">
      <c r="A9" s="38"/>
      <c r="B9" s="44"/>
      <c r="C9" s="38"/>
      <c r="D9" s="38"/>
      <c r="E9" s="141" t="s">
        <v>88</v>
      </c>
      <c r="F9" s="38"/>
      <c r="G9" s="38"/>
      <c r="H9" s="38"/>
      <c r="I9" s="140"/>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0"/>
      <c r="J10" s="38"/>
      <c r="K10" s="38"/>
      <c r="L10" s="63"/>
      <c r="S10" s="38"/>
      <c r="T10" s="38"/>
      <c r="U10" s="38"/>
      <c r="V10" s="38"/>
      <c r="W10" s="38"/>
      <c r="X10" s="38"/>
      <c r="Y10" s="38"/>
      <c r="Z10" s="38"/>
      <c r="AA10" s="38"/>
      <c r="AB10" s="38"/>
      <c r="AC10" s="38"/>
      <c r="AD10" s="38"/>
      <c r="AE10" s="38"/>
    </row>
    <row r="11" s="2" customFormat="1" ht="12" customHeight="1">
      <c r="A11" s="38"/>
      <c r="B11" s="44"/>
      <c r="C11" s="38"/>
      <c r="D11" s="138" t="s">
        <v>19</v>
      </c>
      <c r="E11" s="38"/>
      <c r="F11" s="142" t="s">
        <v>1</v>
      </c>
      <c r="G11" s="38"/>
      <c r="H11" s="38"/>
      <c r="I11" s="143" t="s">
        <v>20</v>
      </c>
      <c r="J11" s="142" t="s">
        <v>1</v>
      </c>
      <c r="K11" s="38"/>
      <c r="L11" s="63"/>
      <c r="S11" s="38"/>
      <c r="T11" s="38"/>
      <c r="U11" s="38"/>
      <c r="V11" s="38"/>
      <c r="W11" s="38"/>
      <c r="X11" s="38"/>
      <c r="Y11" s="38"/>
      <c r="Z11" s="38"/>
      <c r="AA11" s="38"/>
      <c r="AB11" s="38"/>
      <c r="AC11" s="38"/>
      <c r="AD11" s="38"/>
      <c r="AE11" s="38"/>
    </row>
    <row r="12" s="2" customFormat="1" ht="12" customHeight="1">
      <c r="A12" s="38"/>
      <c r="B12" s="44"/>
      <c r="C12" s="38"/>
      <c r="D12" s="138" t="s">
        <v>21</v>
      </c>
      <c r="E12" s="38"/>
      <c r="F12" s="142" t="s">
        <v>22</v>
      </c>
      <c r="G12" s="38"/>
      <c r="H12" s="38"/>
      <c r="I12" s="143" t="s">
        <v>23</v>
      </c>
      <c r="J12" s="144" t="str">
        <f>'Rekapitulace stavby'!AN8</f>
        <v>1. 2. 2020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0"/>
      <c r="J13" s="38"/>
      <c r="K13" s="38"/>
      <c r="L13" s="63"/>
      <c r="S13" s="38"/>
      <c r="T13" s="38"/>
      <c r="U13" s="38"/>
      <c r="V13" s="38"/>
      <c r="W13" s="38"/>
      <c r="X13" s="38"/>
      <c r="Y13" s="38"/>
      <c r="Z13" s="38"/>
      <c r="AA13" s="38"/>
      <c r="AB13" s="38"/>
      <c r="AC13" s="38"/>
      <c r="AD13" s="38"/>
      <c r="AE13" s="38"/>
    </row>
    <row r="14" s="2" customFormat="1" ht="12" customHeight="1">
      <c r="A14" s="38"/>
      <c r="B14" s="44"/>
      <c r="C14" s="38"/>
      <c r="D14" s="138" t="s">
        <v>27</v>
      </c>
      <c r="E14" s="38"/>
      <c r="F14" s="38"/>
      <c r="G14" s="38"/>
      <c r="H14" s="38"/>
      <c r="I14" s="143" t="s">
        <v>28</v>
      </c>
      <c r="J14" s="142"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2" t="str">
        <f>IF('Rekapitulace stavby'!E11="","",'Rekapitulace stavby'!E11)</f>
        <v xml:space="preserve"> </v>
      </c>
      <c r="F15" s="38"/>
      <c r="G15" s="38"/>
      <c r="H15" s="38"/>
      <c r="I15" s="143" t="s">
        <v>29</v>
      </c>
      <c r="J15" s="142"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0"/>
      <c r="J16" s="38"/>
      <c r="K16" s="38"/>
      <c r="L16" s="63"/>
      <c r="S16" s="38"/>
      <c r="T16" s="38"/>
      <c r="U16" s="38"/>
      <c r="V16" s="38"/>
      <c r="W16" s="38"/>
      <c r="X16" s="38"/>
      <c r="Y16" s="38"/>
      <c r="Z16" s="38"/>
      <c r="AA16" s="38"/>
      <c r="AB16" s="38"/>
      <c r="AC16" s="38"/>
      <c r="AD16" s="38"/>
      <c r="AE16" s="38"/>
    </row>
    <row r="17" s="2" customFormat="1" ht="12" customHeight="1">
      <c r="A17" s="38"/>
      <c r="B17" s="44"/>
      <c r="C17" s="38"/>
      <c r="D17" s="138" t="s">
        <v>30</v>
      </c>
      <c r="E17" s="38"/>
      <c r="F17" s="38"/>
      <c r="G17" s="38"/>
      <c r="H17" s="38"/>
      <c r="I17" s="143" t="s">
        <v>28</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2"/>
      <c r="G18" s="142"/>
      <c r="H18" s="142"/>
      <c r="I18" s="143" t="s">
        <v>29</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0"/>
      <c r="J19" s="38"/>
      <c r="K19" s="38"/>
      <c r="L19" s="63"/>
      <c r="S19" s="38"/>
      <c r="T19" s="38"/>
      <c r="U19" s="38"/>
      <c r="V19" s="38"/>
      <c r="W19" s="38"/>
      <c r="X19" s="38"/>
      <c r="Y19" s="38"/>
      <c r="Z19" s="38"/>
      <c r="AA19" s="38"/>
      <c r="AB19" s="38"/>
      <c r="AC19" s="38"/>
      <c r="AD19" s="38"/>
      <c r="AE19" s="38"/>
    </row>
    <row r="20" s="2" customFormat="1" ht="12" customHeight="1">
      <c r="A20" s="38"/>
      <c r="B20" s="44"/>
      <c r="C20" s="38"/>
      <c r="D20" s="138" t="s">
        <v>33</v>
      </c>
      <c r="E20" s="38"/>
      <c r="F20" s="38"/>
      <c r="G20" s="38"/>
      <c r="H20" s="38"/>
      <c r="I20" s="143" t="s">
        <v>28</v>
      </c>
      <c r="J20" s="142"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2" t="str">
        <f>IF('Rekapitulace stavby'!E17="","",'Rekapitulace stavby'!E17)</f>
        <v xml:space="preserve"> </v>
      </c>
      <c r="F21" s="38"/>
      <c r="G21" s="38"/>
      <c r="H21" s="38"/>
      <c r="I21" s="143" t="s">
        <v>29</v>
      </c>
      <c r="J21" s="142"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0"/>
      <c r="J22" s="38"/>
      <c r="K22" s="38"/>
      <c r="L22" s="63"/>
      <c r="S22" s="38"/>
      <c r="T22" s="38"/>
      <c r="U22" s="38"/>
      <c r="V22" s="38"/>
      <c r="W22" s="38"/>
      <c r="X22" s="38"/>
      <c r="Y22" s="38"/>
      <c r="Z22" s="38"/>
      <c r="AA22" s="38"/>
      <c r="AB22" s="38"/>
      <c r="AC22" s="38"/>
      <c r="AD22" s="38"/>
      <c r="AE22" s="38"/>
    </row>
    <row r="23" s="2" customFormat="1" ht="12" customHeight="1">
      <c r="A23" s="38"/>
      <c r="B23" s="44"/>
      <c r="C23" s="38"/>
      <c r="D23" s="138" t="s">
        <v>34</v>
      </c>
      <c r="E23" s="38"/>
      <c r="F23" s="38"/>
      <c r="G23" s="38"/>
      <c r="H23" s="38"/>
      <c r="I23" s="143" t="s">
        <v>28</v>
      </c>
      <c r="J23" s="142"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2" t="str">
        <f>IF('Rekapitulace stavby'!E20="","",'Rekapitulace stavby'!E20)</f>
        <v xml:space="preserve"> </v>
      </c>
      <c r="F24" s="38"/>
      <c r="G24" s="38"/>
      <c r="H24" s="38"/>
      <c r="I24" s="143" t="s">
        <v>29</v>
      </c>
      <c r="J24" s="142"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0"/>
      <c r="J25" s="38"/>
      <c r="K25" s="38"/>
      <c r="L25" s="63"/>
      <c r="S25" s="38"/>
      <c r="T25" s="38"/>
      <c r="U25" s="38"/>
      <c r="V25" s="38"/>
      <c r="W25" s="38"/>
      <c r="X25" s="38"/>
      <c r="Y25" s="38"/>
      <c r="Z25" s="38"/>
      <c r="AA25" s="38"/>
      <c r="AB25" s="38"/>
      <c r="AC25" s="38"/>
      <c r="AD25" s="38"/>
      <c r="AE25" s="38"/>
    </row>
    <row r="26" s="2" customFormat="1" ht="12" customHeight="1">
      <c r="A26" s="38"/>
      <c r="B26" s="44"/>
      <c r="C26" s="38"/>
      <c r="D26" s="138" t="s">
        <v>35</v>
      </c>
      <c r="E26" s="38"/>
      <c r="F26" s="38"/>
      <c r="G26" s="38"/>
      <c r="H26" s="38"/>
      <c r="I26" s="140"/>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140"/>
      <c r="J28" s="38"/>
      <c r="K28" s="38"/>
      <c r="L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1"/>
      <c r="J29" s="150"/>
      <c r="K29" s="150"/>
      <c r="L29" s="63"/>
      <c r="S29" s="38"/>
      <c r="T29" s="38"/>
      <c r="U29" s="38"/>
      <c r="V29" s="38"/>
      <c r="W29" s="38"/>
      <c r="X29" s="38"/>
      <c r="Y29" s="38"/>
      <c r="Z29" s="38"/>
      <c r="AA29" s="38"/>
      <c r="AB29" s="38"/>
      <c r="AC29" s="38"/>
      <c r="AD29" s="38"/>
      <c r="AE29" s="38"/>
    </row>
    <row r="30" s="2" customFormat="1" ht="25.44" customHeight="1">
      <c r="A30" s="38"/>
      <c r="B30" s="44"/>
      <c r="C30" s="38"/>
      <c r="D30" s="152" t="s">
        <v>36</v>
      </c>
      <c r="E30" s="38"/>
      <c r="F30" s="38"/>
      <c r="G30" s="38"/>
      <c r="H30" s="38"/>
      <c r="I30" s="140"/>
      <c r="J30" s="153">
        <f>ROUND(J129, 2)</f>
        <v>0</v>
      </c>
      <c r="K30" s="38"/>
      <c r="L30" s="63"/>
      <c r="S30" s="38"/>
      <c r="T30" s="38"/>
      <c r="U30" s="38"/>
      <c r="V30" s="38"/>
      <c r="W30" s="38"/>
      <c r="X30" s="38"/>
      <c r="Y30" s="38"/>
      <c r="Z30" s="38"/>
      <c r="AA30" s="38"/>
      <c r="AB30" s="38"/>
      <c r="AC30" s="38"/>
      <c r="AD30" s="38"/>
      <c r="AE30" s="38"/>
    </row>
    <row r="31" s="2" customFormat="1" ht="6.96" customHeight="1">
      <c r="A31" s="38"/>
      <c r="B31" s="44"/>
      <c r="C31" s="38"/>
      <c r="D31" s="150"/>
      <c r="E31" s="150"/>
      <c r="F31" s="150"/>
      <c r="G31" s="150"/>
      <c r="H31" s="150"/>
      <c r="I31" s="151"/>
      <c r="J31" s="150"/>
      <c r="K31" s="150"/>
      <c r="L31" s="63"/>
      <c r="S31" s="38"/>
      <c r="T31" s="38"/>
      <c r="U31" s="38"/>
      <c r="V31" s="38"/>
      <c r="W31" s="38"/>
      <c r="X31" s="38"/>
      <c r="Y31" s="38"/>
      <c r="Z31" s="38"/>
      <c r="AA31" s="38"/>
      <c r="AB31" s="38"/>
      <c r="AC31" s="38"/>
      <c r="AD31" s="38"/>
      <c r="AE31" s="38"/>
    </row>
    <row r="32" s="2" customFormat="1" ht="14.4" customHeight="1">
      <c r="A32" s="38"/>
      <c r="B32" s="44"/>
      <c r="C32" s="38"/>
      <c r="D32" s="38"/>
      <c r="E32" s="38"/>
      <c r="F32" s="154" t="s">
        <v>38</v>
      </c>
      <c r="G32" s="38"/>
      <c r="H32" s="38"/>
      <c r="I32" s="155" t="s">
        <v>37</v>
      </c>
      <c r="J32" s="154" t="s">
        <v>39</v>
      </c>
      <c r="K32" s="38"/>
      <c r="L32" s="63"/>
      <c r="S32" s="38"/>
      <c r="T32" s="38"/>
      <c r="U32" s="38"/>
      <c r="V32" s="38"/>
      <c r="W32" s="38"/>
      <c r="X32" s="38"/>
      <c r="Y32" s="38"/>
      <c r="Z32" s="38"/>
      <c r="AA32" s="38"/>
      <c r="AB32" s="38"/>
      <c r="AC32" s="38"/>
      <c r="AD32" s="38"/>
      <c r="AE32" s="38"/>
    </row>
    <row r="33" s="2" customFormat="1" ht="14.4" customHeight="1">
      <c r="A33" s="38"/>
      <c r="B33" s="44"/>
      <c r="C33" s="38"/>
      <c r="D33" s="156" t="s">
        <v>40</v>
      </c>
      <c r="E33" s="138" t="s">
        <v>41</v>
      </c>
      <c r="F33" s="157">
        <f>ROUND((SUM(BE129:BE336)),  2)</f>
        <v>0</v>
      </c>
      <c r="G33" s="38"/>
      <c r="H33" s="38"/>
      <c r="I33" s="158">
        <v>0.20999999999999999</v>
      </c>
      <c r="J33" s="157">
        <f>ROUND(((SUM(BE129:BE336))*I33),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38" t="s">
        <v>42</v>
      </c>
      <c r="F34" s="157">
        <f>ROUND((SUM(BF129:BF336)),  2)</f>
        <v>0</v>
      </c>
      <c r="G34" s="38"/>
      <c r="H34" s="38"/>
      <c r="I34" s="158">
        <v>0.14999999999999999</v>
      </c>
      <c r="J34" s="157">
        <f>ROUND(((SUM(BF129:BF336))*I34),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38" t="s">
        <v>43</v>
      </c>
      <c r="F35" s="157">
        <f>ROUND((SUM(BG129:BG336)),  2)</f>
        <v>0</v>
      </c>
      <c r="G35" s="38"/>
      <c r="H35" s="38"/>
      <c r="I35" s="158">
        <v>0.20999999999999999</v>
      </c>
      <c r="J35" s="157">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38" t="s">
        <v>44</v>
      </c>
      <c r="F36" s="157">
        <f>ROUND((SUM(BH129:BH336)),  2)</f>
        <v>0</v>
      </c>
      <c r="G36" s="38"/>
      <c r="H36" s="38"/>
      <c r="I36" s="158">
        <v>0.14999999999999999</v>
      </c>
      <c r="J36" s="157">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38" t="s">
        <v>45</v>
      </c>
      <c r="F37" s="157">
        <f>ROUND((SUM(BI129:BI336)),  2)</f>
        <v>0</v>
      </c>
      <c r="G37" s="38"/>
      <c r="H37" s="38"/>
      <c r="I37" s="158">
        <v>0</v>
      </c>
      <c r="J37" s="157">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0"/>
      <c r="J38" s="38"/>
      <c r="K38" s="38"/>
      <c r="L38" s="63"/>
      <c r="S38" s="38"/>
      <c r="T38" s="38"/>
      <c r="U38" s="38"/>
      <c r="V38" s="38"/>
      <c r="W38" s="38"/>
      <c r="X38" s="38"/>
      <c r="Y38" s="38"/>
      <c r="Z38" s="38"/>
      <c r="AA38" s="38"/>
      <c r="AB38" s="38"/>
      <c r="AC38" s="38"/>
      <c r="AD38" s="38"/>
      <c r="AE38" s="38"/>
    </row>
    <row r="39" s="2" customFormat="1" ht="25.44" customHeight="1">
      <c r="A39" s="38"/>
      <c r="B39" s="44"/>
      <c r="C39" s="159"/>
      <c r="D39" s="160" t="s">
        <v>46</v>
      </c>
      <c r="E39" s="161"/>
      <c r="F39" s="161"/>
      <c r="G39" s="162" t="s">
        <v>47</v>
      </c>
      <c r="H39" s="163" t="s">
        <v>48</v>
      </c>
      <c r="I39" s="164"/>
      <c r="J39" s="165">
        <f>SUM(J30:J37)</f>
        <v>0</v>
      </c>
      <c r="K39" s="166"/>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0"/>
      <c r="J40" s="38"/>
      <c r="K40" s="38"/>
      <c r="L40" s="63"/>
      <c r="S40" s="38"/>
      <c r="T40" s="38"/>
      <c r="U40" s="38"/>
      <c r="V40" s="38"/>
      <c r="W40" s="38"/>
      <c r="X40" s="38"/>
      <c r="Y40" s="38"/>
      <c r="Z40" s="38"/>
      <c r="AA40" s="38"/>
      <c r="AB40" s="38"/>
      <c r="AC40" s="38"/>
      <c r="AD40" s="38"/>
      <c r="AE40" s="38"/>
    </row>
    <row r="41" s="1" customFormat="1" ht="14.4" customHeight="1">
      <c r="B41" s="20"/>
      <c r="I41" s="132"/>
      <c r="L41" s="20"/>
    </row>
    <row r="42" s="1" customFormat="1" ht="14.4" customHeight="1">
      <c r="B42" s="20"/>
      <c r="I42" s="132"/>
      <c r="L42" s="20"/>
    </row>
    <row r="43" s="1" customFormat="1" ht="14.4" customHeight="1">
      <c r="B43" s="20"/>
      <c r="I43" s="132"/>
      <c r="L43" s="20"/>
    </row>
    <row r="44" s="1" customFormat="1" ht="14.4" customHeight="1">
      <c r="B44" s="20"/>
      <c r="I44" s="132"/>
      <c r="L44" s="20"/>
    </row>
    <row r="45" s="1" customFormat="1" ht="14.4" customHeight="1">
      <c r="B45" s="20"/>
      <c r="I45" s="132"/>
      <c r="L45" s="20"/>
    </row>
    <row r="46" s="1" customFormat="1" ht="14.4" customHeight="1">
      <c r="B46" s="20"/>
      <c r="I46" s="132"/>
      <c r="L46" s="20"/>
    </row>
    <row r="47" s="1" customFormat="1" ht="14.4" customHeight="1">
      <c r="B47" s="20"/>
      <c r="I47" s="132"/>
      <c r="L47" s="20"/>
    </row>
    <row r="48" s="1" customFormat="1" ht="14.4" customHeight="1">
      <c r="B48" s="20"/>
      <c r="I48" s="132"/>
      <c r="L48" s="20"/>
    </row>
    <row r="49" s="1" customFormat="1" ht="14.4" customHeight="1">
      <c r="B49" s="20"/>
      <c r="I49" s="132"/>
      <c r="L49" s="20"/>
    </row>
    <row r="50" s="2" customFormat="1" ht="14.4" customHeight="1">
      <c r="B50" s="63"/>
      <c r="D50" s="167" t="s">
        <v>49</v>
      </c>
      <c r="E50" s="168"/>
      <c r="F50" s="168"/>
      <c r="G50" s="167" t="s">
        <v>50</v>
      </c>
      <c r="H50" s="168"/>
      <c r="I50" s="169"/>
      <c r="J50" s="168"/>
      <c r="K50" s="168"/>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0" t="s">
        <v>51</v>
      </c>
      <c r="E61" s="171"/>
      <c r="F61" s="172" t="s">
        <v>52</v>
      </c>
      <c r="G61" s="170" t="s">
        <v>51</v>
      </c>
      <c r="H61" s="171"/>
      <c r="I61" s="173"/>
      <c r="J61" s="174" t="s">
        <v>52</v>
      </c>
      <c r="K61" s="171"/>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7" t="s">
        <v>53</v>
      </c>
      <c r="E65" s="175"/>
      <c r="F65" s="175"/>
      <c r="G65" s="167" t="s">
        <v>54</v>
      </c>
      <c r="H65" s="175"/>
      <c r="I65" s="176"/>
      <c r="J65" s="175"/>
      <c r="K65" s="175"/>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0" t="s">
        <v>51</v>
      </c>
      <c r="E76" s="171"/>
      <c r="F76" s="172" t="s">
        <v>52</v>
      </c>
      <c r="G76" s="170" t="s">
        <v>51</v>
      </c>
      <c r="H76" s="171"/>
      <c r="I76" s="173"/>
      <c r="J76" s="174" t="s">
        <v>52</v>
      </c>
      <c r="K76" s="171"/>
      <c r="L76" s="63"/>
      <c r="S76" s="38"/>
      <c r="T76" s="38"/>
      <c r="U76" s="38"/>
      <c r="V76" s="38"/>
      <c r="W76" s="38"/>
      <c r="X76" s="38"/>
      <c r="Y76" s="38"/>
      <c r="Z76" s="38"/>
      <c r="AA76" s="38"/>
      <c r="AB76" s="38"/>
      <c r="AC76" s="38"/>
      <c r="AD76" s="38"/>
      <c r="AE76" s="38"/>
    </row>
    <row r="77" s="2" customFormat="1" ht="14.4" customHeight="1">
      <c r="A77" s="38"/>
      <c r="B77" s="177"/>
      <c r="C77" s="178"/>
      <c r="D77" s="178"/>
      <c r="E77" s="178"/>
      <c r="F77" s="178"/>
      <c r="G77" s="178"/>
      <c r="H77" s="178"/>
      <c r="I77" s="179"/>
      <c r="J77" s="178"/>
      <c r="K77" s="178"/>
      <c r="L77" s="63"/>
      <c r="S77" s="38"/>
      <c r="T77" s="38"/>
      <c r="U77" s="38"/>
      <c r="V77" s="38"/>
      <c r="W77" s="38"/>
      <c r="X77" s="38"/>
      <c r="Y77" s="38"/>
      <c r="Z77" s="38"/>
      <c r="AA77" s="38"/>
      <c r="AB77" s="38"/>
      <c r="AC77" s="38"/>
      <c r="AD77" s="38"/>
      <c r="AE77" s="38"/>
    </row>
    <row r="81" s="2" customFormat="1" ht="6.96" customHeight="1">
      <c r="A81" s="38"/>
      <c r="B81" s="180"/>
      <c r="C81" s="181"/>
      <c r="D81" s="181"/>
      <c r="E81" s="181"/>
      <c r="F81" s="181"/>
      <c r="G81" s="181"/>
      <c r="H81" s="181"/>
      <c r="I81" s="182"/>
      <c r="J81" s="181"/>
      <c r="K81" s="181"/>
      <c r="L81" s="63"/>
      <c r="S81" s="38"/>
      <c r="T81" s="38"/>
      <c r="U81" s="38"/>
      <c r="V81" s="38"/>
      <c r="W81" s="38"/>
      <c r="X81" s="38"/>
      <c r="Y81" s="38"/>
      <c r="Z81" s="38"/>
      <c r="AA81" s="38"/>
      <c r="AB81" s="38"/>
      <c r="AC81" s="38"/>
      <c r="AD81" s="38"/>
      <c r="AE81" s="38"/>
    </row>
    <row r="82" s="2" customFormat="1" ht="24.96" customHeight="1">
      <c r="A82" s="38"/>
      <c r="B82" s="39"/>
      <c r="C82" s="23" t="s">
        <v>89</v>
      </c>
      <c r="D82" s="40"/>
      <c r="E82" s="40"/>
      <c r="F82" s="40"/>
      <c r="G82" s="40"/>
      <c r="H82" s="40"/>
      <c r="I82" s="1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2120 Klatovy DDM demolice pavilonu C</v>
      </c>
      <c r="F85" s="32"/>
      <c r="G85" s="32"/>
      <c r="H85" s="32"/>
      <c r="I85" s="140"/>
      <c r="J85" s="40"/>
      <c r="K85" s="40"/>
      <c r="L85" s="63"/>
      <c r="S85" s="38"/>
      <c r="T85" s="38"/>
      <c r="U85" s="38"/>
      <c r="V85" s="38"/>
      <c r="W85" s="38"/>
      <c r="X85" s="38"/>
      <c r="Y85" s="38"/>
      <c r="Z85" s="38"/>
      <c r="AA85" s="38"/>
      <c r="AB85" s="38"/>
      <c r="AC85" s="38"/>
      <c r="AD85" s="38"/>
      <c r="AE85" s="38"/>
    </row>
    <row r="86" s="2" customFormat="1" ht="12" customHeight="1">
      <c r="A86" s="38"/>
      <c r="B86" s="39"/>
      <c r="C86" s="32" t="s">
        <v>87</v>
      </c>
      <c r="D86" s="40"/>
      <c r="E86" s="40"/>
      <c r="F86" s="40"/>
      <c r="G86" s="40"/>
      <c r="H86" s="40"/>
      <c r="I86" s="1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01 - SO 01 Demolice pavilonu C</v>
      </c>
      <c r="F87" s="40"/>
      <c r="G87" s="40"/>
      <c r="H87" s="40"/>
      <c r="I87" s="1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0"/>
      <c r="J88" s="40"/>
      <c r="K88" s="40"/>
      <c r="L88" s="63"/>
      <c r="S88" s="38"/>
      <c r="T88" s="38"/>
      <c r="U88" s="38"/>
      <c r="V88" s="38"/>
      <c r="W88" s="38"/>
      <c r="X88" s="38"/>
      <c r="Y88" s="38"/>
      <c r="Z88" s="38"/>
      <c r="AA88" s="38"/>
      <c r="AB88" s="38"/>
      <c r="AC88" s="38"/>
      <c r="AD88" s="38"/>
      <c r="AE88" s="38"/>
    </row>
    <row r="89" s="2" customFormat="1" ht="12" customHeight="1">
      <c r="A89" s="38"/>
      <c r="B89" s="39"/>
      <c r="C89" s="32" t="s">
        <v>21</v>
      </c>
      <c r="D89" s="40"/>
      <c r="E89" s="40"/>
      <c r="F89" s="27" t="str">
        <f>F12</f>
        <v xml:space="preserve"> </v>
      </c>
      <c r="G89" s="40"/>
      <c r="H89" s="40"/>
      <c r="I89" s="143" t="s">
        <v>23</v>
      </c>
      <c r="J89" s="79" t="str">
        <f>IF(J12="","",J12)</f>
        <v>1. 2. 2020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0"/>
      <c r="J90" s="40"/>
      <c r="K90" s="40"/>
      <c r="L90" s="63"/>
      <c r="S90" s="38"/>
      <c r="T90" s="38"/>
      <c r="U90" s="38"/>
      <c r="V90" s="38"/>
      <c r="W90" s="38"/>
      <c r="X90" s="38"/>
      <c r="Y90" s="38"/>
      <c r="Z90" s="38"/>
      <c r="AA90" s="38"/>
      <c r="AB90" s="38"/>
      <c r="AC90" s="38"/>
      <c r="AD90" s="38"/>
      <c r="AE90" s="38"/>
    </row>
    <row r="91" s="2" customFormat="1" ht="15.15" customHeight="1">
      <c r="A91" s="38"/>
      <c r="B91" s="39"/>
      <c r="C91" s="32" t="s">
        <v>27</v>
      </c>
      <c r="D91" s="40"/>
      <c r="E91" s="40"/>
      <c r="F91" s="27" t="str">
        <f>E15</f>
        <v xml:space="preserve"> </v>
      </c>
      <c r="G91" s="40"/>
      <c r="H91" s="40"/>
      <c r="I91" s="143" t="s">
        <v>33</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43" t="s">
        <v>34</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0"/>
      <c r="J93" s="40"/>
      <c r="K93" s="40"/>
      <c r="L93" s="63"/>
      <c r="S93" s="38"/>
      <c r="T93" s="38"/>
      <c r="U93" s="38"/>
      <c r="V93" s="38"/>
      <c r="W93" s="38"/>
      <c r="X93" s="38"/>
      <c r="Y93" s="38"/>
      <c r="Z93" s="38"/>
      <c r="AA93" s="38"/>
      <c r="AB93" s="38"/>
      <c r="AC93" s="38"/>
      <c r="AD93" s="38"/>
      <c r="AE93" s="38"/>
    </row>
    <row r="94" s="2" customFormat="1" ht="29.28" customHeight="1">
      <c r="A94" s="38"/>
      <c r="B94" s="39"/>
      <c r="C94" s="184" t="s">
        <v>90</v>
      </c>
      <c r="D94" s="185"/>
      <c r="E94" s="185"/>
      <c r="F94" s="185"/>
      <c r="G94" s="185"/>
      <c r="H94" s="185"/>
      <c r="I94" s="186"/>
      <c r="J94" s="187" t="s">
        <v>91</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0"/>
      <c r="J95" s="40"/>
      <c r="K95" s="40"/>
      <c r="L95" s="63"/>
      <c r="S95" s="38"/>
      <c r="T95" s="38"/>
      <c r="U95" s="38"/>
      <c r="V95" s="38"/>
      <c r="W95" s="38"/>
      <c r="X95" s="38"/>
      <c r="Y95" s="38"/>
      <c r="Z95" s="38"/>
      <c r="AA95" s="38"/>
      <c r="AB95" s="38"/>
      <c r="AC95" s="38"/>
      <c r="AD95" s="38"/>
      <c r="AE95" s="38"/>
    </row>
    <row r="96" s="2" customFormat="1" ht="22.8" customHeight="1">
      <c r="A96" s="38"/>
      <c r="B96" s="39"/>
      <c r="C96" s="188" t="s">
        <v>92</v>
      </c>
      <c r="D96" s="40"/>
      <c r="E96" s="40"/>
      <c r="F96" s="40"/>
      <c r="G96" s="40"/>
      <c r="H96" s="40"/>
      <c r="I96" s="140"/>
      <c r="J96" s="110">
        <f>J129</f>
        <v>0</v>
      </c>
      <c r="K96" s="40"/>
      <c r="L96" s="63"/>
      <c r="S96" s="38"/>
      <c r="T96" s="38"/>
      <c r="U96" s="38"/>
      <c r="V96" s="38"/>
      <c r="W96" s="38"/>
      <c r="X96" s="38"/>
      <c r="Y96" s="38"/>
      <c r="Z96" s="38"/>
      <c r="AA96" s="38"/>
      <c r="AB96" s="38"/>
      <c r="AC96" s="38"/>
      <c r="AD96" s="38"/>
      <c r="AE96" s="38"/>
      <c r="AU96" s="17" t="s">
        <v>93</v>
      </c>
    </row>
    <row r="97" s="9" customFormat="1" ht="24.96" customHeight="1">
      <c r="A97" s="9"/>
      <c r="B97" s="189"/>
      <c r="C97" s="190"/>
      <c r="D97" s="191" t="s">
        <v>94</v>
      </c>
      <c r="E97" s="192"/>
      <c r="F97" s="192"/>
      <c r="G97" s="192"/>
      <c r="H97" s="192"/>
      <c r="I97" s="193"/>
      <c r="J97" s="194">
        <f>J130</f>
        <v>0</v>
      </c>
      <c r="K97" s="190"/>
      <c r="L97" s="195"/>
      <c r="S97" s="9"/>
      <c r="T97" s="9"/>
      <c r="U97" s="9"/>
      <c r="V97" s="9"/>
      <c r="W97" s="9"/>
      <c r="X97" s="9"/>
      <c r="Y97" s="9"/>
      <c r="Z97" s="9"/>
      <c r="AA97" s="9"/>
      <c r="AB97" s="9"/>
      <c r="AC97" s="9"/>
      <c r="AD97" s="9"/>
      <c r="AE97" s="9"/>
    </row>
    <row r="98" s="10" customFormat="1" ht="19.92" customHeight="1">
      <c r="A98" s="10"/>
      <c r="B98" s="196"/>
      <c r="C98" s="197"/>
      <c r="D98" s="198" t="s">
        <v>95</v>
      </c>
      <c r="E98" s="199"/>
      <c r="F98" s="199"/>
      <c r="G98" s="199"/>
      <c r="H98" s="199"/>
      <c r="I98" s="200"/>
      <c r="J98" s="201">
        <f>J131</f>
        <v>0</v>
      </c>
      <c r="K98" s="197"/>
      <c r="L98" s="202"/>
      <c r="S98" s="10"/>
      <c r="T98" s="10"/>
      <c r="U98" s="10"/>
      <c r="V98" s="10"/>
      <c r="W98" s="10"/>
      <c r="X98" s="10"/>
      <c r="Y98" s="10"/>
      <c r="Z98" s="10"/>
      <c r="AA98" s="10"/>
      <c r="AB98" s="10"/>
      <c r="AC98" s="10"/>
      <c r="AD98" s="10"/>
      <c r="AE98" s="10"/>
    </row>
    <row r="99" s="10" customFormat="1" ht="19.92" customHeight="1">
      <c r="A99" s="10"/>
      <c r="B99" s="196"/>
      <c r="C99" s="197"/>
      <c r="D99" s="198" t="s">
        <v>96</v>
      </c>
      <c r="E99" s="199"/>
      <c r="F99" s="199"/>
      <c r="G99" s="199"/>
      <c r="H99" s="199"/>
      <c r="I99" s="200"/>
      <c r="J99" s="201">
        <f>J145</f>
        <v>0</v>
      </c>
      <c r="K99" s="197"/>
      <c r="L99" s="202"/>
      <c r="S99" s="10"/>
      <c r="T99" s="10"/>
      <c r="U99" s="10"/>
      <c r="V99" s="10"/>
      <c r="W99" s="10"/>
      <c r="X99" s="10"/>
      <c r="Y99" s="10"/>
      <c r="Z99" s="10"/>
      <c r="AA99" s="10"/>
      <c r="AB99" s="10"/>
      <c r="AC99" s="10"/>
      <c r="AD99" s="10"/>
      <c r="AE99" s="10"/>
    </row>
    <row r="100" s="10" customFormat="1" ht="19.92" customHeight="1">
      <c r="A100" s="10"/>
      <c r="B100" s="196"/>
      <c r="C100" s="197"/>
      <c r="D100" s="198" t="s">
        <v>97</v>
      </c>
      <c r="E100" s="199"/>
      <c r="F100" s="199"/>
      <c r="G100" s="199"/>
      <c r="H100" s="199"/>
      <c r="I100" s="200"/>
      <c r="J100" s="201">
        <f>J218</f>
        <v>0</v>
      </c>
      <c r="K100" s="197"/>
      <c r="L100" s="202"/>
      <c r="S100" s="10"/>
      <c r="T100" s="10"/>
      <c r="U100" s="10"/>
      <c r="V100" s="10"/>
      <c r="W100" s="10"/>
      <c r="X100" s="10"/>
      <c r="Y100" s="10"/>
      <c r="Z100" s="10"/>
      <c r="AA100" s="10"/>
      <c r="AB100" s="10"/>
      <c r="AC100" s="10"/>
      <c r="AD100" s="10"/>
      <c r="AE100" s="10"/>
    </row>
    <row r="101" s="9" customFormat="1" ht="24.96" customHeight="1">
      <c r="A101" s="9"/>
      <c r="B101" s="189"/>
      <c r="C101" s="190"/>
      <c r="D101" s="191" t="s">
        <v>98</v>
      </c>
      <c r="E101" s="192"/>
      <c r="F101" s="192"/>
      <c r="G101" s="192"/>
      <c r="H101" s="192"/>
      <c r="I101" s="193"/>
      <c r="J101" s="194">
        <f>J244</f>
        <v>0</v>
      </c>
      <c r="K101" s="190"/>
      <c r="L101" s="195"/>
      <c r="S101" s="9"/>
      <c r="T101" s="9"/>
      <c r="U101" s="9"/>
      <c r="V101" s="9"/>
      <c r="W101" s="9"/>
      <c r="X101" s="9"/>
      <c r="Y101" s="9"/>
      <c r="Z101" s="9"/>
      <c r="AA101" s="9"/>
      <c r="AB101" s="9"/>
      <c r="AC101" s="9"/>
      <c r="AD101" s="9"/>
      <c r="AE101" s="9"/>
    </row>
    <row r="102" s="10" customFormat="1" ht="19.92" customHeight="1">
      <c r="A102" s="10"/>
      <c r="B102" s="196"/>
      <c r="C102" s="197"/>
      <c r="D102" s="198" t="s">
        <v>99</v>
      </c>
      <c r="E102" s="199"/>
      <c r="F102" s="199"/>
      <c r="G102" s="199"/>
      <c r="H102" s="199"/>
      <c r="I102" s="200"/>
      <c r="J102" s="201">
        <f>J245</f>
        <v>0</v>
      </c>
      <c r="K102" s="197"/>
      <c r="L102" s="202"/>
      <c r="S102" s="10"/>
      <c r="T102" s="10"/>
      <c r="U102" s="10"/>
      <c r="V102" s="10"/>
      <c r="W102" s="10"/>
      <c r="X102" s="10"/>
      <c r="Y102" s="10"/>
      <c r="Z102" s="10"/>
      <c r="AA102" s="10"/>
      <c r="AB102" s="10"/>
      <c r="AC102" s="10"/>
      <c r="AD102" s="10"/>
      <c r="AE102" s="10"/>
    </row>
    <row r="103" s="10" customFormat="1" ht="19.92" customHeight="1">
      <c r="A103" s="10"/>
      <c r="B103" s="196"/>
      <c r="C103" s="197"/>
      <c r="D103" s="198" t="s">
        <v>100</v>
      </c>
      <c r="E103" s="199"/>
      <c r="F103" s="199"/>
      <c r="G103" s="199"/>
      <c r="H103" s="199"/>
      <c r="I103" s="200"/>
      <c r="J103" s="201">
        <f>J258</f>
        <v>0</v>
      </c>
      <c r="K103" s="197"/>
      <c r="L103" s="202"/>
      <c r="S103" s="10"/>
      <c r="T103" s="10"/>
      <c r="U103" s="10"/>
      <c r="V103" s="10"/>
      <c r="W103" s="10"/>
      <c r="X103" s="10"/>
      <c r="Y103" s="10"/>
      <c r="Z103" s="10"/>
      <c r="AA103" s="10"/>
      <c r="AB103" s="10"/>
      <c r="AC103" s="10"/>
      <c r="AD103" s="10"/>
      <c r="AE103" s="10"/>
    </row>
    <row r="104" s="10" customFormat="1" ht="19.92" customHeight="1">
      <c r="A104" s="10"/>
      <c r="B104" s="196"/>
      <c r="C104" s="197"/>
      <c r="D104" s="198" t="s">
        <v>101</v>
      </c>
      <c r="E104" s="199"/>
      <c r="F104" s="199"/>
      <c r="G104" s="199"/>
      <c r="H104" s="199"/>
      <c r="I104" s="200"/>
      <c r="J104" s="201">
        <f>J295</f>
        <v>0</v>
      </c>
      <c r="K104" s="197"/>
      <c r="L104" s="202"/>
      <c r="S104" s="10"/>
      <c r="T104" s="10"/>
      <c r="U104" s="10"/>
      <c r="V104" s="10"/>
      <c r="W104" s="10"/>
      <c r="X104" s="10"/>
      <c r="Y104" s="10"/>
      <c r="Z104" s="10"/>
      <c r="AA104" s="10"/>
      <c r="AB104" s="10"/>
      <c r="AC104" s="10"/>
      <c r="AD104" s="10"/>
      <c r="AE104" s="10"/>
    </row>
    <row r="105" s="10" customFormat="1" ht="19.92" customHeight="1">
      <c r="A105" s="10"/>
      <c r="B105" s="196"/>
      <c r="C105" s="197"/>
      <c r="D105" s="198" t="s">
        <v>102</v>
      </c>
      <c r="E105" s="199"/>
      <c r="F105" s="199"/>
      <c r="G105" s="199"/>
      <c r="H105" s="199"/>
      <c r="I105" s="200"/>
      <c r="J105" s="201">
        <f>J305</f>
        <v>0</v>
      </c>
      <c r="K105" s="197"/>
      <c r="L105" s="202"/>
      <c r="S105" s="10"/>
      <c r="T105" s="10"/>
      <c r="U105" s="10"/>
      <c r="V105" s="10"/>
      <c r="W105" s="10"/>
      <c r="X105" s="10"/>
      <c r="Y105" s="10"/>
      <c r="Z105" s="10"/>
      <c r="AA105" s="10"/>
      <c r="AB105" s="10"/>
      <c r="AC105" s="10"/>
      <c r="AD105" s="10"/>
      <c r="AE105" s="10"/>
    </row>
    <row r="106" s="9" customFormat="1" ht="24.96" customHeight="1">
      <c r="A106" s="9"/>
      <c r="B106" s="189"/>
      <c r="C106" s="190"/>
      <c r="D106" s="191" t="s">
        <v>103</v>
      </c>
      <c r="E106" s="192"/>
      <c r="F106" s="192"/>
      <c r="G106" s="192"/>
      <c r="H106" s="192"/>
      <c r="I106" s="193"/>
      <c r="J106" s="194">
        <f>J327</f>
        <v>0</v>
      </c>
      <c r="K106" s="190"/>
      <c r="L106" s="195"/>
      <c r="S106" s="9"/>
      <c r="T106" s="9"/>
      <c r="U106" s="9"/>
      <c r="V106" s="9"/>
      <c r="W106" s="9"/>
      <c r="X106" s="9"/>
      <c r="Y106" s="9"/>
      <c r="Z106" s="9"/>
      <c r="AA106" s="9"/>
      <c r="AB106" s="9"/>
      <c r="AC106" s="9"/>
      <c r="AD106" s="9"/>
      <c r="AE106" s="9"/>
    </row>
    <row r="107" s="10" customFormat="1" ht="19.92" customHeight="1">
      <c r="A107" s="10"/>
      <c r="B107" s="196"/>
      <c r="C107" s="197"/>
      <c r="D107" s="198" t="s">
        <v>104</v>
      </c>
      <c r="E107" s="199"/>
      <c r="F107" s="199"/>
      <c r="G107" s="199"/>
      <c r="H107" s="199"/>
      <c r="I107" s="200"/>
      <c r="J107" s="201">
        <f>J328</f>
        <v>0</v>
      </c>
      <c r="K107" s="197"/>
      <c r="L107" s="202"/>
      <c r="S107" s="10"/>
      <c r="T107" s="10"/>
      <c r="U107" s="10"/>
      <c r="V107" s="10"/>
      <c r="W107" s="10"/>
      <c r="X107" s="10"/>
      <c r="Y107" s="10"/>
      <c r="Z107" s="10"/>
      <c r="AA107" s="10"/>
      <c r="AB107" s="10"/>
      <c r="AC107" s="10"/>
      <c r="AD107" s="10"/>
      <c r="AE107" s="10"/>
    </row>
    <row r="108" s="9" customFormat="1" ht="24.96" customHeight="1">
      <c r="A108" s="9"/>
      <c r="B108" s="189"/>
      <c r="C108" s="190"/>
      <c r="D108" s="191" t="s">
        <v>105</v>
      </c>
      <c r="E108" s="192"/>
      <c r="F108" s="192"/>
      <c r="G108" s="192"/>
      <c r="H108" s="192"/>
      <c r="I108" s="193"/>
      <c r="J108" s="194">
        <f>J331</f>
        <v>0</v>
      </c>
      <c r="K108" s="190"/>
      <c r="L108" s="195"/>
      <c r="S108" s="9"/>
      <c r="T108" s="9"/>
      <c r="U108" s="9"/>
      <c r="V108" s="9"/>
      <c r="W108" s="9"/>
      <c r="X108" s="9"/>
      <c r="Y108" s="9"/>
      <c r="Z108" s="9"/>
      <c r="AA108" s="9"/>
      <c r="AB108" s="9"/>
      <c r="AC108" s="9"/>
      <c r="AD108" s="9"/>
      <c r="AE108" s="9"/>
    </row>
    <row r="109" s="10" customFormat="1" ht="19.92" customHeight="1">
      <c r="A109" s="10"/>
      <c r="B109" s="196"/>
      <c r="C109" s="197"/>
      <c r="D109" s="198" t="s">
        <v>106</v>
      </c>
      <c r="E109" s="199"/>
      <c r="F109" s="199"/>
      <c r="G109" s="199"/>
      <c r="H109" s="199"/>
      <c r="I109" s="200"/>
      <c r="J109" s="201">
        <f>J332</f>
        <v>0</v>
      </c>
      <c r="K109" s="197"/>
      <c r="L109" s="202"/>
      <c r="S109" s="10"/>
      <c r="T109" s="10"/>
      <c r="U109" s="10"/>
      <c r="V109" s="10"/>
      <c r="W109" s="10"/>
      <c r="X109" s="10"/>
      <c r="Y109" s="10"/>
      <c r="Z109" s="10"/>
      <c r="AA109" s="10"/>
      <c r="AB109" s="10"/>
      <c r="AC109" s="10"/>
      <c r="AD109" s="10"/>
      <c r="AE109" s="10"/>
    </row>
    <row r="110" s="2" customFormat="1" ht="21.84" customHeight="1">
      <c r="A110" s="38"/>
      <c r="B110" s="39"/>
      <c r="C110" s="40"/>
      <c r="D110" s="40"/>
      <c r="E110" s="40"/>
      <c r="F110" s="40"/>
      <c r="G110" s="40"/>
      <c r="H110" s="40"/>
      <c r="I110" s="1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179"/>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182"/>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107</v>
      </c>
      <c r="D116" s="40"/>
      <c r="E116" s="40"/>
      <c r="F116" s="40"/>
      <c r="G116" s="40"/>
      <c r="H116" s="40"/>
      <c r="I116" s="1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1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1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83" t="str">
        <f>E7</f>
        <v>2120 Klatovy DDM demolice pavilonu C</v>
      </c>
      <c r="F119" s="32"/>
      <c r="G119" s="32"/>
      <c r="H119" s="32"/>
      <c r="I119" s="1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87</v>
      </c>
      <c r="D120" s="40"/>
      <c r="E120" s="40"/>
      <c r="F120" s="40"/>
      <c r="G120" s="40"/>
      <c r="H120" s="40"/>
      <c r="I120" s="1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E9</f>
        <v>01 - SO 01 Demolice pavilonu C</v>
      </c>
      <c r="F121" s="40"/>
      <c r="G121" s="40"/>
      <c r="H121" s="40"/>
      <c r="I121" s="1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1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21</v>
      </c>
      <c r="D123" s="40"/>
      <c r="E123" s="40"/>
      <c r="F123" s="27" t="str">
        <f>F12</f>
        <v xml:space="preserve"> </v>
      </c>
      <c r="G123" s="40"/>
      <c r="H123" s="40"/>
      <c r="I123" s="143" t="s">
        <v>23</v>
      </c>
      <c r="J123" s="79" t="str">
        <f>IF(J12="","",J12)</f>
        <v>1. 2. 2020</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1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27</v>
      </c>
      <c r="D125" s="40"/>
      <c r="E125" s="40"/>
      <c r="F125" s="27" t="str">
        <f>E15</f>
        <v xml:space="preserve"> </v>
      </c>
      <c r="G125" s="40"/>
      <c r="H125" s="40"/>
      <c r="I125" s="143" t="s">
        <v>33</v>
      </c>
      <c r="J125" s="36" t="str">
        <f>E21</f>
        <v xml:space="preserve"> </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30</v>
      </c>
      <c r="D126" s="40"/>
      <c r="E126" s="40"/>
      <c r="F126" s="27" t="str">
        <f>IF(E18="","",E18)</f>
        <v>Vyplň údaj</v>
      </c>
      <c r="G126" s="40"/>
      <c r="H126" s="40"/>
      <c r="I126" s="143" t="s">
        <v>34</v>
      </c>
      <c r="J126" s="36" t="str">
        <f>E24</f>
        <v xml:space="preserve"> </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140"/>
      <c r="J127" s="40"/>
      <c r="K127" s="40"/>
      <c r="L127" s="63"/>
      <c r="S127" s="38"/>
      <c r="T127" s="38"/>
      <c r="U127" s="38"/>
      <c r="V127" s="38"/>
      <c r="W127" s="38"/>
      <c r="X127" s="38"/>
      <c r="Y127" s="38"/>
      <c r="Z127" s="38"/>
      <c r="AA127" s="38"/>
      <c r="AB127" s="38"/>
      <c r="AC127" s="38"/>
      <c r="AD127" s="38"/>
      <c r="AE127" s="38"/>
    </row>
    <row r="128" s="11" customFormat="1" ht="29.28" customHeight="1">
      <c r="A128" s="203"/>
      <c r="B128" s="204"/>
      <c r="C128" s="205" t="s">
        <v>108</v>
      </c>
      <c r="D128" s="206" t="s">
        <v>61</v>
      </c>
      <c r="E128" s="206" t="s">
        <v>57</v>
      </c>
      <c r="F128" s="206" t="s">
        <v>58</v>
      </c>
      <c r="G128" s="206" t="s">
        <v>109</v>
      </c>
      <c r="H128" s="206" t="s">
        <v>110</v>
      </c>
      <c r="I128" s="207" t="s">
        <v>111</v>
      </c>
      <c r="J128" s="206" t="s">
        <v>91</v>
      </c>
      <c r="K128" s="208" t="s">
        <v>112</v>
      </c>
      <c r="L128" s="209"/>
      <c r="M128" s="100" t="s">
        <v>1</v>
      </c>
      <c r="N128" s="101" t="s">
        <v>40</v>
      </c>
      <c r="O128" s="101" t="s">
        <v>113</v>
      </c>
      <c r="P128" s="101" t="s">
        <v>114</v>
      </c>
      <c r="Q128" s="101" t="s">
        <v>115</v>
      </c>
      <c r="R128" s="101" t="s">
        <v>116</v>
      </c>
      <c r="S128" s="101" t="s">
        <v>117</v>
      </c>
      <c r="T128" s="102" t="s">
        <v>118</v>
      </c>
      <c r="U128" s="203"/>
      <c r="V128" s="203"/>
      <c r="W128" s="203"/>
      <c r="X128" s="203"/>
      <c r="Y128" s="203"/>
      <c r="Z128" s="203"/>
      <c r="AA128" s="203"/>
      <c r="AB128" s="203"/>
      <c r="AC128" s="203"/>
      <c r="AD128" s="203"/>
      <c r="AE128" s="203"/>
    </row>
    <row r="129" s="2" customFormat="1" ht="22.8" customHeight="1">
      <c r="A129" s="38"/>
      <c r="B129" s="39"/>
      <c r="C129" s="107" t="s">
        <v>119</v>
      </c>
      <c r="D129" s="40"/>
      <c r="E129" s="40"/>
      <c r="F129" s="40"/>
      <c r="G129" s="40"/>
      <c r="H129" s="40"/>
      <c r="I129" s="140"/>
      <c r="J129" s="210">
        <f>BK129</f>
        <v>0</v>
      </c>
      <c r="K129" s="40"/>
      <c r="L129" s="44"/>
      <c r="M129" s="103"/>
      <c r="N129" s="211"/>
      <c r="O129" s="104"/>
      <c r="P129" s="212">
        <f>P130+P244+P327+P331</f>
        <v>0</v>
      </c>
      <c r="Q129" s="104"/>
      <c r="R129" s="212">
        <f>R130+R244+R327+R331</f>
        <v>141.24353000000002</v>
      </c>
      <c r="S129" s="104"/>
      <c r="T129" s="213">
        <f>T130+T244+T327+T331</f>
        <v>538.53865099999996</v>
      </c>
      <c r="U129" s="38"/>
      <c r="V129" s="38"/>
      <c r="W129" s="38"/>
      <c r="X129" s="38"/>
      <c r="Y129" s="38"/>
      <c r="Z129" s="38"/>
      <c r="AA129" s="38"/>
      <c r="AB129" s="38"/>
      <c r="AC129" s="38"/>
      <c r="AD129" s="38"/>
      <c r="AE129" s="38"/>
      <c r="AT129" s="17" t="s">
        <v>75</v>
      </c>
      <c r="AU129" s="17" t="s">
        <v>93</v>
      </c>
      <c r="BK129" s="214">
        <f>BK130+BK244+BK327+BK331</f>
        <v>0</v>
      </c>
    </row>
    <row r="130" s="12" customFormat="1" ht="25.92" customHeight="1">
      <c r="A130" s="12"/>
      <c r="B130" s="215"/>
      <c r="C130" s="216"/>
      <c r="D130" s="217" t="s">
        <v>75</v>
      </c>
      <c r="E130" s="218" t="s">
        <v>120</v>
      </c>
      <c r="F130" s="218" t="s">
        <v>121</v>
      </c>
      <c r="G130" s="216"/>
      <c r="H130" s="216"/>
      <c r="I130" s="219"/>
      <c r="J130" s="220">
        <f>BK130</f>
        <v>0</v>
      </c>
      <c r="K130" s="216"/>
      <c r="L130" s="221"/>
      <c r="M130" s="222"/>
      <c r="N130" s="223"/>
      <c r="O130" s="223"/>
      <c r="P130" s="224">
        <f>P131+P145+P218</f>
        <v>0</v>
      </c>
      <c r="Q130" s="223"/>
      <c r="R130" s="224">
        <f>R131+R145+R218</f>
        <v>141.24353000000002</v>
      </c>
      <c r="S130" s="223"/>
      <c r="T130" s="225">
        <f>T131+T145+T218</f>
        <v>483.81468000000001</v>
      </c>
      <c r="U130" s="12"/>
      <c r="V130" s="12"/>
      <c r="W130" s="12"/>
      <c r="X130" s="12"/>
      <c r="Y130" s="12"/>
      <c r="Z130" s="12"/>
      <c r="AA130" s="12"/>
      <c r="AB130" s="12"/>
      <c r="AC130" s="12"/>
      <c r="AD130" s="12"/>
      <c r="AE130" s="12"/>
      <c r="AR130" s="226" t="s">
        <v>8</v>
      </c>
      <c r="AT130" s="227" t="s">
        <v>75</v>
      </c>
      <c r="AU130" s="227" t="s">
        <v>76</v>
      </c>
      <c r="AY130" s="226" t="s">
        <v>122</v>
      </c>
      <c r="BK130" s="228">
        <f>BK131+BK145+BK218</f>
        <v>0</v>
      </c>
    </row>
    <row r="131" s="12" customFormat="1" ht="22.8" customHeight="1">
      <c r="A131" s="12"/>
      <c r="B131" s="215"/>
      <c r="C131" s="216"/>
      <c r="D131" s="217" t="s">
        <v>75</v>
      </c>
      <c r="E131" s="229" t="s">
        <v>8</v>
      </c>
      <c r="F131" s="229" t="s">
        <v>123</v>
      </c>
      <c r="G131" s="216"/>
      <c r="H131" s="216"/>
      <c r="I131" s="219"/>
      <c r="J131" s="230">
        <f>BK131</f>
        <v>0</v>
      </c>
      <c r="K131" s="216"/>
      <c r="L131" s="221"/>
      <c r="M131" s="222"/>
      <c r="N131" s="223"/>
      <c r="O131" s="223"/>
      <c r="P131" s="224">
        <f>SUM(P132:P144)</f>
        <v>0</v>
      </c>
      <c r="Q131" s="223"/>
      <c r="R131" s="224">
        <f>SUM(R132:R144)</f>
        <v>141.24353000000002</v>
      </c>
      <c r="S131" s="223"/>
      <c r="T131" s="225">
        <f>SUM(T132:T144)</f>
        <v>0</v>
      </c>
      <c r="U131" s="12"/>
      <c r="V131" s="12"/>
      <c r="W131" s="12"/>
      <c r="X131" s="12"/>
      <c r="Y131" s="12"/>
      <c r="Z131" s="12"/>
      <c r="AA131" s="12"/>
      <c r="AB131" s="12"/>
      <c r="AC131" s="12"/>
      <c r="AD131" s="12"/>
      <c r="AE131" s="12"/>
      <c r="AR131" s="226" t="s">
        <v>8</v>
      </c>
      <c r="AT131" s="227" t="s">
        <v>75</v>
      </c>
      <c r="AU131" s="227" t="s">
        <v>8</v>
      </c>
      <c r="AY131" s="226" t="s">
        <v>122</v>
      </c>
      <c r="BK131" s="228">
        <f>SUM(BK132:BK144)</f>
        <v>0</v>
      </c>
    </row>
    <row r="132" s="2" customFormat="1" ht="16.5" customHeight="1">
      <c r="A132" s="38"/>
      <c r="B132" s="39"/>
      <c r="C132" s="231" t="s">
        <v>8</v>
      </c>
      <c r="D132" s="231" t="s">
        <v>124</v>
      </c>
      <c r="E132" s="232" t="s">
        <v>125</v>
      </c>
      <c r="F132" s="233" t="s">
        <v>126</v>
      </c>
      <c r="G132" s="234" t="s">
        <v>127</v>
      </c>
      <c r="H132" s="235">
        <v>235.40000000000001</v>
      </c>
      <c r="I132" s="236"/>
      <c r="J132" s="235">
        <f>ROUND(I132*H132,0)</f>
        <v>0</v>
      </c>
      <c r="K132" s="233" t="s">
        <v>128</v>
      </c>
      <c r="L132" s="44"/>
      <c r="M132" s="237" t="s">
        <v>1</v>
      </c>
      <c r="N132" s="238" t="s">
        <v>41</v>
      </c>
      <c r="O132" s="91"/>
      <c r="P132" s="239">
        <f>O132*H132</f>
        <v>0</v>
      </c>
      <c r="Q132" s="239">
        <v>0</v>
      </c>
      <c r="R132" s="239">
        <f>Q132*H132</f>
        <v>0</v>
      </c>
      <c r="S132" s="239">
        <v>0</v>
      </c>
      <c r="T132" s="240">
        <f>S132*H132</f>
        <v>0</v>
      </c>
      <c r="U132" s="38"/>
      <c r="V132" s="38"/>
      <c r="W132" s="38"/>
      <c r="X132" s="38"/>
      <c r="Y132" s="38"/>
      <c r="Z132" s="38"/>
      <c r="AA132" s="38"/>
      <c r="AB132" s="38"/>
      <c r="AC132" s="38"/>
      <c r="AD132" s="38"/>
      <c r="AE132" s="38"/>
      <c r="AR132" s="241" t="s">
        <v>129</v>
      </c>
      <c r="AT132" s="241" t="s">
        <v>124</v>
      </c>
      <c r="AU132" s="241" t="s">
        <v>85</v>
      </c>
      <c r="AY132" s="17" t="s">
        <v>122</v>
      </c>
      <c r="BE132" s="242">
        <f>IF(N132="základní",J132,0)</f>
        <v>0</v>
      </c>
      <c r="BF132" s="242">
        <f>IF(N132="snížená",J132,0)</f>
        <v>0</v>
      </c>
      <c r="BG132" s="242">
        <f>IF(N132="zákl. přenesená",J132,0)</f>
        <v>0</v>
      </c>
      <c r="BH132" s="242">
        <f>IF(N132="sníž. přenesená",J132,0)</f>
        <v>0</v>
      </c>
      <c r="BI132" s="242">
        <f>IF(N132="nulová",J132,0)</f>
        <v>0</v>
      </c>
      <c r="BJ132" s="17" t="s">
        <v>8</v>
      </c>
      <c r="BK132" s="242">
        <f>ROUND(I132*H132,0)</f>
        <v>0</v>
      </c>
      <c r="BL132" s="17" t="s">
        <v>129</v>
      </c>
      <c r="BM132" s="241" t="s">
        <v>130</v>
      </c>
    </row>
    <row r="133" s="2" customFormat="1">
      <c r="A133" s="38"/>
      <c r="B133" s="39"/>
      <c r="C133" s="40"/>
      <c r="D133" s="243" t="s">
        <v>131</v>
      </c>
      <c r="E133" s="40"/>
      <c r="F133" s="244" t="s">
        <v>132</v>
      </c>
      <c r="G133" s="40"/>
      <c r="H133" s="40"/>
      <c r="I133" s="140"/>
      <c r="J133" s="40"/>
      <c r="K133" s="40"/>
      <c r="L133" s="44"/>
      <c r="M133" s="245"/>
      <c r="N133" s="246"/>
      <c r="O133" s="91"/>
      <c r="P133" s="91"/>
      <c r="Q133" s="91"/>
      <c r="R133" s="91"/>
      <c r="S133" s="91"/>
      <c r="T133" s="92"/>
      <c r="U133" s="38"/>
      <c r="V133" s="38"/>
      <c r="W133" s="38"/>
      <c r="X133" s="38"/>
      <c r="Y133" s="38"/>
      <c r="Z133" s="38"/>
      <c r="AA133" s="38"/>
      <c r="AB133" s="38"/>
      <c r="AC133" s="38"/>
      <c r="AD133" s="38"/>
      <c r="AE133" s="38"/>
      <c r="AT133" s="17" t="s">
        <v>131</v>
      </c>
      <c r="AU133" s="17" t="s">
        <v>85</v>
      </c>
    </row>
    <row r="134" s="13" customFormat="1">
      <c r="A134" s="13"/>
      <c r="B134" s="247"/>
      <c r="C134" s="248"/>
      <c r="D134" s="243" t="s">
        <v>133</v>
      </c>
      <c r="E134" s="249" t="s">
        <v>1</v>
      </c>
      <c r="F134" s="250" t="s">
        <v>134</v>
      </c>
      <c r="G134" s="248"/>
      <c r="H134" s="251">
        <v>235.40000000000001</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133</v>
      </c>
      <c r="AU134" s="257" t="s">
        <v>85</v>
      </c>
      <c r="AV134" s="13" t="s">
        <v>85</v>
      </c>
      <c r="AW134" s="13" t="s">
        <v>32</v>
      </c>
      <c r="AX134" s="13" t="s">
        <v>8</v>
      </c>
      <c r="AY134" s="257" t="s">
        <v>122</v>
      </c>
    </row>
    <row r="135" s="2" customFormat="1" ht="16.5" customHeight="1">
      <c r="A135" s="38"/>
      <c r="B135" s="39"/>
      <c r="C135" s="258" t="s">
        <v>85</v>
      </c>
      <c r="D135" s="258" t="s">
        <v>135</v>
      </c>
      <c r="E135" s="259" t="s">
        <v>136</v>
      </c>
      <c r="F135" s="260" t="s">
        <v>137</v>
      </c>
      <c r="G135" s="261" t="s">
        <v>138</v>
      </c>
      <c r="H135" s="262">
        <v>141.24000000000001</v>
      </c>
      <c r="I135" s="263"/>
      <c r="J135" s="262">
        <f>ROUND(I135*H135,0)</f>
        <v>0</v>
      </c>
      <c r="K135" s="260" t="s">
        <v>128</v>
      </c>
      <c r="L135" s="264"/>
      <c r="M135" s="265" t="s">
        <v>1</v>
      </c>
      <c r="N135" s="266" t="s">
        <v>41</v>
      </c>
      <c r="O135" s="91"/>
      <c r="P135" s="239">
        <f>O135*H135</f>
        <v>0</v>
      </c>
      <c r="Q135" s="239">
        <v>1</v>
      </c>
      <c r="R135" s="239">
        <f>Q135*H135</f>
        <v>141.24000000000001</v>
      </c>
      <c r="S135" s="239">
        <v>0</v>
      </c>
      <c r="T135" s="240">
        <f>S135*H135</f>
        <v>0</v>
      </c>
      <c r="U135" s="38"/>
      <c r="V135" s="38"/>
      <c r="W135" s="38"/>
      <c r="X135" s="38"/>
      <c r="Y135" s="38"/>
      <c r="Z135" s="38"/>
      <c r="AA135" s="38"/>
      <c r="AB135" s="38"/>
      <c r="AC135" s="38"/>
      <c r="AD135" s="38"/>
      <c r="AE135" s="38"/>
      <c r="AR135" s="241" t="s">
        <v>139</v>
      </c>
      <c r="AT135" s="241" t="s">
        <v>135</v>
      </c>
      <c r="AU135" s="241" t="s">
        <v>85</v>
      </c>
      <c r="AY135" s="17" t="s">
        <v>122</v>
      </c>
      <c r="BE135" s="242">
        <f>IF(N135="základní",J135,0)</f>
        <v>0</v>
      </c>
      <c r="BF135" s="242">
        <f>IF(N135="snížená",J135,0)</f>
        <v>0</v>
      </c>
      <c r="BG135" s="242">
        <f>IF(N135="zákl. přenesená",J135,0)</f>
        <v>0</v>
      </c>
      <c r="BH135" s="242">
        <f>IF(N135="sníž. přenesená",J135,0)</f>
        <v>0</v>
      </c>
      <c r="BI135" s="242">
        <f>IF(N135="nulová",J135,0)</f>
        <v>0</v>
      </c>
      <c r="BJ135" s="17" t="s">
        <v>8</v>
      </c>
      <c r="BK135" s="242">
        <f>ROUND(I135*H135,0)</f>
        <v>0</v>
      </c>
      <c r="BL135" s="17" t="s">
        <v>129</v>
      </c>
      <c r="BM135" s="241" t="s">
        <v>140</v>
      </c>
    </row>
    <row r="136" s="2" customFormat="1">
      <c r="A136" s="38"/>
      <c r="B136" s="39"/>
      <c r="C136" s="40"/>
      <c r="D136" s="243" t="s">
        <v>131</v>
      </c>
      <c r="E136" s="40"/>
      <c r="F136" s="244" t="s">
        <v>137</v>
      </c>
      <c r="G136" s="40"/>
      <c r="H136" s="40"/>
      <c r="I136" s="140"/>
      <c r="J136" s="40"/>
      <c r="K136" s="40"/>
      <c r="L136" s="44"/>
      <c r="M136" s="245"/>
      <c r="N136" s="246"/>
      <c r="O136" s="91"/>
      <c r="P136" s="91"/>
      <c r="Q136" s="91"/>
      <c r="R136" s="91"/>
      <c r="S136" s="91"/>
      <c r="T136" s="92"/>
      <c r="U136" s="38"/>
      <c r="V136" s="38"/>
      <c r="W136" s="38"/>
      <c r="X136" s="38"/>
      <c r="Y136" s="38"/>
      <c r="Z136" s="38"/>
      <c r="AA136" s="38"/>
      <c r="AB136" s="38"/>
      <c r="AC136" s="38"/>
      <c r="AD136" s="38"/>
      <c r="AE136" s="38"/>
      <c r="AT136" s="17" t="s">
        <v>131</v>
      </c>
      <c r="AU136" s="17" t="s">
        <v>85</v>
      </c>
    </row>
    <row r="137" s="13" customFormat="1">
      <c r="A137" s="13"/>
      <c r="B137" s="247"/>
      <c r="C137" s="248"/>
      <c r="D137" s="243" t="s">
        <v>133</v>
      </c>
      <c r="E137" s="249" t="s">
        <v>1</v>
      </c>
      <c r="F137" s="250" t="s">
        <v>141</v>
      </c>
      <c r="G137" s="248"/>
      <c r="H137" s="251">
        <v>141.24000000000001</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133</v>
      </c>
      <c r="AU137" s="257" t="s">
        <v>85</v>
      </c>
      <c r="AV137" s="13" t="s">
        <v>85</v>
      </c>
      <c r="AW137" s="13" t="s">
        <v>32</v>
      </c>
      <c r="AX137" s="13" t="s">
        <v>8</v>
      </c>
      <c r="AY137" s="257" t="s">
        <v>122</v>
      </c>
    </row>
    <row r="138" s="2" customFormat="1" ht="16.5" customHeight="1">
      <c r="A138" s="38"/>
      <c r="B138" s="39"/>
      <c r="C138" s="231" t="s">
        <v>142</v>
      </c>
      <c r="D138" s="231" t="s">
        <v>124</v>
      </c>
      <c r="E138" s="232" t="s">
        <v>143</v>
      </c>
      <c r="F138" s="233" t="s">
        <v>144</v>
      </c>
      <c r="G138" s="234" t="s">
        <v>127</v>
      </c>
      <c r="H138" s="235">
        <v>235.40000000000001</v>
      </c>
      <c r="I138" s="236"/>
      <c r="J138" s="235">
        <f>ROUND(I138*H138,0)</f>
        <v>0</v>
      </c>
      <c r="K138" s="233" t="s">
        <v>128</v>
      </c>
      <c r="L138" s="44"/>
      <c r="M138" s="237" t="s">
        <v>1</v>
      </c>
      <c r="N138" s="238" t="s">
        <v>41</v>
      </c>
      <c r="O138" s="91"/>
      <c r="P138" s="239">
        <f>O138*H138</f>
        <v>0</v>
      </c>
      <c r="Q138" s="239">
        <v>0</v>
      </c>
      <c r="R138" s="239">
        <f>Q138*H138</f>
        <v>0</v>
      </c>
      <c r="S138" s="239">
        <v>0</v>
      </c>
      <c r="T138" s="240">
        <f>S138*H138</f>
        <v>0</v>
      </c>
      <c r="U138" s="38"/>
      <c r="V138" s="38"/>
      <c r="W138" s="38"/>
      <c r="X138" s="38"/>
      <c r="Y138" s="38"/>
      <c r="Z138" s="38"/>
      <c r="AA138" s="38"/>
      <c r="AB138" s="38"/>
      <c r="AC138" s="38"/>
      <c r="AD138" s="38"/>
      <c r="AE138" s="38"/>
      <c r="AR138" s="241" t="s">
        <v>129</v>
      </c>
      <c r="AT138" s="241" t="s">
        <v>124</v>
      </c>
      <c r="AU138" s="241" t="s">
        <v>85</v>
      </c>
      <c r="AY138" s="17" t="s">
        <v>122</v>
      </c>
      <c r="BE138" s="242">
        <f>IF(N138="základní",J138,0)</f>
        <v>0</v>
      </c>
      <c r="BF138" s="242">
        <f>IF(N138="snížená",J138,0)</f>
        <v>0</v>
      </c>
      <c r="BG138" s="242">
        <f>IF(N138="zákl. přenesená",J138,0)</f>
        <v>0</v>
      </c>
      <c r="BH138" s="242">
        <f>IF(N138="sníž. přenesená",J138,0)</f>
        <v>0</v>
      </c>
      <c r="BI138" s="242">
        <f>IF(N138="nulová",J138,0)</f>
        <v>0</v>
      </c>
      <c r="BJ138" s="17" t="s">
        <v>8</v>
      </c>
      <c r="BK138" s="242">
        <f>ROUND(I138*H138,0)</f>
        <v>0</v>
      </c>
      <c r="BL138" s="17" t="s">
        <v>129</v>
      </c>
      <c r="BM138" s="241" t="s">
        <v>145</v>
      </c>
    </row>
    <row r="139" s="2" customFormat="1">
      <c r="A139" s="38"/>
      <c r="B139" s="39"/>
      <c r="C139" s="40"/>
      <c r="D139" s="243" t="s">
        <v>131</v>
      </c>
      <c r="E139" s="40"/>
      <c r="F139" s="244" t="s">
        <v>146</v>
      </c>
      <c r="G139" s="40"/>
      <c r="H139" s="40"/>
      <c r="I139" s="140"/>
      <c r="J139" s="40"/>
      <c r="K139" s="40"/>
      <c r="L139" s="44"/>
      <c r="M139" s="245"/>
      <c r="N139" s="246"/>
      <c r="O139" s="91"/>
      <c r="P139" s="91"/>
      <c r="Q139" s="91"/>
      <c r="R139" s="91"/>
      <c r="S139" s="91"/>
      <c r="T139" s="92"/>
      <c r="U139" s="38"/>
      <c r="V139" s="38"/>
      <c r="W139" s="38"/>
      <c r="X139" s="38"/>
      <c r="Y139" s="38"/>
      <c r="Z139" s="38"/>
      <c r="AA139" s="38"/>
      <c r="AB139" s="38"/>
      <c r="AC139" s="38"/>
      <c r="AD139" s="38"/>
      <c r="AE139" s="38"/>
      <c r="AT139" s="17" t="s">
        <v>131</v>
      </c>
      <c r="AU139" s="17" t="s">
        <v>85</v>
      </c>
    </row>
    <row r="140" s="2" customFormat="1">
      <c r="A140" s="38"/>
      <c r="B140" s="39"/>
      <c r="C140" s="40"/>
      <c r="D140" s="243" t="s">
        <v>147</v>
      </c>
      <c r="E140" s="40"/>
      <c r="F140" s="267" t="s">
        <v>148</v>
      </c>
      <c r="G140" s="40"/>
      <c r="H140" s="40"/>
      <c r="I140" s="140"/>
      <c r="J140" s="40"/>
      <c r="K140" s="40"/>
      <c r="L140" s="44"/>
      <c r="M140" s="245"/>
      <c r="N140" s="246"/>
      <c r="O140" s="91"/>
      <c r="P140" s="91"/>
      <c r="Q140" s="91"/>
      <c r="R140" s="91"/>
      <c r="S140" s="91"/>
      <c r="T140" s="92"/>
      <c r="U140" s="38"/>
      <c r="V140" s="38"/>
      <c r="W140" s="38"/>
      <c r="X140" s="38"/>
      <c r="Y140" s="38"/>
      <c r="Z140" s="38"/>
      <c r="AA140" s="38"/>
      <c r="AB140" s="38"/>
      <c r="AC140" s="38"/>
      <c r="AD140" s="38"/>
      <c r="AE140" s="38"/>
      <c r="AT140" s="17" t="s">
        <v>147</v>
      </c>
      <c r="AU140" s="17" t="s">
        <v>85</v>
      </c>
    </row>
    <row r="141" s="13" customFormat="1">
      <c r="A141" s="13"/>
      <c r="B141" s="247"/>
      <c r="C141" s="248"/>
      <c r="D141" s="243" t="s">
        <v>133</v>
      </c>
      <c r="E141" s="249" t="s">
        <v>1</v>
      </c>
      <c r="F141" s="250" t="s">
        <v>134</v>
      </c>
      <c r="G141" s="248"/>
      <c r="H141" s="251">
        <v>235.40000000000001</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133</v>
      </c>
      <c r="AU141" s="257" t="s">
        <v>85</v>
      </c>
      <c r="AV141" s="13" t="s">
        <v>85</v>
      </c>
      <c r="AW141" s="13" t="s">
        <v>32</v>
      </c>
      <c r="AX141" s="13" t="s">
        <v>8</v>
      </c>
      <c r="AY141" s="257" t="s">
        <v>122</v>
      </c>
    </row>
    <row r="142" s="2" customFormat="1" ht="16.5" customHeight="1">
      <c r="A142" s="38"/>
      <c r="B142" s="39"/>
      <c r="C142" s="258" t="s">
        <v>129</v>
      </c>
      <c r="D142" s="258" t="s">
        <v>135</v>
      </c>
      <c r="E142" s="259" t="s">
        <v>149</v>
      </c>
      <c r="F142" s="260" t="s">
        <v>150</v>
      </c>
      <c r="G142" s="261" t="s">
        <v>151</v>
      </c>
      <c r="H142" s="262">
        <v>3.5299999999999998</v>
      </c>
      <c r="I142" s="263"/>
      <c r="J142" s="262">
        <f>ROUND(I142*H142,0)</f>
        <v>0</v>
      </c>
      <c r="K142" s="260" t="s">
        <v>128</v>
      </c>
      <c r="L142" s="264"/>
      <c r="M142" s="265" t="s">
        <v>1</v>
      </c>
      <c r="N142" s="266" t="s">
        <v>41</v>
      </c>
      <c r="O142" s="91"/>
      <c r="P142" s="239">
        <f>O142*H142</f>
        <v>0</v>
      </c>
      <c r="Q142" s="239">
        <v>0.001</v>
      </c>
      <c r="R142" s="239">
        <f>Q142*H142</f>
        <v>0.0035299999999999997</v>
      </c>
      <c r="S142" s="239">
        <v>0</v>
      </c>
      <c r="T142" s="240">
        <f>S142*H142</f>
        <v>0</v>
      </c>
      <c r="U142" s="38"/>
      <c r="V142" s="38"/>
      <c r="W142" s="38"/>
      <c r="X142" s="38"/>
      <c r="Y142" s="38"/>
      <c r="Z142" s="38"/>
      <c r="AA142" s="38"/>
      <c r="AB142" s="38"/>
      <c r="AC142" s="38"/>
      <c r="AD142" s="38"/>
      <c r="AE142" s="38"/>
      <c r="AR142" s="241" t="s">
        <v>139</v>
      </c>
      <c r="AT142" s="241" t="s">
        <v>135</v>
      </c>
      <c r="AU142" s="241" t="s">
        <v>85</v>
      </c>
      <c r="AY142" s="17" t="s">
        <v>122</v>
      </c>
      <c r="BE142" s="242">
        <f>IF(N142="základní",J142,0)</f>
        <v>0</v>
      </c>
      <c r="BF142" s="242">
        <f>IF(N142="snížená",J142,0)</f>
        <v>0</v>
      </c>
      <c r="BG142" s="242">
        <f>IF(N142="zákl. přenesená",J142,0)</f>
        <v>0</v>
      </c>
      <c r="BH142" s="242">
        <f>IF(N142="sníž. přenesená",J142,0)</f>
        <v>0</v>
      </c>
      <c r="BI142" s="242">
        <f>IF(N142="nulová",J142,0)</f>
        <v>0</v>
      </c>
      <c r="BJ142" s="17" t="s">
        <v>8</v>
      </c>
      <c r="BK142" s="242">
        <f>ROUND(I142*H142,0)</f>
        <v>0</v>
      </c>
      <c r="BL142" s="17" t="s">
        <v>129</v>
      </c>
      <c r="BM142" s="241" t="s">
        <v>152</v>
      </c>
    </row>
    <row r="143" s="2" customFormat="1">
      <c r="A143" s="38"/>
      <c r="B143" s="39"/>
      <c r="C143" s="40"/>
      <c r="D143" s="243" t="s">
        <v>131</v>
      </c>
      <c r="E143" s="40"/>
      <c r="F143" s="244" t="s">
        <v>150</v>
      </c>
      <c r="G143" s="40"/>
      <c r="H143" s="40"/>
      <c r="I143" s="140"/>
      <c r="J143" s="40"/>
      <c r="K143" s="40"/>
      <c r="L143" s="44"/>
      <c r="M143" s="245"/>
      <c r="N143" s="246"/>
      <c r="O143" s="91"/>
      <c r="P143" s="91"/>
      <c r="Q143" s="91"/>
      <c r="R143" s="91"/>
      <c r="S143" s="91"/>
      <c r="T143" s="92"/>
      <c r="U143" s="38"/>
      <c r="V143" s="38"/>
      <c r="W143" s="38"/>
      <c r="X143" s="38"/>
      <c r="Y143" s="38"/>
      <c r="Z143" s="38"/>
      <c r="AA143" s="38"/>
      <c r="AB143" s="38"/>
      <c r="AC143" s="38"/>
      <c r="AD143" s="38"/>
      <c r="AE143" s="38"/>
      <c r="AT143" s="17" t="s">
        <v>131</v>
      </c>
      <c r="AU143" s="17" t="s">
        <v>85</v>
      </c>
    </row>
    <row r="144" s="13" customFormat="1">
      <c r="A144" s="13"/>
      <c r="B144" s="247"/>
      <c r="C144" s="248"/>
      <c r="D144" s="243" t="s">
        <v>133</v>
      </c>
      <c r="E144" s="248"/>
      <c r="F144" s="250" t="s">
        <v>153</v>
      </c>
      <c r="G144" s="248"/>
      <c r="H144" s="251">
        <v>3.5299999999999998</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133</v>
      </c>
      <c r="AU144" s="257" t="s">
        <v>85</v>
      </c>
      <c r="AV144" s="13" t="s">
        <v>85</v>
      </c>
      <c r="AW144" s="13" t="s">
        <v>4</v>
      </c>
      <c r="AX144" s="13" t="s">
        <v>8</v>
      </c>
      <c r="AY144" s="257" t="s">
        <v>122</v>
      </c>
    </row>
    <row r="145" s="12" customFormat="1" ht="22.8" customHeight="1">
      <c r="A145" s="12"/>
      <c r="B145" s="215"/>
      <c r="C145" s="216"/>
      <c r="D145" s="217" t="s">
        <v>75</v>
      </c>
      <c r="E145" s="229" t="s">
        <v>154</v>
      </c>
      <c r="F145" s="229" t="s">
        <v>155</v>
      </c>
      <c r="G145" s="216"/>
      <c r="H145" s="216"/>
      <c r="I145" s="219"/>
      <c r="J145" s="230">
        <f>BK145</f>
        <v>0</v>
      </c>
      <c r="K145" s="216"/>
      <c r="L145" s="221"/>
      <c r="M145" s="222"/>
      <c r="N145" s="223"/>
      <c r="O145" s="223"/>
      <c r="P145" s="224">
        <f>SUM(P146:P217)</f>
        <v>0</v>
      </c>
      <c r="Q145" s="223"/>
      <c r="R145" s="224">
        <f>SUM(R146:R217)</f>
        <v>0</v>
      </c>
      <c r="S145" s="223"/>
      <c r="T145" s="225">
        <f>SUM(T146:T217)</f>
        <v>483.81468000000001</v>
      </c>
      <c r="U145" s="12"/>
      <c r="V145" s="12"/>
      <c r="W145" s="12"/>
      <c r="X145" s="12"/>
      <c r="Y145" s="12"/>
      <c r="Z145" s="12"/>
      <c r="AA145" s="12"/>
      <c r="AB145" s="12"/>
      <c r="AC145" s="12"/>
      <c r="AD145" s="12"/>
      <c r="AE145" s="12"/>
      <c r="AR145" s="226" t="s">
        <v>8</v>
      </c>
      <c r="AT145" s="227" t="s">
        <v>75</v>
      </c>
      <c r="AU145" s="227" t="s">
        <v>8</v>
      </c>
      <c r="AY145" s="226" t="s">
        <v>122</v>
      </c>
      <c r="BK145" s="228">
        <f>SUM(BK146:BK217)</f>
        <v>0</v>
      </c>
    </row>
    <row r="146" s="2" customFormat="1" ht="16.5" customHeight="1">
      <c r="A146" s="38"/>
      <c r="B146" s="39"/>
      <c r="C146" s="231" t="s">
        <v>156</v>
      </c>
      <c r="D146" s="231" t="s">
        <v>124</v>
      </c>
      <c r="E146" s="232" t="s">
        <v>157</v>
      </c>
      <c r="F146" s="233" t="s">
        <v>158</v>
      </c>
      <c r="G146" s="234" t="s">
        <v>127</v>
      </c>
      <c r="H146" s="235">
        <v>45.57</v>
      </c>
      <c r="I146" s="236"/>
      <c r="J146" s="235">
        <f>ROUND(I146*H146,0)</f>
        <v>0</v>
      </c>
      <c r="K146" s="233" t="s">
        <v>128</v>
      </c>
      <c r="L146" s="44"/>
      <c r="M146" s="237" t="s">
        <v>1</v>
      </c>
      <c r="N146" s="238" t="s">
        <v>41</v>
      </c>
      <c r="O146" s="91"/>
      <c r="P146" s="239">
        <f>O146*H146</f>
        <v>0</v>
      </c>
      <c r="Q146" s="239">
        <v>0</v>
      </c>
      <c r="R146" s="239">
        <f>Q146*H146</f>
        <v>0</v>
      </c>
      <c r="S146" s="239">
        <v>0.13100000000000001</v>
      </c>
      <c r="T146" s="240">
        <f>S146*H146</f>
        <v>5.9696700000000007</v>
      </c>
      <c r="U146" s="38"/>
      <c r="V146" s="38"/>
      <c r="W146" s="38"/>
      <c r="X146" s="38"/>
      <c r="Y146" s="38"/>
      <c r="Z146" s="38"/>
      <c r="AA146" s="38"/>
      <c r="AB146" s="38"/>
      <c r="AC146" s="38"/>
      <c r="AD146" s="38"/>
      <c r="AE146" s="38"/>
      <c r="AR146" s="241" t="s">
        <v>129</v>
      </c>
      <c r="AT146" s="241" t="s">
        <v>124</v>
      </c>
      <c r="AU146" s="241" t="s">
        <v>85</v>
      </c>
      <c r="AY146" s="17" t="s">
        <v>122</v>
      </c>
      <c r="BE146" s="242">
        <f>IF(N146="základní",J146,0)</f>
        <v>0</v>
      </c>
      <c r="BF146" s="242">
        <f>IF(N146="snížená",J146,0)</f>
        <v>0</v>
      </c>
      <c r="BG146" s="242">
        <f>IF(N146="zákl. přenesená",J146,0)</f>
        <v>0</v>
      </c>
      <c r="BH146" s="242">
        <f>IF(N146="sníž. přenesená",J146,0)</f>
        <v>0</v>
      </c>
      <c r="BI146" s="242">
        <f>IF(N146="nulová",J146,0)</f>
        <v>0</v>
      </c>
      <c r="BJ146" s="17" t="s">
        <v>8</v>
      </c>
      <c r="BK146" s="242">
        <f>ROUND(I146*H146,0)</f>
        <v>0</v>
      </c>
      <c r="BL146" s="17" t="s">
        <v>129</v>
      </c>
      <c r="BM146" s="241" t="s">
        <v>159</v>
      </c>
    </row>
    <row r="147" s="2" customFormat="1">
      <c r="A147" s="38"/>
      <c r="B147" s="39"/>
      <c r="C147" s="40"/>
      <c r="D147" s="243" t="s">
        <v>131</v>
      </c>
      <c r="E147" s="40"/>
      <c r="F147" s="244" t="s">
        <v>160</v>
      </c>
      <c r="G147" s="40"/>
      <c r="H147" s="40"/>
      <c r="I147" s="140"/>
      <c r="J147" s="40"/>
      <c r="K147" s="40"/>
      <c r="L147" s="44"/>
      <c r="M147" s="245"/>
      <c r="N147" s="246"/>
      <c r="O147" s="91"/>
      <c r="P147" s="91"/>
      <c r="Q147" s="91"/>
      <c r="R147" s="91"/>
      <c r="S147" s="91"/>
      <c r="T147" s="92"/>
      <c r="U147" s="38"/>
      <c r="V147" s="38"/>
      <c r="W147" s="38"/>
      <c r="X147" s="38"/>
      <c r="Y147" s="38"/>
      <c r="Z147" s="38"/>
      <c r="AA147" s="38"/>
      <c r="AB147" s="38"/>
      <c r="AC147" s="38"/>
      <c r="AD147" s="38"/>
      <c r="AE147" s="38"/>
      <c r="AT147" s="17" t="s">
        <v>131</v>
      </c>
      <c r="AU147" s="17" t="s">
        <v>85</v>
      </c>
    </row>
    <row r="148" s="14" customFormat="1">
      <c r="A148" s="14"/>
      <c r="B148" s="268"/>
      <c r="C148" s="269"/>
      <c r="D148" s="243" t="s">
        <v>133</v>
      </c>
      <c r="E148" s="270" t="s">
        <v>1</v>
      </c>
      <c r="F148" s="271" t="s">
        <v>161</v>
      </c>
      <c r="G148" s="269"/>
      <c r="H148" s="270" t="s">
        <v>1</v>
      </c>
      <c r="I148" s="272"/>
      <c r="J148" s="269"/>
      <c r="K148" s="269"/>
      <c r="L148" s="273"/>
      <c r="M148" s="274"/>
      <c r="N148" s="275"/>
      <c r="O148" s="275"/>
      <c r="P148" s="275"/>
      <c r="Q148" s="275"/>
      <c r="R148" s="275"/>
      <c r="S148" s="275"/>
      <c r="T148" s="276"/>
      <c r="U148" s="14"/>
      <c r="V148" s="14"/>
      <c r="W148" s="14"/>
      <c r="X148" s="14"/>
      <c r="Y148" s="14"/>
      <c r="Z148" s="14"/>
      <c r="AA148" s="14"/>
      <c r="AB148" s="14"/>
      <c r="AC148" s="14"/>
      <c r="AD148" s="14"/>
      <c r="AE148" s="14"/>
      <c r="AT148" s="277" t="s">
        <v>133</v>
      </c>
      <c r="AU148" s="277" t="s">
        <v>85</v>
      </c>
      <c r="AV148" s="14" t="s">
        <v>8</v>
      </c>
      <c r="AW148" s="14" t="s">
        <v>32</v>
      </c>
      <c r="AX148" s="14" t="s">
        <v>76</v>
      </c>
      <c r="AY148" s="277" t="s">
        <v>122</v>
      </c>
    </row>
    <row r="149" s="13" customFormat="1">
      <c r="A149" s="13"/>
      <c r="B149" s="247"/>
      <c r="C149" s="248"/>
      <c r="D149" s="243" t="s">
        <v>133</v>
      </c>
      <c r="E149" s="249" t="s">
        <v>1</v>
      </c>
      <c r="F149" s="250" t="s">
        <v>162</v>
      </c>
      <c r="G149" s="248"/>
      <c r="H149" s="251">
        <v>45.57</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133</v>
      </c>
      <c r="AU149" s="257" t="s">
        <v>85</v>
      </c>
      <c r="AV149" s="13" t="s">
        <v>85</v>
      </c>
      <c r="AW149" s="13" t="s">
        <v>32</v>
      </c>
      <c r="AX149" s="13" t="s">
        <v>8</v>
      </c>
      <c r="AY149" s="257" t="s">
        <v>122</v>
      </c>
    </row>
    <row r="150" s="2" customFormat="1" ht="16.5" customHeight="1">
      <c r="A150" s="38"/>
      <c r="B150" s="39"/>
      <c r="C150" s="231" t="s">
        <v>163</v>
      </c>
      <c r="D150" s="231" t="s">
        <v>124</v>
      </c>
      <c r="E150" s="232" t="s">
        <v>164</v>
      </c>
      <c r="F150" s="233" t="s">
        <v>165</v>
      </c>
      <c r="G150" s="234" t="s">
        <v>166</v>
      </c>
      <c r="H150" s="235">
        <v>1.5</v>
      </c>
      <c r="I150" s="236"/>
      <c r="J150" s="235">
        <f>ROUND(I150*H150,0)</f>
        <v>0</v>
      </c>
      <c r="K150" s="233" t="s">
        <v>128</v>
      </c>
      <c r="L150" s="44"/>
      <c r="M150" s="237" t="s">
        <v>1</v>
      </c>
      <c r="N150" s="238" t="s">
        <v>41</v>
      </c>
      <c r="O150" s="91"/>
      <c r="P150" s="239">
        <f>O150*H150</f>
        <v>0</v>
      </c>
      <c r="Q150" s="239">
        <v>0</v>
      </c>
      <c r="R150" s="239">
        <f>Q150*H150</f>
        <v>0</v>
      </c>
      <c r="S150" s="239">
        <v>1.8</v>
      </c>
      <c r="T150" s="240">
        <f>S150*H150</f>
        <v>2.7000000000000002</v>
      </c>
      <c r="U150" s="38"/>
      <c r="V150" s="38"/>
      <c r="W150" s="38"/>
      <c r="X150" s="38"/>
      <c r="Y150" s="38"/>
      <c r="Z150" s="38"/>
      <c r="AA150" s="38"/>
      <c r="AB150" s="38"/>
      <c r="AC150" s="38"/>
      <c r="AD150" s="38"/>
      <c r="AE150" s="38"/>
      <c r="AR150" s="241" t="s">
        <v>129</v>
      </c>
      <c r="AT150" s="241" t="s">
        <v>124</v>
      </c>
      <c r="AU150" s="241" t="s">
        <v>85</v>
      </c>
      <c r="AY150" s="17" t="s">
        <v>122</v>
      </c>
      <c r="BE150" s="242">
        <f>IF(N150="základní",J150,0)</f>
        <v>0</v>
      </c>
      <c r="BF150" s="242">
        <f>IF(N150="snížená",J150,0)</f>
        <v>0</v>
      </c>
      <c r="BG150" s="242">
        <f>IF(N150="zákl. přenesená",J150,0)</f>
        <v>0</v>
      </c>
      <c r="BH150" s="242">
        <f>IF(N150="sníž. přenesená",J150,0)</f>
        <v>0</v>
      </c>
      <c r="BI150" s="242">
        <f>IF(N150="nulová",J150,0)</f>
        <v>0</v>
      </c>
      <c r="BJ150" s="17" t="s">
        <v>8</v>
      </c>
      <c r="BK150" s="242">
        <f>ROUND(I150*H150,0)</f>
        <v>0</v>
      </c>
      <c r="BL150" s="17" t="s">
        <v>129</v>
      </c>
      <c r="BM150" s="241" t="s">
        <v>167</v>
      </c>
    </row>
    <row r="151" s="2" customFormat="1">
      <c r="A151" s="38"/>
      <c r="B151" s="39"/>
      <c r="C151" s="40"/>
      <c r="D151" s="243" t="s">
        <v>131</v>
      </c>
      <c r="E151" s="40"/>
      <c r="F151" s="244" t="s">
        <v>168</v>
      </c>
      <c r="G151" s="40"/>
      <c r="H151" s="40"/>
      <c r="I151" s="140"/>
      <c r="J151" s="40"/>
      <c r="K151" s="40"/>
      <c r="L151" s="44"/>
      <c r="M151" s="245"/>
      <c r="N151" s="246"/>
      <c r="O151" s="91"/>
      <c r="P151" s="91"/>
      <c r="Q151" s="91"/>
      <c r="R151" s="91"/>
      <c r="S151" s="91"/>
      <c r="T151" s="92"/>
      <c r="U151" s="38"/>
      <c r="V151" s="38"/>
      <c r="W151" s="38"/>
      <c r="X151" s="38"/>
      <c r="Y151" s="38"/>
      <c r="Z151" s="38"/>
      <c r="AA151" s="38"/>
      <c r="AB151" s="38"/>
      <c r="AC151" s="38"/>
      <c r="AD151" s="38"/>
      <c r="AE151" s="38"/>
      <c r="AT151" s="17" t="s">
        <v>131</v>
      </c>
      <c r="AU151" s="17" t="s">
        <v>85</v>
      </c>
    </row>
    <row r="152" s="2" customFormat="1">
      <c r="A152" s="38"/>
      <c r="B152" s="39"/>
      <c r="C152" s="40"/>
      <c r="D152" s="243" t="s">
        <v>147</v>
      </c>
      <c r="E152" s="40"/>
      <c r="F152" s="267" t="s">
        <v>169</v>
      </c>
      <c r="G152" s="40"/>
      <c r="H152" s="40"/>
      <c r="I152" s="140"/>
      <c r="J152" s="40"/>
      <c r="K152" s="40"/>
      <c r="L152" s="44"/>
      <c r="M152" s="245"/>
      <c r="N152" s="246"/>
      <c r="O152" s="91"/>
      <c r="P152" s="91"/>
      <c r="Q152" s="91"/>
      <c r="R152" s="91"/>
      <c r="S152" s="91"/>
      <c r="T152" s="92"/>
      <c r="U152" s="38"/>
      <c r="V152" s="38"/>
      <c r="W152" s="38"/>
      <c r="X152" s="38"/>
      <c r="Y152" s="38"/>
      <c r="Z152" s="38"/>
      <c r="AA152" s="38"/>
      <c r="AB152" s="38"/>
      <c r="AC152" s="38"/>
      <c r="AD152" s="38"/>
      <c r="AE152" s="38"/>
      <c r="AT152" s="17" t="s">
        <v>147</v>
      </c>
      <c r="AU152" s="17" t="s">
        <v>85</v>
      </c>
    </row>
    <row r="153" s="14" customFormat="1">
      <c r="A153" s="14"/>
      <c r="B153" s="268"/>
      <c r="C153" s="269"/>
      <c r="D153" s="243" t="s">
        <v>133</v>
      </c>
      <c r="E153" s="270" t="s">
        <v>1</v>
      </c>
      <c r="F153" s="271" t="s">
        <v>170</v>
      </c>
      <c r="G153" s="269"/>
      <c r="H153" s="270" t="s">
        <v>1</v>
      </c>
      <c r="I153" s="272"/>
      <c r="J153" s="269"/>
      <c r="K153" s="269"/>
      <c r="L153" s="273"/>
      <c r="M153" s="274"/>
      <c r="N153" s="275"/>
      <c r="O153" s="275"/>
      <c r="P153" s="275"/>
      <c r="Q153" s="275"/>
      <c r="R153" s="275"/>
      <c r="S153" s="275"/>
      <c r="T153" s="276"/>
      <c r="U153" s="14"/>
      <c r="V153" s="14"/>
      <c r="W153" s="14"/>
      <c r="X153" s="14"/>
      <c r="Y153" s="14"/>
      <c r="Z153" s="14"/>
      <c r="AA153" s="14"/>
      <c r="AB153" s="14"/>
      <c r="AC153" s="14"/>
      <c r="AD153" s="14"/>
      <c r="AE153" s="14"/>
      <c r="AT153" s="277" t="s">
        <v>133</v>
      </c>
      <c r="AU153" s="277" t="s">
        <v>85</v>
      </c>
      <c r="AV153" s="14" t="s">
        <v>8</v>
      </c>
      <c r="AW153" s="14" t="s">
        <v>32</v>
      </c>
      <c r="AX153" s="14" t="s">
        <v>76</v>
      </c>
      <c r="AY153" s="277" t="s">
        <v>122</v>
      </c>
    </row>
    <row r="154" s="13" customFormat="1">
      <c r="A154" s="13"/>
      <c r="B154" s="247"/>
      <c r="C154" s="248"/>
      <c r="D154" s="243" t="s">
        <v>133</v>
      </c>
      <c r="E154" s="249" t="s">
        <v>1</v>
      </c>
      <c r="F154" s="250" t="s">
        <v>171</v>
      </c>
      <c r="G154" s="248"/>
      <c r="H154" s="251">
        <v>1.5</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133</v>
      </c>
      <c r="AU154" s="257" t="s">
        <v>85</v>
      </c>
      <c r="AV154" s="13" t="s">
        <v>85</v>
      </c>
      <c r="AW154" s="13" t="s">
        <v>32</v>
      </c>
      <c r="AX154" s="13" t="s">
        <v>8</v>
      </c>
      <c r="AY154" s="257" t="s">
        <v>122</v>
      </c>
    </row>
    <row r="155" s="2" customFormat="1" ht="16.5" customHeight="1">
      <c r="A155" s="38"/>
      <c r="B155" s="39"/>
      <c r="C155" s="231" t="s">
        <v>172</v>
      </c>
      <c r="D155" s="231" t="s">
        <v>124</v>
      </c>
      <c r="E155" s="232" t="s">
        <v>173</v>
      </c>
      <c r="F155" s="233" t="s">
        <v>174</v>
      </c>
      <c r="G155" s="234" t="s">
        <v>166</v>
      </c>
      <c r="H155" s="235">
        <v>0.88</v>
      </c>
      <c r="I155" s="236"/>
      <c r="J155" s="235">
        <f>ROUND(I155*H155,0)</f>
        <v>0</v>
      </c>
      <c r="K155" s="233" t="s">
        <v>128</v>
      </c>
      <c r="L155" s="44"/>
      <c r="M155" s="237" t="s">
        <v>1</v>
      </c>
      <c r="N155" s="238" t="s">
        <v>41</v>
      </c>
      <c r="O155" s="91"/>
      <c r="P155" s="239">
        <f>O155*H155</f>
        <v>0</v>
      </c>
      <c r="Q155" s="239">
        <v>0</v>
      </c>
      <c r="R155" s="239">
        <f>Q155*H155</f>
        <v>0</v>
      </c>
      <c r="S155" s="239">
        <v>1.5940000000000001</v>
      </c>
      <c r="T155" s="240">
        <f>S155*H155</f>
        <v>1.4027200000000002</v>
      </c>
      <c r="U155" s="38"/>
      <c r="V155" s="38"/>
      <c r="W155" s="38"/>
      <c r="X155" s="38"/>
      <c r="Y155" s="38"/>
      <c r="Z155" s="38"/>
      <c r="AA155" s="38"/>
      <c r="AB155" s="38"/>
      <c r="AC155" s="38"/>
      <c r="AD155" s="38"/>
      <c r="AE155" s="38"/>
      <c r="AR155" s="241" t="s">
        <v>129</v>
      </c>
      <c r="AT155" s="241" t="s">
        <v>124</v>
      </c>
      <c r="AU155" s="241" t="s">
        <v>85</v>
      </c>
      <c r="AY155" s="17" t="s">
        <v>122</v>
      </c>
      <c r="BE155" s="242">
        <f>IF(N155="základní",J155,0)</f>
        <v>0</v>
      </c>
      <c r="BF155" s="242">
        <f>IF(N155="snížená",J155,0)</f>
        <v>0</v>
      </c>
      <c r="BG155" s="242">
        <f>IF(N155="zákl. přenesená",J155,0)</f>
        <v>0</v>
      </c>
      <c r="BH155" s="242">
        <f>IF(N155="sníž. přenesená",J155,0)</f>
        <v>0</v>
      </c>
      <c r="BI155" s="242">
        <f>IF(N155="nulová",J155,0)</f>
        <v>0</v>
      </c>
      <c r="BJ155" s="17" t="s">
        <v>8</v>
      </c>
      <c r="BK155" s="242">
        <f>ROUND(I155*H155,0)</f>
        <v>0</v>
      </c>
      <c r="BL155" s="17" t="s">
        <v>129</v>
      </c>
      <c r="BM155" s="241" t="s">
        <v>175</v>
      </c>
    </row>
    <row r="156" s="2" customFormat="1">
      <c r="A156" s="38"/>
      <c r="B156" s="39"/>
      <c r="C156" s="40"/>
      <c r="D156" s="243" t="s">
        <v>131</v>
      </c>
      <c r="E156" s="40"/>
      <c r="F156" s="244" t="s">
        <v>176</v>
      </c>
      <c r="G156" s="40"/>
      <c r="H156" s="40"/>
      <c r="I156" s="140"/>
      <c r="J156" s="40"/>
      <c r="K156" s="40"/>
      <c r="L156" s="44"/>
      <c r="M156" s="245"/>
      <c r="N156" s="246"/>
      <c r="O156" s="91"/>
      <c r="P156" s="91"/>
      <c r="Q156" s="91"/>
      <c r="R156" s="91"/>
      <c r="S156" s="91"/>
      <c r="T156" s="92"/>
      <c r="U156" s="38"/>
      <c r="V156" s="38"/>
      <c r="W156" s="38"/>
      <c r="X156" s="38"/>
      <c r="Y156" s="38"/>
      <c r="Z156" s="38"/>
      <c r="AA156" s="38"/>
      <c r="AB156" s="38"/>
      <c r="AC156" s="38"/>
      <c r="AD156" s="38"/>
      <c r="AE156" s="38"/>
      <c r="AT156" s="17" t="s">
        <v>131</v>
      </c>
      <c r="AU156" s="17" t="s">
        <v>85</v>
      </c>
    </row>
    <row r="157" s="2" customFormat="1">
      <c r="A157" s="38"/>
      <c r="B157" s="39"/>
      <c r="C157" s="40"/>
      <c r="D157" s="243" t="s">
        <v>147</v>
      </c>
      <c r="E157" s="40"/>
      <c r="F157" s="267" t="s">
        <v>169</v>
      </c>
      <c r="G157" s="40"/>
      <c r="H157" s="40"/>
      <c r="I157" s="140"/>
      <c r="J157" s="40"/>
      <c r="K157" s="40"/>
      <c r="L157" s="44"/>
      <c r="M157" s="245"/>
      <c r="N157" s="246"/>
      <c r="O157" s="91"/>
      <c r="P157" s="91"/>
      <c r="Q157" s="91"/>
      <c r="R157" s="91"/>
      <c r="S157" s="91"/>
      <c r="T157" s="92"/>
      <c r="U157" s="38"/>
      <c r="V157" s="38"/>
      <c r="W157" s="38"/>
      <c r="X157" s="38"/>
      <c r="Y157" s="38"/>
      <c r="Z157" s="38"/>
      <c r="AA157" s="38"/>
      <c r="AB157" s="38"/>
      <c r="AC157" s="38"/>
      <c r="AD157" s="38"/>
      <c r="AE157" s="38"/>
      <c r="AT157" s="17" t="s">
        <v>147</v>
      </c>
      <c r="AU157" s="17" t="s">
        <v>85</v>
      </c>
    </row>
    <row r="158" s="13" customFormat="1">
      <c r="A158" s="13"/>
      <c r="B158" s="247"/>
      <c r="C158" s="248"/>
      <c r="D158" s="243" t="s">
        <v>133</v>
      </c>
      <c r="E158" s="249" t="s">
        <v>1</v>
      </c>
      <c r="F158" s="250" t="s">
        <v>177</v>
      </c>
      <c r="G158" s="248"/>
      <c r="H158" s="251">
        <v>0.88</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133</v>
      </c>
      <c r="AU158" s="257" t="s">
        <v>85</v>
      </c>
      <c r="AV158" s="13" t="s">
        <v>85</v>
      </c>
      <c r="AW158" s="13" t="s">
        <v>32</v>
      </c>
      <c r="AX158" s="13" t="s">
        <v>8</v>
      </c>
      <c r="AY158" s="257" t="s">
        <v>122</v>
      </c>
    </row>
    <row r="159" s="2" customFormat="1" ht="16.5" customHeight="1">
      <c r="A159" s="38"/>
      <c r="B159" s="39"/>
      <c r="C159" s="231" t="s">
        <v>139</v>
      </c>
      <c r="D159" s="231" t="s">
        <v>124</v>
      </c>
      <c r="E159" s="232" t="s">
        <v>178</v>
      </c>
      <c r="F159" s="233" t="s">
        <v>179</v>
      </c>
      <c r="G159" s="234" t="s">
        <v>127</v>
      </c>
      <c r="H159" s="235">
        <v>1354.4400000000001</v>
      </c>
      <c r="I159" s="236"/>
      <c r="J159" s="235">
        <f>ROUND(I159*H159,0)</f>
        <v>0</v>
      </c>
      <c r="K159" s="233" t="s">
        <v>128</v>
      </c>
      <c r="L159" s="44"/>
      <c r="M159" s="237" t="s">
        <v>1</v>
      </c>
      <c r="N159" s="238" t="s">
        <v>41</v>
      </c>
      <c r="O159" s="91"/>
      <c r="P159" s="239">
        <f>O159*H159</f>
        <v>0</v>
      </c>
      <c r="Q159" s="239">
        <v>0</v>
      </c>
      <c r="R159" s="239">
        <f>Q159*H159</f>
        <v>0</v>
      </c>
      <c r="S159" s="239">
        <v>0.10000000000000001</v>
      </c>
      <c r="T159" s="240">
        <f>S159*H159</f>
        <v>135.44400000000002</v>
      </c>
      <c r="U159" s="38"/>
      <c r="V159" s="38"/>
      <c r="W159" s="38"/>
      <c r="X159" s="38"/>
      <c r="Y159" s="38"/>
      <c r="Z159" s="38"/>
      <c r="AA159" s="38"/>
      <c r="AB159" s="38"/>
      <c r="AC159" s="38"/>
      <c r="AD159" s="38"/>
      <c r="AE159" s="38"/>
      <c r="AR159" s="241" t="s">
        <v>129</v>
      </c>
      <c r="AT159" s="241" t="s">
        <v>124</v>
      </c>
      <c r="AU159" s="241" t="s">
        <v>85</v>
      </c>
      <c r="AY159" s="17" t="s">
        <v>122</v>
      </c>
      <c r="BE159" s="242">
        <f>IF(N159="základní",J159,0)</f>
        <v>0</v>
      </c>
      <c r="BF159" s="242">
        <f>IF(N159="snížená",J159,0)</f>
        <v>0</v>
      </c>
      <c r="BG159" s="242">
        <f>IF(N159="zákl. přenesená",J159,0)</f>
        <v>0</v>
      </c>
      <c r="BH159" s="242">
        <f>IF(N159="sníž. přenesená",J159,0)</f>
        <v>0</v>
      </c>
      <c r="BI159" s="242">
        <f>IF(N159="nulová",J159,0)</f>
        <v>0</v>
      </c>
      <c r="BJ159" s="17" t="s">
        <v>8</v>
      </c>
      <c r="BK159" s="242">
        <f>ROUND(I159*H159,0)</f>
        <v>0</v>
      </c>
      <c r="BL159" s="17" t="s">
        <v>129</v>
      </c>
      <c r="BM159" s="241" t="s">
        <v>180</v>
      </c>
    </row>
    <row r="160" s="2" customFormat="1">
      <c r="A160" s="38"/>
      <c r="B160" s="39"/>
      <c r="C160" s="40"/>
      <c r="D160" s="243" t="s">
        <v>131</v>
      </c>
      <c r="E160" s="40"/>
      <c r="F160" s="244" t="s">
        <v>181</v>
      </c>
      <c r="G160" s="40"/>
      <c r="H160" s="40"/>
      <c r="I160" s="140"/>
      <c r="J160" s="40"/>
      <c r="K160" s="40"/>
      <c r="L160" s="44"/>
      <c r="M160" s="245"/>
      <c r="N160" s="246"/>
      <c r="O160" s="91"/>
      <c r="P160" s="91"/>
      <c r="Q160" s="91"/>
      <c r="R160" s="91"/>
      <c r="S160" s="91"/>
      <c r="T160" s="92"/>
      <c r="U160" s="38"/>
      <c r="V160" s="38"/>
      <c r="W160" s="38"/>
      <c r="X160" s="38"/>
      <c r="Y160" s="38"/>
      <c r="Z160" s="38"/>
      <c r="AA160" s="38"/>
      <c r="AB160" s="38"/>
      <c r="AC160" s="38"/>
      <c r="AD160" s="38"/>
      <c r="AE160" s="38"/>
      <c r="AT160" s="17" t="s">
        <v>131</v>
      </c>
      <c r="AU160" s="17" t="s">
        <v>85</v>
      </c>
    </row>
    <row r="161" s="14" customFormat="1">
      <c r="A161" s="14"/>
      <c r="B161" s="268"/>
      <c r="C161" s="269"/>
      <c r="D161" s="243" t="s">
        <v>133</v>
      </c>
      <c r="E161" s="270" t="s">
        <v>1</v>
      </c>
      <c r="F161" s="271" t="s">
        <v>161</v>
      </c>
      <c r="G161" s="269"/>
      <c r="H161" s="270" t="s">
        <v>1</v>
      </c>
      <c r="I161" s="272"/>
      <c r="J161" s="269"/>
      <c r="K161" s="269"/>
      <c r="L161" s="273"/>
      <c r="M161" s="274"/>
      <c r="N161" s="275"/>
      <c r="O161" s="275"/>
      <c r="P161" s="275"/>
      <c r="Q161" s="275"/>
      <c r="R161" s="275"/>
      <c r="S161" s="275"/>
      <c r="T161" s="276"/>
      <c r="U161" s="14"/>
      <c r="V161" s="14"/>
      <c r="W161" s="14"/>
      <c r="X161" s="14"/>
      <c r="Y161" s="14"/>
      <c r="Z161" s="14"/>
      <c r="AA161" s="14"/>
      <c r="AB161" s="14"/>
      <c r="AC161" s="14"/>
      <c r="AD161" s="14"/>
      <c r="AE161" s="14"/>
      <c r="AT161" s="277" t="s">
        <v>133</v>
      </c>
      <c r="AU161" s="277" t="s">
        <v>85</v>
      </c>
      <c r="AV161" s="14" t="s">
        <v>8</v>
      </c>
      <c r="AW161" s="14" t="s">
        <v>32</v>
      </c>
      <c r="AX161" s="14" t="s">
        <v>76</v>
      </c>
      <c r="AY161" s="277" t="s">
        <v>122</v>
      </c>
    </row>
    <row r="162" s="13" customFormat="1">
      <c r="A162" s="13"/>
      <c r="B162" s="247"/>
      <c r="C162" s="248"/>
      <c r="D162" s="243" t="s">
        <v>133</v>
      </c>
      <c r="E162" s="249" t="s">
        <v>1</v>
      </c>
      <c r="F162" s="250" t="s">
        <v>182</v>
      </c>
      <c r="G162" s="248"/>
      <c r="H162" s="251">
        <v>602.39999999999998</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133</v>
      </c>
      <c r="AU162" s="257" t="s">
        <v>85</v>
      </c>
      <c r="AV162" s="13" t="s">
        <v>85</v>
      </c>
      <c r="AW162" s="13" t="s">
        <v>32</v>
      </c>
      <c r="AX162" s="13" t="s">
        <v>76</v>
      </c>
      <c r="AY162" s="257" t="s">
        <v>122</v>
      </c>
    </row>
    <row r="163" s="13" customFormat="1">
      <c r="A163" s="13"/>
      <c r="B163" s="247"/>
      <c r="C163" s="248"/>
      <c r="D163" s="243" t="s">
        <v>133</v>
      </c>
      <c r="E163" s="249" t="s">
        <v>1</v>
      </c>
      <c r="F163" s="250" t="s">
        <v>183</v>
      </c>
      <c r="G163" s="248"/>
      <c r="H163" s="251">
        <v>177.59999999999999</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133</v>
      </c>
      <c r="AU163" s="257" t="s">
        <v>85</v>
      </c>
      <c r="AV163" s="13" t="s">
        <v>85</v>
      </c>
      <c r="AW163" s="13" t="s">
        <v>32</v>
      </c>
      <c r="AX163" s="13" t="s">
        <v>76</v>
      </c>
      <c r="AY163" s="257" t="s">
        <v>122</v>
      </c>
    </row>
    <row r="164" s="14" customFormat="1">
      <c r="A164" s="14"/>
      <c r="B164" s="268"/>
      <c r="C164" s="269"/>
      <c r="D164" s="243" t="s">
        <v>133</v>
      </c>
      <c r="E164" s="270" t="s">
        <v>1</v>
      </c>
      <c r="F164" s="271" t="s">
        <v>184</v>
      </c>
      <c r="G164" s="269"/>
      <c r="H164" s="270" t="s">
        <v>1</v>
      </c>
      <c r="I164" s="272"/>
      <c r="J164" s="269"/>
      <c r="K164" s="269"/>
      <c r="L164" s="273"/>
      <c r="M164" s="274"/>
      <c r="N164" s="275"/>
      <c r="O164" s="275"/>
      <c r="P164" s="275"/>
      <c r="Q164" s="275"/>
      <c r="R164" s="275"/>
      <c r="S164" s="275"/>
      <c r="T164" s="276"/>
      <c r="U164" s="14"/>
      <c r="V164" s="14"/>
      <c r="W164" s="14"/>
      <c r="X164" s="14"/>
      <c r="Y164" s="14"/>
      <c r="Z164" s="14"/>
      <c r="AA164" s="14"/>
      <c r="AB164" s="14"/>
      <c r="AC164" s="14"/>
      <c r="AD164" s="14"/>
      <c r="AE164" s="14"/>
      <c r="AT164" s="277" t="s">
        <v>133</v>
      </c>
      <c r="AU164" s="277" t="s">
        <v>85</v>
      </c>
      <c r="AV164" s="14" t="s">
        <v>8</v>
      </c>
      <c r="AW164" s="14" t="s">
        <v>32</v>
      </c>
      <c r="AX164" s="14" t="s">
        <v>76</v>
      </c>
      <c r="AY164" s="277" t="s">
        <v>122</v>
      </c>
    </row>
    <row r="165" s="13" customFormat="1">
      <c r="A165" s="13"/>
      <c r="B165" s="247"/>
      <c r="C165" s="248"/>
      <c r="D165" s="243" t="s">
        <v>133</v>
      </c>
      <c r="E165" s="249" t="s">
        <v>1</v>
      </c>
      <c r="F165" s="250" t="s">
        <v>185</v>
      </c>
      <c r="G165" s="248"/>
      <c r="H165" s="251">
        <v>395.04000000000002</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133</v>
      </c>
      <c r="AU165" s="257" t="s">
        <v>85</v>
      </c>
      <c r="AV165" s="13" t="s">
        <v>85</v>
      </c>
      <c r="AW165" s="13" t="s">
        <v>32</v>
      </c>
      <c r="AX165" s="13" t="s">
        <v>76</v>
      </c>
      <c r="AY165" s="257" t="s">
        <v>122</v>
      </c>
    </row>
    <row r="166" s="13" customFormat="1">
      <c r="A166" s="13"/>
      <c r="B166" s="247"/>
      <c r="C166" s="248"/>
      <c r="D166" s="243" t="s">
        <v>133</v>
      </c>
      <c r="E166" s="249" t="s">
        <v>1</v>
      </c>
      <c r="F166" s="250" t="s">
        <v>186</v>
      </c>
      <c r="G166" s="248"/>
      <c r="H166" s="251">
        <v>179.40000000000001</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133</v>
      </c>
      <c r="AU166" s="257" t="s">
        <v>85</v>
      </c>
      <c r="AV166" s="13" t="s">
        <v>85</v>
      </c>
      <c r="AW166" s="13" t="s">
        <v>32</v>
      </c>
      <c r="AX166" s="13" t="s">
        <v>76</v>
      </c>
      <c r="AY166" s="257" t="s">
        <v>122</v>
      </c>
    </row>
    <row r="167" s="15" customFormat="1">
      <c r="A167" s="15"/>
      <c r="B167" s="278"/>
      <c r="C167" s="279"/>
      <c r="D167" s="243" t="s">
        <v>133</v>
      </c>
      <c r="E167" s="280" t="s">
        <v>1</v>
      </c>
      <c r="F167" s="281" t="s">
        <v>187</v>
      </c>
      <c r="G167" s="279"/>
      <c r="H167" s="282">
        <v>1354.4400000000001</v>
      </c>
      <c r="I167" s="283"/>
      <c r="J167" s="279"/>
      <c r="K167" s="279"/>
      <c r="L167" s="284"/>
      <c r="M167" s="285"/>
      <c r="N167" s="286"/>
      <c r="O167" s="286"/>
      <c r="P167" s="286"/>
      <c r="Q167" s="286"/>
      <c r="R167" s="286"/>
      <c r="S167" s="286"/>
      <c r="T167" s="287"/>
      <c r="U167" s="15"/>
      <c r="V167" s="15"/>
      <c r="W167" s="15"/>
      <c r="X167" s="15"/>
      <c r="Y167" s="15"/>
      <c r="Z167" s="15"/>
      <c r="AA167" s="15"/>
      <c r="AB167" s="15"/>
      <c r="AC167" s="15"/>
      <c r="AD167" s="15"/>
      <c r="AE167" s="15"/>
      <c r="AT167" s="288" t="s">
        <v>133</v>
      </c>
      <c r="AU167" s="288" t="s">
        <v>85</v>
      </c>
      <c r="AV167" s="15" t="s">
        <v>129</v>
      </c>
      <c r="AW167" s="15" t="s">
        <v>32</v>
      </c>
      <c r="AX167" s="15" t="s">
        <v>8</v>
      </c>
      <c r="AY167" s="288" t="s">
        <v>122</v>
      </c>
    </row>
    <row r="168" s="2" customFormat="1" ht="16.5" customHeight="1">
      <c r="A168" s="38"/>
      <c r="B168" s="39"/>
      <c r="C168" s="231" t="s">
        <v>154</v>
      </c>
      <c r="D168" s="231" t="s">
        <v>124</v>
      </c>
      <c r="E168" s="232" t="s">
        <v>188</v>
      </c>
      <c r="F168" s="233" t="s">
        <v>189</v>
      </c>
      <c r="G168" s="234" t="s">
        <v>166</v>
      </c>
      <c r="H168" s="235">
        <v>37.560000000000002</v>
      </c>
      <c r="I168" s="236"/>
      <c r="J168" s="235">
        <f>ROUND(I168*H168,0)</f>
        <v>0</v>
      </c>
      <c r="K168" s="233" t="s">
        <v>128</v>
      </c>
      <c r="L168" s="44"/>
      <c r="M168" s="237" t="s">
        <v>1</v>
      </c>
      <c r="N168" s="238" t="s">
        <v>41</v>
      </c>
      <c r="O168" s="91"/>
      <c r="P168" s="239">
        <f>O168*H168</f>
        <v>0</v>
      </c>
      <c r="Q168" s="239">
        <v>0</v>
      </c>
      <c r="R168" s="239">
        <f>Q168*H168</f>
        <v>0</v>
      </c>
      <c r="S168" s="239">
        <v>1.3999999999999999</v>
      </c>
      <c r="T168" s="240">
        <f>S168*H168</f>
        <v>52.584000000000003</v>
      </c>
      <c r="U168" s="38"/>
      <c r="V168" s="38"/>
      <c r="W168" s="38"/>
      <c r="X168" s="38"/>
      <c r="Y168" s="38"/>
      <c r="Z168" s="38"/>
      <c r="AA168" s="38"/>
      <c r="AB168" s="38"/>
      <c r="AC168" s="38"/>
      <c r="AD168" s="38"/>
      <c r="AE168" s="38"/>
      <c r="AR168" s="241" t="s">
        <v>129</v>
      </c>
      <c r="AT168" s="241" t="s">
        <v>124</v>
      </c>
      <c r="AU168" s="241" t="s">
        <v>85</v>
      </c>
      <c r="AY168" s="17" t="s">
        <v>122</v>
      </c>
      <c r="BE168" s="242">
        <f>IF(N168="základní",J168,0)</f>
        <v>0</v>
      </c>
      <c r="BF168" s="242">
        <f>IF(N168="snížená",J168,0)</f>
        <v>0</v>
      </c>
      <c r="BG168" s="242">
        <f>IF(N168="zákl. přenesená",J168,0)</f>
        <v>0</v>
      </c>
      <c r="BH168" s="242">
        <f>IF(N168="sníž. přenesená",J168,0)</f>
        <v>0</v>
      </c>
      <c r="BI168" s="242">
        <f>IF(N168="nulová",J168,0)</f>
        <v>0</v>
      </c>
      <c r="BJ168" s="17" t="s">
        <v>8</v>
      </c>
      <c r="BK168" s="242">
        <f>ROUND(I168*H168,0)</f>
        <v>0</v>
      </c>
      <c r="BL168" s="17" t="s">
        <v>129</v>
      </c>
      <c r="BM168" s="241" t="s">
        <v>190</v>
      </c>
    </row>
    <row r="169" s="2" customFormat="1">
      <c r="A169" s="38"/>
      <c r="B169" s="39"/>
      <c r="C169" s="40"/>
      <c r="D169" s="243" t="s">
        <v>131</v>
      </c>
      <c r="E169" s="40"/>
      <c r="F169" s="244" t="s">
        <v>191</v>
      </c>
      <c r="G169" s="40"/>
      <c r="H169" s="40"/>
      <c r="I169" s="140"/>
      <c r="J169" s="40"/>
      <c r="K169" s="40"/>
      <c r="L169" s="44"/>
      <c r="M169" s="245"/>
      <c r="N169" s="246"/>
      <c r="O169" s="91"/>
      <c r="P169" s="91"/>
      <c r="Q169" s="91"/>
      <c r="R169" s="91"/>
      <c r="S169" s="91"/>
      <c r="T169" s="92"/>
      <c r="U169" s="38"/>
      <c r="V169" s="38"/>
      <c r="W169" s="38"/>
      <c r="X169" s="38"/>
      <c r="Y169" s="38"/>
      <c r="Z169" s="38"/>
      <c r="AA169" s="38"/>
      <c r="AB169" s="38"/>
      <c r="AC169" s="38"/>
      <c r="AD169" s="38"/>
      <c r="AE169" s="38"/>
      <c r="AT169" s="17" t="s">
        <v>131</v>
      </c>
      <c r="AU169" s="17" t="s">
        <v>85</v>
      </c>
    </row>
    <row r="170" s="14" customFormat="1">
      <c r="A170" s="14"/>
      <c r="B170" s="268"/>
      <c r="C170" s="269"/>
      <c r="D170" s="243" t="s">
        <v>133</v>
      </c>
      <c r="E170" s="270" t="s">
        <v>1</v>
      </c>
      <c r="F170" s="271" t="s">
        <v>184</v>
      </c>
      <c r="G170" s="269"/>
      <c r="H170" s="270" t="s">
        <v>1</v>
      </c>
      <c r="I170" s="272"/>
      <c r="J170" s="269"/>
      <c r="K170" s="269"/>
      <c r="L170" s="273"/>
      <c r="M170" s="274"/>
      <c r="N170" s="275"/>
      <c r="O170" s="275"/>
      <c r="P170" s="275"/>
      <c r="Q170" s="275"/>
      <c r="R170" s="275"/>
      <c r="S170" s="275"/>
      <c r="T170" s="276"/>
      <c r="U170" s="14"/>
      <c r="V170" s="14"/>
      <c r="W170" s="14"/>
      <c r="X170" s="14"/>
      <c r="Y170" s="14"/>
      <c r="Z170" s="14"/>
      <c r="AA170" s="14"/>
      <c r="AB170" s="14"/>
      <c r="AC170" s="14"/>
      <c r="AD170" s="14"/>
      <c r="AE170" s="14"/>
      <c r="AT170" s="277" t="s">
        <v>133</v>
      </c>
      <c r="AU170" s="277" t="s">
        <v>85</v>
      </c>
      <c r="AV170" s="14" t="s">
        <v>8</v>
      </c>
      <c r="AW170" s="14" t="s">
        <v>32</v>
      </c>
      <c r="AX170" s="14" t="s">
        <v>76</v>
      </c>
      <c r="AY170" s="277" t="s">
        <v>122</v>
      </c>
    </row>
    <row r="171" s="13" customFormat="1">
      <c r="A171" s="13"/>
      <c r="B171" s="247"/>
      <c r="C171" s="248"/>
      <c r="D171" s="243" t="s">
        <v>133</v>
      </c>
      <c r="E171" s="249" t="s">
        <v>1</v>
      </c>
      <c r="F171" s="250" t="s">
        <v>192</v>
      </c>
      <c r="G171" s="248"/>
      <c r="H171" s="251">
        <v>37.560000000000002</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133</v>
      </c>
      <c r="AU171" s="257" t="s">
        <v>85</v>
      </c>
      <c r="AV171" s="13" t="s">
        <v>85</v>
      </c>
      <c r="AW171" s="13" t="s">
        <v>32</v>
      </c>
      <c r="AX171" s="13" t="s">
        <v>8</v>
      </c>
      <c r="AY171" s="257" t="s">
        <v>122</v>
      </c>
    </row>
    <row r="172" s="2" customFormat="1" ht="16.5" customHeight="1">
      <c r="A172" s="38"/>
      <c r="B172" s="39"/>
      <c r="C172" s="231" t="s">
        <v>25</v>
      </c>
      <c r="D172" s="231" t="s">
        <v>124</v>
      </c>
      <c r="E172" s="232" t="s">
        <v>193</v>
      </c>
      <c r="F172" s="233" t="s">
        <v>194</v>
      </c>
      <c r="G172" s="234" t="s">
        <v>127</v>
      </c>
      <c r="H172" s="235">
        <v>1.79</v>
      </c>
      <c r="I172" s="236"/>
      <c r="J172" s="235">
        <f>ROUND(I172*H172,0)</f>
        <v>0</v>
      </c>
      <c r="K172" s="233" t="s">
        <v>128</v>
      </c>
      <c r="L172" s="44"/>
      <c r="M172" s="237" t="s">
        <v>1</v>
      </c>
      <c r="N172" s="238" t="s">
        <v>41</v>
      </c>
      <c r="O172" s="91"/>
      <c r="P172" s="239">
        <f>O172*H172</f>
        <v>0</v>
      </c>
      <c r="Q172" s="239">
        <v>0</v>
      </c>
      <c r="R172" s="239">
        <f>Q172*H172</f>
        <v>0</v>
      </c>
      <c r="S172" s="239">
        <v>0.074999999999999997</v>
      </c>
      <c r="T172" s="240">
        <f>S172*H172</f>
        <v>0.13425000000000001</v>
      </c>
      <c r="U172" s="38"/>
      <c r="V172" s="38"/>
      <c r="W172" s="38"/>
      <c r="X172" s="38"/>
      <c r="Y172" s="38"/>
      <c r="Z172" s="38"/>
      <c r="AA172" s="38"/>
      <c r="AB172" s="38"/>
      <c r="AC172" s="38"/>
      <c r="AD172" s="38"/>
      <c r="AE172" s="38"/>
      <c r="AR172" s="241" t="s">
        <v>129</v>
      </c>
      <c r="AT172" s="241" t="s">
        <v>124</v>
      </c>
      <c r="AU172" s="241" t="s">
        <v>85</v>
      </c>
      <c r="AY172" s="17" t="s">
        <v>122</v>
      </c>
      <c r="BE172" s="242">
        <f>IF(N172="základní",J172,0)</f>
        <v>0</v>
      </c>
      <c r="BF172" s="242">
        <f>IF(N172="snížená",J172,0)</f>
        <v>0</v>
      </c>
      <c r="BG172" s="242">
        <f>IF(N172="zákl. přenesená",J172,0)</f>
        <v>0</v>
      </c>
      <c r="BH172" s="242">
        <f>IF(N172="sníž. přenesená",J172,0)</f>
        <v>0</v>
      </c>
      <c r="BI172" s="242">
        <f>IF(N172="nulová",J172,0)</f>
        <v>0</v>
      </c>
      <c r="BJ172" s="17" t="s">
        <v>8</v>
      </c>
      <c r="BK172" s="242">
        <f>ROUND(I172*H172,0)</f>
        <v>0</v>
      </c>
      <c r="BL172" s="17" t="s">
        <v>129</v>
      </c>
      <c r="BM172" s="241" t="s">
        <v>195</v>
      </c>
    </row>
    <row r="173" s="2" customFormat="1">
      <c r="A173" s="38"/>
      <c r="B173" s="39"/>
      <c r="C173" s="40"/>
      <c r="D173" s="243" t="s">
        <v>131</v>
      </c>
      <c r="E173" s="40"/>
      <c r="F173" s="244" t="s">
        <v>196</v>
      </c>
      <c r="G173" s="40"/>
      <c r="H173" s="40"/>
      <c r="I173" s="140"/>
      <c r="J173" s="40"/>
      <c r="K173" s="40"/>
      <c r="L173" s="44"/>
      <c r="M173" s="245"/>
      <c r="N173" s="246"/>
      <c r="O173" s="91"/>
      <c r="P173" s="91"/>
      <c r="Q173" s="91"/>
      <c r="R173" s="91"/>
      <c r="S173" s="91"/>
      <c r="T173" s="92"/>
      <c r="U173" s="38"/>
      <c r="V173" s="38"/>
      <c r="W173" s="38"/>
      <c r="X173" s="38"/>
      <c r="Y173" s="38"/>
      <c r="Z173" s="38"/>
      <c r="AA173" s="38"/>
      <c r="AB173" s="38"/>
      <c r="AC173" s="38"/>
      <c r="AD173" s="38"/>
      <c r="AE173" s="38"/>
      <c r="AT173" s="17" t="s">
        <v>131</v>
      </c>
      <c r="AU173" s="17" t="s">
        <v>85</v>
      </c>
    </row>
    <row r="174" s="2" customFormat="1">
      <c r="A174" s="38"/>
      <c r="B174" s="39"/>
      <c r="C174" s="40"/>
      <c r="D174" s="243" t="s">
        <v>147</v>
      </c>
      <c r="E174" s="40"/>
      <c r="F174" s="267" t="s">
        <v>197</v>
      </c>
      <c r="G174" s="40"/>
      <c r="H174" s="40"/>
      <c r="I174" s="140"/>
      <c r="J174" s="40"/>
      <c r="K174" s="40"/>
      <c r="L174" s="44"/>
      <c r="M174" s="245"/>
      <c r="N174" s="246"/>
      <c r="O174" s="91"/>
      <c r="P174" s="91"/>
      <c r="Q174" s="91"/>
      <c r="R174" s="91"/>
      <c r="S174" s="91"/>
      <c r="T174" s="92"/>
      <c r="U174" s="38"/>
      <c r="V174" s="38"/>
      <c r="W174" s="38"/>
      <c r="X174" s="38"/>
      <c r="Y174" s="38"/>
      <c r="Z174" s="38"/>
      <c r="AA174" s="38"/>
      <c r="AB174" s="38"/>
      <c r="AC174" s="38"/>
      <c r="AD174" s="38"/>
      <c r="AE174" s="38"/>
      <c r="AT174" s="17" t="s">
        <v>147</v>
      </c>
      <c r="AU174" s="17" t="s">
        <v>85</v>
      </c>
    </row>
    <row r="175" s="14" customFormat="1">
      <c r="A175" s="14"/>
      <c r="B175" s="268"/>
      <c r="C175" s="269"/>
      <c r="D175" s="243" t="s">
        <v>133</v>
      </c>
      <c r="E175" s="270" t="s">
        <v>1</v>
      </c>
      <c r="F175" s="271" t="s">
        <v>161</v>
      </c>
      <c r="G175" s="269"/>
      <c r="H175" s="270" t="s">
        <v>1</v>
      </c>
      <c r="I175" s="272"/>
      <c r="J175" s="269"/>
      <c r="K175" s="269"/>
      <c r="L175" s="273"/>
      <c r="M175" s="274"/>
      <c r="N175" s="275"/>
      <c r="O175" s="275"/>
      <c r="P175" s="275"/>
      <c r="Q175" s="275"/>
      <c r="R175" s="275"/>
      <c r="S175" s="275"/>
      <c r="T175" s="276"/>
      <c r="U175" s="14"/>
      <c r="V175" s="14"/>
      <c r="W175" s="14"/>
      <c r="X175" s="14"/>
      <c r="Y175" s="14"/>
      <c r="Z175" s="14"/>
      <c r="AA175" s="14"/>
      <c r="AB175" s="14"/>
      <c r="AC175" s="14"/>
      <c r="AD175" s="14"/>
      <c r="AE175" s="14"/>
      <c r="AT175" s="277" t="s">
        <v>133</v>
      </c>
      <c r="AU175" s="277" t="s">
        <v>85</v>
      </c>
      <c r="AV175" s="14" t="s">
        <v>8</v>
      </c>
      <c r="AW175" s="14" t="s">
        <v>32</v>
      </c>
      <c r="AX175" s="14" t="s">
        <v>76</v>
      </c>
      <c r="AY175" s="277" t="s">
        <v>122</v>
      </c>
    </row>
    <row r="176" s="13" customFormat="1">
      <c r="A176" s="13"/>
      <c r="B176" s="247"/>
      <c r="C176" s="248"/>
      <c r="D176" s="243" t="s">
        <v>133</v>
      </c>
      <c r="E176" s="249" t="s">
        <v>1</v>
      </c>
      <c r="F176" s="250" t="s">
        <v>198</v>
      </c>
      <c r="G176" s="248"/>
      <c r="H176" s="251">
        <v>1.79</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133</v>
      </c>
      <c r="AU176" s="257" t="s">
        <v>85</v>
      </c>
      <c r="AV176" s="13" t="s">
        <v>85</v>
      </c>
      <c r="AW176" s="13" t="s">
        <v>32</v>
      </c>
      <c r="AX176" s="13" t="s">
        <v>8</v>
      </c>
      <c r="AY176" s="257" t="s">
        <v>122</v>
      </c>
    </row>
    <row r="177" s="2" customFormat="1" ht="16.5" customHeight="1">
      <c r="A177" s="38"/>
      <c r="B177" s="39"/>
      <c r="C177" s="231" t="s">
        <v>199</v>
      </c>
      <c r="D177" s="231" t="s">
        <v>124</v>
      </c>
      <c r="E177" s="232" t="s">
        <v>200</v>
      </c>
      <c r="F177" s="233" t="s">
        <v>201</v>
      </c>
      <c r="G177" s="234" t="s">
        <v>127</v>
      </c>
      <c r="H177" s="235">
        <v>35.490000000000002</v>
      </c>
      <c r="I177" s="236"/>
      <c r="J177" s="235">
        <f>ROUND(I177*H177,0)</f>
        <v>0</v>
      </c>
      <c r="K177" s="233" t="s">
        <v>128</v>
      </c>
      <c r="L177" s="44"/>
      <c r="M177" s="237" t="s">
        <v>1</v>
      </c>
      <c r="N177" s="238" t="s">
        <v>41</v>
      </c>
      <c r="O177" s="91"/>
      <c r="P177" s="239">
        <f>O177*H177</f>
        <v>0</v>
      </c>
      <c r="Q177" s="239">
        <v>0</v>
      </c>
      <c r="R177" s="239">
        <f>Q177*H177</f>
        <v>0</v>
      </c>
      <c r="S177" s="239">
        <v>0.062</v>
      </c>
      <c r="T177" s="240">
        <f>S177*H177</f>
        <v>2.20038</v>
      </c>
      <c r="U177" s="38"/>
      <c r="V177" s="38"/>
      <c r="W177" s="38"/>
      <c r="X177" s="38"/>
      <c r="Y177" s="38"/>
      <c r="Z177" s="38"/>
      <c r="AA177" s="38"/>
      <c r="AB177" s="38"/>
      <c r="AC177" s="38"/>
      <c r="AD177" s="38"/>
      <c r="AE177" s="38"/>
      <c r="AR177" s="241" t="s">
        <v>129</v>
      </c>
      <c r="AT177" s="241" t="s">
        <v>124</v>
      </c>
      <c r="AU177" s="241" t="s">
        <v>85</v>
      </c>
      <c r="AY177" s="17" t="s">
        <v>122</v>
      </c>
      <c r="BE177" s="242">
        <f>IF(N177="základní",J177,0)</f>
        <v>0</v>
      </c>
      <c r="BF177" s="242">
        <f>IF(N177="snížená",J177,0)</f>
        <v>0</v>
      </c>
      <c r="BG177" s="242">
        <f>IF(N177="zákl. přenesená",J177,0)</f>
        <v>0</v>
      </c>
      <c r="BH177" s="242">
        <f>IF(N177="sníž. přenesená",J177,0)</f>
        <v>0</v>
      </c>
      <c r="BI177" s="242">
        <f>IF(N177="nulová",J177,0)</f>
        <v>0</v>
      </c>
      <c r="BJ177" s="17" t="s">
        <v>8</v>
      </c>
      <c r="BK177" s="242">
        <f>ROUND(I177*H177,0)</f>
        <v>0</v>
      </c>
      <c r="BL177" s="17" t="s">
        <v>129</v>
      </c>
      <c r="BM177" s="241" t="s">
        <v>202</v>
      </c>
    </row>
    <row r="178" s="2" customFormat="1">
      <c r="A178" s="38"/>
      <c r="B178" s="39"/>
      <c r="C178" s="40"/>
      <c r="D178" s="243" t="s">
        <v>131</v>
      </c>
      <c r="E178" s="40"/>
      <c r="F178" s="244" t="s">
        <v>203</v>
      </c>
      <c r="G178" s="40"/>
      <c r="H178" s="40"/>
      <c r="I178" s="140"/>
      <c r="J178" s="40"/>
      <c r="K178" s="40"/>
      <c r="L178" s="44"/>
      <c r="M178" s="245"/>
      <c r="N178" s="246"/>
      <c r="O178" s="91"/>
      <c r="P178" s="91"/>
      <c r="Q178" s="91"/>
      <c r="R178" s="91"/>
      <c r="S178" s="91"/>
      <c r="T178" s="92"/>
      <c r="U178" s="38"/>
      <c r="V178" s="38"/>
      <c r="W178" s="38"/>
      <c r="X178" s="38"/>
      <c r="Y178" s="38"/>
      <c r="Z178" s="38"/>
      <c r="AA178" s="38"/>
      <c r="AB178" s="38"/>
      <c r="AC178" s="38"/>
      <c r="AD178" s="38"/>
      <c r="AE178" s="38"/>
      <c r="AT178" s="17" t="s">
        <v>131</v>
      </c>
      <c r="AU178" s="17" t="s">
        <v>85</v>
      </c>
    </row>
    <row r="179" s="2" customFormat="1">
      <c r="A179" s="38"/>
      <c r="B179" s="39"/>
      <c r="C179" s="40"/>
      <c r="D179" s="243" t="s">
        <v>147</v>
      </c>
      <c r="E179" s="40"/>
      <c r="F179" s="267" t="s">
        <v>197</v>
      </c>
      <c r="G179" s="40"/>
      <c r="H179" s="40"/>
      <c r="I179" s="140"/>
      <c r="J179" s="40"/>
      <c r="K179" s="40"/>
      <c r="L179" s="44"/>
      <c r="M179" s="245"/>
      <c r="N179" s="246"/>
      <c r="O179" s="91"/>
      <c r="P179" s="91"/>
      <c r="Q179" s="91"/>
      <c r="R179" s="91"/>
      <c r="S179" s="91"/>
      <c r="T179" s="92"/>
      <c r="U179" s="38"/>
      <c r="V179" s="38"/>
      <c r="W179" s="38"/>
      <c r="X179" s="38"/>
      <c r="Y179" s="38"/>
      <c r="Z179" s="38"/>
      <c r="AA179" s="38"/>
      <c r="AB179" s="38"/>
      <c r="AC179" s="38"/>
      <c r="AD179" s="38"/>
      <c r="AE179" s="38"/>
      <c r="AT179" s="17" t="s">
        <v>147</v>
      </c>
      <c r="AU179" s="17" t="s">
        <v>85</v>
      </c>
    </row>
    <row r="180" s="14" customFormat="1">
      <c r="A180" s="14"/>
      <c r="B180" s="268"/>
      <c r="C180" s="269"/>
      <c r="D180" s="243" t="s">
        <v>133</v>
      </c>
      <c r="E180" s="270" t="s">
        <v>1</v>
      </c>
      <c r="F180" s="271" t="s">
        <v>161</v>
      </c>
      <c r="G180" s="269"/>
      <c r="H180" s="270" t="s">
        <v>1</v>
      </c>
      <c r="I180" s="272"/>
      <c r="J180" s="269"/>
      <c r="K180" s="269"/>
      <c r="L180" s="273"/>
      <c r="M180" s="274"/>
      <c r="N180" s="275"/>
      <c r="O180" s="275"/>
      <c r="P180" s="275"/>
      <c r="Q180" s="275"/>
      <c r="R180" s="275"/>
      <c r="S180" s="275"/>
      <c r="T180" s="276"/>
      <c r="U180" s="14"/>
      <c r="V180" s="14"/>
      <c r="W180" s="14"/>
      <c r="X180" s="14"/>
      <c r="Y180" s="14"/>
      <c r="Z180" s="14"/>
      <c r="AA180" s="14"/>
      <c r="AB180" s="14"/>
      <c r="AC180" s="14"/>
      <c r="AD180" s="14"/>
      <c r="AE180" s="14"/>
      <c r="AT180" s="277" t="s">
        <v>133</v>
      </c>
      <c r="AU180" s="277" t="s">
        <v>85</v>
      </c>
      <c r="AV180" s="14" t="s">
        <v>8</v>
      </c>
      <c r="AW180" s="14" t="s">
        <v>32</v>
      </c>
      <c r="AX180" s="14" t="s">
        <v>76</v>
      </c>
      <c r="AY180" s="277" t="s">
        <v>122</v>
      </c>
    </row>
    <row r="181" s="13" customFormat="1">
      <c r="A181" s="13"/>
      <c r="B181" s="247"/>
      <c r="C181" s="248"/>
      <c r="D181" s="243" t="s">
        <v>133</v>
      </c>
      <c r="E181" s="249" t="s">
        <v>1</v>
      </c>
      <c r="F181" s="250" t="s">
        <v>204</v>
      </c>
      <c r="G181" s="248"/>
      <c r="H181" s="251">
        <v>21.969999999999999</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133</v>
      </c>
      <c r="AU181" s="257" t="s">
        <v>85</v>
      </c>
      <c r="AV181" s="13" t="s">
        <v>85</v>
      </c>
      <c r="AW181" s="13" t="s">
        <v>32</v>
      </c>
      <c r="AX181" s="13" t="s">
        <v>76</v>
      </c>
      <c r="AY181" s="257" t="s">
        <v>122</v>
      </c>
    </row>
    <row r="182" s="14" customFormat="1">
      <c r="A182" s="14"/>
      <c r="B182" s="268"/>
      <c r="C182" s="269"/>
      <c r="D182" s="243" t="s">
        <v>133</v>
      </c>
      <c r="E182" s="270" t="s">
        <v>1</v>
      </c>
      <c r="F182" s="271" t="s">
        <v>184</v>
      </c>
      <c r="G182" s="269"/>
      <c r="H182" s="270" t="s">
        <v>1</v>
      </c>
      <c r="I182" s="272"/>
      <c r="J182" s="269"/>
      <c r="K182" s="269"/>
      <c r="L182" s="273"/>
      <c r="M182" s="274"/>
      <c r="N182" s="275"/>
      <c r="O182" s="275"/>
      <c r="P182" s="275"/>
      <c r="Q182" s="275"/>
      <c r="R182" s="275"/>
      <c r="S182" s="275"/>
      <c r="T182" s="276"/>
      <c r="U182" s="14"/>
      <c r="V182" s="14"/>
      <c r="W182" s="14"/>
      <c r="X182" s="14"/>
      <c r="Y182" s="14"/>
      <c r="Z182" s="14"/>
      <c r="AA182" s="14"/>
      <c r="AB182" s="14"/>
      <c r="AC182" s="14"/>
      <c r="AD182" s="14"/>
      <c r="AE182" s="14"/>
      <c r="AT182" s="277" t="s">
        <v>133</v>
      </c>
      <c r="AU182" s="277" t="s">
        <v>85</v>
      </c>
      <c r="AV182" s="14" t="s">
        <v>8</v>
      </c>
      <c r="AW182" s="14" t="s">
        <v>32</v>
      </c>
      <c r="AX182" s="14" t="s">
        <v>76</v>
      </c>
      <c r="AY182" s="277" t="s">
        <v>122</v>
      </c>
    </row>
    <row r="183" s="13" customFormat="1">
      <c r="A183" s="13"/>
      <c r="B183" s="247"/>
      <c r="C183" s="248"/>
      <c r="D183" s="243" t="s">
        <v>133</v>
      </c>
      <c r="E183" s="249" t="s">
        <v>1</v>
      </c>
      <c r="F183" s="250" t="s">
        <v>205</v>
      </c>
      <c r="G183" s="248"/>
      <c r="H183" s="251">
        <v>13.52</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133</v>
      </c>
      <c r="AU183" s="257" t="s">
        <v>85</v>
      </c>
      <c r="AV183" s="13" t="s">
        <v>85</v>
      </c>
      <c r="AW183" s="13" t="s">
        <v>32</v>
      </c>
      <c r="AX183" s="13" t="s">
        <v>76</v>
      </c>
      <c r="AY183" s="257" t="s">
        <v>122</v>
      </c>
    </row>
    <row r="184" s="15" customFormat="1">
      <c r="A184" s="15"/>
      <c r="B184" s="278"/>
      <c r="C184" s="279"/>
      <c r="D184" s="243" t="s">
        <v>133</v>
      </c>
      <c r="E184" s="280" t="s">
        <v>1</v>
      </c>
      <c r="F184" s="281" t="s">
        <v>187</v>
      </c>
      <c r="G184" s="279"/>
      <c r="H184" s="282">
        <v>35.490000000000002</v>
      </c>
      <c r="I184" s="283"/>
      <c r="J184" s="279"/>
      <c r="K184" s="279"/>
      <c r="L184" s="284"/>
      <c r="M184" s="285"/>
      <c r="N184" s="286"/>
      <c r="O184" s="286"/>
      <c r="P184" s="286"/>
      <c r="Q184" s="286"/>
      <c r="R184" s="286"/>
      <c r="S184" s="286"/>
      <c r="T184" s="287"/>
      <c r="U184" s="15"/>
      <c r="V184" s="15"/>
      <c r="W184" s="15"/>
      <c r="X184" s="15"/>
      <c r="Y184" s="15"/>
      <c r="Z184" s="15"/>
      <c r="AA184" s="15"/>
      <c r="AB184" s="15"/>
      <c r="AC184" s="15"/>
      <c r="AD184" s="15"/>
      <c r="AE184" s="15"/>
      <c r="AT184" s="288" t="s">
        <v>133</v>
      </c>
      <c r="AU184" s="288" t="s">
        <v>85</v>
      </c>
      <c r="AV184" s="15" t="s">
        <v>129</v>
      </c>
      <c r="AW184" s="15" t="s">
        <v>32</v>
      </c>
      <c r="AX184" s="15" t="s">
        <v>8</v>
      </c>
      <c r="AY184" s="288" t="s">
        <v>122</v>
      </c>
    </row>
    <row r="185" s="2" customFormat="1" ht="16.5" customHeight="1">
      <c r="A185" s="38"/>
      <c r="B185" s="39"/>
      <c r="C185" s="231" t="s">
        <v>206</v>
      </c>
      <c r="D185" s="231" t="s">
        <v>124</v>
      </c>
      <c r="E185" s="232" t="s">
        <v>207</v>
      </c>
      <c r="F185" s="233" t="s">
        <v>208</v>
      </c>
      <c r="G185" s="234" t="s">
        <v>127</v>
      </c>
      <c r="H185" s="235">
        <v>13.5</v>
      </c>
      <c r="I185" s="236"/>
      <c r="J185" s="235">
        <f>ROUND(I185*H185,0)</f>
        <v>0</v>
      </c>
      <c r="K185" s="233" t="s">
        <v>128</v>
      </c>
      <c r="L185" s="44"/>
      <c r="M185" s="237" t="s">
        <v>1</v>
      </c>
      <c r="N185" s="238" t="s">
        <v>41</v>
      </c>
      <c r="O185" s="91"/>
      <c r="P185" s="239">
        <f>O185*H185</f>
        <v>0</v>
      </c>
      <c r="Q185" s="239">
        <v>0</v>
      </c>
      <c r="R185" s="239">
        <f>Q185*H185</f>
        <v>0</v>
      </c>
      <c r="S185" s="239">
        <v>0.053999999999999999</v>
      </c>
      <c r="T185" s="240">
        <f>S185*H185</f>
        <v>0.72899999999999998</v>
      </c>
      <c r="U185" s="38"/>
      <c r="V185" s="38"/>
      <c r="W185" s="38"/>
      <c r="X185" s="38"/>
      <c r="Y185" s="38"/>
      <c r="Z185" s="38"/>
      <c r="AA185" s="38"/>
      <c r="AB185" s="38"/>
      <c r="AC185" s="38"/>
      <c r="AD185" s="38"/>
      <c r="AE185" s="38"/>
      <c r="AR185" s="241" t="s">
        <v>129</v>
      </c>
      <c r="AT185" s="241" t="s">
        <v>124</v>
      </c>
      <c r="AU185" s="241" t="s">
        <v>85</v>
      </c>
      <c r="AY185" s="17" t="s">
        <v>122</v>
      </c>
      <c r="BE185" s="242">
        <f>IF(N185="základní",J185,0)</f>
        <v>0</v>
      </c>
      <c r="BF185" s="242">
        <f>IF(N185="snížená",J185,0)</f>
        <v>0</v>
      </c>
      <c r="BG185" s="242">
        <f>IF(N185="zákl. přenesená",J185,0)</f>
        <v>0</v>
      </c>
      <c r="BH185" s="242">
        <f>IF(N185="sníž. přenesená",J185,0)</f>
        <v>0</v>
      </c>
      <c r="BI185" s="242">
        <f>IF(N185="nulová",J185,0)</f>
        <v>0</v>
      </c>
      <c r="BJ185" s="17" t="s">
        <v>8</v>
      </c>
      <c r="BK185" s="242">
        <f>ROUND(I185*H185,0)</f>
        <v>0</v>
      </c>
      <c r="BL185" s="17" t="s">
        <v>129</v>
      </c>
      <c r="BM185" s="241" t="s">
        <v>209</v>
      </c>
    </row>
    <row r="186" s="2" customFormat="1">
      <c r="A186" s="38"/>
      <c r="B186" s="39"/>
      <c r="C186" s="40"/>
      <c r="D186" s="243" t="s">
        <v>131</v>
      </c>
      <c r="E186" s="40"/>
      <c r="F186" s="244" t="s">
        <v>210</v>
      </c>
      <c r="G186" s="40"/>
      <c r="H186" s="40"/>
      <c r="I186" s="140"/>
      <c r="J186" s="40"/>
      <c r="K186" s="40"/>
      <c r="L186" s="44"/>
      <c r="M186" s="245"/>
      <c r="N186" s="246"/>
      <c r="O186" s="91"/>
      <c r="P186" s="91"/>
      <c r="Q186" s="91"/>
      <c r="R186" s="91"/>
      <c r="S186" s="91"/>
      <c r="T186" s="92"/>
      <c r="U186" s="38"/>
      <c r="V186" s="38"/>
      <c r="W186" s="38"/>
      <c r="X186" s="38"/>
      <c r="Y186" s="38"/>
      <c r="Z186" s="38"/>
      <c r="AA186" s="38"/>
      <c r="AB186" s="38"/>
      <c r="AC186" s="38"/>
      <c r="AD186" s="38"/>
      <c r="AE186" s="38"/>
      <c r="AT186" s="17" t="s">
        <v>131</v>
      </c>
      <c r="AU186" s="17" t="s">
        <v>85</v>
      </c>
    </row>
    <row r="187" s="2" customFormat="1">
      <c r="A187" s="38"/>
      <c r="B187" s="39"/>
      <c r="C187" s="40"/>
      <c r="D187" s="243" t="s">
        <v>147</v>
      </c>
      <c r="E187" s="40"/>
      <c r="F187" s="267" t="s">
        <v>197</v>
      </c>
      <c r="G187" s="40"/>
      <c r="H187" s="40"/>
      <c r="I187" s="140"/>
      <c r="J187" s="40"/>
      <c r="K187" s="40"/>
      <c r="L187" s="44"/>
      <c r="M187" s="245"/>
      <c r="N187" s="246"/>
      <c r="O187" s="91"/>
      <c r="P187" s="91"/>
      <c r="Q187" s="91"/>
      <c r="R187" s="91"/>
      <c r="S187" s="91"/>
      <c r="T187" s="92"/>
      <c r="U187" s="38"/>
      <c r="V187" s="38"/>
      <c r="W187" s="38"/>
      <c r="X187" s="38"/>
      <c r="Y187" s="38"/>
      <c r="Z187" s="38"/>
      <c r="AA187" s="38"/>
      <c r="AB187" s="38"/>
      <c r="AC187" s="38"/>
      <c r="AD187" s="38"/>
      <c r="AE187" s="38"/>
      <c r="AT187" s="17" t="s">
        <v>147</v>
      </c>
      <c r="AU187" s="17" t="s">
        <v>85</v>
      </c>
    </row>
    <row r="188" s="14" customFormat="1">
      <c r="A188" s="14"/>
      <c r="B188" s="268"/>
      <c r="C188" s="269"/>
      <c r="D188" s="243" t="s">
        <v>133</v>
      </c>
      <c r="E188" s="270" t="s">
        <v>1</v>
      </c>
      <c r="F188" s="271" t="s">
        <v>184</v>
      </c>
      <c r="G188" s="269"/>
      <c r="H188" s="270" t="s">
        <v>1</v>
      </c>
      <c r="I188" s="272"/>
      <c r="J188" s="269"/>
      <c r="K188" s="269"/>
      <c r="L188" s="273"/>
      <c r="M188" s="274"/>
      <c r="N188" s="275"/>
      <c r="O188" s="275"/>
      <c r="P188" s="275"/>
      <c r="Q188" s="275"/>
      <c r="R188" s="275"/>
      <c r="S188" s="275"/>
      <c r="T188" s="276"/>
      <c r="U188" s="14"/>
      <c r="V188" s="14"/>
      <c r="W188" s="14"/>
      <c r="X188" s="14"/>
      <c r="Y188" s="14"/>
      <c r="Z188" s="14"/>
      <c r="AA188" s="14"/>
      <c r="AB188" s="14"/>
      <c r="AC188" s="14"/>
      <c r="AD188" s="14"/>
      <c r="AE188" s="14"/>
      <c r="AT188" s="277" t="s">
        <v>133</v>
      </c>
      <c r="AU188" s="277" t="s">
        <v>85</v>
      </c>
      <c r="AV188" s="14" t="s">
        <v>8</v>
      </c>
      <c r="AW188" s="14" t="s">
        <v>32</v>
      </c>
      <c r="AX188" s="14" t="s">
        <v>76</v>
      </c>
      <c r="AY188" s="277" t="s">
        <v>122</v>
      </c>
    </row>
    <row r="189" s="13" customFormat="1">
      <c r="A189" s="13"/>
      <c r="B189" s="247"/>
      <c r="C189" s="248"/>
      <c r="D189" s="243" t="s">
        <v>133</v>
      </c>
      <c r="E189" s="249" t="s">
        <v>1</v>
      </c>
      <c r="F189" s="250" t="s">
        <v>211</v>
      </c>
      <c r="G189" s="248"/>
      <c r="H189" s="251">
        <v>13.5</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133</v>
      </c>
      <c r="AU189" s="257" t="s">
        <v>85</v>
      </c>
      <c r="AV189" s="13" t="s">
        <v>85</v>
      </c>
      <c r="AW189" s="13" t="s">
        <v>32</v>
      </c>
      <c r="AX189" s="13" t="s">
        <v>8</v>
      </c>
      <c r="AY189" s="257" t="s">
        <v>122</v>
      </c>
    </row>
    <row r="190" s="2" customFormat="1" ht="16.5" customHeight="1">
      <c r="A190" s="38"/>
      <c r="B190" s="39"/>
      <c r="C190" s="231" t="s">
        <v>212</v>
      </c>
      <c r="D190" s="231" t="s">
        <v>124</v>
      </c>
      <c r="E190" s="232" t="s">
        <v>213</v>
      </c>
      <c r="F190" s="233" t="s">
        <v>214</v>
      </c>
      <c r="G190" s="234" t="s">
        <v>127</v>
      </c>
      <c r="H190" s="235">
        <v>3.6000000000000001</v>
      </c>
      <c r="I190" s="236"/>
      <c r="J190" s="235">
        <f>ROUND(I190*H190,0)</f>
        <v>0</v>
      </c>
      <c r="K190" s="233" t="s">
        <v>128</v>
      </c>
      <c r="L190" s="44"/>
      <c r="M190" s="237" t="s">
        <v>1</v>
      </c>
      <c r="N190" s="238" t="s">
        <v>41</v>
      </c>
      <c r="O190" s="91"/>
      <c r="P190" s="239">
        <f>O190*H190</f>
        <v>0</v>
      </c>
      <c r="Q190" s="239">
        <v>0</v>
      </c>
      <c r="R190" s="239">
        <f>Q190*H190</f>
        <v>0</v>
      </c>
      <c r="S190" s="239">
        <v>0.087999999999999995</v>
      </c>
      <c r="T190" s="240">
        <f>S190*H190</f>
        <v>0.31679999999999997</v>
      </c>
      <c r="U190" s="38"/>
      <c r="V190" s="38"/>
      <c r="W190" s="38"/>
      <c r="X190" s="38"/>
      <c r="Y190" s="38"/>
      <c r="Z190" s="38"/>
      <c r="AA190" s="38"/>
      <c r="AB190" s="38"/>
      <c r="AC190" s="38"/>
      <c r="AD190" s="38"/>
      <c r="AE190" s="38"/>
      <c r="AR190" s="241" t="s">
        <v>129</v>
      </c>
      <c r="AT190" s="241" t="s">
        <v>124</v>
      </c>
      <c r="AU190" s="241" t="s">
        <v>85</v>
      </c>
      <c r="AY190" s="17" t="s">
        <v>122</v>
      </c>
      <c r="BE190" s="242">
        <f>IF(N190="základní",J190,0)</f>
        <v>0</v>
      </c>
      <c r="BF190" s="242">
        <f>IF(N190="snížená",J190,0)</f>
        <v>0</v>
      </c>
      <c r="BG190" s="242">
        <f>IF(N190="zákl. přenesená",J190,0)</f>
        <v>0</v>
      </c>
      <c r="BH190" s="242">
        <f>IF(N190="sníž. přenesená",J190,0)</f>
        <v>0</v>
      </c>
      <c r="BI190" s="242">
        <f>IF(N190="nulová",J190,0)</f>
        <v>0</v>
      </c>
      <c r="BJ190" s="17" t="s">
        <v>8</v>
      </c>
      <c r="BK190" s="242">
        <f>ROUND(I190*H190,0)</f>
        <v>0</v>
      </c>
      <c r="BL190" s="17" t="s">
        <v>129</v>
      </c>
      <c r="BM190" s="241" t="s">
        <v>215</v>
      </c>
    </row>
    <row r="191" s="2" customFormat="1">
      <c r="A191" s="38"/>
      <c r="B191" s="39"/>
      <c r="C191" s="40"/>
      <c r="D191" s="243" t="s">
        <v>131</v>
      </c>
      <c r="E191" s="40"/>
      <c r="F191" s="244" t="s">
        <v>216</v>
      </c>
      <c r="G191" s="40"/>
      <c r="H191" s="40"/>
      <c r="I191" s="140"/>
      <c r="J191" s="40"/>
      <c r="K191" s="40"/>
      <c r="L191" s="44"/>
      <c r="M191" s="245"/>
      <c r="N191" s="246"/>
      <c r="O191" s="91"/>
      <c r="P191" s="91"/>
      <c r="Q191" s="91"/>
      <c r="R191" s="91"/>
      <c r="S191" s="91"/>
      <c r="T191" s="92"/>
      <c r="U191" s="38"/>
      <c r="V191" s="38"/>
      <c r="W191" s="38"/>
      <c r="X191" s="38"/>
      <c r="Y191" s="38"/>
      <c r="Z191" s="38"/>
      <c r="AA191" s="38"/>
      <c r="AB191" s="38"/>
      <c r="AC191" s="38"/>
      <c r="AD191" s="38"/>
      <c r="AE191" s="38"/>
      <c r="AT191" s="17" t="s">
        <v>131</v>
      </c>
      <c r="AU191" s="17" t="s">
        <v>85</v>
      </c>
    </row>
    <row r="192" s="2" customFormat="1">
      <c r="A192" s="38"/>
      <c r="B192" s="39"/>
      <c r="C192" s="40"/>
      <c r="D192" s="243" t="s">
        <v>147</v>
      </c>
      <c r="E192" s="40"/>
      <c r="F192" s="267" t="s">
        <v>197</v>
      </c>
      <c r="G192" s="40"/>
      <c r="H192" s="40"/>
      <c r="I192" s="140"/>
      <c r="J192" s="40"/>
      <c r="K192" s="40"/>
      <c r="L192" s="44"/>
      <c r="M192" s="245"/>
      <c r="N192" s="246"/>
      <c r="O192" s="91"/>
      <c r="P192" s="91"/>
      <c r="Q192" s="91"/>
      <c r="R192" s="91"/>
      <c r="S192" s="91"/>
      <c r="T192" s="92"/>
      <c r="U192" s="38"/>
      <c r="V192" s="38"/>
      <c r="W192" s="38"/>
      <c r="X192" s="38"/>
      <c r="Y192" s="38"/>
      <c r="Z192" s="38"/>
      <c r="AA192" s="38"/>
      <c r="AB192" s="38"/>
      <c r="AC192" s="38"/>
      <c r="AD192" s="38"/>
      <c r="AE192" s="38"/>
      <c r="AT192" s="17" t="s">
        <v>147</v>
      </c>
      <c r="AU192" s="17" t="s">
        <v>85</v>
      </c>
    </row>
    <row r="193" s="14" customFormat="1">
      <c r="A193" s="14"/>
      <c r="B193" s="268"/>
      <c r="C193" s="269"/>
      <c r="D193" s="243" t="s">
        <v>133</v>
      </c>
      <c r="E193" s="270" t="s">
        <v>1</v>
      </c>
      <c r="F193" s="271" t="s">
        <v>161</v>
      </c>
      <c r="G193" s="269"/>
      <c r="H193" s="270" t="s">
        <v>1</v>
      </c>
      <c r="I193" s="272"/>
      <c r="J193" s="269"/>
      <c r="K193" s="269"/>
      <c r="L193" s="273"/>
      <c r="M193" s="274"/>
      <c r="N193" s="275"/>
      <c r="O193" s="275"/>
      <c r="P193" s="275"/>
      <c r="Q193" s="275"/>
      <c r="R193" s="275"/>
      <c r="S193" s="275"/>
      <c r="T193" s="276"/>
      <c r="U193" s="14"/>
      <c r="V193" s="14"/>
      <c r="W193" s="14"/>
      <c r="X193" s="14"/>
      <c r="Y193" s="14"/>
      <c r="Z193" s="14"/>
      <c r="AA193" s="14"/>
      <c r="AB193" s="14"/>
      <c r="AC193" s="14"/>
      <c r="AD193" s="14"/>
      <c r="AE193" s="14"/>
      <c r="AT193" s="277" t="s">
        <v>133</v>
      </c>
      <c r="AU193" s="277" t="s">
        <v>85</v>
      </c>
      <c r="AV193" s="14" t="s">
        <v>8</v>
      </c>
      <c r="AW193" s="14" t="s">
        <v>32</v>
      </c>
      <c r="AX193" s="14" t="s">
        <v>76</v>
      </c>
      <c r="AY193" s="277" t="s">
        <v>122</v>
      </c>
    </row>
    <row r="194" s="13" customFormat="1">
      <c r="A194" s="13"/>
      <c r="B194" s="247"/>
      <c r="C194" s="248"/>
      <c r="D194" s="243" t="s">
        <v>133</v>
      </c>
      <c r="E194" s="249" t="s">
        <v>1</v>
      </c>
      <c r="F194" s="250" t="s">
        <v>217</v>
      </c>
      <c r="G194" s="248"/>
      <c r="H194" s="251">
        <v>3.6000000000000001</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133</v>
      </c>
      <c r="AU194" s="257" t="s">
        <v>85</v>
      </c>
      <c r="AV194" s="13" t="s">
        <v>85</v>
      </c>
      <c r="AW194" s="13" t="s">
        <v>32</v>
      </c>
      <c r="AX194" s="13" t="s">
        <v>8</v>
      </c>
      <c r="AY194" s="257" t="s">
        <v>122</v>
      </c>
    </row>
    <row r="195" s="2" customFormat="1" ht="16.5" customHeight="1">
      <c r="A195" s="38"/>
      <c r="B195" s="39"/>
      <c r="C195" s="231" t="s">
        <v>218</v>
      </c>
      <c r="D195" s="231" t="s">
        <v>124</v>
      </c>
      <c r="E195" s="232" t="s">
        <v>219</v>
      </c>
      <c r="F195" s="233" t="s">
        <v>220</v>
      </c>
      <c r="G195" s="234" t="s">
        <v>127</v>
      </c>
      <c r="H195" s="235">
        <v>2.9399999999999999</v>
      </c>
      <c r="I195" s="236"/>
      <c r="J195" s="235">
        <f>ROUND(I195*H195,0)</f>
        <v>0</v>
      </c>
      <c r="K195" s="233" t="s">
        <v>128</v>
      </c>
      <c r="L195" s="44"/>
      <c r="M195" s="237" t="s">
        <v>1</v>
      </c>
      <c r="N195" s="238" t="s">
        <v>41</v>
      </c>
      <c r="O195" s="91"/>
      <c r="P195" s="239">
        <f>O195*H195</f>
        <v>0</v>
      </c>
      <c r="Q195" s="239">
        <v>0</v>
      </c>
      <c r="R195" s="239">
        <f>Q195*H195</f>
        <v>0</v>
      </c>
      <c r="S195" s="239">
        <v>0.067000000000000004</v>
      </c>
      <c r="T195" s="240">
        <f>S195*H195</f>
        <v>0.19698000000000002</v>
      </c>
      <c r="U195" s="38"/>
      <c r="V195" s="38"/>
      <c r="W195" s="38"/>
      <c r="X195" s="38"/>
      <c r="Y195" s="38"/>
      <c r="Z195" s="38"/>
      <c r="AA195" s="38"/>
      <c r="AB195" s="38"/>
      <c r="AC195" s="38"/>
      <c r="AD195" s="38"/>
      <c r="AE195" s="38"/>
      <c r="AR195" s="241" t="s">
        <v>129</v>
      </c>
      <c r="AT195" s="241" t="s">
        <v>124</v>
      </c>
      <c r="AU195" s="241" t="s">
        <v>85</v>
      </c>
      <c r="AY195" s="17" t="s">
        <v>122</v>
      </c>
      <c r="BE195" s="242">
        <f>IF(N195="základní",J195,0)</f>
        <v>0</v>
      </c>
      <c r="BF195" s="242">
        <f>IF(N195="snížená",J195,0)</f>
        <v>0</v>
      </c>
      <c r="BG195" s="242">
        <f>IF(N195="zákl. přenesená",J195,0)</f>
        <v>0</v>
      </c>
      <c r="BH195" s="242">
        <f>IF(N195="sníž. přenesená",J195,0)</f>
        <v>0</v>
      </c>
      <c r="BI195" s="242">
        <f>IF(N195="nulová",J195,0)</f>
        <v>0</v>
      </c>
      <c r="BJ195" s="17" t="s">
        <v>8</v>
      </c>
      <c r="BK195" s="242">
        <f>ROUND(I195*H195,0)</f>
        <v>0</v>
      </c>
      <c r="BL195" s="17" t="s">
        <v>129</v>
      </c>
      <c r="BM195" s="241" t="s">
        <v>221</v>
      </c>
    </row>
    <row r="196" s="2" customFormat="1">
      <c r="A196" s="38"/>
      <c r="B196" s="39"/>
      <c r="C196" s="40"/>
      <c r="D196" s="243" t="s">
        <v>131</v>
      </c>
      <c r="E196" s="40"/>
      <c r="F196" s="244" t="s">
        <v>222</v>
      </c>
      <c r="G196" s="40"/>
      <c r="H196" s="40"/>
      <c r="I196" s="140"/>
      <c r="J196" s="40"/>
      <c r="K196" s="40"/>
      <c r="L196" s="44"/>
      <c r="M196" s="245"/>
      <c r="N196" s="246"/>
      <c r="O196" s="91"/>
      <c r="P196" s="91"/>
      <c r="Q196" s="91"/>
      <c r="R196" s="91"/>
      <c r="S196" s="91"/>
      <c r="T196" s="92"/>
      <c r="U196" s="38"/>
      <c r="V196" s="38"/>
      <c r="W196" s="38"/>
      <c r="X196" s="38"/>
      <c r="Y196" s="38"/>
      <c r="Z196" s="38"/>
      <c r="AA196" s="38"/>
      <c r="AB196" s="38"/>
      <c r="AC196" s="38"/>
      <c r="AD196" s="38"/>
      <c r="AE196" s="38"/>
      <c r="AT196" s="17" t="s">
        <v>131</v>
      </c>
      <c r="AU196" s="17" t="s">
        <v>85</v>
      </c>
    </row>
    <row r="197" s="2" customFormat="1">
      <c r="A197" s="38"/>
      <c r="B197" s="39"/>
      <c r="C197" s="40"/>
      <c r="D197" s="243" t="s">
        <v>147</v>
      </c>
      <c r="E197" s="40"/>
      <c r="F197" s="267" t="s">
        <v>197</v>
      </c>
      <c r="G197" s="40"/>
      <c r="H197" s="40"/>
      <c r="I197" s="140"/>
      <c r="J197" s="40"/>
      <c r="K197" s="40"/>
      <c r="L197" s="44"/>
      <c r="M197" s="245"/>
      <c r="N197" s="246"/>
      <c r="O197" s="91"/>
      <c r="P197" s="91"/>
      <c r="Q197" s="91"/>
      <c r="R197" s="91"/>
      <c r="S197" s="91"/>
      <c r="T197" s="92"/>
      <c r="U197" s="38"/>
      <c r="V197" s="38"/>
      <c r="W197" s="38"/>
      <c r="X197" s="38"/>
      <c r="Y197" s="38"/>
      <c r="Z197" s="38"/>
      <c r="AA197" s="38"/>
      <c r="AB197" s="38"/>
      <c r="AC197" s="38"/>
      <c r="AD197" s="38"/>
      <c r="AE197" s="38"/>
      <c r="AT197" s="17" t="s">
        <v>147</v>
      </c>
      <c r="AU197" s="17" t="s">
        <v>85</v>
      </c>
    </row>
    <row r="198" s="14" customFormat="1">
      <c r="A198" s="14"/>
      <c r="B198" s="268"/>
      <c r="C198" s="269"/>
      <c r="D198" s="243" t="s">
        <v>133</v>
      </c>
      <c r="E198" s="270" t="s">
        <v>1</v>
      </c>
      <c r="F198" s="271" t="s">
        <v>161</v>
      </c>
      <c r="G198" s="269"/>
      <c r="H198" s="270" t="s">
        <v>1</v>
      </c>
      <c r="I198" s="272"/>
      <c r="J198" s="269"/>
      <c r="K198" s="269"/>
      <c r="L198" s="273"/>
      <c r="M198" s="274"/>
      <c r="N198" s="275"/>
      <c r="O198" s="275"/>
      <c r="P198" s="275"/>
      <c r="Q198" s="275"/>
      <c r="R198" s="275"/>
      <c r="S198" s="275"/>
      <c r="T198" s="276"/>
      <c r="U198" s="14"/>
      <c r="V198" s="14"/>
      <c r="W198" s="14"/>
      <c r="X198" s="14"/>
      <c r="Y198" s="14"/>
      <c r="Z198" s="14"/>
      <c r="AA198" s="14"/>
      <c r="AB198" s="14"/>
      <c r="AC198" s="14"/>
      <c r="AD198" s="14"/>
      <c r="AE198" s="14"/>
      <c r="AT198" s="277" t="s">
        <v>133</v>
      </c>
      <c r="AU198" s="277" t="s">
        <v>85</v>
      </c>
      <c r="AV198" s="14" t="s">
        <v>8</v>
      </c>
      <c r="AW198" s="14" t="s">
        <v>32</v>
      </c>
      <c r="AX198" s="14" t="s">
        <v>76</v>
      </c>
      <c r="AY198" s="277" t="s">
        <v>122</v>
      </c>
    </row>
    <row r="199" s="13" customFormat="1">
      <c r="A199" s="13"/>
      <c r="B199" s="247"/>
      <c r="C199" s="248"/>
      <c r="D199" s="243" t="s">
        <v>133</v>
      </c>
      <c r="E199" s="249" t="s">
        <v>1</v>
      </c>
      <c r="F199" s="250" t="s">
        <v>223</v>
      </c>
      <c r="G199" s="248"/>
      <c r="H199" s="251">
        <v>2.9399999999999999</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133</v>
      </c>
      <c r="AU199" s="257" t="s">
        <v>85</v>
      </c>
      <c r="AV199" s="13" t="s">
        <v>85</v>
      </c>
      <c r="AW199" s="13" t="s">
        <v>32</v>
      </c>
      <c r="AX199" s="13" t="s">
        <v>8</v>
      </c>
      <c r="AY199" s="257" t="s">
        <v>122</v>
      </c>
    </row>
    <row r="200" s="2" customFormat="1" ht="16.5" customHeight="1">
      <c r="A200" s="38"/>
      <c r="B200" s="39"/>
      <c r="C200" s="231" t="s">
        <v>9</v>
      </c>
      <c r="D200" s="231" t="s">
        <v>124</v>
      </c>
      <c r="E200" s="232" t="s">
        <v>224</v>
      </c>
      <c r="F200" s="233" t="s">
        <v>225</v>
      </c>
      <c r="G200" s="234" t="s">
        <v>127</v>
      </c>
      <c r="H200" s="235">
        <v>32.880000000000003</v>
      </c>
      <c r="I200" s="236"/>
      <c r="J200" s="235">
        <f>ROUND(I200*H200,0)</f>
        <v>0</v>
      </c>
      <c r="K200" s="233" t="s">
        <v>128</v>
      </c>
      <c r="L200" s="44"/>
      <c r="M200" s="237" t="s">
        <v>1</v>
      </c>
      <c r="N200" s="238" t="s">
        <v>41</v>
      </c>
      <c r="O200" s="91"/>
      <c r="P200" s="239">
        <f>O200*H200</f>
        <v>0</v>
      </c>
      <c r="Q200" s="239">
        <v>0</v>
      </c>
      <c r="R200" s="239">
        <f>Q200*H200</f>
        <v>0</v>
      </c>
      <c r="S200" s="239">
        <v>0.075999999999999998</v>
      </c>
      <c r="T200" s="240">
        <f>S200*H200</f>
        <v>2.4988800000000002</v>
      </c>
      <c r="U200" s="38"/>
      <c r="V200" s="38"/>
      <c r="W200" s="38"/>
      <c r="X200" s="38"/>
      <c r="Y200" s="38"/>
      <c r="Z200" s="38"/>
      <c r="AA200" s="38"/>
      <c r="AB200" s="38"/>
      <c r="AC200" s="38"/>
      <c r="AD200" s="38"/>
      <c r="AE200" s="38"/>
      <c r="AR200" s="241" t="s">
        <v>129</v>
      </c>
      <c r="AT200" s="241" t="s">
        <v>124</v>
      </c>
      <c r="AU200" s="241" t="s">
        <v>85</v>
      </c>
      <c r="AY200" s="17" t="s">
        <v>122</v>
      </c>
      <c r="BE200" s="242">
        <f>IF(N200="základní",J200,0)</f>
        <v>0</v>
      </c>
      <c r="BF200" s="242">
        <f>IF(N200="snížená",J200,0)</f>
        <v>0</v>
      </c>
      <c r="BG200" s="242">
        <f>IF(N200="zákl. přenesená",J200,0)</f>
        <v>0</v>
      </c>
      <c r="BH200" s="242">
        <f>IF(N200="sníž. přenesená",J200,0)</f>
        <v>0</v>
      </c>
      <c r="BI200" s="242">
        <f>IF(N200="nulová",J200,0)</f>
        <v>0</v>
      </c>
      <c r="BJ200" s="17" t="s">
        <v>8</v>
      </c>
      <c r="BK200" s="242">
        <f>ROUND(I200*H200,0)</f>
        <v>0</v>
      </c>
      <c r="BL200" s="17" t="s">
        <v>129</v>
      </c>
      <c r="BM200" s="241" t="s">
        <v>226</v>
      </c>
    </row>
    <row r="201" s="2" customFormat="1">
      <c r="A201" s="38"/>
      <c r="B201" s="39"/>
      <c r="C201" s="40"/>
      <c r="D201" s="243" t="s">
        <v>131</v>
      </c>
      <c r="E201" s="40"/>
      <c r="F201" s="244" t="s">
        <v>227</v>
      </c>
      <c r="G201" s="40"/>
      <c r="H201" s="40"/>
      <c r="I201" s="140"/>
      <c r="J201" s="40"/>
      <c r="K201" s="40"/>
      <c r="L201" s="44"/>
      <c r="M201" s="245"/>
      <c r="N201" s="246"/>
      <c r="O201" s="91"/>
      <c r="P201" s="91"/>
      <c r="Q201" s="91"/>
      <c r="R201" s="91"/>
      <c r="S201" s="91"/>
      <c r="T201" s="92"/>
      <c r="U201" s="38"/>
      <c r="V201" s="38"/>
      <c r="W201" s="38"/>
      <c r="X201" s="38"/>
      <c r="Y201" s="38"/>
      <c r="Z201" s="38"/>
      <c r="AA201" s="38"/>
      <c r="AB201" s="38"/>
      <c r="AC201" s="38"/>
      <c r="AD201" s="38"/>
      <c r="AE201" s="38"/>
      <c r="AT201" s="17" t="s">
        <v>131</v>
      </c>
      <c r="AU201" s="17" t="s">
        <v>85</v>
      </c>
    </row>
    <row r="202" s="2" customFormat="1">
      <c r="A202" s="38"/>
      <c r="B202" s="39"/>
      <c r="C202" s="40"/>
      <c r="D202" s="243" t="s">
        <v>147</v>
      </c>
      <c r="E202" s="40"/>
      <c r="F202" s="267" t="s">
        <v>228</v>
      </c>
      <c r="G202" s="40"/>
      <c r="H202" s="40"/>
      <c r="I202" s="140"/>
      <c r="J202" s="40"/>
      <c r="K202" s="40"/>
      <c r="L202" s="44"/>
      <c r="M202" s="245"/>
      <c r="N202" s="246"/>
      <c r="O202" s="91"/>
      <c r="P202" s="91"/>
      <c r="Q202" s="91"/>
      <c r="R202" s="91"/>
      <c r="S202" s="91"/>
      <c r="T202" s="92"/>
      <c r="U202" s="38"/>
      <c r="V202" s="38"/>
      <c r="W202" s="38"/>
      <c r="X202" s="38"/>
      <c r="Y202" s="38"/>
      <c r="Z202" s="38"/>
      <c r="AA202" s="38"/>
      <c r="AB202" s="38"/>
      <c r="AC202" s="38"/>
      <c r="AD202" s="38"/>
      <c r="AE202" s="38"/>
      <c r="AT202" s="17" t="s">
        <v>147</v>
      </c>
      <c r="AU202" s="17" t="s">
        <v>85</v>
      </c>
    </row>
    <row r="203" s="14" customFormat="1">
      <c r="A203" s="14"/>
      <c r="B203" s="268"/>
      <c r="C203" s="269"/>
      <c r="D203" s="243" t="s">
        <v>133</v>
      </c>
      <c r="E203" s="270" t="s">
        <v>1</v>
      </c>
      <c r="F203" s="271" t="s">
        <v>161</v>
      </c>
      <c r="G203" s="269"/>
      <c r="H203" s="270" t="s">
        <v>1</v>
      </c>
      <c r="I203" s="272"/>
      <c r="J203" s="269"/>
      <c r="K203" s="269"/>
      <c r="L203" s="273"/>
      <c r="M203" s="274"/>
      <c r="N203" s="275"/>
      <c r="O203" s="275"/>
      <c r="P203" s="275"/>
      <c r="Q203" s="275"/>
      <c r="R203" s="275"/>
      <c r="S203" s="275"/>
      <c r="T203" s="276"/>
      <c r="U203" s="14"/>
      <c r="V203" s="14"/>
      <c r="W203" s="14"/>
      <c r="X203" s="14"/>
      <c r="Y203" s="14"/>
      <c r="Z203" s="14"/>
      <c r="AA203" s="14"/>
      <c r="AB203" s="14"/>
      <c r="AC203" s="14"/>
      <c r="AD203" s="14"/>
      <c r="AE203" s="14"/>
      <c r="AT203" s="277" t="s">
        <v>133</v>
      </c>
      <c r="AU203" s="277" t="s">
        <v>85</v>
      </c>
      <c r="AV203" s="14" t="s">
        <v>8</v>
      </c>
      <c r="AW203" s="14" t="s">
        <v>32</v>
      </c>
      <c r="AX203" s="14" t="s">
        <v>76</v>
      </c>
      <c r="AY203" s="277" t="s">
        <v>122</v>
      </c>
    </row>
    <row r="204" s="13" customFormat="1">
      <c r="A204" s="13"/>
      <c r="B204" s="247"/>
      <c r="C204" s="248"/>
      <c r="D204" s="243" t="s">
        <v>133</v>
      </c>
      <c r="E204" s="249" t="s">
        <v>1</v>
      </c>
      <c r="F204" s="250" t="s">
        <v>229</v>
      </c>
      <c r="G204" s="248"/>
      <c r="H204" s="251">
        <v>20.399999999999999</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133</v>
      </c>
      <c r="AU204" s="257" t="s">
        <v>85</v>
      </c>
      <c r="AV204" s="13" t="s">
        <v>85</v>
      </c>
      <c r="AW204" s="13" t="s">
        <v>32</v>
      </c>
      <c r="AX204" s="13" t="s">
        <v>76</v>
      </c>
      <c r="AY204" s="257" t="s">
        <v>122</v>
      </c>
    </row>
    <row r="205" s="14" customFormat="1">
      <c r="A205" s="14"/>
      <c r="B205" s="268"/>
      <c r="C205" s="269"/>
      <c r="D205" s="243" t="s">
        <v>133</v>
      </c>
      <c r="E205" s="270" t="s">
        <v>1</v>
      </c>
      <c r="F205" s="271" t="s">
        <v>184</v>
      </c>
      <c r="G205" s="269"/>
      <c r="H205" s="270" t="s">
        <v>1</v>
      </c>
      <c r="I205" s="272"/>
      <c r="J205" s="269"/>
      <c r="K205" s="269"/>
      <c r="L205" s="273"/>
      <c r="M205" s="274"/>
      <c r="N205" s="275"/>
      <c r="O205" s="275"/>
      <c r="P205" s="275"/>
      <c r="Q205" s="275"/>
      <c r="R205" s="275"/>
      <c r="S205" s="275"/>
      <c r="T205" s="276"/>
      <c r="U205" s="14"/>
      <c r="V205" s="14"/>
      <c r="W205" s="14"/>
      <c r="X205" s="14"/>
      <c r="Y205" s="14"/>
      <c r="Z205" s="14"/>
      <c r="AA205" s="14"/>
      <c r="AB205" s="14"/>
      <c r="AC205" s="14"/>
      <c r="AD205" s="14"/>
      <c r="AE205" s="14"/>
      <c r="AT205" s="277" t="s">
        <v>133</v>
      </c>
      <c r="AU205" s="277" t="s">
        <v>85</v>
      </c>
      <c r="AV205" s="14" t="s">
        <v>8</v>
      </c>
      <c r="AW205" s="14" t="s">
        <v>32</v>
      </c>
      <c r="AX205" s="14" t="s">
        <v>76</v>
      </c>
      <c r="AY205" s="277" t="s">
        <v>122</v>
      </c>
    </row>
    <row r="206" s="13" customFormat="1">
      <c r="A206" s="13"/>
      <c r="B206" s="247"/>
      <c r="C206" s="248"/>
      <c r="D206" s="243" t="s">
        <v>133</v>
      </c>
      <c r="E206" s="249" t="s">
        <v>1</v>
      </c>
      <c r="F206" s="250" t="s">
        <v>230</v>
      </c>
      <c r="G206" s="248"/>
      <c r="H206" s="251">
        <v>12.48</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133</v>
      </c>
      <c r="AU206" s="257" t="s">
        <v>85</v>
      </c>
      <c r="AV206" s="13" t="s">
        <v>85</v>
      </c>
      <c r="AW206" s="13" t="s">
        <v>32</v>
      </c>
      <c r="AX206" s="13" t="s">
        <v>76</v>
      </c>
      <c r="AY206" s="257" t="s">
        <v>122</v>
      </c>
    </row>
    <row r="207" s="15" customFormat="1">
      <c r="A207" s="15"/>
      <c r="B207" s="278"/>
      <c r="C207" s="279"/>
      <c r="D207" s="243" t="s">
        <v>133</v>
      </c>
      <c r="E207" s="280" t="s">
        <v>1</v>
      </c>
      <c r="F207" s="281" t="s">
        <v>187</v>
      </c>
      <c r="G207" s="279"/>
      <c r="H207" s="282">
        <v>32.880000000000003</v>
      </c>
      <c r="I207" s="283"/>
      <c r="J207" s="279"/>
      <c r="K207" s="279"/>
      <c r="L207" s="284"/>
      <c r="M207" s="285"/>
      <c r="N207" s="286"/>
      <c r="O207" s="286"/>
      <c r="P207" s="286"/>
      <c r="Q207" s="286"/>
      <c r="R207" s="286"/>
      <c r="S207" s="286"/>
      <c r="T207" s="287"/>
      <c r="U207" s="15"/>
      <c r="V207" s="15"/>
      <c r="W207" s="15"/>
      <c r="X207" s="15"/>
      <c r="Y207" s="15"/>
      <c r="Z207" s="15"/>
      <c r="AA207" s="15"/>
      <c r="AB207" s="15"/>
      <c r="AC207" s="15"/>
      <c r="AD207" s="15"/>
      <c r="AE207" s="15"/>
      <c r="AT207" s="288" t="s">
        <v>133</v>
      </c>
      <c r="AU207" s="288" t="s">
        <v>85</v>
      </c>
      <c r="AV207" s="15" t="s">
        <v>129</v>
      </c>
      <c r="AW207" s="15" t="s">
        <v>32</v>
      </c>
      <c r="AX207" s="15" t="s">
        <v>8</v>
      </c>
      <c r="AY207" s="288" t="s">
        <v>122</v>
      </c>
    </row>
    <row r="208" s="2" customFormat="1" ht="16.5" customHeight="1">
      <c r="A208" s="38"/>
      <c r="B208" s="39"/>
      <c r="C208" s="231" t="s">
        <v>231</v>
      </c>
      <c r="D208" s="231" t="s">
        <v>124</v>
      </c>
      <c r="E208" s="232" t="s">
        <v>232</v>
      </c>
      <c r="F208" s="233" t="s">
        <v>233</v>
      </c>
      <c r="G208" s="234" t="s">
        <v>166</v>
      </c>
      <c r="H208" s="235">
        <v>1224</v>
      </c>
      <c r="I208" s="236"/>
      <c r="J208" s="235">
        <f>ROUND(I208*H208,0)</f>
        <v>0</v>
      </c>
      <c r="K208" s="233" t="s">
        <v>128</v>
      </c>
      <c r="L208" s="44"/>
      <c r="M208" s="237" t="s">
        <v>1</v>
      </c>
      <c r="N208" s="238" t="s">
        <v>41</v>
      </c>
      <c r="O208" s="91"/>
      <c r="P208" s="239">
        <f>O208*H208</f>
        <v>0</v>
      </c>
      <c r="Q208" s="239">
        <v>0</v>
      </c>
      <c r="R208" s="239">
        <f>Q208*H208</f>
        <v>0</v>
      </c>
      <c r="S208" s="239">
        <v>0.039</v>
      </c>
      <c r="T208" s="240">
        <f>S208*H208</f>
        <v>47.735999999999997</v>
      </c>
      <c r="U208" s="38"/>
      <c r="V208" s="38"/>
      <c r="W208" s="38"/>
      <c r="X208" s="38"/>
      <c r="Y208" s="38"/>
      <c r="Z208" s="38"/>
      <c r="AA208" s="38"/>
      <c r="AB208" s="38"/>
      <c r="AC208" s="38"/>
      <c r="AD208" s="38"/>
      <c r="AE208" s="38"/>
      <c r="AR208" s="241" t="s">
        <v>129</v>
      </c>
      <c r="AT208" s="241" t="s">
        <v>124</v>
      </c>
      <c r="AU208" s="241" t="s">
        <v>85</v>
      </c>
      <c r="AY208" s="17" t="s">
        <v>122</v>
      </c>
      <c r="BE208" s="242">
        <f>IF(N208="základní",J208,0)</f>
        <v>0</v>
      </c>
      <c r="BF208" s="242">
        <f>IF(N208="snížená",J208,0)</f>
        <v>0</v>
      </c>
      <c r="BG208" s="242">
        <f>IF(N208="zákl. přenesená",J208,0)</f>
        <v>0</v>
      </c>
      <c r="BH208" s="242">
        <f>IF(N208="sníž. přenesená",J208,0)</f>
        <v>0</v>
      </c>
      <c r="BI208" s="242">
        <f>IF(N208="nulová",J208,0)</f>
        <v>0</v>
      </c>
      <c r="BJ208" s="17" t="s">
        <v>8</v>
      </c>
      <c r="BK208" s="242">
        <f>ROUND(I208*H208,0)</f>
        <v>0</v>
      </c>
      <c r="BL208" s="17" t="s">
        <v>129</v>
      </c>
      <c r="BM208" s="241" t="s">
        <v>234</v>
      </c>
    </row>
    <row r="209" s="2" customFormat="1">
      <c r="A209" s="38"/>
      <c r="B209" s="39"/>
      <c r="C209" s="40"/>
      <c r="D209" s="243" t="s">
        <v>131</v>
      </c>
      <c r="E209" s="40"/>
      <c r="F209" s="244" t="s">
        <v>235</v>
      </c>
      <c r="G209" s="40"/>
      <c r="H209" s="40"/>
      <c r="I209" s="140"/>
      <c r="J209" s="40"/>
      <c r="K209" s="40"/>
      <c r="L209" s="44"/>
      <c r="M209" s="245"/>
      <c r="N209" s="246"/>
      <c r="O209" s="91"/>
      <c r="P209" s="91"/>
      <c r="Q209" s="91"/>
      <c r="R209" s="91"/>
      <c r="S209" s="91"/>
      <c r="T209" s="92"/>
      <c r="U209" s="38"/>
      <c r="V209" s="38"/>
      <c r="W209" s="38"/>
      <c r="X209" s="38"/>
      <c r="Y209" s="38"/>
      <c r="Z209" s="38"/>
      <c r="AA209" s="38"/>
      <c r="AB209" s="38"/>
      <c r="AC209" s="38"/>
      <c r="AD209" s="38"/>
      <c r="AE209" s="38"/>
      <c r="AT209" s="17" t="s">
        <v>131</v>
      </c>
      <c r="AU209" s="17" t="s">
        <v>85</v>
      </c>
    </row>
    <row r="210" s="2" customFormat="1">
      <c r="A210" s="38"/>
      <c r="B210" s="39"/>
      <c r="C210" s="40"/>
      <c r="D210" s="243" t="s">
        <v>147</v>
      </c>
      <c r="E210" s="40"/>
      <c r="F210" s="267" t="s">
        <v>236</v>
      </c>
      <c r="G210" s="40"/>
      <c r="H210" s="40"/>
      <c r="I210" s="140"/>
      <c r="J210" s="40"/>
      <c r="K210" s="40"/>
      <c r="L210" s="44"/>
      <c r="M210" s="245"/>
      <c r="N210" s="246"/>
      <c r="O210" s="91"/>
      <c r="P210" s="91"/>
      <c r="Q210" s="91"/>
      <c r="R210" s="91"/>
      <c r="S210" s="91"/>
      <c r="T210" s="92"/>
      <c r="U210" s="38"/>
      <c r="V210" s="38"/>
      <c r="W210" s="38"/>
      <c r="X210" s="38"/>
      <c r="Y210" s="38"/>
      <c r="Z210" s="38"/>
      <c r="AA210" s="38"/>
      <c r="AB210" s="38"/>
      <c r="AC210" s="38"/>
      <c r="AD210" s="38"/>
      <c r="AE210" s="38"/>
      <c r="AT210" s="17" t="s">
        <v>147</v>
      </c>
      <c r="AU210" s="17" t="s">
        <v>85</v>
      </c>
    </row>
    <row r="211" s="13" customFormat="1">
      <c r="A211" s="13"/>
      <c r="B211" s="247"/>
      <c r="C211" s="248"/>
      <c r="D211" s="243" t="s">
        <v>133</v>
      </c>
      <c r="E211" s="249" t="s">
        <v>1</v>
      </c>
      <c r="F211" s="250" t="s">
        <v>237</v>
      </c>
      <c r="G211" s="248"/>
      <c r="H211" s="251">
        <v>1224</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133</v>
      </c>
      <c r="AU211" s="257" t="s">
        <v>85</v>
      </c>
      <c r="AV211" s="13" t="s">
        <v>85</v>
      </c>
      <c r="AW211" s="13" t="s">
        <v>32</v>
      </c>
      <c r="AX211" s="13" t="s">
        <v>8</v>
      </c>
      <c r="AY211" s="257" t="s">
        <v>122</v>
      </c>
    </row>
    <row r="212" s="2" customFormat="1" ht="16.5" customHeight="1">
      <c r="A212" s="38"/>
      <c r="B212" s="39"/>
      <c r="C212" s="231" t="s">
        <v>238</v>
      </c>
      <c r="D212" s="231" t="s">
        <v>124</v>
      </c>
      <c r="E212" s="232" t="s">
        <v>239</v>
      </c>
      <c r="F212" s="233" t="s">
        <v>240</v>
      </c>
      <c r="G212" s="234" t="s">
        <v>166</v>
      </c>
      <c r="H212" s="235">
        <v>105.41</v>
      </c>
      <c r="I212" s="236"/>
      <c r="J212" s="235">
        <f>ROUND(I212*H212,0)</f>
        <v>0</v>
      </c>
      <c r="K212" s="233" t="s">
        <v>128</v>
      </c>
      <c r="L212" s="44"/>
      <c r="M212" s="237" t="s">
        <v>1</v>
      </c>
      <c r="N212" s="238" t="s">
        <v>41</v>
      </c>
      <c r="O212" s="91"/>
      <c r="P212" s="239">
        <f>O212*H212</f>
        <v>0</v>
      </c>
      <c r="Q212" s="239">
        <v>0</v>
      </c>
      <c r="R212" s="239">
        <f>Q212*H212</f>
        <v>0</v>
      </c>
      <c r="S212" s="239">
        <v>2.2000000000000002</v>
      </c>
      <c r="T212" s="240">
        <f>S212*H212</f>
        <v>231.90200000000002</v>
      </c>
      <c r="U212" s="38"/>
      <c r="V212" s="38"/>
      <c r="W212" s="38"/>
      <c r="X212" s="38"/>
      <c r="Y212" s="38"/>
      <c r="Z212" s="38"/>
      <c r="AA212" s="38"/>
      <c r="AB212" s="38"/>
      <c r="AC212" s="38"/>
      <c r="AD212" s="38"/>
      <c r="AE212" s="38"/>
      <c r="AR212" s="241" t="s">
        <v>129</v>
      </c>
      <c r="AT212" s="241" t="s">
        <v>124</v>
      </c>
      <c r="AU212" s="241" t="s">
        <v>85</v>
      </c>
      <c r="AY212" s="17" t="s">
        <v>122</v>
      </c>
      <c r="BE212" s="242">
        <f>IF(N212="základní",J212,0)</f>
        <v>0</v>
      </c>
      <c r="BF212" s="242">
        <f>IF(N212="snížená",J212,0)</f>
        <v>0</v>
      </c>
      <c r="BG212" s="242">
        <f>IF(N212="zákl. přenesená",J212,0)</f>
        <v>0</v>
      </c>
      <c r="BH212" s="242">
        <f>IF(N212="sníž. přenesená",J212,0)</f>
        <v>0</v>
      </c>
      <c r="BI212" s="242">
        <f>IF(N212="nulová",J212,0)</f>
        <v>0</v>
      </c>
      <c r="BJ212" s="17" t="s">
        <v>8</v>
      </c>
      <c r="BK212" s="242">
        <f>ROUND(I212*H212,0)</f>
        <v>0</v>
      </c>
      <c r="BL212" s="17" t="s">
        <v>129</v>
      </c>
      <c r="BM212" s="241" t="s">
        <v>241</v>
      </c>
    </row>
    <row r="213" s="2" customFormat="1">
      <c r="A213" s="38"/>
      <c r="B213" s="39"/>
      <c r="C213" s="40"/>
      <c r="D213" s="243" t="s">
        <v>131</v>
      </c>
      <c r="E213" s="40"/>
      <c r="F213" s="244" t="s">
        <v>242</v>
      </c>
      <c r="G213" s="40"/>
      <c r="H213" s="40"/>
      <c r="I213" s="140"/>
      <c r="J213" s="40"/>
      <c r="K213" s="40"/>
      <c r="L213" s="44"/>
      <c r="M213" s="245"/>
      <c r="N213" s="246"/>
      <c r="O213" s="91"/>
      <c r="P213" s="91"/>
      <c r="Q213" s="91"/>
      <c r="R213" s="91"/>
      <c r="S213" s="91"/>
      <c r="T213" s="92"/>
      <c r="U213" s="38"/>
      <c r="V213" s="38"/>
      <c r="W213" s="38"/>
      <c r="X213" s="38"/>
      <c r="Y213" s="38"/>
      <c r="Z213" s="38"/>
      <c r="AA213" s="38"/>
      <c r="AB213" s="38"/>
      <c r="AC213" s="38"/>
      <c r="AD213" s="38"/>
      <c r="AE213" s="38"/>
      <c r="AT213" s="17" t="s">
        <v>131</v>
      </c>
      <c r="AU213" s="17" t="s">
        <v>85</v>
      </c>
    </row>
    <row r="214" s="2" customFormat="1">
      <c r="A214" s="38"/>
      <c r="B214" s="39"/>
      <c r="C214" s="40"/>
      <c r="D214" s="243" t="s">
        <v>147</v>
      </c>
      <c r="E214" s="40"/>
      <c r="F214" s="267" t="s">
        <v>243</v>
      </c>
      <c r="G214" s="40"/>
      <c r="H214" s="40"/>
      <c r="I214" s="140"/>
      <c r="J214" s="40"/>
      <c r="K214" s="40"/>
      <c r="L214" s="44"/>
      <c r="M214" s="245"/>
      <c r="N214" s="246"/>
      <c r="O214" s="91"/>
      <c r="P214" s="91"/>
      <c r="Q214" s="91"/>
      <c r="R214" s="91"/>
      <c r="S214" s="91"/>
      <c r="T214" s="92"/>
      <c r="U214" s="38"/>
      <c r="V214" s="38"/>
      <c r="W214" s="38"/>
      <c r="X214" s="38"/>
      <c r="Y214" s="38"/>
      <c r="Z214" s="38"/>
      <c r="AA214" s="38"/>
      <c r="AB214" s="38"/>
      <c r="AC214" s="38"/>
      <c r="AD214" s="38"/>
      <c r="AE214" s="38"/>
      <c r="AT214" s="17" t="s">
        <v>147</v>
      </c>
      <c r="AU214" s="17" t="s">
        <v>85</v>
      </c>
    </row>
    <row r="215" s="13" customFormat="1">
      <c r="A215" s="13"/>
      <c r="B215" s="247"/>
      <c r="C215" s="248"/>
      <c r="D215" s="243" t="s">
        <v>133</v>
      </c>
      <c r="E215" s="249" t="s">
        <v>1</v>
      </c>
      <c r="F215" s="250" t="s">
        <v>244</v>
      </c>
      <c r="G215" s="248"/>
      <c r="H215" s="251">
        <v>61.200000000000003</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133</v>
      </c>
      <c r="AU215" s="257" t="s">
        <v>85</v>
      </c>
      <c r="AV215" s="13" t="s">
        <v>85</v>
      </c>
      <c r="AW215" s="13" t="s">
        <v>32</v>
      </c>
      <c r="AX215" s="13" t="s">
        <v>76</v>
      </c>
      <c r="AY215" s="257" t="s">
        <v>122</v>
      </c>
    </row>
    <row r="216" s="13" customFormat="1">
      <c r="A216" s="13"/>
      <c r="B216" s="247"/>
      <c r="C216" s="248"/>
      <c r="D216" s="243" t="s">
        <v>133</v>
      </c>
      <c r="E216" s="249" t="s">
        <v>1</v>
      </c>
      <c r="F216" s="250" t="s">
        <v>245</v>
      </c>
      <c r="G216" s="248"/>
      <c r="H216" s="251">
        <v>44.210000000000001</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133</v>
      </c>
      <c r="AU216" s="257" t="s">
        <v>85</v>
      </c>
      <c r="AV216" s="13" t="s">
        <v>85</v>
      </c>
      <c r="AW216" s="13" t="s">
        <v>32</v>
      </c>
      <c r="AX216" s="13" t="s">
        <v>76</v>
      </c>
      <c r="AY216" s="257" t="s">
        <v>122</v>
      </c>
    </row>
    <row r="217" s="15" customFormat="1">
      <c r="A217" s="15"/>
      <c r="B217" s="278"/>
      <c r="C217" s="279"/>
      <c r="D217" s="243" t="s">
        <v>133</v>
      </c>
      <c r="E217" s="280" t="s">
        <v>1</v>
      </c>
      <c r="F217" s="281" t="s">
        <v>187</v>
      </c>
      <c r="G217" s="279"/>
      <c r="H217" s="282">
        <v>105.41</v>
      </c>
      <c r="I217" s="283"/>
      <c r="J217" s="279"/>
      <c r="K217" s="279"/>
      <c r="L217" s="284"/>
      <c r="M217" s="285"/>
      <c r="N217" s="286"/>
      <c r="O217" s="286"/>
      <c r="P217" s="286"/>
      <c r="Q217" s="286"/>
      <c r="R217" s="286"/>
      <c r="S217" s="286"/>
      <c r="T217" s="287"/>
      <c r="U217" s="15"/>
      <c r="V217" s="15"/>
      <c r="W217" s="15"/>
      <c r="X217" s="15"/>
      <c r="Y217" s="15"/>
      <c r="Z217" s="15"/>
      <c r="AA217" s="15"/>
      <c r="AB217" s="15"/>
      <c r="AC217" s="15"/>
      <c r="AD217" s="15"/>
      <c r="AE217" s="15"/>
      <c r="AT217" s="288" t="s">
        <v>133</v>
      </c>
      <c r="AU217" s="288" t="s">
        <v>85</v>
      </c>
      <c r="AV217" s="15" t="s">
        <v>129</v>
      </c>
      <c r="AW217" s="15" t="s">
        <v>32</v>
      </c>
      <c r="AX217" s="15" t="s">
        <v>8</v>
      </c>
      <c r="AY217" s="288" t="s">
        <v>122</v>
      </c>
    </row>
    <row r="218" s="12" customFormat="1" ht="22.8" customHeight="1">
      <c r="A218" s="12"/>
      <c r="B218" s="215"/>
      <c r="C218" s="216"/>
      <c r="D218" s="217" t="s">
        <v>75</v>
      </c>
      <c r="E218" s="229" t="s">
        <v>246</v>
      </c>
      <c r="F218" s="229" t="s">
        <v>247</v>
      </c>
      <c r="G218" s="216"/>
      <c r="H218" s="216"/>
      <c r="I218" s="219"/>
      <c r="J218" s="230">
        <f>BK218</f>
        <v>0</v>
      </c>
      <c r="K218" s="216"/>
      <c r="L218" s="221"/>
      <c r="M218" s="222"/>
      <c r="N218" s="223"/>
      <c r="O218" s="223"/>
      <c r="P218" s="224">
        <f>SUM(P219:P243)</f>
        <v>0</v>
      </c>
      <c r="Q218" s="223"/>
      <c r="R218" s="224">
        <f>SUM(R219:R243)</f>
        <v>0</v>
      </c>
      <c r="S218" s="223"/>
      <c r="T218" s="225">
        <f>SUM(T219:T243)</f>
        <v>0</v>
      </c>
      <c r="U218" s="12"/>
      <c r="V218" s="12"/>
      <c r="W218" s="12"/>
      <c r="X218" s="12"/>
      <c r="Y218" s="12"/>
      <c r="Z218" s="12"/>
      <c r="AA218" s="12"/>
      <c r="AB218" s="12"/>
      <c r="AC218" s="12"/>
      <c r="AD218" s="12"/>
      <c r="AE218" s="12"/>
      <c r="AR218" s="226" t="s">
        <v>8</v>
      </c>
      <c r="AT218" s="227" t="s">
        <v>75</v>
      </c>
      <c r="AU218" s="227" t="s">
        <v>8</v>
      </c>
      <c r="AY218" s="226" t="s">
        <v>122</v>
      </c>
      <c r="BK218" s="228">
        <f>SUM(BK219:BK243)</f>
        <v>0</v>
      </c>
    </row>
    <row r="219" s="2" customFormat="1" ht="16.5" customHeight="1">
      <c r="A219" s="38"/>
      <c r="B219" s="39"/>
      <c r="C219" s="231" t="s">
        <v>248</v>
      </c>
      <c r="D219" s="231" t="s">
        <v>124</v>
      </c>
      <c r="E219" s="232" t="s">
        <v>249</v>
      </c>
      <c r="F219" s="233" t="s">
        <v>250</v>
      </c>
      <c r="G219" s="234" t="s">
        <v>138</v>
      </c>
      <c r="H219" s="235">
        <v>538.53999999999996</v>
      </c>
      <c r="I219" s="236"/>
      <c r="J219" s="235">
        <f>ROUND(I219*H219,0)</f>
        <v>0</v>
      </c>
      <c r="K219" s="233" t="s">
        <v>128</v>
      </c>
      <c r="L219" s="44"/>
      <c r="M219" s="237" t="s">
        <v>1</v>
      </c>
      <c r="N219" s="238" t="s">
        <v>41</v>
      </c>
      <c r="O219" s="91"/>
      <c r="P219" s="239">
        <f>O219*H219</f>
        <v>0</v>
      </c>
      <c r="Q219" s="239">
        <v>0</v>
      </c>
      <c r="R219" s="239">
        <f>Q219*H219</f>
        <v>0</v>
      </c>
      <c r="S219" s="239">
        <v>0</v>
      </c>
      <c r="T219" s="240">
        <f>S219*H219</f>
        <v>0</v>
      </c>
      <c r="U219" s="38"/>
      <c r="V219" s="38"/>
      <c r="W219" s="38"/>
      <c r="X219" s="38"/>
      <c r="Y219" s="38"/>
      <c r="Z219" s="38"/>
      <c r="AA219" s="38"/>
      <c r="AB219" s="38"/>
      <c r="AC219" s="38"/>
      <c r="AD219" s="38"/>
      <c r="AE219" s="38"/>
      <c r="AR219" s="241" t="s">
        <v>129</v>
      </c>
      <c r="AT219" s="241" t="s">
        <v>124</v>
      </c>
      <c r="AU219" s="241" t="s">
        <v>85</v>
      </c>
      <c r="AY219" s="17" t="s">
        <v>122</v>
      </c>
      <c r="BE219" s="242">
        <f>IF(N219="základní",J219,0)</f>
        <v>0</v>
      </c>
      <c r="BF219" s="242">
        <f>IF(N219="snížená",J219,0)</f>
        <v>0</v>
      </c>
      <c r="BG219" s="242">
        <f>IF(N219="zákl. přenesená",J219,0)</f>
        <v>0</v>
      </c>
      <c r="BH219" s="242">
        <f>IF(N219="sníž. přenesená",J219,0)</f>
        <v>0</v>
      </c>
      <c r="BI219" s="242">
        <f>IF(N219="nulová",J219,0)</f>
        <v>0</v>
      </c>
      <c r="BJ219" s="17" t="s">
        <v>8</v>
      </c>
      <c r="BK219" s="242">
        <f>ROUND(I219*H219,0)</f>
        <v>0</v>
      </c>
      <c r="BL219" s="17" t="s">
        <v>129</v>
      </c>
      <c r="BM219" s="241" t="s">
        <v>251</v>
      </c>
    </row>
    <row r="220" s="2" customFormat="1">
      <c r="A220" s="38"/>
      <c r="B220" s="39"/>
      <c r="C220" s="40"/>
      <c r="D220" s="243" t="s">
        <v>131</v>
      </c>
      <c r="E220" s="40"/>
      <c r="F220" s="244" t="s">
        <v>252</v>
      </c>
      <c r="G220" s="40"/>
      <c r="H220" s="40"/>
      <c r="I220" s="140"/>
      <c r="J220" s="40"/>
      <c r="K220" s="40"/>
      <c r="L220" s="44"/>
      <c r="M220" s="245"/>
      <c r="N220" s="246"/>
      <c r="O220" s="91"/>
      <c r="P220" s="91"/>
      <c r="Q220" s="91"/>
      <c r="R220" s="91"/>
      <c r="S220" s="91"/>
      <c r="T220" s="92"/>
      <c r="U220" s="38"/>
      <c r="V220" s="38"/>
      <c r="W220" s="38"/>
      <c r="X220" s="38"/>
      <c r="Y220" s="38"/>
      <c r="Z220" s="38"/>
      <c r="AA220" s="38"/>
      <c r="AB220" s="38"/>
      <c r="AC220" s="38"/>
      <c r="AD220" s="38"/>
      <c r="AE220" s="38"/>
      <c r="AT220" s="17" t="s">
        <v>131</v>
      </c>
      <c r="AU220" s="17" t="s">
        <v>85</v>
      </c>
    </row>
    <row r="221" s="2" customFormat="1">
      <c r="A221" s="38"/>
      <c r="B221" s="39"/>
      <c r="C221" s="40"/>
      <c r="D221" s="243" t="s">
        <v>147</v>
      </c>
      <c r="E221" s="40"/>
      <c r="F221" s="267" t="s">
        <v>253</v>
      </c>
      <c r="G221" s="40"/>
      <c r="H221" s="40"/>
      <c r="I221" s="140"/>
      <c r="J221" s="40"/>
      <c r="K221" s="40"/>
      <c r="L221" s="44"/>
      <c r="M221" s="245"/>
      <c r="N221" s="246"/>
      <c r="O221" s="91"/>
      <c r="P221" s="91"/>
      <c r="Q221" s="91"/>
      <c r="R221" s="91"/>
      <c r="S221" s="91"/>
      <c r="T221" s="92"/>
      <c r="U221" s="38"/>
      <c r="V221" s="38"/>
      <c r="W221" s="38"/>
      <c r="X221" s="38"/>
      <c r="Y221" s="38"/>
      <c r="Z221" s="38"/>
      <c r="AA221" s="38"/>
      <c r="AB221" s="38"/>
      <c r="AC221" s="38"/>
      <c r="AD221" s="38"/>
      <c r="AE221" s="38"/>
      <c r="AT221" s="17" t="s">
        <v>147</v>
      </c>
      <c r="AU221" s="17" t="s">
        <v>85</v>
      </c>
    </row>
    <row r="222" s="2" customFormat="1" ht="16.5" customHeight="1">
      <c r="A222" s="38"/>
      <c r="B222" s="39"/>
      <c r="C222" s="231" t="s">
        <v>254</v>
      </c>
      <c r="D222" s="231" t="s">
        <v>124</v>
      </c>
      <c r="E222" s="232" t="s">
        <v>255</v>
      </c>
      <c r="F222" s="233" t="s">
        <v>256</v>
      </c>
      <c r="G222" s="234" t="s">
        <v>138</v>
      </c>
      <c r="H222" s="235">
        <v>3231.2399999999998</v>
      </c>
      <c r="I222" s="236"/>
      <c r="J222" s="235">
        <f>ROUND(I222*H222,0)</f>
        <v>0</v>
      </c>
      <c r="K222" s="233" t="s">
        <v>128</v>
      </c>
      <c r="L222" s="44"/>
      <c r="M222" s="237" t="s">
        <v>1</v>
      </c>
      <c r="N222" s="238" t="s">
        <v>41</v>
      </c>
      <c r="O222" s="91"/>
      <c r="P222" s="239">
        <f>O222*H222</f>
        <v>0</v>
      </c>
      <c r="Q222" s="239">
        <v>0</v>
      </c>
      <c r="R222" s="239">
        <f>Q222*H222</f>
        <v>0</v>
      </c>
      <c r="S222" s="239">
        <v>0</v>
      </c>
      <c r="T222" s="240">
        <f>S222*H222</f>
        <v>0</v>
      </c>
      <c r="U222" s="38"/>
      <c r="V222" s="38"/>
      <c r="W222" s="38"/>
      <c r="X222" s="38"/>
      <c r="Y222" s="38"/>
      <c r="Z222" s="38"/>
      <c r="AA222" s="38"/>
      <c r="AB222" s="38"/>
      <c r="AC222" s="38"/>
      <c r="AD222" s="38"/>
      <c r="AE222" s="38"/>
      <c r="AR222" s="241" t="s">
        <v>129</v>
      </c>
      <c r="AT222" s="241" t="s">
        <v>124</v>
      </c>
      <c r="AU222" s="241" t="s">
        <v>85</v>
      </c>
      <c r="AY222" s="17" t="s">
        <v>122</v>
      </c>
      <c r="BE222" s="242">
        <f>IF(N222="základní",J222,0)</f>
        <v>0</v>
      </c>
      <c r="BF222" s="242">
        <f>IF(N222="snížená",J222,0)</f>
        <v>0</v>
      </c>
      <c r="BG222" s="242">
        <f>IF(N222="zákl. přenesená",J222,0)</f>
        <v>0</v>
      </c>
      <c r="BH222" s="242">
        <f>IF(N222="sníž. přenesená",J222,0)</f>
        <v>0</v>
      </c>
      <c r="BI222" s="242">
        <f>IF(N222="nulová",J222,0)</f>
        <v>0</v>
      </c>
      <c r="BJ222" s="17" t="s">
        <v>8</v>
      </c>
      <c r="BK222" s="242">
        <f>ROUND(I222*H222,0)</f>
        <v>0</v>
      </c>
      <c r="BL222" s="17" t="s">
        <v>129</v>
      </c>
      <c r="BM222" s="241" t="s">
        <v>257</v>
      </c>
    </row>
    <row r="223" s="2" customFormat="1">
      <c r="A223" s="38"/>
      <c r="B223" s="39"/>
      <c r="C223" s="40"/>
      <c r="D223" s="243" t="s">
        <v>131</v>
      </c>
      <c r="E223" s="40"/>
      <c r="F223" s="244" t="s">
        <v>258</v>
      </c>
      <c r="G223" s="40"/>
      <c r="H223" s="40"/>
      <c r="I223" s="140"/>
      <c r="J223" s="40"/>
      <c r="K223" s="40"/>
      <c r="L223" s="44"/>
      <c r="M223" s="245"/>
      <c r="N223" s="246"/>
      <c r="O223" s="91"/>
      <c r="P223" s="91"/>
      <c r="Q223" s="91"/>
      <c r="R223" s="91"/>
      <c r="S223" s="91"/>
      <c r="T223" s="92"/>
      <c r="U223" s="38"/>
      <c r="V223" s="38"/>
      <c r="W223" s="38"/>
      <c r="X223" s="38"/>
      <c r="Y223" s="38"/>
      <c r="Z223" s="38"/>
      <c r="AA223" s="38"/>
      <c r="AB223" s="38"/>
      <c r="AC223" s="38"/>
      <c r="AD223" s="38"/>
      <c r="AE223" s="38"/>
      <c r="AT223" s="17" t="s">
        <v>131</v>
      </c>
      <c r="AU223" s="17" t="s">
        <v>85</v>
      </c>
    </row>
    <row r="224" s="2" customFormat="1">
      <c r="A224" s="38"/>
      <c r="B224" s="39"/>
      <c r="C224" s="40"/>
      <c r="D224" s="243" t="s">
        <v>147</v>
      </c>
      <c r="E224" s="40"/>
      <c r="F224" s="267" t="s">
        <v>253</v>
      </c>
      <c r="G224" s="40"/>
      <c r="H224" s="40"/>
      <c r="I224" s="140"/>
      <c r="J224" s="40"/>
      <c r="K224" s="40"/>
      <c r="L224" s="44"/>
      <c r="M224" s="245"/>
      <c r="N224" s="246"/>
      <c r="O224" s="91"/>
      <c r="P224" s="91"/>
      <c r="Q224" s="91"/>
      <c r="R224" s="91"/>
      <c r="S224" s="91"/>
      <c r="T224" s="92"/>
      <c r="U224" s="38"/>
      <c r="V224" s="38"/>
      <c r="W224" s="38"/>
      <c r="X224" s="38"/>
      <c r="Y224" s="38"/>
      <c r="Z224" s="38"/>
      <c r="AA224" s="38"/>
      <c r="AB224" s="38"/>
      <c r="AC224" s="38"/>
      <c r="AD224" s="38"/>
      <c r="AE224" s="38"/>
      <c r="AT224" s="17" t="s">
        <v>147</v>
      </c>
      <c r="AU224" s="17" t="s">
        <v>85</v>
      </c>
    </row>
    <row r="225" s="13" customFormat="1">
      <c r="A225" s="13"/>
      <c r="B225" s="247"/>
      <c r="C225" s="248"/>
      <c r="D225" s="243" t="s">
        <v>133</v>
      </c>
      <c r="E225" s="249" t="s">
        <v>1</v>
      </c>
      <c r="F225" s="250" t="s">
        <v>259</v>
      </c>
      <c r="G225" s="248"/>
      <c r="H225" s="251">
        <v>3231.2399999999998</v>
      </c>
      <c r="I225" s="252"/>
      <c r="J225" s="248"/>
      <c r="K225" s="248"/>
      <c r="L225" s="253"/>
      <c r="M225" s="254"/>
      <c r="N225" s="255"/>
      <c r="O225" s="255"/>
      <c r="P225" s="255"/>
      <c r="Q225" s="255"/>
      <c r="R225" s="255"/>
      <c r="S225" s="255"/>
      <c r="T225" s="256"/>
      <c r="U225" s="13"/>
      <c r="V225" s="13"/>
      <c r="W225" s="13"/>
      <c r="X225" s="13"/>
      <c r="Y225" s="13"/>
      <c r="Z225" s="13"/>
      <c r="AA225" s="13"/>
      <c r="AB225" s="13"/>
      <c r="AC225" s="13"/>
      <c r="AD225" s="13"/>
      <c r="AE225" s="13"/>
      <c r="AT225" s="257" t="s">
        <v>133</v>
      </c>
      <c r="AU225" s="257" t="s">
        <v>85</v>
      </c>
      <c r="AV225" s="13" t="s">
        <v>85</v>
      </c>
      <c r="AW225" s="13" t="s">
        <v>32</v>
      </c>
      <c r="AX225" s="13" t="s">
        <v>8</v>
      </c>
      <c r="AY225" s="257" t="s">
        <v>122</v>
      </c>
    </row>
    <row r="226" s="2" customFormat="1" ht="16.5" customHeight="1">
      <c r="A226" s="38"/>
      <c r="B226" s="39"/>
      <c r="C226" s="231" t="s">
        <v>260</v>
      </c>
      <c r="D226" s="231" t="s">
        <v>124</v>
      </c>
      <c r="E226" s="232" t="s">
        <v>261</v>
      </c>
      <c r="F226" s="233" t="s">
        <v>262</v>
      </c>
      <c r="G226" s="234" t="s">
        <v>138</v>
      </c>
      <c r="H226" s="235">
        <v>231.90000000000001</v>
      </c>
      <c r="I226" s="236"/>
      <c r="J226" s="235">
        <f>ROUND(I226*H226,0)</f>
        <v>0</v>
      </c>
      <c r="K226" s="233" t="s">
        <v>128</v>
      </c>
      <c r="L226" s="44"/>
      <c r="M226" s="237" t="s">
        <v>1</v>
      </c>
      <c r="N226" s="238" t="s">
        <v>41</v>
      </c>
      <c r="O226" s="91"/>
      <c r="P226" s="239">
        <f>O226*H226</f>
        <v>0</v>
      </c>
      <c r="Q226" s="239">
        <v>0</v>
      </c>
      <c r="R226" s="239">
        <f>Q226*H226</f>
        <v>0</v>
      </c>
      <c r="S226" s="239">
        <v>0</v>
      </c>
      <c r="T226" s="240">
        <f>S226*H226</f>
        <v>0</v>
      </c>
      <c r="U226" s="38"/>
      <c r="V226" s="38"/>
      <c r="W226" s="38"/>
      <c r="X226" s="38"/>
      <c r="Y226" s="38"/>
      <c r="Z226" s="38"/>
      <c r="AA226" s="38"/>
      <c r="AB226" s="38"/>
      <c r="AC226" s="38"/>
      <c r="AD226" s="38"/>
      <c r="AE226" s="38"/>
      <c r="AR226" s="241" t="s">
        <v>129</v>
      </c>
      <c r="AT226" s="241" t="s">
        <v>124</v>
      </c>
      <c r="AU226" s="241" t="s">
        <v>85</v>
      </c>
      <c r="AY226" s="17" t="s">
        <v>122</v>
      </c>
      <c r="BE226" s="242">
        <f>IF(N226="základní",J226,0)</f>
        <v>0</v>
      </c>
      <c r="BF226" s="242">
        <f>IF(N226="snížená",J226,0)</f>
        <v>0</v>
      </c>
      <c r="BG226" s="242">
        <f>IF(N226="zákl. přenesená",J226,0)</f>
        <v>0</v>
      </c>
      <c r="BH226" s="242">
        <f>IF(N226="sníž. přenesená",J226,0)</f>
        <v>0</v>
      </c>
      <c r="BI226" s="242">
        <f>IF(N226="nulová",J226,0)</f>
        <v>0</v>
      </c>
      <c r="BJ226" s="17" t="s">
        <v>8</v>
      </c>
      <c r="BK226" s="242">
        <f>ROUND(I226*H226,0)</f>
        <v>0</v>
      </c>
      <c r="BL226" s="17" t="s">
        <v>129</v>
      </c>
      <c r="BM226" s="241" t="s">
        <v>263</v>
      </c>
    </row>
    <row r="227" s="2" customFormat="1">
      <c r="A227" s="38"/>
      <c r="B227" s="39"/>
      <c r="C227" s="40"/>
      <c r="D227" s="243" t="s">
        <v>131</v>
      </c>
      <c r="E227" s="40"/>
      <c r="F227" s="244" t="s">
        <v>264</v>
      </c>
      <c r="G227" s="40"/>
      <c r="H227" s="40"/>
      <c r="I227" s="140"/>
      <c r="J227" s="40"/>
      <c r="K227" s="40"/>
      <c r="L227" s="44"/>
      <c r="M227" s="245"/>
      <c r="N227" s="246"/>
      <c r="O227" s="91"/>
      <c r="P227" s="91"/>
      <c r="Q227" s="91"/>
      <c r="R227" s="91"/>
      <c r="S227" s="91"/>
      <c r="T227" s="92"/>
      <c r="U227" s="38"/>
      <c r="V227" s="38"/>
      <c r="W227" s="38"/>
      <c r="X227" s="38"/>
      <c r="Y227" s="38"/>
      <c r="Z227" s="38"/>
      <c r="AA227" s="38"/>
      <c r="AB227" s="38"/>
      <c r="AC227" s="38"/>
      <c r="AD227" s="38"/>
      <c r="AE227" s="38"/>
      <c r="AT227" s="17" t="s">
        <v>131</v>
      </c>
      <c r="AU227" s="17" t="s">
        <v>85</v>
      </c>
    </row>
    <row r="228" s="2" customFormat="1">
      <c r="A228" s="38"/>
      <c r="B228" s="39"/>
      <c r="C228" s="40"/>
      <c r="D228" s="243" t="s">
        <v>147</v>
      </c>
      <c r="E228" s="40"/>
      <c r="F228" s="267" t="s">
        <v>265</v>
      </c>
      <c r="G228" s="40"/>
      <c r="H228" s="40"/>
      <c r="I228" s="140"/>
      <c r="J228" s="40"/>
      <c r="K228" s="40"/>
      <c r="L228" s="44"/>
      <c r="M228" s="245"/>
      <c r="N228" s="246"/>
      <c r="O228" s="91"/>
      <c r="P228" s="91"/>
      <c r="Q228" s="91"/>
      <c r="R228" s="91"/>
      <c r="S228" s="91"/>
      <c r="T228" s="92"/>
      <c r="U228" s="38"/>
      <c r="V228" s="38"/>
      <c r="W228" s="38"/>
      <c r="X228" s="38"/>
      <c r="Y228" s="38"/>
      <c r="Z228" s="38"/>
      <c r="AA228" s="38"/>
      <c r="AB228" s="38"/>
      <c r="AC228" s="38"/>
      <c r="AD228" s="38"/>
      <c r="AE228" s="38"/>
      <c r="AT228" s="17" t="s">
        <v>147</v>
      </c>
      <c r="AU228" s="17" t="s">
        <v>85</v>
      </c>
    </row>
    <row r="229" s="2" customFormat="1" ht="16.5" customHeight="1">
      <c r="A229" s="38"/>
      <c r="B229" s="39"/>
      <c r="C229" s="231" t="s">
        <v>7</v>
      </c>
      <c r="D229" s="231" t="s">
        <v>124</v>
      </c>
      <c r="E229" s="232" t="s">
        <v>266</v>
      </c>
      <c r="F229" s="233" t="s">
        <v>267</v>
      </c>
      <c r="G229" s="234" t="s">
        <v>138</v>
      </c>
      <c r="H229" s="235">
        <v>62.649999999999999</v>
      </c>
      <c r="I229" s="236"/>
      <c r="J229" s="235">
        <f>ROUND(I229*H229,0)</f>
        <v>0</v>
      </c>
      <c r="K229" s="233" t="s">
        <v>128</v>
      </c>
      <c r="L229" s="44"/>
      <c r="M229" s="237" t="s">
        <v>1</v>
      </c>
      <c r="N229" s="238" t="s">
        <v>41</v>
      </c>
      <c r="O229" s="91"/>
      <c r="P229" s="239">
        <f>O229*H229</f>
        <v>0</v>
      </c>
      <c r="Q229" s="239">
        <v>0</v>
      </c>
      <c r="R229" s="239">
        <f>Q229*H229</f>
        <v>0</v>
      </c>
      <c r="S229" s="239">
        <v>0</v>
      </c>
      <c r="T229" s="240">
        <f>S229*H229</f>
        <v>0</v>
      </c>
      <c r="U229" s="38"/>
      <c r="V229" s="38"/>
      <c r="W229" s="38"/>
      <c r="X229" s="38"/>
      <c r="Y229" s="38"/>
      <c r="Z229" s="38"/>
      <c r="AA229" s="38"/>
      <c r="AB229" s="38"/>
      <c r="AC229" s="38"/>
      <c r="AD229" s="38"/>
      <c r="AE229" s="38"/>
      <c r="AR229" s="241" t="s">
        <v>129</v>
      </c>
      <c r="AT229" s="241" t="s">
        <v>124</v>
      </c>
      <c r="AU229" s="241" t="s">
        <v>85</v>
      </c>
      <c r="AY229" s="17" t="s">
        <v>122</v>
      </c>
      <c r="BE229" s="242">
        <f>IF(N229="základní",J229,0)</f>
        <v>0</v>
      </c>
      <c r="BF229" s="242">
        <f>IF(N229="snížená",J229,0)</f>
        <v>0</v>
      </c>
      <c r="BG229" s="242">
        <f>IF(N229="zákl. přenesená",J229,0)</f>
        <v>0</v>
      </c>
      <c r="BH229" s="242">
        <f>IF(N229="sníž. přenesená",J229,0)</f>
        <v>0</v>
      </c>
      <c r="BI229" s="242">
        <f>IF(N229="nulová",J229,0)</f>
        <v>0</v>
      </c>
      <c r="BJ229" s="17" t="s">
        <v>8</v>
      </c>
      <c r="BK229" s="242">
        <f>ROUND(I229*H229,0)</f>
        <v>0</v>
      </c>
      <c r="BL229" s="17" t="s">
        <v>129</v>
      </c>
      <c r="BM229" s="241" t="s">
        <v>268</v>
      </c>
    </row>
    <row r="230" s="2" customFormat="1">
      <c r="A230" s="38"/>
      <c r="B230" s="39"/>
      <c r="C230" s="40"/>
      <c r="D230" s="243" t="s">
        <v>131</v>
      </c>
      <c r="E230" s="40"/>
      <c r="F230" s="244" t="s">
        <v>269</v>
      </c>
      <c r="G230" s="40"/>
      <c r="H230" s="40"/>
      <c r="I230" s="140"/>
      <c r="J230" s="40"/>
      <c r="K230" s="40"/>
      <c r="L230" s="44"/>
      <c r="M230" s="245"/>
      <c r="N230" s="246"/>
      <c r="O230" s="91"/>
      <c r="P230" s="91"/>
      <c r="Q230" s="91"/>
      <c r="R230" s="91"/>
      <c r="S230" s="91"/>
      <c r="T230" s="92"/>
      <c r="U230" s="38"/>
      <c r="V230" s="38"/>
      <c r="W230" s="38"/>
      <c r="X230" s="38"/>
      <c r="Y230" s="38"/>
      <c r="Z230" s="38"/>
      <c r="AA230" s="38"/>
      <c r="AB230" s="38"/>
      <c r="AC230" s="38"/>
      <c r="AD230" s="38"/>
      <c r="AE230" s="38"/>
      <c r="AT230" s="17" t="s">
        <v>131</v>
      </c>
      <c r="AU230" s="17" t="s">
        <v>85</v>
      </c>
    </row>
    <row r="231" s="2" customFormat="1">
      <c r="A231" s="38"/>
      <c r="B231" s="39"/>
      <c r="C231" s="40"/>
      <c r="D231" s="243" t="s">
        <v>147</v>
      </c>
      <c r="E231" s="40"/>
      <c r="F231" s="267" t="s">
        <v>265</v>
      </c>
      <c r="G231" s="40"/>
      <c r="H231" s="40"/>
      <c r="I231" s="140"/>
      <c r="J231" s="40"/>
      <c r="K231" s="40"/>
      <c r="L231" s="44"/>
      <c r="M231" s="245"/>
      <c r="N231" s="246"/>
      <c r="O231" s="91"/>
      <c r="P231" s="91"/>
      <c r="Q231" s="91"/>
      <c r="R231" s="91"/>
      <c r="S231" s="91"/>
      <c r="T231" s="92"/>
      <c r="U231" s="38"/>
      <c r="V231" s="38"/>
      <c r="W231" s="38"/>
      <c r="X231" s="38"/>
      <c r="Y231" s="38"/>
      <c r="Z231" s="38"/>
      <c r="AA231" s="38"/>
      <c r="AB231" s="38"/>
      <c r="AC231" s="38"/>
      <c r="AD231" s="38"/>
      <c r="AE231" s="38"/>
      <c r="AT231" s="17" t="s">
        <v>147</v>
      </c>
      <c r="AU231" s="17" t="s">
        <v>85</v>
      </c>
    </row>
    <row r="232" s="2" customFormat="1" ht="16.5" customHeight="1">
      <c r="A232" s="38"/>
      <c r="B232" s="39"/>
      <c r="C232" s="231" t="s">
        <v>270</v>
      </c>
      <c r="D232" s="231" t="s">
        <v>124</v>
      </c>
      <c r="E232" s="232" t="s">
        <v>271</v>
      </c>
      <c r="F232" s="233" t="s">
        <v>272</v>
      </c>
      <c r="G232" s="234" t="s">
        <v>138</v>
      </c>
      <c r="H232" s="235">
        <v>15.57</v>
      </c>
      <c r="I232" s="236"/>
      <c r="J232" s="235">
        <f>ROUND(I232*H232,0)</f>
        <v>0</v>
      </c>
      <c r="K232" s="233" t="s">
        <v>128</v>
      </c>
      <c r="L232" s="44"/>
      <c r="M232" s="237" t="s">
        <v>1</v>
      </c>
      <c r="N232" s="238" t="s">
        <v>41</v>
      </c>
      <c r="O232" s="91"/>
      <c r="P232" s="239">
        <f>O232*H232</f>
        <v>0</v>
      </c>
      <c r="Q232" s="239">
        <v>0</v>
      </c>
      <c r="R232" s="239">
        <f>Q232*H232</f>
        <v>0</v>
      </c>
      <c r="S232" s="239">
        <v>0</v>
      </c>
      <c r="T232" s="240">
        <f>S232*H232</f>
        <v>0</v>
      </c>
      <c r="U232" s="38"/>
      <c r="V232" s="38"/>
      <c r="W232" s="38"/>
      <c r="X232" s="38"/>
      <c r="Y232" s="38"/>
      <c r="Z232" s="38"/>
      <c r="AA232" s="38"/>
      <c r="AB232" s="38"/>
      <c r="AC232" s="38"/>
      <c r="AD232" s="38"/>
      <c r="AE232" s="38"/>
      <c r="AR232" s="241" t="s">
        <v>129</v>
      </c>
      <c r="AT232" s="241" t="s">
        <v>124</v>
      </c>
      <c r="AU232" s="241" t="s">
        <v>85</v>
      </c>
      <c r="AY232" s="17" t="s">
        <v>122</v>
      </c>
      <c r="BE232" s="242">
        <f>IF(N232="základní",J232,0)</f>
        <v>0</v>
      </c>
      <c r="BF232" s="242">
        <f>IF(N232="snížená",J232,0)</f>
        <v>0</v>
      </c>
      <c r="BG232" s="242">
        <f>IF(N232="zákl. přenesená",J232,0)</f>
        <v>0</v>
      </c>
      <c r="BH232" s="242">
        <f>IF(N232="sníž. přenesená",J232,0)</f>
        <v>0</v>
      </c>
      <c r="BI232" s="242">
        <f>IF(N232="nulová",J232,0)</f>
        <v>0</v>
      </c>
      <c r="BJ232" s="17" t="s">
        <v>8</v>
      </c>
      <c r="BK232" s="242">
        <f>ROUND(I232*H232,0)</f>
        <v>0</v>
      </c>
      <c r="BL232" s="17" t="s">
        <v>129</v>
      </c>
      <c r="BM232" s="241" t="s">
        <v>273</v>
      </c>
    </row>
    <row r="233" s="2" customFormat="1">
      <c r="A233" s="38"/>
      <c r="B233" s="39"/>
      <c r="C233" s="40"/>
      <c r="D233" s="243" t="s">
        <v>131</v>
      </c>
      <c r="E233" s="40"/>
      <c r="F233" s="244" t="s">
        <v>274</v>
      </c>
      <c r="G233" s="40"/>
      <c r="H233" s="40"/>
      <c r="I233" s="140"/>
      <c r="J233" s="40"/>
      <c r="K233" s="40"/>
      <c r="L233" s="44"/>
      <c r="M233" s="245"/>
      <c r="N233" s="246"/>
      <c r="O233" s="91"/>
      <c r="P233" s="91"/>
      <c r="Q233" s="91"/>
      <c r="R233" s="91"/>
      <c r="S233" s="91"/>
      <c r="T233" s="92"/>
      <c r="U233" s="38"/>
      <c r="V233" s="38"/>
      <c r="W233" s="38"/>
      <c r="X233" s="38"/>
      <c r="Y233" s="38"/>
      <c r="Z233" s="38"/>
      <c r="AA233" s="38"/>
      <c r="AB233" s="38"/>
      <c r="AC233" s="38"/>
      <c r="AD233" s="38"/>
      <c r="AE233" s="38"/>
      <c r="AT233" s="17" t="s">
        <v>131</v>
      </c>
      <c r="AU233" s="17" t="s">
        <v>85</v>
      </c>
    </row>
    <row r="234" s="2" customFormat="1">
      <c r="A234" s="38"/>
      <c r="B234" s="39"/>
      <c r="C234" s="40"/>
      <c r="D234" s="243" t="s">
        <v>147</v>
      </c>
      <c r="E234" s="40"/>
      <c r="F234" s="267" t="s">
        <v>265</v>
      </c>
      <c r="G234" s="40"/>
      <c r="H234" s="40"/>
      <c r="I234" s="140"/>
      <c r="J234" s="40"/>
      <c r="K234" s="40"/>
      <c r="L234" s="44"/>
      <c r="M234" s="245"/>
      <c r="N234" s="246"/>
      <c r="O234" s="91"/>
      <c r="P234" s="91"/>
      <c r="Q234" s="91"/>
      <c r="R234" s="91"/>
      <c r="S234" s="91"/>
      <c r="T234" s="92"/>
      <c r="U234" s="38"/>
      <c r="V234" s="38"/>
      <c r="W234" s="38"/>
      <c r="X234" s="38"/>
      <c r="Y234" s="38"/>
      <c r="Z234" s="38"/>
      <c r="AA234" s="38"/>
      <c r="AB234" s="38"/>
      <c r="AC234" s="38"/>
      <c r="AD234" s="38"/>
      <c r="AE234" s="38"/>
      <c r="AT234" s="17" t="s">
        <v>147</v>
      </c>
      <c r="AU234" s="17" t="s">
        <v>85</v>
      </c>
    </row>
    <row r="235" s="2" customFormat="1" ht="16.5" customHeight="1">
      <c r="A235" s="38"/>
      <c r="B235" s="39"/>
      <c r="C235" s="231" t="s">
        <v>275</v>
      </c>
      <c r="D235" s="231" t="s">
        <v>124</v>
      </c>
      <c r="E235" s="232" t="s">
        <v>276</v>
      </c>
      <c r="F235" s="233" t="s">
        <v>277</v>
      </c>
      <c r="G235" s="234" t="s">
        <v>138</v>
      </c>
      <c r="H235" s="235">
        <v>97.879999999999995</v>
      </c>
      <c r="I235" s="236"/>
      <c r="J235" s="235">
        <f>ROUND(I235*H235,0)</f>
        <v>0</v>
      </c>
      <c r="K235" s="233" t="s">
        <v>128</v>
      </c>
      <c r="L235" s="44"/>
      <c r="M235" s="237" t="s">
        <v>1</v>
      </c>
      <c r="N235" s="238" t="s">
        <v>41</v>
      </c>
      <c r="O235" s="91"/>
      <c r="P235" s="239">
        <f>O235*H235</f>
        <v>0</v>
      </c>
      <c r="Q235" s="239">
        <v>0</v>
      </c>
      <c r="R235" s="239">
        <f>Q235*H235</f>
        <v>0</v>
      </c>
      <c r="S235" s="239">
        <v>0</v>
      </c>
      <c r="T235" s="240">
        <f>S235*H235</f>
        <v>0</v>
      </c>
      <c r="U235" s="38"/>
      <c r="V235" s="38"/>
      <c r="W235" s="38"/>
      <c r="X235" s="38"/>
      <c r="Y235" s="38"/>
      <c r="Z235" s="38"/>
      <c r="AA235" s="38"/>
      <c r="AB235" s="38"/>
      <c r="AC235" s="38"/>
      <c r="AD235" s="38"/>
      <c r="AE235" s="38"/>
      <c r="AR235" s="241" t="s">
        <v>129</v>
      </c>
      <c r="AT235" s="241" t="s">
        <v>124</v>
      </c>
      <c r="AU235" s="241" t="s">
        <v>85</v>
      </c>
      <c r="AY235" s="17" t="s">
        <v>122</v>
      </c>
      <c r="BE235" s="242">
        <f>IF(N235="základní",J235,0)</f>
        <v>0</v>
      </c>
      <c r="BF235" s="242">
        <f>IF(N235="snížená",J235,0)</f>
        <v>0</v>
      </c>
      <c r="BG235" s="242">
        <f>IF(N235="zákl. přenesená",J235,0)</f>
        <v>0</v>
      </c>
      <c r="BH235" s="242">
        <f>IF(N235="sníž. přenesená",J235,0)</f>
        <v>0</v>
      </c>
      <c r="BI235" s="242">
        <f>IF(N235="nulová",J235,0)</f>
        <v>0</v>
      </c>
      <c r="BJ235" s="17" t="s">
        <v>8</v>
      </c>
      <c r="BK235" s="242">
        <f>ROUND(I235*H235,0)</f>
        <v>0</v>
      </c>
      <c r="BL235" s="17" t="s">
        <v>129</v>
      </c>
      <c r="BM235" s="241" t="s">
        <v>278</v>
      </c>
    </row>
    <row r="236" s="2" customFormat="1">
      <c r="A236" s="38"/>
      <c r="B236" s="39"/>
      <c r="C236" s="40"/>
      <c r="D236" s="243" t="s">
        <v>131</v>
      </c>
      <c r="E236" s="40"/>
      <c r="F236" s="244" t="s">
        <v>279</v>
      </c>
      <c r="G236" s="40"/>
      <c r="H236" s="40"/>
      <c r="I236" s="140"/>
      <c r="J236" s="40"/>
      <c r="K236" s="40"/>
      <c r="L236" s="44"/>
      <c r="M236" s="245"/>
      <c r="N236" s="246"/>
      <c r="O236" s="91"/>
      <c r="P236" s="91"/>
      <c r="Q236" s="91"/>
      <c r="R236" s="91"/>
      <c r="S236" s="91"/>
      <c r="T236" s="92"/>
      <c r="U236" s="38"/>
      <c r="V236" s="38"/>
      <c r="W236" s="38"/>
      <c r="X236" s="38"/>
      <c r="Y236" s="38"/>
      <c r="Z236" s="38"/>
      <c r="AA236" s="38"/>
      <c r="AB236" s="38"/>
      <c r="AC236" s="38"/>
      <c r="AD236" s="38"/>
      <c r="AE236" s="38"/>
      <c r="AT236" s="17" t="s">
        <v>131</v>
      </c>
      <c r="AU236" s="17" t="s">
        <v>85</v>
      </c>
    </row>
    <row r="237" s="2" customFormat="1">
      <c r="A237" s="38"/>
      <c r="B237" s="39"/>
      <c r="C237" s="40"/>
      <c r="D237" s="243" t="s">
        <v>147</v>
      </c>
      <c r="E237" s="40"/>
      <c r="F237" s="267" t="s">
        <v>265</v>
      </c>
      <c r="G237" s="40"/>
      <c r="H237" s="40"/>
      <c r="I237" s="140"/>
      <c r="J237" s="40"/>
      <c r="K237" s="40"/>
      <c r="L237" s="44"/>
      <c r="M237" s="245"/>
      <c r="N237" s="246"/>
      <c r="O237" s="91"/>
      <c r="P237" s="91"/>
      <c r="Q237" s="91"/>
      <c r="R237" s="91"/>
      <c r="S237" s="91"/>
      <c r="T237" s="92"/>
      <c r="U237" s="38"/>
      <c r="V237" s="38"/>
      <c r="W237" s="38"/>
      <c r="X237" s="38"/>
      <c r="Y237" s="38"/>
      <c r="Z237" s="38"/>
      <c r="AA237" s="38"/>
      <c r="AB237" s="38"/>
      <c r="AC237" s="38"/>
      <c r="AD237" s="38"/>
      <c r="AE237" s="38"/>
      <c r="AT237" s="17" t="s">
        <v>147</v>
      </c>
      <c r="AU237" s="17" t="s">
        <v>85</v>
      </c>
    </row>
    <row r="238" s="2" customFormat="1" ht="16.5" customHeight="1">
      <c r="A238" s="38"/>
      <c r="B238" s="39"/>
      <c r="C238" s="231" t="s">
        <v>280</v>
      </c>
      <c r="D238" s="231" t="s">
        <v>124</v>
      </c>
      <c r="E238" s="232" t="s">
        <v>281</v>
      </c>
      <c r="F238" s="233" t="s">
        <v>282</v>
      </c>
      <c r="G238" s="234" t="s">
        <v>138</v>
      </c>
      <c r="H238" s="235">
        <v>1.47</v>
      </c>
      <c r="I238" s="236"/>
      <c r="J238" s="235">
        <f>ROUND(I238*H238,0)</f>
        <v>0</v>
      </c>
      <c r="K238" s="233" t="s">
        <v>128</v>
      </c>
      <c r="L238" s="44"/>
      <c r="M238" s="237" t="s">
        <v>1</v>
      </c>
      <c r="N238" s="238" t="s">
        <v>41</v>
      </c>
      <c r="O238" s="91"/>
      <c r="P238" s="239">
        <f>O238*H238</f>
        <v>0</v>
      </c>
      <c r="Q238" s="239">
        <v>0</v>
      </c>
      <c r="R238" s="239">
        <f>Q238*H238</f>
        <v>0</v>
      </c>
      <c r="S238" s="239">
        <v>0</v>
      </c>
      <c r="T238" s="240">
        <f>S238*H238</f>
        <v>0</v>
      </c>
      <c r="U238" s="38"/>
      <c r="V238" s="38"/>
      <c r="W238" s="38"/>
      <c r="X238" s="38"/>
      <c r="Y238" s="38"/>
      <c r="Z238" s="38"/>
      <c r="AA238" s="38"/>
      <c r="AB238" s="38"/>
      <c r="AC238" s="38"/>
      <c r="AD238" s="38"/>
      <c r="AE238" s="38"/>
      <c r="AR238" s="241" t="s">
        <v>129</v>
      </c>
      <c r="AT238" s="241" t="s">
        <v>124</v>
      </c>
      <c r="AU238" s="241" t="s">
        <v>85</v>
      </c>
      <c r="AY238" s="17" t="s">
        <v>122</v>
      </c>
      <c r="BE238" s="242">
        <f>IF(N238="základní",J238,0)</f>
        <v>0</v>
      </c>
      <c r="BF238" s="242">
        <f>IF(N238="snížená",J238,0)</f>
        <v>0</v>
      </c>
      <c r="BG238" s="242">
        <f>IF(N238="zákl. přenesená",J238,0)</f>
        <v>0</v>
      </c>
      <c r="BH238" s="242">
        <f>IF(N238="sníž. přenesená",J238,0)</f>
        <v>0</v>
      </c>
      <c r="BI238" s="242">
        <f>IF(N238="nulová",J238,0)</f>
        <v>0</v>
      </c>
      <c r="BJ238" s="17" t="s">
        <v>8</v>
      </c>
      <c r="BK238" s="242">
        <f>ROUND(I238*H238,0)</f>
        <v>0</v>
      </c>
      <c r="BL238" s="17" t="s">
        <v>129</v>
      </c>
      <c r="BM238" s="241" t="s">
        <v>283</v>
      </c>
    </row>
    <row r="239" s="2" customFormat="1">
      <c r="A239" s="38"/>
      <c r="B239" s="39"/>
      <c r="C239" s="40"/>
      <c r="D239" s="243" t="s">
        <v>131</v>
      </c>
      <c r="E239" s="40"/>
      <c r="F239" s="244" t="s">
        <v>284</v>
      </c>
      <c r="G239" s="40"/>
      <c r="H239" s="40"/>
      <c r="I239" s="140"/>
      <c r="J239" s="40"/>
      <c r="K239" s="40"/>
      <c r="L239" s="44"/>
      <c r="M239" s="245"/>
      <c r="N239" s="246"/>
      <c r="O239" s="91"/>
      <c r="P239" s="91"/>
      <c r="Q239" s="91"/>
      <c r="R239" s="91"/>
      <c r="S239" s="91"/>
      <c r="T239" s="92"/>
      <c r="U239" s="38"/>
      <c r="V239" s="38"/>
      <c r="W239" s="38"/>
      <c r="X239" s="38"/>
      <c r="Y239" s="38"/>
      <c r="Z239" s="38"/>
      <c r="AA239" s="38"/>
      <c r="AB239" s="38"/>
      <c r="AC239" s="38"/>
      <c r="AD239" s="38"/>
      <c r="AE239" s="38"/>
      <c r="AT239" s="17" t="s">
        <v>131</v>
      </c>
      <c r="AU239" s="17" t="s">
        <v>85</v>
      </c>
    </row>
    <row r="240" s="2" customFormat="1">
      <c r="A240" s="38"/>
      <c r="B240" s="39"/>
      <c r="C240" s="40"/>
      <c r="D240" s="243" t="s">
        <v>147</v>
      </c>
      <c r="E240" s="40"/>
      <c r="F240" s="267" t="s">
        <v>265</v>
      </c>
      <c r="G240" s="40"/>
      <c r="H240" s="40"/>
      <c r="I240" s="140"/>
      <c r="J240" s="40"/>
      <c r="K240" s="40"/>
      <c r="L240" s="44"/>
      <c r="M240" s="245"/>
      <c r="N240" s="246"/>
      <c r="O240" s="91"/>
      <c r="P240" s="91"/>
      <c r="Q240" s="91"/>
      <c r="R240" s="91"/>
      <c r="S240" s="91"/>
      <c r="T240" s="92"/>
      <c r="U240" s="38"/>
      <c r="V240" s="38"/>
      <c r="W240" s="38"/>
      <c r="X240" s="38"/>
      <c r="Y240" s="38"/>
      <c r="Z240" s="38"/>
      <c r="AA240" s="38"/>
      <c r="AB240" s="38"/>
      <c r="AC240" s="38"/>
      <c r="AD240" s="38"/>
      <c r="AE240" s="38"/>
      <c r="AT240" s="17" t="s">
        <v>147</v>
      </c>
      <c r="AU240" s="17" t="s">
        <v>85</v>
      </c>
    </row>
    <row r="241" s="2" customFormat="1" ht="16.5" customHeight="1">
      <c r="A241" s="38"/>
      <c r="B241" s="39"/>
      <c r="C241" s="231" t="s">
        <v>285</v>
      </c>
      <c r="D241" s="231" t="s">
        <v>124</v>
      </c>
      <c r="E241" s="232" t="s">
        <v>286</v>
      </c>
      <c r="F241" s="233" t="s">
        <v>287</v>
      </c>
      <c r="G241" s="234" t="s">
        <v>138</v>
      </c>
      <c r="H241" s="235">
        <v>129.06999999999999</v>
      </c>
      <c r="I241" s="236"/>
      <c r="J241" s="235">
        <f>ROUND(I241*H241,0)</f>
        <v>0</v>
      </c>
      <c r="K241" s="233" t="s">
        <v>128</v>
      </c>
      <c r="L241" s="44"/>
      <c r="M241" s="237" t="s">
        <v>1</v>
      </c>
      <c r="N241" s="238" t="s">
        <v>41</v>
      </c>
      <c r="O241" s="91"/>
      <c r="P241" s="239">
        <f>O241*H241</f>
        <v>0</v>
      </c>
      <c r="Q241" s="239">
        <v>0</v>
      </c>
      <c r="R241" s="239">
        <f>Q241*H241</f>
        <v>0</v>
      </c>
      <c r="S241" s="239">
        <v>0</v>
      </c>
      <c r="T241" s="240">
        <f>S241*H241</f>
        <v>0</v>
      </c>
      <c r="U241" s="38"/>
      <c r="V241" s="38"/>
      <c r="W241" s="38"/>
      <c r="X241" s="38"/>
      <c r="Y241" s="38"/>
      <c r="Z241" s="38"/>
      <c r="AA241" s="38"/>
      <c r="AB241" s="38"/>
      <c r="AC241" s="38"/>
      <c r="AD241" s="38"/>
      <c r="AE241" s="38"/>
      <c r="AR241" s="241" t="s">
        <v>129</v>
      </c>
      <c r="AT241" s="241" t="s">
        <v>124</v>
      </c>
      <c r="AU241" s="241" t="s">
        <v>85</v>
      </c>
      <c r="AY241" s="17" t="s">
        <v>122</v>
      </c>
      <c r="BE241" s="242">
        <f>IF(N241="základní",J241,0)</f>
        <v>0</v>
      </c>
      <c r="BF241" s="242">
        <f>IF(N241="snížená",J241,0)</f>
        <v>0</v>
      </c>
      <c r="BG241" s="242">
        <f>IF(N241="zákl. přenesená",J241,0)</f>
        <v>0</v>
      </c>
      <c r="BH241" s="242">
        <f>IF(N241="sníž. přenesená",J241,0)</f>
        <v>0</v>
      </c>
      <c r="BI241" s="242">
        <f>IF(N241="nulová",J241,0)</f>
        <v>0</v>
      </c>
      <c r="BJ241" s="17" t="s">
        <v>8</v>
      </c>
      <c r="BK241" s="242">
        <f>ROUND(I241*H241,0)</f>
        <v>0</v>
      </c>
      <c r="BL241" s="17" t="s">
        <v>129</v>
      </c>
      <c r="BM241" s="241" t="s">
        <v>288</v>
      </c>
    </row>
    <row r="242" s="2" customFormat="1">
      <c r="A242" s="38"/>
      <c r="B242" s="39"/>
      <c r="C242" s="40"/>
      <c r="D242" s="243" t="s">
        <v>131</v>
      </c>
      <c r="E242" s="40"/>
      <c r="F242" s="244" t="s">
        <v>289</v>
      </c>
      <c r="G242" s="40"/>
      <c r="H242" s="40"/>
      <c r="I242" s="140"/>
      <c r="J242" s="40"/>
      <c r="K242" s="40"/>
      <c r="L242" s="44"/>
      <c r="M242" s="245"/>
      <c r="N242" s="246"/>
      <c r="O242" s="91"/>
      <c r="P242" s="91"/>
      <c r="Q242" s="91"/>
      <c r="R242" s="91"/>
      <c r="S242" s="91"/>
      <c r="T242" s="92"/>
      <c r="U242" s="38"/>
      <c r="V242" s="38"/>
      <c r="W242" s="38"/>
      <c r="X242" s="38"/>
      <c r="Y242" s="38"/>
      <c r="Z242" s="38"/>
      <c r="AA242" s="38"/>
      <c r="AB242" s="38"/>
      <c r="AC242" s="38"/>
      <c r="AD242" s="38"/>
      <c r="AE242" s="38"/>
      <c r="AT242" s="17" t="s">
        <v>131</v>
      </c>
      <c r="AU242" s="17" t="s">
        <v>85</v>
      </c>
    </row>
    <row r="243" s="2" customFormat="1">
      <c r="A243" s="38"/>
      <c r="B243" s="39"/>
      <c r="C243" s="40"/>
      <c r="D243" s="243" t="s">
        <v>147</v>
      </c>
      <c r="E243" s="40"/>
      <c r="F243" s="267" t="s">
        <v>265</v>
      </c>
      <c r="G243" s="40"/>
      <c r="H243" s="40"/>
      <c r="I243" s="140"/>
      <c r="J243" s="40"/>
      <c r="K243" s="40"/>
      <c r="L243" s="44"/>
      <c r="M243" s="245"/>
      <c r="N243" s="246"/>
      <c r="O243" s="91"/>
      <c r="P243" s="91"/>
      <c r="Q243" s="91"/>
      <c r="R243" s="91"/>
      <c r="S243" s="91"/>
      <c r="T243" s="92"/>
      <c r="U243" s="38"/>
      <c r="V243" s="38"/>
      <c r="W243" s="38"/>
      <c r="X243" s="38"/>
      <c r="Y243" s="38"/>
      <c r="Z243" s="38"/>
      <c r="AA243" s="38"/>
      <c r="AB243" s="38"/>
      <c r="AC243" s="38"/>
      <c r="AD243" s="38"/>
      <c r="AE243" s="38"/>
      <c r="AT243" s="17" t="s">
        <v>147</v>
      </c>
      <c r="AU243" s="17" t="s">
        <v>85</v>
      </c>
    </row>
    <row r="244" s="12" customFormat="1" ht="25.92" customHeight="1">
      <c r="A244" s="12"/>
      <c r="B244" s="215"/>
      <c r="C244" s="216"/>
      <c r="D244" s="217" t="s">
        <v>75</v>
      </c>
      <c r="E244" s="218" t="s">
        <v>290</v>
      </c>
      <c r="F244" s="218" t="s">
        <v>291</v>
      </c>
      <c r="G244" s="216"/>
      <c r="H244" s="216"/>
      <c r="I244" s="219"/>
      <c r="J244" s="220">
        <f>BK244</f>
        <v>0</v>
      </c>
      <c r="K244" s="216"/>
      <c r="L244" s="221"/>
      <c r="M244" s="222"/>
      <c r="N244" s="223"/>
      <c r="O244" s="223"/>
      <c r="P244" s="224">
        <f>P245+P258+P295+P305</f>
        <v>0</v>
      </c>
      <c r="Q244" s="223"/>
      <c r="R244" s="224">
        <f>R245+R258+R295+R305</f>
        <v>0</v>
      </c>
      <c r="S244" s="223"/>
      <c r="T244" s="225">
        <f>T245+T258+T295+T305</f>
        <v>54.723970999999999</v>
      </c>
      <c r="U244" s="12"/>
      <c r="V244" s="12"/>
      <c r="W244" s="12"/>
      <c r="X244" s="12"/>
      <c r="Y244" s="12"/>
      <c r="Z244" s="12"/>
      <c r="AA244" s="12"/>
      <c r="AB244" s="12"/>
      <c r="AC244" s="12"/>
      <c r="AD244" s="12"/>
      <c r="AE244" s="12"/>
      <c r="AR244" s="226" t="s">
        <v>85</v>
      </c>
      <c r="AT244" s="227" t="s">
        <v>75</v>
      </c>
      <c r="AU244" s="227" t="s">
        <v>76</v>
      </c>
      <c r="AY244" s="226" t="s">
        <v>122</v>
      </c>
      <c r="BK244" s="228">
        <f>BK245+BK258+BK295+BK305</f>
        <v>0</v>
      </c>
    </row>
    <row r="245" s="12" customFormat="1" ht="22.8" customHeight="1">
      <c r="A245" s="12"/>
      <c r="B245" s="215"/>
      <c r="C245" s="216"/>
      <c r="D245" s="217" t="s">
        <v>75</v>
      </c>
      <c r="E245" s="229" t="s">
        <v>292</v>
      </c>
      <c r="F245" s="229" t="s">
        <v>293</v>
      </c>
      <c r="G245" s="216"/>
      <c r="H245" s="216"/>
      <c r="I245" s="219"/>
      <c r="J245" s="230">
        <f>BK245</f>
        <v>0</v>
      </c>
      <c r="K245" s="216"/>
      <c r="L245" s="221"/>
      <c r="M245" s="222"/>
      <c r="N245" s="223"/>
      <c r="O245" s="223"/>
      <c r="P245" s="224">
        <f>SUM(P246:P257)</f>
        <v>0</v>
      </c>
      <c r="Q245" s="223"/>
      <c r="R245" s="224">
        <f>SUM(R246:R257)</f>
        <v>0</v>
      </c>
      <c r="S245" s="223"/>
      <c r="T245" s="225">
        <f>SUM(T246:T257)</f>
        <v>1.4723240000000002</v>
      </c>
      <c r="U245" s="12"/>
      <c r="V245" s="12"/>
      <c r="W245" s="12"/>
      <c r="X245" s="12"/>
      <c r="Y245" s="12"/>
      <c r="Z245" s="12"/>
      <c r="AA245" s="12"/>
      <c r="AB245" s="12"/>
      <c r="AC245" s="12"/>
      <c r="AD245" s="12"/>
      <c r="AE245" s="12"/>
      <c r="AR245" s="226" t="s">
        <v>85</v>
      </c>
      <c r="AT245" s="227" t="s">
        <v>75</v>
      </c>
      <c r="AU245" s="227" t="s">
        <v>8</v>
      </c>
      <c r="AY245" s="226" t="s">
        <v>122</v>
      </c>
      <c r="BK245" s="228">
        <f>SUM(BK246:BK257)</f>
        <v>0</v>
      </c>
    </row>
    <row r="246" s="2" customFormat="1" ht="16.5" customHeight="1">
      <c r="A246" s="38"/>
      <c r="B246" s="39"/>
      <c r="C246" s="231" t="s">
        <v>294</v>
      </c>
      <c r="D246" s="231" t="s">
        <v>124</v>
      </c>
      <c r="E246" s="232" t="s">
        <v>295</v>
      </c>
      <c r="F246" s="233" t="s">
        <v>296</v>
      </c>
      <c r="G246" s="234" t="s">
        <v>127</v>
      </c>
      <c r="H246" s="235">
        <v>1051.6600000000001</v>
      </c>
      <c r="I246" s="236"/>
      <c r="J246" s="235">
        <f>ROUND(I246*H246,0)</f>
        <v>0</v>
      </c>
      <c r="K246" s="233" t="s">
        <v>128</v>
      </c>
      <c r="L246" s="44"/>
      <c r="M246" s="237" t="s">
        <v>1</v>
      </c>
      <c r="N246" s="238" t="s">
        <v>41</v>
      </c>
      <c r="O246" s="91"/>
      <c r="P246" s="239">
        <f>O246*H246</f>
        <v>0</v>
      </c>
      <c r="Q246" s="239">
        <v>0</v>
      </c>
      <c r="R246" s="239">
        <f>Q246*H246</f>
        <v>0</v>
      </c>
      <c r="S246" s="239">
        <v>0.0014</v>
      </c>
      <c r="T246" s="240">
        <f>S246*H246</f>
        <v>1.4723240000000002</v>
      </c>
      <c r="U246" s="38"/>
      <c r="V246" s="38"/>
      <c r="W246" s="38"/>
      <c r="X246" s="38"/>
      <c r="Y246" s="38"/>
      <c r="Z246" s="38"/>
      <c r="AA246" s="38"/>
      <c r="AB246" s="38"/>
      <c r="AC246" s="38"/>
      <c r="AD246" s="38"/>
      <c r="AE246" s="38"/>
      <c r="AR246" s="241" t="s">
        <v>231</v>
      </c>
      <c r="AT246" s="241" t="s">
        <v>124</v>
      </c>
      <c r="AU246" s="241" t="s">
        <v>85</v>
      </c>
      <c r="AY246" s="17" t="s">
        <v>122</v>
      </c>
      <c r="BE246" s="242">
        <f>IF(N246="základní",J246,0)</f>
        <v>0</v>
      </c>
      <c r="BF246" s="242">
        <f>IF(N246="snížená",J246,0)</f>
        <v>0</v>
      </c>
      <c r="BG246" s="242">
        <f>IF(N246="zákl. přenesená",J246,0)</f>
        <v>0</v>
      </c>
      <c r="BH246" s="242">
        <f>IF(N246="sníž. přenesená",J246,0)</f>
        <v>0</v>
      </c>
      <c r="BI246" s="242">
        <f>IF(N246="nulová",J246,0)</f>
        <v>0</v>
      </c>
      <c r="BJ246" s="17" t="s">
        <v>8</v>
      </c>
      <c r="BK246" s="242">
        <f>ROUND(I246*H246,0)</f>
        <v>0</v>
      </c>
      <c r="BL246" s="17" t="s">
        <v>231</v>
      </c>
      <c r="BM246" s="241" t="s">
        <v>297</v>
      </c>
    </row>
    <row r="247" s="2" customFormat="1">
      <c r="A247" s="38"/>
      <c r="B247" s="39"/>
      <c r="C247" s="40"/>
      <c r="D247" s="243" t="s">
        <v>131</v>
      </c>
      <c r="E247" s="40"/>
      <c r="F247" s="244" t="s">
        <v>298</v>
      </c>
      <c r="G247" s="40"/>
      <c r="H247" s="40"/>
      <c r="I247" s="140"/>
      <c r="J247" s="40"/>
      <c r="K247" s="40"/>
      <c r="L247" s="44"/>
      <c r="M247" s="245"/>
      <c r="N247" s="246"/>
      <c r="O247" s="91"/>
      <c r="P247" s="91"/>
      <c r="Q247" s="91"/>
      <c r="R247" s="91"/>
      <c r="S247" s="91"/>
      <c r="T247" s="92"/>
      <c r="U247" s="38"/>
      <c r="V247" s="38"/>
      <c r="W247" s="38"/>
      <c r="X247" s="38"/>
      <c r="Y247" s="38"/>
      <c r="Z247" s="38"/>
      <c r="AA247" s="38"/>
      <c r="AB247" s="38"/>
      <c r="AC247" s="38"/>
      <c r="AD247" s="38"/>
      <c r="AE247" s="38"/>
      <c r="AT247" s="17" t="s">
        <v>131</v>
      </c>
      <c r="AU247" s="17" t="s">
        <v>85</v>
      </c>
    </row>
    <row r="248" s="2" customFormat="1">
      <c r="A248" s="38"/>
      <c r="B248" s="39"/>
      <c r="C248" s="40"/>
      <c r="D248" s="243" t="s">
        <v>147</v>
      </c>
      <c r="E248" s="40"/>
      <c r="F248" s="267" t="s">
        <v>299</v>
      </c>
      <c r="G248" s="40"/>
      <c r="H248" s="40"/>
      <c r="I248" s="140"/>
      <c r="J248" s="40"/>
      <c r="K248" s="40"/>
      <c r="L248" s="44"/>
      <c r="M248" s="245"/>
      <c r="N248" s="246"/>
      <c r="O248" s="91"/>
      <c r="P248" s="91"/>
      <c r="Q248" s="91"/>
      <c r="R248" s="91"/>
      <c r="S248" s="91"/>
      <c r="T248" s="92"/>
      <c r="U248" s="38"/>
      <c r="V248" s="38"/>
      <c r="W248" s="38"/>
      <c r="X248" s="38"/>
      <c r="Y248" s="38"/>
      <c r="Z248" s="38"/>
      <c r="AA248" s="38"/>
      <c r="AB248" s="38"/>
      <c r="AC248" s="38"/>
      <c r="AD248" s="38"/>
      <c r="AE248" s="38"/>
      <c r="AT248" s="17" t="s">
        <v>147</v>
      </c>
      <c r="AU248" s="17" t="s">
        <v>85</v>
      </c>
    </row>
    <row r="249" s="14" customFormat="1">
      <c r="A249" s="14"/>
      <c r="B249" s="268"/>
      <c r="C249" s="269"/>
      <c r="D249" s="243" t="s">
        <v>133</v>
      </c>
      <c r="E249" s="270" t="s">
        <v>1</v>
      </c>
      <c r="F249" s="271" t="s">
        <v>184</v>
      </c>
      <c r="G249" s="269"/>
      <c r="H249" s="270" t="s">
        <v>1</v>
      </c>
      <c r="I249" s="272"/>
      <c r="J249" s="269"/>
      <c r="K249" s="269"/>
      <c r="L249" s="273"/>
      <c r="M249" s="274"/>
      <c r="N249" s="275"/>
      <c r="O249" s="275"/>
      <c r="P249" s="275"/>
      <c r="Q249" s="275"/>
      <c r="R249" s="275"/>
      <c r="S249" s="275"/>
      <c r="T249" s="276"/>
      <c r="U249" s="14"/>
      <c r="V249" s="14"/>
      <c r="W249" s="14"/>
      <c r="X249" s="14"/>
      <c r="Y249" s="14"/>
      <c r="Z249" s="14"/>
      <c r="AA249" s="14"/>
      <c r="AB249" s="14"/>
      <c r="AC249" s="14"/>
      <c r="AD249" s="14"/>
      <c r="AE249" s="14"/>
      <c r="AT249" s="277" t="s">
        <v>133</v>
      </c>
      <c r="AU249" s="277" t="s">
        <v>85</v>
      </c>
      <c r="AV249" s="14" t="s">
        <v>8</v>
      </c>
      <c r="AW249" s="14" t="s">
        <v>32</v>
      </c>
      <c r="AX249" s="14" t="s">
        <v>76</v>
      </c>
      <c r="AY249" s="277" t="s">
        <v>122</v>
      </c>
    </row>
    <row r="250" s="14" customFormat="1">
      <c r="A250" s="14"/>
      <c r="B250" s="268"/>
      <c r="C250" s="269"/>
      <c r="D250" s="243" t="s">
        <v>133</v>
      </c>
      <c r="E250" s="270" t="s">
        <v>1</v>
      </c>
      <c r="F250" s="271" t="s">
        <v>161</v>
      </c>
      <c r="G250" s="269"/>
      <c r="H250" s="270" t="s">
        <v>1</v>
      </c>
      <c r="I250" s="272"/>
      <c r="J250" s="269"/>
      <c r="K250" s="269"/>
      <c r="L250" s="273"/>
      <c r="M250" s="274"/>
      <c r="N250" s="275"/>
      <c r="O250" s="275"/>
      <c r="P250" s="275"/>
      <c r="Q250" s="275"/>
      <c r="R250" s="275"/>
      <c r="S250" s="275"/>
      <c r="T250" s="276"/>
      <c r="U250" s="14"/>
      <c r="V250" s="14"/>
      <c r="W250" s="14"/>
      <c r="X250" s="14"/>
      <c r="Y250" s="14"/>
      <c r="Z250" s="14"/>
      <c r="AA250" s="14"/>
      <c r="AB250" s="14"/>
      <c r="AC250" s="14"/>
      <c r="AD250" s="14"/>
      <c r="AE250" s="14"/>
      <c r="AT250" s="277" t="s">
        <v>133</v>
      </c>
      <c r="AU250" s="277" t="s">
        <v>85</v>
      </c>
      <c r="AV250" s="14" t="s">
        <v>8</v>
      </c>
      <c r="AW250" s="14" t="s">
        <v>32</v>
      </c>
      <c r="AX250" s="14" t="s">
        <v>76</v>
      </c>
      <c r="AY250" s="277" t="s">
        <v>122</v>
      </c>
    </row>
    <row r="251" s="13" customFormat="1">
      <c r="A251" s="13"/>
      <c r="B251" s="247"/>
      <c r="C251" s="248"/>
      <c r="D251" s="243" t="s">
        <v>133</v>
      </c>
      <c r="E251" s="249" t="s">
        <v>1</v>
      </c>
      <c r="F251" s="250" t="s">
        <v>300</v>
      </c>
      <c r="G251" s="248"/>
      <c r="H251" s="251">
        <v>301.19999999999999</v>
      </c>
      <c r="I251" s="252"/>
      <c r="J251" s="248"/>
      <c r="K251" s="248"/>
      <c r="L251" s="253"/>
      <c r="M251" s="254"/>
      <c r="N251" s="255"/>
      <c r="O251" s="255"/>
      <c r="P251" s="255"/>
      <c r="Q251" s="255"/>
      <c r="R251" s="255"/>
      <c r="S251" s="255"/>
      <c r="T251" s="256"/>
      <c r="U251" s="13"/>
      <c r="V251" s="13"/>
      <c r="W251" s="13"/>
      <c r="X251" s="13"/>
      <c r="Y251" s="13"/>
      <c r="Z251" s="13"/>
      <c r="AA251" s="13"/>
      <c r="AB251" s="13"/>
      <c r="AC251" s="13"/>
      <c r="AD251" s="13"/>
      <c r="AE251" s="13"/>
      <c r="AT251" s="257" t="s">
        <v>133</v>
      </c>
      <c r="AU251" s="257" t="s">
        <v>85</v>
      </c>
      <c r="AV251" s="13" t="s">
        <v>85</v>
      </c>
      <c r="AW251" s="13" t="s">
        <v>32</v>
      </c>
      <c r="AX251" s="13" t="s">
        <v>76</v>
      </c>
      <c r="AY251" s="257" t="s">
        <v>122</v>
      </c>
    </row>
    <row r="252" s="13" customFormat="1">
      <c r="A252" s="13"/>
      <c r="B252" s="247"/>
      <c r="C252" s="248"/>
      <c r="D252" s="243" t="s">
        <v>133</v>
      </c>
      <c r="E252" s="249" t="s">
        <v>1</v>
      </c>
      <c r="F252" s="250" t="s">
        <v>183</v>
      </c>
      <c r="G252" s="248"/>
      <c r="H252" s="251">
        <v>177.59999999999999</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133</v>
      </c>
      <c r="AU252" s="257" t="s">
        <v>85</v>
      </c>
      <c r="AV252" s="13" t="s">
        <v>85</v>
      </c>
      <c r="AW252" s="13" t="s">
        <v>32</v>
      </c>
      <c r="AX252" s="13" t="s">
        <v>76</v>
      </c>
      <c r="AY252" s="257" t="s">
        <v>122</v>
      </c>
    </row>
    <row r="253" s="14" customFormat="1">
      <c r="A253" s="14"/>
      <c r="B253" s="268"/>
      <c r="C253" s="269"/>
      <c r="D253" s="243" t="s">
        <v>133</v>
      </c>
      <c r="E253" s="270" t="s">
        <v>1</v>
      </c>
      <c r="F253" s="271" t="s">
        <v>184</v>
      </c>
      <c r="G253" s="269"/>
      <c r="H253" s="270" t="s">
        <v>1</v>
      </c>
      <c r="I253" s="272"/>
      <c r="J253" s="269"/>
      <c r="K253" s="269"/>
      <c r="L253" s="273"/>
      <c r="M253" s="274"/>
      <c r="N253" s="275"/>
      <c r="O253" s="275"/>
      <c r="P253" s="275"/>
      <c r="Q253" s="275"/>
      <c r="R253" s="275"/>
      <c r="S253" s="275"/>
      <c r="T253" s="276"/>
      <c r="U253" s="14"/>
      <c r="V253" s="14"/>
      <c r="W253" s="14"/>
      <c r="X253" s="14"/>
      <c r="Y253" s="14"/>
      <c r="Z253" s="14"/>
      <c r="AA253" s="14"/>
      <c r="AB253" s="14"/>
      <c r="AC253" s="14"/>
      <c r="AD253" s="14"/>
      <c r="AE253" s="14"/>
      <c r="AT253" s="277" t="s">
        <v>133</v>
      </c>
      <c r="AU253" s="277" t="s">
        <v>85</v>
      </c>
      <c r="AV253" s="14" t="s">
        <v>8</v>
      </c>
      <c r="AW253" s="14" t="s">
        <v>32</v>
      </c>
      <c r="AX253" s="14" t="s">
        <v>76</v>
      </c>
      <c r="AY253" s="277" t="s">
        <v>122</v>
      </c>
    </row>
    <row r="254" s="13" customFormat="1">
      <c r="A254" s="13"/>
      <c r="B254" s="247"/>
      <c r="C254" s="248"/>
      <c r="D254" s="243" t="s">
        <v>133</v>
      </c>
      <c r="E254" s="249" t="s">
        <v>1</v>
      </c>
      <c r="F254" s="250" t="s">
        <v>301</v>
      </c>
      <c r="G254" s="248"/>
      <c r="H254" s="251">
        <v>197.52000000000001</v>
      </c>
      <c r="I254" s="252"/>
      <c r="J254" s="248"/>
      <c r="K254" s="248"/>
      <c r="L254" s="253"/>
      <c r="M254" s="254"/>
      <c r="N254" s="255"/>
      <c r="O254" s="255"/>
      <c r="P254" s="255"/>
      <c r="Q254" s="255"/>
      <c r="R254" s="255"/>
      <c r="S254" s="255"/>
      <c r="T254" s="256"/>
      <c r="U254" s="13"/>
      <c r="V254" s="13"/>
      <c r="W254" s="13"/>
      <c r="X254" s="13"/>
      <c r="Y254" s="13"/>
      <c r="Z254" s="13"/>
      <c r="AA254" s="13"/>
      <c r="AB254" s="13"/>
      <c r="AC254" s="13"/>
      <c r="AD254" s="13"/>
      <c r="AE254" s="13"/>
      <c r="AT254" s="257" t="s">
        <v>133</v>
      </c>
      <c r="AU254" s="257" t="s">
        <v>85</v>
      </c>
      <c r="AV254" s="13" t="s">
        <v>85</v>
      </c>
      <c r="AW254" s="13" t="s">
        <v>32</v>
      </c>
      <c r="AX254" s="13" t="s">
        <v>76</v>
      </c>
      <c r="AY254" s="257" t="s">
        <v>122</v>
      </c>
    </row>
    <row r="255" s="13" customFormat="1">
      <c r="A255" s="13"/>
      <c r="B255" s="247"/>
      <c r="C255" s="248"/>
      <c r="D255" s="243" t="s">
        <v>133</v>
      </c>
      <c r="E255" s="249" t="s">
        <v>1</v>
      </c>
      <c r="F255" s="250" t="s">
        <v>186</v>
      </c>
      <c r="G255" s="248"/>
      <c r="H255" s="251">
        <v>179.40000000000001</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133</v>
      </c>
      <c r="AU255" s="257" t="s">
        <v>85</v>
      </c>
      <c r="AV255" s="13" t="s">
        <v>85</v>
      </c>
      <c r="AW255" s="13" t="s">
        <v>32</v>
      </c>
      <c r="AX255" s="13" t="s">
        <v>76</v>
      </c>
      <c r="AY255" s="257" t="s">
        <v>122</v>
      </c>
    </row>
    <row r="256" s="13" customFormat="1">
      <c r="A256" s="13"/>
      <c r="B256" s="247"/>
      <c r="C256" s="248"/>
      <c r="D256" s="243" t="s">
        <v>133</v>
      </c>
      <c r="E256" s="249" t="s">
        <v>1</v>
      </c>
      <c r="F256" s="250" t="s">
        <v>302</v>
      </c>
      <c r="G256" s="248"/>
      <c r="H256" s="251">
        <v>195.94</v>
      </c>
      <c r="I256" s="252"/>
      <c r="J256" s="248"/>
      <c r="K256" s="248"/>
      <c r="L256" s="253"/>
      <c r="M256" s="254"/>
      <c r="N256" s="255"/>
      <c r="O256" s="255"/>
      <c r="P256" s="255"/>
      <c r="Q256" s="255"/>
      <c r="R256" s="255"/>
      <c r="S256" s="255"/>
      <c r="T256" s="256"/>
      <c r="U256" s="13"/>
      <c r="V256" s="13"/>
      <c r="W256" s="13"/>
      <c r="X256" s="13"/>
      <c r="Y256" s="13"/>
      <c r="Z256" s="13"/>
      <c r="AA256" s="13"/>
      <c r="AB256" s="13"/>
      <c r="AC256" s="13"/>
      <c r="AD256" s="13"/>
      <c r="AE256" s="13"/>
      <c r="AT256" s="257" t="s">
        <v>133</v>
      </c>
      <c r="AU256" s="257" t="s">
        <v>85</v>
      </c>
      <c r="AV256" s="13" t="s">
        <v>85</v>
      </c>
      <c r="AW256" s="13" t="s">
        <v>32</v>
      </c>
      <c r="AX256" s="13" t="s">
        <v>76</v>
      </c>
      <c r="AY256" s="257" t="s">
        <v>122</v>
      </c>
    </row>
    <row r="257" s="15" customFormat="1">
      <c r="A257" s="15"/>
      <c r="B257" s="278"/>
      <c r="C257" s="279"/>
      <c r="D257" s="243" t="s">
        <v>133</v>
      </c>
      <c r="E257" s="280" t="s">
        <v>1</v>
      </c>
      <c r="F257" s="281" t="s">
        <v>187</v>
      </c>
      <c r="G257" s="279"/>
      <c r="H257" s="282">
        <v>1051.6600000000001</v>
      </c>
      <c r="I257" s="283"/>
      <c r="J257" s="279"/>
      <c r="K257" s="279"/>
      <c r="L257" s="284"/>
      <c r="M257" s="285"/>
      <c r="N257" s="286"/>
      <c r="O257" s="286"/>
      <c r="P257" s="286"/>
      <c r="Q257" s="286"/>
      <c r="R257" s="286"/>
      <c r="S257" s="286"/>
      <c r="T257" s="287"/>
      <c r="U257" s="15"/>
      <c r="V257" s="15"/>
      <c r="W257" s="15"/>
      <c r="X257" s="15"/>
      <c r="Y257" s="15"/>
      <c r="Z257" s="15"/>
      <c r="AA257" s="15"/>
      <c r="AB257" s="15"/>
      <c r="AC257" s="15"/>
      <c r="AD257" s="15"/>
      <c r="AE257" s="15"/>
      <c r="AT257" s="288" t="s">
        <v>133</v>
      </c>
      <c r="AU257" s="288" t="s">
        <v>85</v>
      </c>
      <c r="AV257" s="15" t="s">
        <v>129</v>
      </c>
      <c r="AW257" s="15" t="s">
        <v>32</v>
      </c>
      <c r="AX257" s="15" t="s">
        <v>8</v>
      </c>
      <c r="AY257" s="288" t="s">
        <v>122</v>
      </c>
    </row>
    <row r="258" s="12" customFormat="1" ht="22.8" customHeight="1">
      <c r="A258" s="12"/>
      <c r="B258" s="215"/>
      <c r="C258" s="216"/>
      <c r="D258" s="217" t="s">
        <v>75</v>
      </c>
      <c r="E258" s="229" t="s">
        <v>303</v>
      </c>
      <c r="F258" s="229" t="s">
        <v>304</v>
      </c>
      <c r="G258" s="216"/>
      <c r="H258" s="216"/>
      <c r="I258" s="219"/>
      <c r="J258" s="230">
        <f>BK258</f>
        <v>0</v>
      </c>
      <c r="K258" s="216"/>
      <c r="L258" s="221"/>
      <c r="M258" s="222"/>
      <c r="N258" s="223"/>
      <c r="O258" s="223"/>
      <c r="P258" s="224">
        <f>SUM(P259:P294)</f>
        <v>0</v>
      </c>
      <c r="Q258" s="223"/>
      <c r="R258" s="224">
        <f>SUM(R259:R294)</f>
        <v>0</v>
      </c>
      <c r="S258" s="223"/>
      <c r="T258" s="225">
        <f>SUM(T259:T294)</f>
        <v>36.573839999999997</v>
      </c>
      <c r="U258" s="12"/>
      <c r="V258" s="12"/>
      <c r="W258" s="12"/>
      <c r="X258" s="12"/>
      <c r="Y258" s="12"/>
      <c r="Z258" s="12"/>
      <c r="AA258" s="12"/>
      <c r="AB258" s="12"/>
      <c r="AC258" s="12"/>
      <c r="AD258" s="12"/>
      <c r="AE258" s="12"/>
      <c r="AR258" s="226" t="s">
        <v>85</v>
      </c>
      <c r="AT258" s="227" t="s">
        <v>75</v>
      </c>
      <c r="AU258" s="227" t="s">
        <v>8</v>
      </c>
      <c r="AY258" s="226" t="s">
        <v>122</v>
      </c>
      <c r="BK258" s="228">
        <f>SUM(BK259:BK294)</f>
        <v>0</v>
      </c>
    </row>
    <row r="259" s="2" customFormat="1" ht="16.5" customHeight="1">
      <c r="A259" s="38"/>
      <c r="B259" s="39"/>
      <c r="C259" s="231" t="s">
        <v>305</v>
      </c>
      <c r="D259" s="231" t="s">
        <v>124</v>
      </c>
      <c r="E259" s="232" t="s">
        <v>306</v>
      </c>
      <c r="F259" s="233" t="s">
        <v>307</v>
      </c>
      <c r="G259" s="234" t="s">
        <v>308</v>
      </c>
      <c r="H259" s="235">
        <v>6.2999999999999998</v>
      </c>
      <c r="I259" s="236"/>
      <c r="J259" s="235">
        <f>ROUND(I259*H259,0)</f>
        <v>0</v>
      </c>
      <c r="K259" s="233" t="s">
        <v>128</v>
      </c>
      <c r="L259" s="44"/>
      <c r="M259" s="237" t="s">
        <v>1</v>
      </c>
      <c r="N259" s="238" t="s">
        <v>41</v>
      </c>
      <c r="O259" s="91"/>
      <c r="P259" s="239">
        <f>O259*H259</f>
        <v>0</v>
      </c>
      <c r="Q259" s="239">
        <v>0</v>
      </c>
      <c r="R259" s="239">
        <f>Q259*H259</f>
        <v>0</v>
      </c>
      <c r="S259" s="239">
        <v>0.29999999999999999</v>
      </c>
      <c r="T259" s="240">
        <f>S259*H259</f>
        <v>1.8899999999999999</v>
      </c>
      <c r="U259" s="38"/>
      <c r="V259" s="38"/>
      <c r="W259" s="38"/>
      <c r="X259" s="38"/>
      <c r="Y259" s="38"/>
      <c r="Z259" s="38"/>
      <c r="AA259" s="38"/>
      <c r="AB259" s="38"/>
      <c r="AC259" s="38"/>
      <c r="AD259" s="38"/>
      <c r="AE259" s="38"/>
      <c r="AR259" s="241" t="s">
        <v>231</v>
      </c>
      <c r="AT259" s="241" t="s">
        <v>124</v>
      </c>
      <c r="AU259" s="241" t="s">
        <v>85</v>
      </c>
      <c r="AY259" s="17" t="s">
        <v>122</v>
      </c>
      <c r="BE259" s="242">
        <f>IF(N259="základní",J259,0)</f>
        <v>0</v>
      </c>
      <c r="BF259" s="242">
        <f>IF(N259="snížená",J259,0)</f>
        <v>0</v>
      </c>
      <c r="BG259" s="242">
        <f>IF(N259="zákl. přenesená",J259,0)</f>
        <v>0</v>
      </c>
      <c r="BH259" s="242">
        <f>IF(N259="sníž. přenesená",J259,0)</f>
        <v>0</v>
      </c>
      <c r="BI259" s="242">
        <f>IF(N259="nulová",J259,0)</f>
        <v>0</v>
      </c>
      <c r="BJ259" s="17" t="s">
        <v>8</v>
      </c>
      <c r="BK259" s="242">
        <f>ROUND(I259*H259,0)</f>
        <v>0</v>
      </c>
      <c r="BL259" s="17" t="s">
        <v>231</v>
      </c>
      <c r="BM259" s="241" t="s">
        <v>309</v>
      </c>
    </row>
    <row r="260" s="2" customFormat="1">
      <c r="A260" s="38"/>
      <c r="B260" s="39"/>
      <c r="C260" s="40"/>
      <c r="D260" s="243" t="s">
        <v>131</v>
      </c>
      <c r="E260" s="40"/>
      <c r="F260" s="244" t="s">
        <v>310</v>
      </c>
      <c r="G260" s="40"/>
      <c r="H260" s="40"/>
      <c r="I260" s="140"/>
      <c r="J260" s="40"/>
      <c r="K260" s="40"/>
      <c r="L260" s="44"/>
      <c r="M260" s="245"/>
      <c r="N260" s="246"/>
      <c r="O260" s="91"/>
      <c r="P260" s="91"/>
      <c r="Q260" s="91"/>
      <c r="R260" s="91"/>
      <c r="S260" s="91"/>
      <c r="T260" s="92"/>
      <c r="U260" s="38"/>
      <c r="V260" s="38"/>
      <c r="W260" s="38"/>
      <c r="X260" s="38"/>
      <c r="Y260" s="38"/>
      <c r="Z260" s="38"/>
      <c r="AA260" s="38"/>
      <c r="AB260" s="38"/>
      <c r="AC260" s="38"/>
      <c r="AD260" s="38"/>
      <c r="AE260" s="38"/>
      <c r="AT260" s="17" t="s">
        <v>131</v>
      </c>
      <c r="AU260" s="17" t="s">
        <v>85</v>
      </c>
    </row>
    <row r="261" s="13" customFormat="1">
      <c r="A261" s="13"/>
      <c r="B261" s="247"/>
      <c r="C261" s="248"/>
      <c r="D261" s="243" t="s">
        <v>133</v>
      </c>
      <c r="E261" s="249" t="s">
        <v>1</v>
      </c>
      <c r="F261" s="250" t="s">
        <v>311</v>
      </c>
      <c r="G261" s="248"/>
      <c r="H261" s="251">
        <v>6.2999999999999998</v>
      </c>
      <c r="I261" s="252"/>
      <c r="J261" s="248"/>
      <c r="K261" s="248"/>
      <c r="L261" s="253"/>
      <c r="M261" s="254"/>
      <c r="N261" s="255"/>
      <c r="O261" s="255"/>
      <c r="P261" s="255"/>
      <c r="Q261" s="255"/>
      <c r="R261" s="255"/>
      <c r="S261" s="255"/>
      <c r="T261" s="256"/>
      <c r="U261" s="13"/>
      <c r="V261" s="13"/>
      <c r="W261" s="13"/>
      <c r="X261" s="13"/>
      <c r="Y261" s="13"/>
      <c r="Z261" s="13"/>
      <c r="AA261" s="13"/>
      <c r="AB261" s="13"/>
      <c r="AC261" s="13"/>
      <c r="AD261" s="13"/>
      <c r="AE261" s="13"/>
      <c r="AT261" s="257" t="s">
        <v>133</v>
      </c>
      <c r="AU261" s="257" t="s">
        <v>85</v>
      </c>
      <c r="AV261" s="13" t="s">
        <v>85</v>
      </c>
      <c r="AW261" s="13" t="s">
        <v>32</v>
      </c>
      <c r="AX261" s="13" t="s">
        <v>8</v>
      </c>
      <c r="AY261" s="257" t="s">
        <v>122</v>
      </c>
    </row>
    <row r="262" s="2" customFormat="1" ht="16.5" customHeight="1">
      <c r="A262" s="38"/>
      <c r="B262" s="39"/>
      <c r="C262" s="231" t="s">
        <v>312</v>
      </c>
      <c r="D262" s="231" t="s">
        <v>124</v>
      </c>
      <c r="E262" s="232" t="s">
        <v>313</v>
      </c>
      <c r="F262" s="233" t="s">
        <v>314</v>
      </c>
      <c r="G262" s="234" t="s">
        <v>308</v>
      </c>
      <c r="H262" s="235">
        <v>516.5</v>
      </c>
      <c r="I262" s="236"/>
      <c r="J262" s="235">
        <f>ROUND(I262*H262,0)</f>
        <v>0</v>
      </c>
      <c r="K262" s="233" t="s">
        <v>128</v>
      </c>
      <c r="L262" s="44"/>
      <c r="M262" s="237" t="s">
        <v>1</v>
      </c>
      <c r="N262" s="238" t="s">
        <v>41</v>
      </c>
      <c r="O262" s="91"/>
      <c r="P262" s="239">
        <f>O262*H262</f>
        <v>0</v>
      </c>
      <c r="Q262" s="239">
        <v>0</v>
      </c>
      <c r="R262" s="239">
        <f>Q262*H262</f>
        <v>0</v>
      </c>
      <c r="S262" s="239">
        <v>0.014</v>
      </c>
      <c r="T262" s="240">
        <f>S262*H262</f>
        <v>7.2309999999999999</v>
      </c>
      <c r="U262" s="38"/>
      <c r="V262" s="38"/>
      <c r="W262" s="38"/>
      <c r="X262" s="38"/>
      <c r="Y262" s="38"/>
      <c r="Z262" s="38"/>
      <c r="AA262" s="38"/>
      <c r="AB262" s="38"/>
      <c r="AC262" s="38"/>
      <c r="AD262" s="38"/>
      <c r="AE262" s="38"/>
      <c r="AR262" s="241" t="s">
        <v>231</v>
      </c>
      <c r="AT262" s="241" t="s">
        <v>124</v>
      </c>
      <c r="AU262" s="241" t="s">
        <v>85</v>
      </c>
      <c r="AY262" s="17" t="s">
        <v>122</v>
      </c>
      <c r="BE262" s="242">
        <f>IF(N262="základní",J262,0)</f>
        <v>0</v>
      </c>
      <c r="BF262" s="242">
        <f>IF(N262="snížená",J262,0)</f>
        <v>0</v>
      </c>
      <c r="BG262" s="242">
        <f>IF(N262="zákl. přenesená",J262,0)</f>
        <v>0</v>
      </c>
      <c r="BH262" s="242">
        <f>IF(N262="sníž. přenesená",J262,0)</f>
        <v>0</v>
      </c>
      <c r="BI262" s="242">
        <f>IF(N262="nulová",J262,0)</f>
        <v>0</v>
      </c>
      <c r="BJ262" s="17" t="s">
        <v>8</v>
      </c>
      <c r="BK262" s="242">
        <f>ROUND(I262*H262,0)</f>
        <v>0</v>
      </c>
      <c r="BL262" s="17" t="s">
        <v>231</v>
      </c>
      <c r="BM262" s="241" t="s">
        <v>315</v>
      </c>
    </row>
    <row r="263" s="2" customFormat="1">
      <c r="A263" s="38"/>
      <c r="B263" s="39"/>
      <c r="C263" s="40"/>
      <c r="D263" s="243" t="s">
        <v>131</v>
      </c>
      <c r="E263" s="40"/>
      <c r="F263" s="244" t="s">
        <v>316</v>
      </c>
      <c r="G263" s="40"/>
      <c r="H263" s="40"/>
      <c r="I263" s="140"/>
      <c r="J263" s="40"/>
      <c r="K263" s="40"/>
      <c r="L263" s="44"/>
      <c r="M263" s="245"/>
      <c r="N263" s="246"/>
      <c r="O263" s="91"/>
      <c r="P263" s="91"/>
      <c r="Q263" s="91"/>
      <c r="R263" s="91"/>
      <c r="S263" s="91"/>
      <c r="T263" s="92"/>
      <c r="U263" s="38"/>
      <c r="V263" s="38"/>
      <c r="W263" s="38"/>
      <c r="X263" s="38"/>
      <c r="Y263" s="38"/>
      <c r="Z263" s="38"/>
      <c r="AA263" s="38"/>
      <c r="AB263" s="38"/>
      <c r="AC263" s="38"/>
      <c r="AD263" s="38"/>
      <c r="AE263" s="38"/>
      <c r="AT263" s="17" t="s">
        <v>131</v>
      </c>
      <c r="AU263" s="17" t="s">
        <v>85</v>
      </c>
    </row>
    <row r="264" s="13" customFormat="1">
      <c r="A264" s="13"/>
      <c r="B264" s="247"/>
      <c r="C264" s="248"/>
      <c r="D264" s="243" t="s">
        <v>133</v>
      </c>
      <c r="E264" s="249" t="s">
        <v>1</v>
      </c>
      <c r="F264" s="250" t="s">
        <v>317</v>
      </c>
      <c r="G264" s="248"/>
      <c r="H264" s="251">
        <v>61.100000000000001</v>
      </c>
      <c r="I264" s="252"/>
      <c r="J264" s="248"/>
      <c r="K264" s="248"/>
      <c r="L264" s="253"/>
      <c r="M264" s="254"/>
      <c r="N264" s="255"/>
      <c r="O264" s="255"/>
      <c r="P264" s="255"/>
      <c r="Q264" s="255"/>
      <c r="R264" s="255"/>
      <c r="S264" s="255"/>
      <c r="T264" s="256"/>
      <c r="U264" s="13"/>
      <c r="V264" s="13"/>
      <c r="W264" s="13"/>
      <c r="X264" s="13"/>
      <c r="Y264" s="13"/>
      <c r="Z264" s="13"/>
      <c r="AA264" s="13"/>
      <c r="AB264" s="13"/>
      <c r="AC264" s="13"/>
      <c r="AD264" s="13"/>
      <c r="AE264" s="13"/>
      <c r="AT264" s="257" t="s">
        <v>133</v>
      </c>
      <c r="AU264" s="257" t="s">
        <v>85</v>
      </c>
      <c r="AV264" s="13" t="s">
        <v>85</v>
      </c>
      <c r="AW264" s="13" t="s">
        <v>32</v>
      </c>
      <c r="AX264" s="13" t="s">
        <v>76</v>
      </c>
      <c r="AY264" s="257" t="s">
        <v>122</v>
      </c>
    </row>
    <row r="265" s="13" customFormat="1">
      <c r="A265" s="13"/>
      <c r="B265" s="247"/>
      <c r="C265" s="248"/>
      <c r="D265" s="243" t="s">
        <v>133</v>
      </c>
      <c r="E265" s="249" t="s">
        <v>1</v>
      </c>
      <c r="F265" s="250" t="s">
        <v>318</v>
      </c>
      <c r="G265" s="248"/>
      <c r="H265" s="251">
        <v>400.39999999999998</v>
      </c>
      <c r="I265" s="252"/>
      <c r="J265" s="248"/>
      <c r="K265" s="248"/>
      <c r="L265" s="253"/>
      <c r="M265" s="254"/>
      <c r="N265" s="255"/>
      <c r="O265" s="255"/>
      <c r="P265" s="255"/>
      <c r="Q265" s="255"/>
      <c r="R265" s="255"/>
      <c r="S265" s="255"/>
      <c r="T265" s="256"/>
      <c r="U265" s="13"/>
      <c r="V265" s="13"/>
      <c r="W265" s="13"/>
      <c r="X265" s="13"/>
      <c r="Y265" s="13"/>
      <c r="Z265" s="13"/>
      <c r="AA265" s="13"/>
      <c r="AB265" s="13"/>
      <c r="AC265" s="13"/>
      <c r="AD265" s="13"/>
      <c r="AE265" s="13"/>
      <c r="AT265" s="257" t="s">
        <v>133</v>
      </c>
      <c r="AU265" s="257" t="s">
        <v>85</v>
      </c>
      <c r="AV265" s="13" t="s">
        <v>85</v>
      </c>
      <c r="AW265" s="13" t="s">
        <v>32</v>
      </c>
      <c r="AX265" s="13" t="s">
        <v>76</v>
      </c>
      <c r="AY265" s="257" t="s">
        <v>122</v>
      </c>
    </row>
    <row r="266" s="13" customFormat="1">
      <c r="A266" s="13"/>
      <c r="B266" s="247"/>
      <c r="C266" s="248"/>
      <c r="D266" s="243" t="s">
        <v>133</v>
      </c>
      <c r="E266" s="249" t="s">
        <v>1</v>
      </c>
      <c r="F266" s="250" t="s">
        <v>319</v>
      </c>
      <c r="G266" s="248"/>
      <c r="H266" s="251">
        <v>25</v>
      </c>
      <c r="I266" s="252"/>
      <c r="J266" s="248"/>
      <c r="K266" s="248"/>
      <c r="L266" s="253"/>
      <c r="M266" s="254"/>
      <c r="N266" s="255"/>
      <c r="O266" s="255"/>
      <c r="P266" s="255"/>
      <c r="Q266" s="255"/>
      <c r="R266" s="255"/>
      <c r="S266" s="255"/>
      <c r="T266" s="256"/>
      <c r="U266" s="13"/>
      <c r="V266" s="13"/>
      <c r="W266" s="13"/>
      <c r="X266" s="13"/>
      <c r="Y266" s="13"/>
      <c r="Z266" s="13"/>
      <c r="AA266" s="13"/>
      <c r="AB266" s="13"/>
      <c r="AC266" s="13"/>
      <c r="AD266" s="13"/>
      <c r="AE266" s="13"/>
      <c r="AT266" s="257" t="s">
        <v>133</v>
      </c>
      <c r="AU266" s="257" t="s">
        <v>85</v>
      </c>
      <c r="AV266" s="13" t="s">
        <v>85</v>
      </c>
      <c r="AW266" s="13" t="s">
        <v>32</v>
      </c>
      <c r="AX266" s="13" t="s">
        <v>76</v>
      </c>
      <c r="AY266" s="257" t="s">
        <v>122</v>
      </c>
    </row>
    <row r="267" s="13" customFormat="1">
      <c r="A267" s="13"/>
      <c r="B267" s="247"/>
      <c r="C267" s="248"/>
      <c r="D267" s="243" t="s">
        <v>133</v>
      </c>
      <c r="E267" s="249" t="s">
        <v>1</v>
      </c>
      <c r="F267" s="250" t="s">
        <v>320</v>
      </c>
      <c r="G267" s="248"/>
      <c r="H267" s="251">
        <v>30</v>
      </c>
      <c r="I267" s="252"/>
      <c r="J267" s="248"/>
      <c r="K267" s="248"/>
      <c r="L267" s="253"/>
      <c r="M267" s="254"/>
      <c r="N267" s="255"/>
      <c r="O267" s="255"/>
      <c r="P267" s="255"/>
      <c r="Q267" s="255"/>
      <c r="R267" s="255"/>
      <c r="S267" s="255"/>
      <c r="T267" s="256"/>
      <c r="U267" s="13"/>
      <c r="V267" s="13"/>
      <c r="W267" s="13"/>
      <c r="X267" s="13"/>
      <c r="Y267" s="13"/>
      <c r="Z267" s="13"/>
      <c r="AA267" s="13"/>
      <c r="AB267" s="13"/>
      <c r="AC267" s="13"/>
      <c r="AD267" s="13"/>
      <c r="AE267" s="13"/>
      <c r="AT267" s="257" t="s">
        <v>133</v>
      </c>
      <c r="AU267" s="257" t="s">
        <v>85</v>
      </c>
      <c r="AV267" s="13" t="s">
        <v>85</v>
      </c>
      <c r="AW267" s="13" t="s">
        <v>32</v>
      </c>
      <c r="AX267" s="13" t="s">
        <v>76</v>
      </c>
      <c r="AY267" s="257" t="s">
        <v>122</v>
      </c>
    </row>
    <row r="268" s="15" customFormat="1">
      <c r="A268" s="15"/>
      <c r="B268" s="278"/>
      <c r="C268" s="279"/>
      <c r="D268" s="243" t="s">
        <v>133</v>
      </c>
      <c r="E268" s="280" t="s">
        <v>1</v>
      </c>
      <c r="F268" s="281" t="s">
        <v>187</v>
      </c>
      <c r="G268" s="279"/>
      <c r="H268" s="282">
        <v>516.5</v>
      </c>
      <c r="I268" s="283"/>
      <c r="J268" s="279"/>
      <c r="K268" s="279"/>
      <c r="L268" s="284"/>
      <c r="M268" s="285"/>
      <c r="N268" s="286"/>
      <c r="O268" s="286"/>
      <c r="P268" s="286"/>
      <c r="Q268" s="286"/>
      <c r="R268" s="286"/>
      <c r="S268" s="286"/>
      <c r="T268" s="287"/>
      <c r="U268" s="15"/>
      <c r="V268" s="15"/>
      <c r="W268" s="15"/>
      <c r="X268" s="15"/>
      <c r="Y268" s="15"/>
      <c r="Z268" s="15"/>
      <c r="AA268" s="15"/>
      <c r="AB268" s="15"/>
      <c r="AC268" s="15"/>
      <c r="AD268" s="15"/>
      <c r="AE268" s="15"/>
      <c r="AT268" s="288" t="s">
        <v>133</v>
      </c>
      <c r="AU268" s="288" t="s">
        <v>85</v>
      </c>
      <c r="AV268" s="15" t="s">
        <v>129</v>
      </c>
      <c r="AW268" s="15" t="s">
        <v>32</v>
      </c>
      <c r="AX268" s="15" t="s">
        <v>8</v>
      </c>
      <c r="AY268" s="288" t="s">
        <v>122</v>
      </c>
    </row>
    <row r="269" s="2" customFormat="1" ht="16.5" customHeight="1">
      <c r="A269" s="38"/>
      <c r="B269" s="39"/>
      <c r="C269" s="231" t="s">
        <v>321</v>
      </c>
      <c r="D269" s="231" t="s">
        <v>124</v>
      </c>
      <c r="E269" s="232" t="s">
        <v>322</v>
      </c>
      <c r="F269" s="233" t="s">
        <v>323</v>
      </c>
      <c r="G269" s="234" t="s">
        <v>308</v>
      </c>
      <c r="H269" s="235">
        <v>56</v>
      </c>
      <c r="I269" s="236"/>
      <c r="J269" s="235">
        <f>ROUND(I269*H269,0)</f>
        <v>0</v>
      </c>
      <c r="K269" s="233" t="s">
        <v>128</v>
      </c>
      <c r="L269" s="44"/>
      <c r="M269" s="237" t="s">
        <v>1</v>
      </c>
      <c r="N269" s="238" t="s">
        <v>41</v>
      </c>
      <c r="O269" s="91"/>
      <c r="P269" s="239">
        <f>O269*H269</f>
        <v>0</v>
      </c>
      <c r="Q269" s="239">
        <v>0</v>
      </c>
      <c r="R269" s="239">
        <f>Q269*H269</f>
        <v>0</v>
      </c>
      <c r="S269" s="239">
        <v>0.024</v>
      </c>
      <c r="T269" s="240">
        <f>S269*H269</f>
        <v>1.3440000000000001</v>
      </c>
      <c r="U269" s="38"/>
      <c r="V269" s="38"/>
      <c r="W269" s="38"/>
      <c r="X269" s="38"/>
      <c r="Y269" s="38"/>
      <c r="Z269" s="38"/>
      <c r="AA269" s="38"/>
      <c r="AB269" s="38"/>
      <c r="AC269" s="38"/>
      <c r="AD269" s="38"/>
      <c r="AE269" s="38"/>
      <c r="AR269" s="241" t="s">
        <v>231</v>
      </c>
      <c r="AT269" s="241" t="s">
        <v>124</v>
      </c>
      <c r="AU269" s="241" t="s">
        <v>85</v>
      </c>
      <c r="AY269" s="17" t="s">
        <v>122</v>
      </c>
      <c r="BE269" s="242">
        <f>IF(N269="základní",J269,0)</f>
        <v>0</v>
      </c>
      <c r="BF269" s="242">
        <f>IF(N269="snížená",J269,0)</f>
        <v>0</v>
      </c>
      <c r="BG269" s="242">
        <f>IF(N269="zákl. přenesená",J269,0)</f>
        <v>0</v>
      </c>
      <c r="BH269" s="242">
        <f>IF(N269="sníž. přenesená",J269,0)</f>
        <v>0</v>
      </c>
      <c r="BI269" s="242">
        <f>IF(N269="nulová",J269,0)</f>
        <v>0</v>
      </c>
      <c r="BJ269" s="17" t="s">
        <v>8</v>
      </c>
      <c r="BK269" s="242">
        <f>ROUND(I269*H269,0)</f>
        <v>0</v>
      </c>
      <c r="BL269" s="17" t="s">
        <v>231</v>
      </c>
      <c r="BM269" s="241" t="s">
        <v>324</v>
      </c>
    </row>
    <row r="270" s="2" customFormat="1">
      <c r="A270" s="38"/>
      <c r="B270" s="39"/>
      <c r="C270" s="40"/>
      <c r="D270" s="243" t="s">
        <v>131</v>
      </c>
      <c r="E270" s="40"/>
      <c r="F270" s="244" t="s">
        <v>325</v>
      </c>
      <c r="G270" s="40"/>
      <c r="H270" s="40"/>
      <c r="I270" s="140"/>
      <c r="J270" s="40"/>
      <c r="K270" s="40"/>
      <c r="L270" s="44"/>
      <c r="M270" s="245"/>
      <c r="N270" s="246"/>
      <c r="O270" s="91"/>
      <c r="P270" s="91"/>
      <c r="Q270" s="91"/>
      <c r="R270" s="91"/>
      <c r="S270" s="91"/>
      <c r="T270" s="92"/>
      <c r="U270" s="38"/>
      <c r="V270" s="38"/>
      <c r="W270" s="38"/>
      <c r="X270" s="38"/>
      <c r="Y270" s="38"/>
      <c r="Z270" s="38"/>
      <c r="AA270" s="38"/>
      <c r="AB270" s="38"/>
      <c r="AC270" s="38"/>
      <c r="AD270" s="38"/>
      <c r="AE270" s="38"/>
      <c r="AT270" s="17" t="s">
        <v>131</v>
      </c>
      <c r="AU270" s="17" t="s">
        <v>85</v>
      </c>
    </row>
    <row r="271" s="13" customFormat="1">
      <c r="A271" s="13"/>
      <c r="B271" s="247"/>
      <c r="C271" s="248"/>
      <c r="D271" s="243" t="s">
        <v>133</v>
      </c>
      <c r="E271" s="249" t="s">
        <v>1</v>
      </c>
      <c r="F271" s="250" t="s">
        <v>326</v>
      </c>
      <c r="G271" s="248"/>
      <c r="H271" s="251">
        <v>41</v>
      </c>
      <c r="I271" s="252"/>
      <c r="J271" s="248"/>
      <c r="K271" s="248"/>
      <c r="L271" s="253"/>
      <c r="M271" s="254"/>
      <c r="N271" s="255"/>
      <c r="O271" s="255"/>
      <c r="P271" s="255"/>
      <c r="Q271" s="255"/>
      <c r="R271" s="255"/>
      <c r="S271" s="255"/>
      <c r="T271" s="256"/>
      <c r="U271" s="13"/>
      <c r="V271" s="13"/>
      <c r="W271" s="13"/>
      <c r="X271" s="13"/>
      <c r="Y271" s="13"/>
      <c r="Z271" s="13"/>
      <c r="AA271" s="13"/>
      <c r="AB271" s="13"/>
      <c r="AC271" s="13"/>
      <c r="AD271" s="13"/>
      <c r="AE271" s="13"/>
      <c r="AT271" s="257" t="s">
        <v>133</v>
      </c>
      <c r="AU271" s="257" t="s">
        <v>85</v>
      </c>
      <c r="AV271" s="13" t="s">
        <v>85</v>
      </c>
      <c r="AW271" s="13" t="s">
        <v>32</v>
      </c>
      <c r="AX271" s="13" t="s">
        <v>76</v>
      </c>
      <c r="AY271" s="257" t="s">
        <v>122</v>
      </c>
    </row>
    <row r="272" s="13" customFormat="1">
      <c r="A272" s="13"/>
      <c r="B272" s="247"/>
      <c r="C272" s="248"/>
      <c r="D272" s="243" t="s">
        <v>133</v>
      </c>
      <c r="E272" s="249" t="s">
        <v>1</v>
      </c>
      <c r="F272" s="250" t="s">
        <v>327</v>
      </c>
      <c r="G272" s="248"/>
      <c r="H272" s="251">
        <v>15</v>
      </c>
      <c r="I272" s="252"/>
      <c r="J272" s="248"/>
      <c r="K272" s="248"/>
      <c r="L272" s="253"/>
      <c r="M272" s="254"/>
      <c r="N272" s="255"/>
      <c r="O272" s="255"/>
      <c r="P272" s="255"/>
      <c r="Q272" s="255"/>
      <c r="R272" s="255"/>
      <c r="S272" s="255"/>
      <c r="T272" s="256"/>
      <c r="U272" s="13"/>
      <c r="V272" s="13"/>
      <c r="W272" s="13"/>
      <c r="X272" s="13"/>
      <c r="Y272" s="13"/>
      <c r="Z272" s="13"/>
      <c r="AA272" s="13"/>
      <c r="AB272" s="13"/>
      <c r="AC272" s="13"/>
      <c r="AD272" s="13"/>
      <c r="AE272" s="13"/>
      <c r="AT272" s="257" t="s">
        <v>133</v>
      </c>
      <c r="AU272" s="257" t="s">
        <v>85</v>
      </c>
      <c r="AV272" s="13" t="s">
        <v>85</v>
      </c>
      <c r="AW272" s="13" t="s">
        <v>32</v>
      </c>
      <c r="AX272" s="13" t="s">
        <v>76</v>
      </c>
      <c r="AY272" s="257" t="s">
        <v>122</v>
      </c>
    </row>
    <row r="273" s="15" customFormat="1">
      <c r="A273" s="15"/>
      <c r="B273" s="278"/>
      <c r="C273" s="279"/>
      <c r="D273" s="243" t="s">
        <v>133</v>
      </c>
      <c r="E273" s="280" t="s">
        <v>1</v>
      </c>
      <c r="F273" s="281" t="s">
        <v>187</v>
      </c>
      <c r="G273" s="279"/>
      <c r="H273" s="282">
        <v>56</v>
      </c>
      <c r="I273" s="283"/>
      <c r="J273" s="279"/>
      <c r="K273" s="279"/>
      <c r="L273" s="284"/>
      <c r="M273" s="285"/>
      <c r="N273" s="286"/>
      <c r="O273" s="286"/>
      <c r="P273" s="286"/>
      <c r="Q273" s="286"/>
      <c r="R273" s="286"/>
      <c r="S273" s="286"/>
      <c r="T273" s="287"/>
      <c r="U273" s="15"/>
      <c r="V273" s="15"/>
      <c r="W273" s="15"/>
      <c r="X273" s="15"/>
      <c r="Y273" s="15"/>
      <c r="Z273" s="15"/>
      <c r="AA273" s="15"/>
      <c r="AB273" s="15"/>
      <c r="AC273" s="15"/>
      <c r="AD273" s="15"/>
      <c r="AE273" s="15"/>
      <c r="AT273" s="288" t="s">
        <v>133</v>
      </c>
      <c r="AU273" s="288" t="s">
        <v>85</v>
      </c>
      <c r="AV273" s="15" t="s">
        <v>129</v>
      </c>
      <c r="AW273" s="15" t="s">
        <v>32</v>
      </c>
      <c r="AX273" s="15" t="s">
        <v>8</v>
      </c>
      <c r="AY273" s="288" t="s">
        <v>122</v>
      </c>
    </row>
    <row r="274" s="2" customFormat="1" ht="16.5" customHeight="1">
      <c r="A274" s="38"/>
      <c r="B274" s="39"/>
      <c r="C274" s="231" t="s">
        <v>328</v>
      </c>
      <c r="D274" s="231" t="s">
        <v>124</v>
      </c>
      <c r="E274" s="232" t="s">
        <v>329</v>
      </c>
      <c r="F274" s="233" t="s">
        <v>330</v>
      </c>
      <c r="G274" s="234" t="s">
        <v>127</v>
      </c>
      <c r="H274" s="235">
        <v>317.24000000000001</v>
      </c>
      <c r="I274" s="236"/>
      <c r="J274" s="235">
        <f>ROUND(I274*H274,0)</f>
        <v>0</v>
      </c>
      <c r="K274" s="233" t="s">
        <v>128</v>
      </c>
      <c r="L274" s="44"/>
      <c r="M274" s="237" t="s">
        <v>1</v>
      </c>
      <c r="N274" s="238" t="s">
        <v>41</v>
      </c>
      <c r="O274" s="91"/>
      <c r="P274" s="239">
        <f>O274*H274</f>
        <v>0</v>
      </c>
      <c r="Q274" s="239">
        <v>0</v>
      </c>
      <c r="R274" s="239">
        <f>Q274*H274</f>
        <v>0</v>
      </c>
      <c r="S274" s="239">
        <v>0.0070000000000000001</v>
      </c>
      <c r="T274" s="240">
        <f>S274*H274</f>
        <v>2.2206800000000002</v>
      </c>
      <c r="U274" s="38"/>
      <c r="V274" s="38"/>
      <c r="W274" s="38"/>
      <c r="X274" s="38"/>
      <c r="Y274" s="38"/>
      <c r="Z274" s="38"/>
      <c r="AA274" s="38"/>
      <c r="AB274" s="38"/>
      <c r="AC274" s="38"/>
      <c r="AD274" s="38"/>
      <c r="AE274" s="38"/>
      <c r="AR274" s="241" t="s">
        <v>231</v>
      </c>
      <c r="AT274" s="241" t="s">
        <v>124</v>
      </c>
      <c r="AU274" s="241" t="s">
        <v>85</v>
      </c>
      <c r="AY274" s="17" t="s">
        <v>122</v>
      </c>
      <c r="BE274" s="242">
        <f>IF(N274="základní",J274,0)</f>
        <v>0</v>
      </c>
      <c r="BF274" s="242">
        <f>IF(N274="snížená",J274,0)</f>
        <v>0</v>
      </c>
      <c r="BG274" s="242">
        <f>IF(N274="zákl. přenesená",J274,0)</f>
        <v>0</v>
      </c>
      <c r="BH274" s="242">
        <f>IF(N274="sníž. přenesená",J274,0)</f>
        <v>0</v>
      </c>
      <c r="BI274" s="242">
        <f>IF(N274="nulová",J274,0)</f>
        <v>0</v>
      </c>
      <c r="BJ274" s="17" t="s">
        <v>8</v>
      </c>
      <c r="BK274" s="242">
        <f>ROUND(I274*H274,0)</f>
        <v>0</v>
      </c>
      <c r="BL274" s="17" t="s">
        <v>231</v>
      </c>
      <c r="BM274" s="241" t="s">
        <v>331</v>
      </c>
    </row>
    <row r="275" s="2" customFormat="1">
      <c r="A275" s="38"/>
      <c r="B275" s="39"/>
      <c r="C275" s="40"/>
      <c r="D275" s="243" t="s">
        <v>131</v>
      </c>
      <c r="E275" s="40"/>
      <c r="F275" s="244" t="s">
        <v>332</v>
      </c>
      <c r="G275" s="40"/>
      <c r="H275" s="40"/>
      <c r="I275" s="140"/>
      <c r="J275" s="40"/>
      <c r="K275" s="40"/>
      <c r="L275" s="44"/>
      <c r="M275" s="245"/>
      <c r="N275" s="246"/>
      <c r="O275" s="91"/>
      <c r="P275" s="91"/>
      <c r="Q275" s="91"/>
      <c r="R275" s="91"/>
      <c r="S275" s="91"/>
      <c r="T275" s="92"/>
      <c r="U275" s="38"/>
      <c r="V275" s="38"/>
      <c r="W275" s="38"/>
      <c r="X275" s="38"/>
      <c r="Y275" s="38"/>
      <c r="Z275" s="38"/>
      <c r="AA275" s="38"/>
      <c r="AB275" s="38"/>
      <c r="AC275" s="38"/>
      <c r="AD275" s="38"/>
      <c r="AE275" s="38"/>
      <c r="AT275" s="17" t="s">
        <v>131</v>
      </c>
      <c r="AU275" s="17" t="s">
        <v>85</v>
      </c>
    </row>
    <row r="276" s="13" customFormat="1">
      <c r="A276" s="13"/>
      <c r="B276" s="247"/>
      <c r="C276" s="248"/>
      <c r="D276" s="243" t="s">
        <v>133</v>
      </c>
      <c r="E276" s="249" t="s">
        <v>1</v>
      </c>
      <c r="F276" s="250" t="s">
        <v>333</v>
      </c>
      <c r="G276" s="248"/>
      <c r="H276" s="251">
        <v>317.24000000000001</v>
      </c>
      <c r="I276" s="252"/>
      <c r="J276" s="248"/>
      <c r="K276" s="248"/>
      <c r="L276" s="253"/>
      <c r="M276" s="254"/>
      <c r="N276" s="255"/>
      <c r="O276" s="255"/>
      <c r="P276" s="255"/>
      <c r="Q276" s="255"/>
      <c r="R276" s="255"/>
      <c r="S276" s="255"/>
      <c r="T276" s="256"/>
      <c r="U276" s="13"/>
      <c r="V276" s="13"/>
      <c r="W276" s="13"/>
      <c r="X276" s="13"/>
      <c r="Y276" s="13"/>
      <c r="Z276" s="13"/>
      <c r="AA276" s="13"/>
      <c r="AB276" s="13"/>
      <c r="AC276" s="13"/>
      <c r="AD276" s="13"/>
      <c r="AE276" s="13"/>
      <c r="AT276" s="257" t="s">
        <v>133</v>
      </c>
      <c r="AU276" s="257" t="s">
        <v>85</v>
      </c>
      <c r="AV276" s="13" t="s">
        <v>85</v>
      </c>
      <c r="AW276" s="13" t="s">
        <v>32</v>
      </c>
      <c r="AX276" s="13" t="s">
        <v>8</v>
      </c>
      <c r="AY276" s="257" t="s">
        <v>122</v>
      </c>
    </row>
    <row r="277" s="2" customFormat="1" ht="16.5" customHeight="1">
      <c r="A277" s="38"/>
      <c r="B277" s="39"/>
      <c r="C277" s="231" t="s">
        <v>334</v>
      </c>
      <c r="D277" s="231" t="s">
        <v>124</v>
      </c>
      <c r="E277" s="232" t="s">
        <v>335</v>
      </c>
      <c r="F277" s="233" t="s">
        <v>336</v>
      </c>
      <c r="G277" s="234" t="s">
        <v>127</v>
      </c>
      <c r="H277" s="235">
        <v>187.78</v>
      </c>
      <c r="I277" s="236"/>
      <c r="J277" s="235">
        <f>ROUND(I277*H277,0)</f>
        <v>0</v>
      </c>
      <c r="K277" s="233" t="s">
        <v>128</v>
      </c>
      <c r="L277" s="44"/>
      <c r="M277" s="237" t="s">
        <v>1</v>
      </c>
      <c r="N277" s="238" t="s">
        <v>41</v>
      </c>
      <c r="O277" s="91"/>
      <c r="P277" s="239">
        <f>O277*H277</f>
        <v>0</v>
      </c>
      <c r="Q277" s="239">
        <v>0</v>
      </c>
      <c r="R277" s="239">
        <f>Q277*H277</f>
        <v>0</v>
      </c>
      <c r="S277" s="239">
        <v>0.017999999999999999</v>
      </c>
      <c r="T277" s="240">
        <f>S277*H277</f>
        <v>3.3800399999999997</v>
      </c>
      <c r="U277" s="38"/>
      <c r="V277" s="38"/>
      <c r="W277" s="38"/>
      <c r="X277" s="38"/>
      <c r="Y277" s="38"/>
      <c r="Z277" s="38"/>
      <c r="AA277" s="38"/>
      <c r="AB277" s="38"/>
      <c r="AC277" s="38"/>
      <c r="AD277" s="38"/>
      <c r="AE277" s="38"/>
      <c r="AR277" s="241" t="s">
        <v>231</v>
      </c>
      <c r="AT277" s="241" t="s">
        <v>124</v>
      </c>
      <c r="AU277" s="241" t="s">
        <v>85</v>
      </c>
      <c r="AY277" s="17" t="s">
        <v>122</v>
      </c>
      <c r="BE277" s="242">
        <f>IF(N277="základní",J277,0)</f>
        <v>0</v>
      </c>
      <c r="BF277" s="242">
        <f>IF(N277="snížená",J277,0)</f>
        <v>0</v>
      </c>
      <c r="BG277" s="242">
        <f>IF(N277="zákl. přenesená",J277,0)</f>
        <v>0</v>
      </c>
      <c r="BH277" s="242">
        <f>IF(N277="sníž. přenesená",J277,0)</f>
        <v>0</v>
      </c>
      <c r="BI277" s="242">
        <f>IF(N277="nulová",J277,0)</f>
        <v>0</v>
      </c>
      <c r="BJ277" s="17" t="s">
        <v>8</v>
      </c>
      <c r="BK277" s="242">
        <f>ROUND(I277*H277,0)</f>
        <v>0</v>
      </c>
      <c r="BL277" s="17" t="s">
        <v>231</v>
      </c>
      <c r="BM277" s="241" t="s">
        <v>337</v>
      </c>
    </row>
    <row r="278" s="2" customFormat="1">
      <c r="A278" s="38"/>
      <c r="B278" s="39"/>
      <c r="C278" s="40"/>
      <c r="D278" s="243" t="s">
        <v>131</v>
      </c>
      <c r="E278" s="40"/>
      <c r="F278" s="244" t="s">
        <v>338</v>
      </c>
      <c r="G278" s="40"/>
      <c r="H278" s="40"/>
      <c r="I278" s="140"/>
      <c r="J278" s="40"/>
      <c r="K278" s="40"/>
      <c r="L278" s="44"/>
      <c r="M278" s="245"/>
      <c r="N278" s="246"/>
      <c r="O278" s="91"/>
      <c r="P278" s="91"/>
      <c r="Q278" s="91"/>
      <c r="R278" s="91"/>
      <c r="S278" s="91"/>
      <c r="T278" s="92"/>
      <c r="U278" s="38"/>
      <c r="V278" s="38"/>
      <c r="W278" s="38"/>
      <c r="X278" s="38"/>
      <c r="Y278" s="38"/>
      <c r="Z278" s="38"/>
      <c r="AA278" s="38"/>
      <c r="AB278" s="38"/>
      <c r="AC278" s="38"/>
      <c r="AD278" s="38"/>
      <c r="AE278" s="38"/>
      <c r="AT278" s="17" t="s">
        <v>131</v>
      </c>
      <c r="AU278" s="17" t="s">
        <v>85</v>
      </c>
    </row>
    <row r="279" s="14" customFormat="1">
      <c r="A279" s="14"/>
      <c r="B279" s="268"/>
      <c r="C279" s="269"/>
      <c r="D279" s="243" t="s">
        <v>133</v>
      </c>
      <c r="E279" s="270" t="s">
        <v>1</v>
      </c>
      <c r="F279" s="271" t="s">
        <v>184</v>
      </c>
      <c r="G279" s="269"/>
      <c r="H279" s="270" t="s">
        <v>1</v>
      </c>
      <c r="I279" s="272"/>
      <c r="J279" s="269"/>
      <c r="K279" s="269"/>
      <c r="L279" s="273"/>
      <c r="M279" s="274"/>
      <c r="N279" s="275"/>
      <c r="O279" s="275"/>
      <c r="P279" s="275"/>
      <c r="Q279" s="275"/>
      <c r="R279" s="275"/>
      <c r="S279" s="275"/>
      <c r="T279" s="276"/>
      <c r="U279" s="14"/>
      <c r="V279" s="14"/>
      <c r="W279" s="14"/>
      <c r="X279" s="14"/>
      <c r="Y279" s="14"/>
      <c r="Z279" s="14"/>
      <c r="AA279" s="14"/>
      <c r="AB279" s="14"/>
      <c r="AC279" s="14"/>
      <c r="AD279" s="14"/>
      <c r="AE279" s="14"/>
      <c r="AT279" s="277" t="s">
        <v>133</v>
      </c>
      <c r="AU279" s="277" t="s">
        <v>85</v>
      </c>
      <c r="AV279" s="14" t="s">
        <v>8</v>
      </c>
      <c r="AW279" s="14" t="s">
        <v>32</v>
      </c>
      <c r="AX279" s="14" t="s">
        <v>76</v>
      </c>
      <c r="AY279" s="277" t="s">
        <v>122</v>
      </c>
    </row>
    <row r="280" s="13" customFormat="1">
      <c r="A280" s="13"/>
      <c r="B280" s="247"/>
      <c r="C280" s="248"/>
      <c r="D280" s="243" t="s">
        <v>133</v>
      </c>
      <c r="E280" s="249" t="s">
        <v>1</v>
      </c>
      <c r="F280" s="250" t="s">
        <v>339</v>
      </c>
      <c r="G280" s="248"/>
      <c r="H280" s="251">
        <v>187.78</v>
      </c>
      <c r="I280" s="252"/>
      <c r="J280" s="248"/>
      <c r="K280" s="248"/>
      <c r="L280" s="253"/>
      <c r="M280" s="254"/>
      <c r="N280" s="255"/>
      <c r="O280" s="255"/>
      <c r="P280" s="255"/>
      <c r="Q280" s="255"/>
      <c r="R280" s="255"/>
      <c r="S280" s="255"/>
      <c r="T280" s="256"/>
      <c r="U280" s="13"/>
      <c r="V280" s="13"/>
      <c r="W280" s="13"/>
      <c r="X280" s="13"/>
      <c r="Y280" s="13"/>
      <c r="Z280" s="13"/>
      <c r="AA280" s="13"/>
      <c r="AB280" s="13"/>
      <c r="AC280" s="13"/>
      <c r="AD280" s="13"/>
      <c r="AE280" s="13"/>
      <c r="AT280" s="257" t="s">
        <v>133</v>
      </c>
      <c r="AU280" s="257" t="s">
        <v>85</v>
      </c>
      <c r="AV280" s="13" t="s">
        <v>85</v>
      </c>
      <c r="AW280" s="13" t="s">
        <v>32</v>
      </c>
      <c r="AX280" s="13" t="s">
        <v>8</v>
      </c>
      <c r="AY280" s="257" t="s">
        <v>122</v>
      </c>
    </row>
    <row r="281" s="2" customFormat="1" ht="16.5" customHeight="1">
      <c r="A281" s="38"/>
      <c r="B281" s="39"/>
      <c r="C281" s="231" t="s">
        <v>340</v>
      </c>
      <c r="D281" s="231" t="s">
        <v>124</v>
      </c>
      <c r="E281" s="232" t="s">
        <v>341</v>
      </c>
      <c r="F281" s="233" t="s">
        <v>342</v>
      </c>
      <c r="G281" s="234" t="s">
        <v>127</v>
      </c>
      <c r="H281" s="235">
        <v>379.77999999999997</v>
      </c>
      <c r="I281" s="236"/>
      <c r="J281" s="235">
        <f>ROUND(I281*H281,0)</f>
        <v>0</v>
      </c>
      <c r="K281" s="233" t="s">
        <v>128</v>
      </c>
      <c r="L281" s="44"/>
      <c r="M281" s="237" t="s">
        <v>1</v>
      </c>
      <c r="N281" s="238" t="s">
        <v>41</v>
      </c>
      <c r="O281" s="91"/>
      <c r="P281" s="239">
        <f>O281*H281</f>
        <v>0</v>
      </c>
      <c r="Q281" s="239">
        <v>0</v>
      </c>
      <c r="R281" s="239">
        <f>Q281*H281</f>
        <v>0</v>
      </c>
      <c r="S281" s="239">
        <v>0.014</v>
      </c>
      <c r="T281" s="240">
        <f>S281*H281</f>
        <v>5.3169199999999996</v>
      </c>
      <c r="U281" s="38"/>
      <c r="V281" s="38"/>
      <c r="W281" s="38"/>
      <c r="X281" s="38"/>
      <c r="Y281" s="38"/>
      <c r="Z281" s="38"/>
      <c r="AA281" s="38"/>
      <c r="AB281" s="38"/>
      <c r="AC281" s="38"/>
      <c r="AD281" s="38"/>
      <c r="AE281" s="38"/>
      <c r="AR281" s="241" t="s">
        <v>231</v>
      </c>
      <c r="AT281" s="241" t="s">
        <v>124</v>
      </c>
      <c r="AU281" s="241" t="s">
        <v>85</v>
      </c>
      <c r="AY281" s="17" t="s">
        <v>122</v>
      </c>
      <c r="BE281" s="242">
        <f>IF(N281="základní",J281,0)</f>
        <v>0</v>
      </c>
      <c r="BF281" s="242">
        <f>IF(N281="snížená",J281,0)</f>
        <v>0</v>
      </c>
      <c r="BG281" s="242">
        <f>IF(N281="zákl. přenesená",J281,0)</f>
        <v>0</v>
      </c>
      <c r="BH281" s="242">
        <f>IF(N281="sníž. přenesená",J281,0)</f>
        <v>0</v>
      </c>
      <c r="BI281" s="242">
        <f>IF(N281="nulová",J281,0)</f>
        <v>0</v>
      </c>
      <c r="BJ281" s="17" t="s">
        <v>8</v>
      </c>
      <c r="BK281" s="242">
        <f>ROUND(I281*H281,0)</f>
        <v>0</v>
      </c>
      <c r="BL281" s="17" t="s">
        <v>231</v>
      </c>
      <c r="BM281" s="241" t="s">
        <v>343</v>
      </c>
    </row>
    <row r="282" s="2" customFormat="1">
      <c r="A282" s="38"/>
      <c r="B282" s="39"/>
      <c r="C282" s="40"/>
      <c r="D282" s="243" t="s">
        <v>131</v>
      </c>
      <c r="E282" s="40"/>
      <c r="F282" s="244" t="s">
        <v>344</v>
      </c>
      <c r="G282" s="40"/>
      <c r="H282" s="40"/>
      <c r="I282" s="140"/>
      <c r="J282" s="40"/>
      <c r="K282" s="40"/>
      <c r="L282" s="44"/>
      <c r="M282" s="245"/>
      <c r="N282" s="246"/>
      <c r="O282" s="91"/>
      <c r="P282" s="91"/>
      <c r="Q282" s="91"/>
      <c r="R282" s="91"/>
      <c r="S282" s="91"/>
      <c r="T282" s="92"/>
      <c r="U282" s="38"/>
      <c r="V282" s="38"/>
      <c r="W282" s="38"/>
      <c r="X282" s="38"/>
      <c r="Y282" s="38"/>
      <c r="Z282" s="38"/>
      <c r="AA282" s="38"/>
      <c r="AB282" s="38"/>
      <c r="AC282" s="38"/>
      <c r="AD282" s="38"/>
      <c r="AE282" s="38"/>
      <c r="AT282" s="17" t="s">
        <v>131</v>
      </c>
      <c r="AU282" s="17" t="s">
        <v>85</v>
      </c>
    </row>
    <row r="283" s="14" customFormat="1">
      <c r="A283" s="14"/>
      <c r="B283" s="268"/>
      <c r="C283" s="269"/>
      <c r="D283" s="243" t="s">
        <v>133</v>
      </c>
      <c r="E283" s="270" t="s">
        <v>1</v>
      </c>
      <c r="F283" s="271" t="s">
        <v>184</v>
      </c>
      <c r="G283" s="269"/>
      <c r="H283" s="270" t="s">
        <v>1</v>
      </c>
      <c r="I283" s="272"/>
      <c r="J283" s="269"/>
      <c r="K283" s="269"/>
      <c r="L283" s="273"/>
      <c r="M283" s="274"/>
      <c r="N283" s="275"/>
      <c r="O283" s="275"/>
      <c r="P283" s="275"/>
      <c r="Q283" s="275"/>
      <c r="R283" s="275"/>
      <c r="S283" s="275"/>
      <c r="T283" s="276"/>
      <c r="U283" s="14"/>
      <c r="V283" s="14"/>
      <c r="W283" s="14"/>
      <c r="X283" s="14"/>
      <c r="Y283" s="14"/>
      <c r="Z283" s="14"/>
      <c r="AA283" s="14"/>
      <c r="AB283" s="14"/>
      <c r="AC283" s="14"/>
      <c r="AD283" s="14"/>
      <c r="AE283" s="14"/>
      <c r="AT283" s="277" t="s">
        <v>133</v>
      </c>
      <c r="AU283" s="277" t="s">
        <v>85</v>
      </c>
      <c r="AV283" s="14" t="s">
        <v>8</v>
      </c>
      <c r="AW283" s="14" t="s">
        <v>32</v>
      </c>
      <c r="AX283" s="14" t="s">
        <v>76</v>
      </c>
      <c r="AY283" s="277" t="s">
        <v>122</v>
      </c>
    </row>
    <row r="284" s="13" customFormat="1">
      <c r="A284" s="13"/>
      <c r="B284" s="247"/>
      <c r="C284" s="248"/>
      <c r="D284" s="243" t="s">
        <v>133</v>
      </c>
      <c r="E284" s="249" t="s">
        <v>1</v>
      </c>
      <c r="F284" s="250" t="s">
        <v>302</v>
      </c>
      <c r="G284" s="248"/>
      <c r="H284" s="251">
        <v>195.94</v>
      </c>
      <c r="I284" s="252"/>
      <c r="J284" s="248"/>
      <c r="K284" s="248"/>
      <c r="L284" s="253"/>
      <c r="M284" s="254"/>
      <c r="N284" s="255"/>
      <c r="O284" s="255"/>
      <c r="P284" s="255"/>
      <c r="Q284" s="255"/>
      <c r="R284" s="255"/>
      <c r="S284" s="255"/>
      <c r="T284" s="256"/>
      <c r="U284" s="13"/>
      <c r="V284" s="13"/>
      <c r="W284" s="13"/>
      <c r="X284" s="13"/>
      <c r="Y284" s="13"/>
      <c r="Z284" s="13"/>
      <c r="AA284" s="13"/>
      <c r="AB284" s="13"/>
      <c r="AC284" s="13"/>
      <c r="AD284" s="13"/>
      <c r="AE284" s="13"/>
      <c r="AT284" s="257" t="s">
        <v>133</v>
      </c>
      <c r="AU284" s="257" t="s">
        <v>85</v>
      </c>
      <c r="AV284" s="13" t="s">
        <v>85</v>
      </c>
      <c r="AW284" s="13" t="s">
        <v>32</v>
      </c>
      <c r="AX284" s="13" t="s">
        <v>76</v>
      </c>
      <c r="AY284" s="257" t="s">
        <v>122</v>
      </c>
    </row>
    <row r="285" s="14" customFormat="1">
      <c r="A285" s="14"/>
      <c r="B285" s="268"/>
      <c r="C285" s="269"/>
      <c r="D285" s="243" t="s">
        <v>133</v>
      </c>
      <c r="E285" s="270" t="s">
        <v>1</v>
      </c>
      <c r="F285" s="271" t="s">
        <v>161</v>
      </c>
      <c r="G285" s="269"/>
      <c r="H285" s="270" t="s">
        <v>1</v>
      </c>
      <c r="I285" s="272"/>
      <c r="J285" s="269"/>
      <c r="K285" s="269"/>
      <c r="L285" s="273"/>
      <c r="M285" s="274"/>
      <c r="N285" s="275"/>
      <c r="O285" s="275"/>
      <c r="P285" s="275"/>
      <c r="Q285" s="275"/>
      <c r="R285" s="275"/>
      <c r="S285" s="275"/>
      <c r="T285" s="276"/>
      <c r="U285" s="14"/>
      <c r="V285" s="14"/>
      <c r="W285" s="14"/>
      <c r="X285" s="14"/>
      <c r="Y285" s="14"/>
      <c r="Z285" s="14"/>
      <c r="AA285" s="14"/>
      <c r="AB285" s="14"/>
      <c r="AC285" s="14"/>
      <c r="AD285" s="14"/>
      <c r="AE285" s="14"/>
      <c r="AT285" s="277" t="s">
        <v>133</v>
      </c>
      <c r="AU285" s="277" t="s">
        <v>85</v>
      </c>
      <c r="AV285" s="14" t="s">
        <v>8</v>
      </c>
      <c r="AW285" s="14" t="s">
        <v>32</v>
      </c>
      <c r="AX285" s="14" t="s">
        <v>76</v>
      </c>
      <c r="AY285" s="277" t="s">
        <v>122</v>
      </c>
    </row>
    <row r="286" s="13" customFormat="1">
      <c r="A286" s="13"/>
      <c r="B286" s="247"/>
      <c r="C286" s="248"/>
      <c r="D286" s="243" t="s">
        <v>133</v>
      </c>
      <c r="E286" s="249" t="s">
        <v>1</v>
      </c>
      <c r="F286" s="250" t="s">
        <v>345</v>
      </c>
      <c r="G286" s="248"/>
      <c r="H286" s="251">
        <v>183.84</v>
      </c>
      <c r="I286" s="252"/>
      <c r="J286" s="248"/>
      <c r="K286" s="248"/>
      <c r="L286" s="253"/>
      <c r="M286" s="254"/>
      <c r="N286" s="255"/>
      <c r="O286" s="255"/>
      <c r="P286" s="255"/>
      <c r="Q286" s="255"/>
      <c r="R286" s="255"/>
      <c r="S286" s="255"/>
      <c r="T286" s="256"/>
      <c r="U286" s="13"/>
      <c r="V286" s="13"/>
      <c r="W286" s="13"/>
      <c r="X286" s="13"/>
      <c r="Y286" s="13"/>
      <c r="Z286" s="13"/>
      <c r="AA286" s="13"/>
      <c r="AB286" s="13"/>
      <c r="AC286" s="13"/>
      <c r="AD286" s="13"/>
      <c r="AE286" s="13"/>
      <c r="AT286" s="257" t="s">
        <v>133</v>
      </c>
      <c r="AU286" s="257" t="s">
        <v>85</v>
      </c>
      <c r="AV286" s="13" t="s">
        <v>85</v>
      </c>
      <c r="AW286" s="13" t="s">
        <v>32</v>
      </c>
      <c r="AX286" s="13" t="s">
        <v>76</v>
      </c>
      <c r="AY286" s="257" t="s">
        <v>122</v>
      </c>
    </row>
    <row r="287" s="15" customFormat="1">
      <c r="A287" s="15"/>
      <c r="B287" s="278"/>
      <c r="C287" s="279"/>
      <c r="D287" s="243" t="s">
        <v>133</v>
      </c>
      <c r="E287" s="280" t="s">
        <v>1</v>
      </c>
      <c r="F287" s="281" t="s">
        <v>187</v>
      </c>
      <c r="G287" s="279"/>
      <c r="H287" s="282">
        <v>379.77999999999997</v>
      </c>
      <c r="I287" s="283"/>
      <c r="J287" s="279"/>
      <c r="K287" s="279"/>
      <c r="L287" s="284"/>
      <c r="M287" s="285"/>
      <c r="N287" s="286"/>
      <c r="O287" s="286"/>
      <c r="P287" s="286"/>
      <c r="Q287" s="286"/>
      <c r="R287" s="286"/>
      <c r="S287" s="286"/>
      <c r="T287" s="287"/>
      <c r="U287" s="15"/>
      <c r="V287" s="15"/>
      <c r="W287" s="15"/>
      <c r="X287" s="15"/>
      <c r="Y287" s="15"/>
      <c r="Z287" s="15"/>
      <c r="AA287" s="15"/>
      <c r="AB287" s="15"/>
      <c r="AC287" s="15"/>
      <c r="AD287" s="15"/>
      <c r="AE287" s="15"/>
      <c r="AT287" s="288" t="s">
        <v>133</v>
      </c>
      <c r="AU287" s="288" t="s">
        <v>85</v>
      </c>
      <c r="AV287" s="15" t="s">
        <v>129</v>
      </c>
      <c r="AW287" s="15" t="s">
        <v>32</v>
      </c>
      <c r="AX287" s="15" t="s">
        <v>8</v>
      </c>
      <c r="AY287" s="288" t="s">
        <v>122</v>
      </c>
    </row>
    <row r="288" s="2" customFormat="1" ht="16.5" customHeight="1">
      <c r="A288" s="38"/>
      <c r="B288" s="39"/>
      <c r="C288" s="231" t="s">
        <v>346</v>
      </c>
      <c r="D288" s="231" t="s">
        <v>124</v>
      </c>
      <c r="E288" s="232" t="s">
        <v>347</v>
      </c>
      <c r="F288" s="233" t="s">
        <v>348</v>
      </c>
      <c r="G288" s="234" t="s">
        <v>127</v>
      </c>
      <c r="H288" s="235">
        <v>379.77999999999997</v>
      </c>
      <c r="I288" s="236"/>
      <c r="J288" s="235">
        <f>ROUND(I288*H288,0)</f>
        <v>0</v>
      </c>
      <c r="K288" s="233" t="s">
        <v>128</v>
      </c>
      <c r="L288" s="44"/>
      <c r="M288" s="237" t="s">
        <v>1</v>
      </c>
      <c r="N288" s="238" t="s">
        <v>41</v>
      </c>
      <c r="O288" s="91"/>
      <c r="P288" s="239">
        <f>O288*H288</f>
        <v>0</v>
      </c>
      <c r="Q288" s="239">
        <v>0</v>
      </c>
      <c r="R288" s="239">
        <f>Q288*H288</f>
        <v>0</v>
      </c>
      <c r="S288" s="239">
        <v>0.040000000000000001</v>
      </c>
      <c r="T288" s="240">
        <f>S288*H288</f>
        <v>15.191199999999999</v>
      </c>
      <c r="U288" s="38"/>
      <c r="V288" s="38"/>
      <c r="W288" s="38"/>
      <c r="X288" s="38"/>
      <c r="Y288" s="38"/>
      <c r="Z288" s="38"/>
      <c r="AA288" s="38"/>
      <c r="AB288" s="38"/>
      <c r="AC288" s="38"/>
      <c r="AD288" s="38"/>
      <c r="AE288" s="38"/>
      <c r="AR288" s="241" t="s">
        <v>231</v>
      </c>
      <c r="AT288" s="241" t="s">
        <v>124</v>
      </c>
      <c r="AU288" s="241" t="s">
        <v>85</v>
      </c>
      <c r="AY288" s="17" t="s">
        <v>122</v>
      </c>
      <c r="BE288" s="242">
        <f>IF(N288="základní",J288,0)</f>
        <v>0</v>
      </c>
      <c r="BF288" s="242">
        <f>IF(N288="snížená",J288,0)</f>
        <v>0</v>
      </c>
      <c r="BG288" s="242">
        <f>IF(N288="zákl. přenesená",J288,0)</f>
        <v>0</v>
      </c>
      <c r="BH288" s="242">
        <f>IF(N288="sníž. přenesená",J288,0)</f>
        <v>0</v>
      </c>
      <c r="BI288" s="242">
        <f>IF(N288="nulová",J288,0)</f>
        <v>0</v>
      </c>
      <c r="BJ288" s="17" t="s">
        <v>8</v>
      </c>
      <c r="BK288" s="242">
        <f>ROUND(I288*H288,0)</f>
        <v>0</v>
      </c>
      <c r="BL288" s="17" t="s">
        <v>231</v>
      </c>
      <c r="BM288" s="241" t="s">
        <v>349</v>
      </c>
    </row>
    <row r="289" s="2" customFormat="1">
      <c r="A289" s="38"/>
      <c r="B289" s="39"/>
      <c r="C289" s="40"/>
      <c r="D289" s="243" t="s">
        <v>131</v>
      </c>
      <c r="E289" s="40"/>
      <c r="F289" s="244" t="s">
        <v>350</v>
      </c>
      <c r="G289" s="40"/>
      <c r="H289" s="40"/>
      <c r="I289" s="140"/>
      <c r="J289" s="40"/>
      <c r="K289" s="40"/>
      <c r="L289" s="44"/>
      <c r="M289" s="245"/>
      <c r="N289" s="246"/>
      <c r="O289" s="91"/>
      <c r="P289" s="91"/>
      <c r="Q289" s="91"/>
      <c r="R289" s="91"/>
      <c r="S289" s="91"/>
      <c r="T289" s="92"/>
      <c r="U289" s="38"/>
      <c r="V289" s="38"/>
      <c r="W289" s="38"/>
      <c r="X289" s="38"/>
      <c r="Y289" s="38"/>
      <c r="Z289" s="38"/>
      <c r="AA289" s="38"/>
      <c r="AB289" s="38"/>
      <c r="AC289" s="38"/>
      <c r="AD289" s="38"/>
      <c r="AE289" s="38"/>
      <c r="AT289" s="17" t="s">
        <v>131</v>
      </c>
      <c r="AU289" s="17" t="s">
        <v>85</v>
      </c>
    </row>
    <row r="290" s="14" customFormat="1">
      <c r="A290" s="14"/>
      <c r="B290" s="268"/>
      <c r="C290" s="269"/>
      <c r="D290" s="243" t="s">
        <v>133</v>
      </c>
      <c r="E290" s="270" t="s">
        <v>1</v>
      </c>
      <c r="F290" s="271" t="s">
        <v>184</v>
      </c>
      <c r="G290" s="269"/>
      <c r="H290" s="270" t="s">
        <v>1</v>
      </c>
      <c r="I290" s="272"/>
      <c r="J290" s="269"/>
      <c r="K290" s="269"/>
      <c r="L290" s="273"/>
      <c r="M290" s="274"/>
      <c r="N290" s="275"/>
      <c r="O290" s="275"/>
      <c r="P290" s="275"/>
      <c r="Q290" s="275"/>
      <c r="R290" s="275"/>
      <c r="S290" s="275"/>
      <c r="T290" s="276"/>
      <c r="U290" s="14"/>
      <c r="V290" s="14"/>
      <c r="W290" s="14"/>
      <c r="X290" s="14"/>
      <c r="Y290" s="14"/>
      <c r="Z290" s="14"/>
      <c r="AA290" s="14"/>
      <c r="AB290" s="14"/>
      <c r="AC290" s="14"/>
      <c r="AD290" s="14"/>
      <c r="AE290" s="14"/>
      <c r="AT290" s="277" t="s">
        <v>133</v>
      </c>
      <c r="AU290" s="277" t="s">
        <v>85</v>
      </c>
      <c r="AV290" s="14" t="s">
        <v>8</v>
      </c>
      <c r="AW290" s="14" t="s">
        <v>32</v>
      </c>
      <c r="AX290" s="14" t="s">
        <v>76</v>
      </c>
      <c r="AY290" s="277" t="s">
        <v>122</v>
      </c>
    </row>
    <row r="291" s="13" customFormat="1">
      <c r="A291" s="13"/>
      <c r="B291" s="247"/>
      <c r="C291" s="248"/>
      <c r="D291" s="243" t="s">
        <v>133</v>
      </c>
      <c r="E291" s="249" t="s">
        <v>1</v>
      </c>
      <c r="F291" s="250" t="s">
        <v>302</v>
      </c>
      <c r="G291" s="248"/>
      <c r="H291" s="251">
        <v>195.94</v>
      </c>
      <c r="I291" s="252"/>
      <c r="J291" s="248"/>
      <c r="K291" s="248"/>
      <c r="L291" s="253"/>
      <c r="M291" s="254"/>
      <c r="N291" s="255"/>
      <c r="O291" s="255"/>
      <c r="P291" s="255"/>
      <c r="Q291" s="255"/>
      <c r="R291" s="255"/>
      <c r="S291" s="255"/>
      <c r="T291" s="256"/>
      <c r="U291" s="13"/>
      <c r="V291" s="13"/>
      <c r="W291" s="13"/>
      <c r="X291" s="13"/>
      <c r="Y291" s="13"/>
      <c r="Z291" s="13"/>
      <c r="AA291" s="13"/>
      <c r="AB291" s="13"/>
      <c r="AC291" s="13"/>
      <c r="AD291" s="13"/>
      <c r="AE291" s="13"/>
      <c r="AT291" s="257" t="s">
        <v>133</v>
      </c>
      <c r="AU291" s="257" t="s">
        <v>85</v>
      </c>
      <c r="AV291" s="13" t="s">
        <v>85</v>
      </c>
      <c r="AW291" s="13" t="s">
        <v>32</v>
      </c>
      <c r="AX291" s="13" t="s">
        <v>76</v>
      </c>
      <c r="AY291" s="257" t="s">
        <v>122</v>
      </c>
    </row>
    <row r="292" s="14" customFormat="1">
      <c r="A292" s="14"/>
      <c r="B292" s="268"/>
      <c r="C292" s="269"/>
      <c r="D292" s="243" t="s">
        <v>133</v>
      </c>
      <c r="E292" s="270" t="s">
        <v>1</v>
      </c>
      <c r="F292" s="271" t="s">
        <v>161</v>
      </c>
      <c r="G292" s="269"/>
      <c r="H292" s="270" t="s">
        <v>1</v>
      </c>
      <c r="I292" s="272"/>
      <c r="J292" s="269"/>
      <c r="K292" s="269"/>
      <c r="L292" s="273"/>
      <c r="M292" s="274"/>
      <c r="N292" s="275"/>
      <c r="O292" s="275"/>
      <c r="P292" s="275"/>
      <c r="Q292" s="275"/>
      <c r="R292" s="275"/>
      <c r="S292" s="275"/>
      <c r="T292" s="276"/>
      <c r="U292" s="14"/>
      <c r="V292" s="14"/>
      <c r="W292" s="14"/>
      <c r="X292" s="14"/>
      <c r="Y292" s="14"/>
      <c r="Z292" s="14"/>
      <c r="AA292" s="14"/>
      <c r="AB292" s="14"/>
      <c r="AC292" s="14"/>
      <c r="AD292" s="14"/>
      <c r="AE292" s="14"/>
      <c r="AT292" s="277" t="s">
        <v>133</v>
      </c>
      <c r="AU292" s="277" t="s">
        <v>85</v>
      </c>
      <c r="AV292" s="14" t="s">
        <v>8</v>
      </c>
      <c r="AW292" s="14" t="s">
        <v>32</v>
      </c>
      <c r="AX292" s="14" t="s">
        <v>76</v>
      </c>
      <c r="AY292" s="277" t="s">
        <v>122</v>
      </c>
    </row>
    <row r="293" s="13" customFormat="1">
      <c r="A293" s="13"/>
      <c r="B293" s="247"/>
      <c r="C293" s="248"/>
      <c r="D293" s="243" t="s">
        <v>133</v>
      </c>
      <c r="E293" s="249" t="s">
        <v>1</v>
      </c>
      <c r="F293" s="250" t="s">
        <v>345</v>
      </c>
      <c r="G293" s="248"/>
      <c r="H293" s="251">
        <v>183.84</v>
      </c>
      <c r="I293" s="252"/>
      <c r="J293" s="248"/>
      <c r="K293" s="248"/>
      <c r="L293" s="253"/>
      <c r="M293" s="254"/>
      <c r="N293" s="255"/>
      <c r="O293" s="255"/>
      <c r="P293" s="255"/>
      <c r="Q293" s="255"/>
      <c r="R293" s="255"/>
      <c r="S293" s="255"/>
      <c r="T293" s="256"/>
      <c r="U293" s="13"/>
      <c r="V293" s="13"/>
      <c r="W293" s="13"/>
      <c r="X293" s="13"/>
      <c r="Y293" s="13"/>
      <c r="Z293" s="13"/>
      <c r="AA293" s="13"/>
      <c r="AB293" s="13"/>
      <c r="AC293" s="13"/>
      <c r="AD293" s="13"/>
      <c r="AE293" s="13"/>
      <c r="AT293" s="257" t="s">
        <v>133</v>
      </c>
      <c r="AU293" s="257" t="s">
        <v>85</v>
      </c>
      <c r="AV293" s="13" t="s">
        <v>85</v>
      </c>
      <c r="AW293" s="13" t="s">
        <v>32</v>
      </c>
      <c r="AX293" s="13" t="s">
        <v>76</v>
      </c>
      <c r="AY293" s="257" t="s">
        <v>122</v>
      </c>
    </row>
    <row r="294" s="15" customFormat="1">
      <c r="A294" s="15"/>
      <c r="B294" s="278"/>
      <c r="C294" s="279"/>
      <c r="D294" s="243" t="s">
        <v>133</v>
      </c>
      <c r="E294" s="280" t="s">
        <v>1</v>
      </c>
      <c r="F294" s="281" t="s">
        <v>187</v>
      </c>
      <c r="G294" s="279"/>
      <c r="H294" s="282">
        <v>379.77999999999997</v>
      </c>
      <c r="I294" s="283"/>
      <c r="J294" s="279"/>
      <c r="K294" s="279"/>
      <c r="L294" s="284"/>
      <c r="M294" s="285"/>
      <c r="N294" s="286"/>
      <c r="O294" s="286"/>
      <c r="P294" s="286"/>
      <c r="Q294" s="286"/>
      <c r="R294" s="286"/>
      <c r="S294" s="286"/>
      <c r="T294" s="287"/>
      <c r="U294" s="15"/>
      <c r="V294" s="15"/>
      <c r="W294" s="15"/>
      <c r="X294" s="15"/>
      <c r="Y294" s="15"/>
      <c r="Z294" s="15"/>
      <c r="AA294" s="15"/>
      <c r="AB294" s="15"/>
      <c r="AC294" s="15"/>
      <c r="AD294" s="15"/>
      <c r="AE294" s="15"/>
      <c r="AT294" s="288" t="s">
        <v>133</v>
      </c>
      <c r="AU294" s="288" t="s">
        <v>85</v>
      </c>
      <c r="AV294" s="15" t="s">
        <v>129</v>
      </c>
      <c r="AW294" s="15" t="s">
        <v>32</v>
      </c>
      <c r="AX294" s="15" t="s">
        <v>8</v>
      </c>
      <c r="AY294" s="288" t="s">
        <v>122</v>
      </c>
    </row>
    <row r="295" s="12" customFormat="1" ht="22.8" customHeight="1">
      <c r="A295" s="12"/>
      <c r="B295" s="215"/>
      <c r="C295" s="216"/>
      <c r="D295" s="217" t="s">
        <v>75</v>
      </c>
      <c r="E295" s="229" t="s">
        <v>351</v>
      </c>
      <c r="F295" s="229" t="s">
        <v>352</v>
      </c>
      <c r="G295" s="216"/>
      <c r="H295" s="216"/>
      <c r="I295" s="219"/>
      <c r="J295" s="230">
        <f>BK295</f>
        <v>0</v>
      </c>
      <c r="K295" s="216"/>
      <c r="L295" s="221"/>
      <c r="M295" s="222"/>
      <c r="N295" s="223"/>
      <c r="O295" s="223"/>
      <c r="P295" s="224">
        <f>SUM(P296:P304)</f>
        <v>0</v>
      </c>
      <c r="Q295" s="223"/>
      <c r="R295" s="224">
        <f>SUM(R296:R304)</f>
        <v>0</v>
      </c>
      <c r="S295" s="223"/>
      <c r="T295" s="225">
        <f>SUM(T296:T304)</f>
        <v>15.569807000000001</v>
      </c>
      <c r="U295" s="12"/>
      <c r="V295" s="12"/>
      <c r="W295" s="12"/>
      <c r="X295" s="12"/>
      <c r="Y295" s="12"/>
      <c r="Z295" s="12"/>
      <c r="AA295" s="12"/>
      <c r="AB295" s="12"/>
      <c r="AC295" s="12"/>
      <c r="AD295" s="12"/>
      <c r="AE295" s="12"/>
      <c r="AR295" s="226" t="s">
        <v>85</v>
      </c>
      <c r="AT295" s="227" t="s">
        <v>75</v>
      </c>
      <c r="AU295" s="227" t="s">
        <v>8</v>
      </c>
      <c r="AY295" s="226" t="s">
        <v>122</v>
      </c>
      <c r="BK295" s="228">
        <f>SUM(BK296:BK304)</f>
        <v>0</v>
      </c>
    </row>
    <row r="296" s="2" customFormat="1" ht="16.5" customHeight="1">
      <c r="A296" s="38"/>
      <c r="B296" s="39"/>
      <c r="C296" s="231" t="s">
        <v>353</v>
      </c>
      <c r="D296" s="231" t="s">
        <v>124</v>
      </c>
      <c r="E296" s="232" t="s">
        <v>354</v>
      </c>
      <c r="F296" s="233" t="s">
        <v>355</v>
      </c>
      <c r="G296" s="234" t="s">
        <v>127</v>
      </c>
      <c r="H296" s="235">
        <v>250.91</v>
      </c>
      <c r="I296" s="236"/>
      <c r="J296" s="235">
        <f>ROUND(I296*H296,0)</f>
        <v>0</v>
      </c>
      <c r="K296" s="233" t="s">
        <v>128</v>
      </c>
      <c r="L296" s="44"/>
      <c r="M296" s="237" t="s">
        <v>1</v>
      </c>
      <c r="N296" s="238" t="s">
        <v>41</v>
      </c>
      <c r="O296" s="91"/>
      <c r="P296" s="239">
        <f>O296*H296</f>
        <v>0</v>
      </c>
      <c r="Q296" s="239">
        <v>0</v>
      </c>
      <c r="R296" s="239">
        <f>Q296*H296</f>
        <v>0</v>
      </c>
      <c r="S296" s="239">
        <v>0.044499999999999998</v>
      </c>
      <c r="T296" s="240">
        <f>S296*H296</f>
        <v>11.165495</v>
      </c>
      <c r="U296" s="38"/>
      <c r="V296" s="38"/>
      <c r="W296" s="38"/>
      <c r="X296" s="38"/>
      <c r="Y296" s="38"/>
      <c r="Z296" s="38"/>
      <c r="AA296" s="38"/>
      <c r="AB296" s="38"/>
      <c r="AC296" s="38"/>
      <c r="AD296" s="38"/>
      <c r="AE296" s="38"/>
      <c r="AR296" s="241" t="s">
        <v>231</v>
      </c>
      <c r="AT296" s="241" t="s">
        <v>124</v>
      </c>
      <c r="AU296" s="241" t="s">
        <v>85</v>
      </c>
      <c r="AY296" s="17" t="s">
        <v>122</v>
      </c>
      <c r="BE296" s="242">
        <f>IF(N296="základní",J296,0)</f>
        <v>0</v>
      </c>
      <c r="BF296" s="242">
        <f>IF(N296="snížená",J296,0)</f>
        <v>0</v>
      </c>
      <c r="BG296" s="242">
        <f>IF(N296="zákl. přenesená",J296,0)</f>
        <v>0</v>
      </c>
      <c r="BH296" s="242">
        <f>IF(N296="sníž. přenesená",J296,0)</f>
        <v>0</v>
      </c>
      <c r="BI296" s="242">
        <f>IF(N296="nulová",J296,0)</f>
        <v>0</v>
      </c>
      <c r="BJ296" s="17" t="s">
        <v>8</v>
      </c>
      <c r="BK296" s="242">
        <f>ROUND(I296*H296,0)</f>
        <v>0</v>
      </c>
      <c r="BL296" s="17" t="s">
        <v>231</v>
      </c>
      <c r="BM296" s="241" t="s">
        <v>356</v>
      </c>
    </row>
    <row r="297" s="2" customFormat="1">
      <c r="A297" s="38"/>
      <c r="B297" s="39"/>
      <c r="C297" s="40"/>
      <c r="D297" s="243" t="s">
        <v>131</v>
      </c>
      <c r="E297" s="40"/>
      <c r="F297" s="244" t="s">
        <v>357</v>
      </c>
      <c r="G297" s="40"/>
      <c r="H297" s="40"/>
      <c r="I297" s="140"/>
      <c r="J297" s="40"/>
      <c r="K297" s="40"/>
      <c r="L297" s="44"/>
      <c r="M297" s="245"/>
      <c r="N297" s="246"/>
      <c r="O297" s="91"/>
      <c r="P297" s="91"/>
      <c r="Q297" s="91"/>
      <c r="R297" s="91"/>
      <c r="S297" s="91"/>
      <c r="T297" s="92"/>
      <c r="U297" s="38"/>
      <c r="V297" s="38"/>
      <c r="W297" s="38"/>
      <c r="X297" s="38"/>
      <c r="Y297" s="38"/>
      <c r="Z297" s="38"/>
      <c r="AA297" s="38"/>
      <c r="AB297" s="38"/>
      <c r="AC297" s="38"/>
      <c r="AD297" s="38"/>
      <c r="AE297" s="38"/>
      <c r="AT297" s="17" t="s">
        <v>131</v>
      </c>
      <c r="AU297" s="17" t="s">
        <v>85</v>
      </c>
    </row>
    <row r="298" s="13" customFormat="1">
      <c r="A298" s="13"/>
      <c r="B298" s="247"/>
      <c r="C298" s="248"/>
      <c r="D298" s="243" t="s">
        <v>133</v>
      </c>
      <c r="E298" s="249" t="s">
        <v>1</v>
      </c>
      <c r="F298" s="250" t="s">
        <v>333</v>
      </c>
      <c r="G298" s="248"/>
      <c r="H298" s="251">
        <v>317.24000000000001</v>
      </c>
      <c r="I298" s="252"/>
      <c r="J298" s="248"/>
      <c r="K298" s="248"/>
      <c r="L298" s="253"/>
      <c r="M298" s="254"/>
      <c r="N298" s="255"/>
      <c r="O298" s="255"/>
      <c r="P298" s="255"/>
      <c r="Q298" s="255"/>
      <c r="R298" s="255"/>
      <c r="S298" s="255"/>
      <c r="T298" s="256"/>
      <c r="U298" s="13"/>
      <c r="V298" s="13"/>
      <c r="W298" s="13"/>
      <c r="X298" s="13"/>
      <c r="Y298" s="13"/>
      <c r="Z298" s="13"/>
      <c r="AA298" s="13"/>
      <c r="AB298" s="13"/>
      <c r="AC298" s="13"/>
      <c r="AD298" s="13"/>
      <c r="AE298" s="13"/>
      <c r="AT298" s="257" t="s">
        <v>133</v>
      </c>
      <c r="AU298" s="257" t="s">
        <v>85</v>
      </c>
      <c r="AV298" s="13" t="s">
        <v>85</v>
      </c>
      <c r="AW298" s="13" t="s">
        <v>32</v>
      </c>
      <c r="AX298" s="13" t="s">
        <v>76</v>
      </c>
      <c r="AY298" s="257" t="s">
        <v>122</v>
      </c>
    </row>
    <row r="299" s="14" customFormat="1">
      <c r="A299" s="14"/>
      <c r="B299" s="268"/>
      <c r="C299" s="269"/>
      <c r="D299" s="243" t="s">
        <v>133</v>
      </c>
      <c r="E299" s="270" t="s">
        <v>1</v>
      </c>
      <c r="F299" s="271" t="s">
        <v>358</v>
      </c>
      <c r="G299" s="269"/>
      <c r="H299" s="270" t="s">
        <v>1</v>
      </c>
      <c r="I299" s="272"/>
      <c r="J299" s="269"/>
      <c r="K299" s="269"/>
      <c r="L299" s="273"/>
      <c r="M299" s="274"/>
      <c r="N299" s="275"/>
      <c r="O299" s="275"/>
      <c r="P299" s="275"/>
      <c r="Q299" s="275"/>
      <c r="R299" s="275"/>
      <c r="S299" s="275"/>
      <c r="T299" s="276"/>
      <c r="U299" s="14"/>
      <c r="V299" s="14"/>
      <c r="W299" s="14"/>
      <c r="X299" s="14"/>
      <c r="Y299" s="14"/>
      <c r="Z299" s="14"/>
      <c r="AA299" s="14"/>
      <c r="AB299" s="14"/>
      <c r="AC299" s="14"/>
      <c r="AD299" s="14"/>
      <c r="AE299" s="14"/>
      <c r="AT299" s="277" t="s">
        <v>133</v>
      </c>
      <c r="AU299" s="277" t="s">
        <v>85</v>
      </c>
      <c r="AV299" s="14" t="s">
        <v>8</v>
      </c>
      <c r="AW299" s="14" t="s">
        <v>32</v>
      </c>
      <c r="AX299" s="14" t="s">
        <v>76</v>
      </c>
      <c r="AY299" s="277" t="s">
        <v>122</v>
      </c>
    </row>
    <row r="300" s="13" customFormat="1">
      <c r="A300" s="13"/>
      <c r="B300" s="247"/>
      <c r="C300" s="248"/>
      <c r="D300" s="243" t="s">
        <v>133</v>
      </c>
      <c r="E300" s="249" t="s">
        <v>1</v>
      </c>
      <c r="F300" s="250" t="s">
        <v>359</v>
      </c>
      <c r="G300" s="248"/>
      <c r="H300" s="251">
        <v>-66.329999999999998</v>
      </c>
      <c r="I300" s="252"/>
      <c r="J300" s="248"/>
      <c r="K300" s="248"/>
      <c r="L300" s="253"/>
      <c r="M300" s="254"/>
      <c r="N300" s="255"/>
      <c r="O300" s="255"/>
      <c r="P300" s="255"/>
      <c r="Q300" s="255"/>
      <c r="R300" s="255"/>
      <c r="S300" s="255"/>
      <c r="T300" s="256"/>
      <c r="U300" s="13"/>
      <c r="V300" s="13"/>
      <c r="W300" s="13"/>
      <c r="X300" s="13"/>
      <c r="Y300" s="13"/>
      <c r="Z300" s="13"/>
      <c r="AA300" s="13"/>
      <c r="AB300" s="13"/>
      <c r="AC300" s="13"/>
      <c r="AD300" s="13"/>
      <c r="AE300" s="13"/>
      <c r="AT300" s="257" t="s">
        <v>133</v>
      </c>
      <c r="AU300" s="257" t="s">
        <v>85</v>
      </c>
      <c r="AV300" s="13" t="s">
        <v>85</v>
      </c>
      <c r="AW300" s="13" t="s">
        <v>32</v>
      </c>
      <c r="AX300" s="13" t="s">
        <v>76</v>
      </c>
      <c r="AY300" s="257" t="s">
        <v>122</v>
      </c>
    </row>
    <row r="301" s="15" customFormat="1">
      <c r="A301" s="15"/>
      <c r="B301" s="278"/>
      <c r="C301" s="279"/>
      <c r="D301" s="243" t="s">
        <v>133</v>
      </c>
      <c r="E301" s="280" t="s">
        <v>1</v>
      </c>
      <c r="F301" s="281" t="s">
        <v>187</v>
      </c>
      <c r="G301" s="279"/>
      <c r="H301" s="282">
        <v>250.91</v>
      </c>
      <c r="I301" s="283"/>
      <c r="J301" s="279"/>
      <c r="K301" s="279"/>
      <c r="L301" s="284"/>
      <c r="M301" s="285"/>
      <c r="N301" s="286"/>
      <c r="O301" s="286"/>
      <c r="P301" s="286"/>
      <c r="Q301" s="286"/>
      <c r="R301" s="286"/>
      <c r="S301" s="286"/>
      <c r="T301" s="287"/>
      <c r="U301" s="15"/>
      <c r="V301" s="15"/>
      <c r="W301" s="15"/>
      <c r="X301" s="15"/>
      <c r="Y301" s="15"/>
      <c r="Z301" s="15"/>
      <c r="AA301" s="15"/>
      <c r="AB301" s="15"/>
      <c r="AC301" s="15"/>
      <c r="AD301" s="15"/>
      <c r="AE301" s="15"/>
      <c r="AT301" s="288" t="s">
        <v>133</v>
      </c>
      <c r="AU301" s="288" t="s">
        <v>85</v>
      </c>
      <c r="AV301" s="15" t="s">
        <v>129</v>
      </c>
      <c r="AW301" s="15" t="s">
        <v>32</v>
      </c>
      <c r="AX301" s="15" t="s">
        <v>8</v>
      </c>
      <c r="AY301" s="288" t="s">
        <v>122</v>
      </c>
    </row>
    <row r="302" s="2" customFormat="1" ht="16.5" customHeight="1">
      <c r="A302" s="38"/>
      <c r="B302" s="39"/>
      <c r="C302" s="231" t="s">
        <v>360</v>
      </c>
      <c r="D302" s="231" t="s">
        <v>124</v>
      </c>
      <c r="E302" s="232" t="s">
        <v>361</v>
      </c>
      <c r="F302" s="233" t="s">
        <v>362</v>
      </c>
      <c r="G302" s="234" t="s">
        <v>127</v>
      </c>
      <c r="H302" s="235">
        <v>66.329999999999998</v>
      </c>
      <c r="I302" s="236"/>
      <c r="J302" s="235">
        <f>ROUND(I302*H302,0)</f>
        <v>0</v>
      </c>
      <c r="K302" s="233" t="s">
        <v>128</v>
      </c>
      <c r="L302" s="44"/>
      <c r="M302" s="237" t="s">
        <v>1</v>
      </c>
      <c r="N302" s="238" t="s">
        <v>41</v>
      </c>
      <c r="O302" s="91"/>
      <c r="P302" s="239">
        <f>O302*H302</f>
        <v>0</v>
      </c>
      <c r="Q302" s="239">
        <v>0</v>
      </c>
      <c r="R302" s="239">
        <f>Q302*H302</f>
        <v>0</v>
      </c>
      <c r="S302" s="239">
        <v>0.066400000000000001</v>
      </c>
      <c r="T302" s="240">
        <f>S302*H302</f>
        <v>4.404312</v>
      </c>
      <c r="U302" s="38"/>
      <c r="V302" s="38"/>
      <c r="W302" s="38"/>
      <c r="X302" s="38"/>
      <c r="Y302" s="38"/>
      <c r="Z302" s="38"/>
      <c r="AA302" s="38"/>
      <c r="AB302" s="38"/>
      <c r="AC302" s="38"/>
      <c r="AD302" s="38"/>
      <c r="AE302" s="38"/>
      <c r="AR302" s="241" t="s">
        <v>231</v>
      </c>
      <c r="AT302" s="241" t="s">
        <v>124</v>
      </c>
      <c r="AU302" s="241" t="s">
        <v>85</v>
      </c>
      <c r="AY302" s="17" t="s">
        <v>122</v>
      </c>
      <c r="BE302" s="242">
        <f>IF(N302="základní",J302,0)</f>
        <v>0</v>
      </c>
      <c r="BF302" s="242">
        <f>IF(N302="snížená",J302,0)</f>
        <v>0</v>
      </c>
      <c r="BG302" s="242">
        <f>IF(N302="zákl. přenesená",J302,0)</f>
        <v>0</v>
      </c>
      <c r="BH302" s="242">
        <f>IF(N302="sníž. přenesená",J302,0)</f>
        <v>0</v>
      </c>
      <c r="BI302" s="242">
        <f>IF(N302="nulová",J302,0)</f>
        <v>0</v>
      </c>
      <c r="BJ302" s="17" t="s">
        <v>8</v>
      </c>
      <c r="BK302" s="242">
        <f>ROUND(I302*H302,0)</f>
        <v>0</v>
      </c>
      <c r="BL302" s="17" t="s">
        <v>231</v>
      </c>
      <c r="BM302" s="241" t="s">
        <v>363</v>
      </c>
    </row>
    <row r="303" s="2" customFormat="1">
      <c r="A303" s="38"/>
      <c r="B303" s="39"/>
      <c r="C303" s="40"/>
      <c r="D303" s="243" t="s">
        <v>131</v>
      </c>
      <c r="E303" s="40"/>
      <c r="F303" s="244" t="s">
        <v>364</v>
      </c>
      <c r="G303" s="40"/>
      <c r="H303" s="40"/>
      <c r="I303" s="140"/>
      <c r="J303" s="40"/>
      <c r="K303" s="40"/>
      <c r="L303" s="44"/>
      <c r="M303" s="245"/>
      <c r="N303" s="246"/>
      <c r="O303" s="91"/>
      <c r="P303" s="91"/>
      <c r="Q303" s="91"/>
      <c r="R303" s="91"/>
      <c r="S303" s="91"/>
      <c r="T303" s="92"/>
      <c r="U303" s="38"/>
      <c r="V303" s="38"/>
      <c r="W303" s="38"/>
      <c r="X303" s="38"/>
      <c r="Y303" s="38"/>
      <c r="Z303" s="38"/>
      <c r="AA303" s="38"/>
      <c r="AB303" s="38"/>
      <c r="AC303" s="38"/>
      <c r="AD303" s="38"/>
      <c r="AE303" s="38"/>
      <c r="AT303" s="17" t="s">
        <v>131</v>
      </c>
      <c r="AU303" s="17" t="s">
        <v>85</v>
      </c>
    </row>
    <row r="304" s="13" customFormat="1">
      <c r="A304" s="13"/>
      <c r="B304" s="247"/>
      <c r="C304" s="248"/>
      <c r="D304" s="243" t="s">
        <v>133</v>
      </c>
      <c r="E304" s="249" t="s">
        <v>1</v>
      </c>
      <c r="F304" s="250" t="s">
        <v>365</v>
      </c>
      <c r="G304" s="248"/>
      <c r="H304" s="251">
        <v>66.329999999999998</v>
      </c>
      <c r="I304" s="252"/>
      <c r="J304" s="248"/>
      <c r="K304" s="248"/>
      <c r="L304" s="253"/>
      <c r="M304" s="254"/>
      <c r="N304" s="255"/>
      <c r="O304" s="255"/>
      <c r="P304" s="255"/>
      <c r="Q304" s="255"/>
      <c r="R304" s="255"/>
      <c r="S304" s="255"/>
      <c r="T304" s="256"/>
      <c r="U304" s="13"/>
      <c r="V304" s="13"/>
      <c r="W304" s="13"/>
      <c r="X304" s="13"/>
      <c r="Y304" s="13"/>
      <c r="Z304" s="13"/>
      <c r="AA304" s="13"/>
      <c r="AB304" s="13"/>
      <c r="AC304" s="13"/>
      <c r="AD304" s="13"/>
      <c r="AE304" s="13"/>
      <c r="AT304" s="257" t="s">
        <v>133</v>
      </c>
      <c r="AU304" s="257" t="s">
        <v>85</v>
      </c>
      <c r="AV304" s="13" t="s">
        <v>85</v>
      </c>
      <c r="AW304" s="13" t="s">
        <v>32</v>
      </c>
      <c r="AX304" s="13" t="s">
        <v>8</v>
      </c>
      <c r="AY304" s="257" t="s">
        <v>122</v>
      </c>
    </row>
    <row r="305" s="12" customFormat="1" ht="22.8" customHeight="1">
      <c r="A305" s="12"/>
      <c r="B305" s="215"/>
      <c r="C305" s="216"/>
      <c r="D305" s="217" t="s">
        <v>75</v>
      </c>
      <c r="E305" s="229" t="s">
        <v>366</v>
      </c>
      <c r="F305" s="229" t="s">
        <v>367</v>
      </c>
      <c r="G305" s="216"/>
      <c r="H305" s="216"/>
      <c r="I305" s="219"/>
      <c r="J305" s="230">
        <f>BK305</f>
        <v>0</v>
      </c>
      <c r="K305" s="216"/>
      <c r="L305" s="221"/>
      <c r="M305" s="222"/>
      <c r="N305" s="223"/>
      <c r="O305" s="223"/>
      <c r="P305" s="224">
        <f>SUM(P306:P326)</f>
        <v>0</v>
      </c>
      <c r="Q305" s="223"/>
      <c r="R305" s="224">
        <f>SUM(R306:R326)</f>
        <v>0</v>
      </c>
      <c r="S305" s="223"/>
      <c r="T305" s="225">
        <f>SUM(T306:T326)</f>
        <v>1.1080000000000001</v>
      </c>
      <c r="U305" s="12"/>
      <c r="V305" s="12"/>
      <c r="W305" s="12"/>
      <c r="X305" s="12"/>
      <c r="Y305" s="12"/>
      <c r="Z305" s="12"/>
      <c r="AA305" s="12"/>
      <c r="AB305" s="12"/>
      <c r="AC305" s="12"/>
      <c r="AD305" s="12"/>
      <c r="AE305" s="12"/>
      <c r="AR305" s="226" t="s">
        <v>85</v>
      </c>
      <c r="AT305" s="227" t="s">
        <v>75</v>
      </c>
      <c r="AU305" s="227" t="s">
        <v>8</v>
      </c>
      <c r="AY305" s="226" t="s">
        <v>122</v>
      </c>
      <c r="BK305" s="228">
        <f>SUM(BK306:BK326)</f>
        <v>0</v>
      </c>
    </row>
    <row r="306" s="2" customFormat="1" ht="16.5" customHeight="1">
      <c r="A306" s="38"/>
      <c r="B306" s="39"/>
      <c r="C306" s="231" t="s">
        <v>368</v>
      </c>
      <c r="D306" s="231" t="s">
        <v>124</v>
      </c>
      <c r="E306" s="232" t="s">
        <v>369</v>
      </c>
      <c r="F306" s="233" t="s">
        <v>370</v>
      </c>
      <c r="G306" s="234" t="s">
        <v>371</v>
      </c>
      <c r="H306" s="235">
        <v>2</v>
      </c>
      <c r="I306" s="236"/>
      <c r="J306" s="235">
        <f>ROUND(I306*H306,0)</f>
        <v>0</v>
      </c>
      <c r="K306" s="233" t="s">
        <v>128</v>
      </c>
      <c r="L306" s="44"/>
      <c r="M306" s="237" t="s">
        <v>1</v>
      </c>
      <c r="N306" s="238" t="s">
        <v>41</v>
      </c>
      <c r="O306" s="91"/>
      <c r="P306" s="239">
        <f>O306*H306</f>
        <v>0</v>
      </c>
      <c r="Q306" s="239">
        <v>0</v>
      </c>
      <c r="R306" s="239">
        <f>Q306*H306</f>
        <v>0</v>
      </c>
      <c r="S306" s="239">
        <v>0.012500000000000001</v>
      </c>
      <c r="T306" s="240">
        <f>S306*H306</f>
        <v>0.025000000000000001</v>
      </c>
      <c r="U306" s="38"/>
      <c r="V306" s="38"/>
      <c r="W306" s="38"/>
      <c r="X306" s="38"/>
      <c r="Y306" s="38"/>
      <c r="Z306" s="38"/>
      <c r="AA306" s="38"/>
      <c r="AB306" s="38"/>
      <c r="AC306" s="38"/>
      <c r="AD306" s="38"/>
      <c r="AE306" s="38"/>
      <c r="AR306" s="241" t="s">
        <v>231</v>
      </c>
      <c r="AT306" s="241" t="s">
        <v>124</v>
      </c>
      <c r="AU306" s="241" t="s">
        <v>85</v>
      </c>
      <c r="AY306" s="17" t="s">
        <v>122</v>
      </c>
      <c r="BE306" s="242">
        <f>IF(N306="základní",J306,0)</f>
        <v>0</v>
      </c>
      <c r="BF306" s="242">
        <f>IF(N306="snížená",J306,0)</f>
        <v>0</v>
      </c>
      <c r="BG306" s="242">
        <f>IF(N306="zákl. přenesená",J306,0)</f>
        <v>0</v>
      </c>
      <c r="BH306" s="242">
        <f>IF(N306="sníž. přenesená",J306,0)</f>
        <v>0</v>
      </c>
      <c r="BI306" s="242">
        <f>IF(N306="nulová",J306,0)</f>
        <v>0</v>
      </c>
      <c r="BJ306" s="17" t="s">
        <v>8</v>
      </c>
      <c r="BK306" s="242">
        <f>ROUND(I306*H306,0)</f>
        <v>0</v>
      </c>
      <c r="BL306" s="17" t="s">
        <v>231</v>
      </c>
      <c r="BM306" s="241" t="s">
        <v>372</v>
      </c>
    </row>
    <row r="307" s="2" customFormat="1">
      <c r="A307" s="38"/>
      <c r="B307" s="39"/>
      <c r="C307" s="40"/>
      <c r="D307" s="243" t="s">
        <v>131</v>
      </c>
      <c r="E307" s="40"/>
      <c r="F307" s="244" t="s">
        <v>373</v>
      </c>
      <c r="G307" s="40"/>
      <c r="H307" s="40"/>
      <c r="I307" s="140"/>
      <c r="J307" s="40"/>
      <c r="K307" s="40"/>
      <c r="L307" s="44"/>
      <c r="M307" s="245"/>
      <c r="N307" s="246"/>
      <c r="O307" s="91"/>
      <c r="P307" s="91"/>
      <c r="Q307" s="91"/>
      <c r="R307" s="91"/>
      <c r="S307" s="91"/>
      <c r="T307" s="92"/>
      <c r="U307" s="38"/>
      <c r="V307" s="38"/>
      <c r="W307" s="38"/>
      <c r="X307" s="38"/>
      <c r="Y307" s="38"/>
      <c r="Z307" s="38"/>
      <c r="AA307" s="38"/>
      <c r="AB307" s="38"/>
      <c r="AC307" s="38"/>
      <c r="AD307" s="38"/>
      <c r="AE307" s="38"/>
      <c r="AT307" s="17" t="s">
        <v>131</v>
      </c>
      <c r="AU307" s="17" t="s">
        <v>85</v>
      </c>
    </row>
    <row r="308" s="2" customFormat="1">
      <c r="A308" s="38"/>
      <c r="B308" s="39"/>
      <c r="C308" s="40"/>
      <c r="D308" s="243" t="s">
        <v>147</v>
      </c>
      <c r="E308" s="40"/>
      <c r="F308" s="267" t="s">
        <v>374</v>
      </c>
      <c r="G308" s="40"/>
      <c r="H308" s="40"/>
      <c r="I308" s="140"/>
      <c r="J308" s="40"/>
      <c r="K308" s="40"/>
      <c r="L308" s="44"/>
      <c r="M308" s="245"/>
      <c r="N308" s="246"/>
      <c r="O308" s="91"/>
      <c r="P308" s="91"/>
      <c r="Q308" s="91"/>
      <c r="R308" s="91"/>
      <c r="S308" s="91"/>
      <c r="T308" s="92"/>
      <c r="U308" s="38"/>
      <c r="V308" s="38"/>
      <c r="W308" s="38"/>
      <c r="X308" s="38"/>
      <c r="Y308" s="38"/>
      <c r="Z308" s="38"/>
      <c r="AA308" s="38"/>
      <c r="AB308" s="38"/>
      <c r="AC308" s="38"/>
      <c r="AD308" s="38"/>
      <c r="AE308" s="38"/>
      <c r="AT308" s="17" t="s">
        <v>147</v>
      </c>
      <c r="AU308" s="17" t="s">
        <v>85</v>
      </c>
    </row>
    <row r="309" s="14" customFormat="1">
      <c r="A309" s="14"/>
      <c r="B309" s="268"/>
      <c r="C309" s="269"/>
      <c r="D309" s="243" t="s">
        <v>133</v>
      </c>
      <c r="E309" s="270" t="s">
        <v>1</v>
      </c>
      <c r="F309" s="271" t="s">
        <v>161</v>
      </c>
      <c r="G309" s="269"/>
      <c r="H309" s="270" t="s">
        <v>1</v>
      </c>
      <c r="I309" s="272"/>
      <c r="J309" s="269"/>
      <c r="K309" s="269"/>
      <c r="L309" s="273"/>
      <c r="M309" s="274"/>
      <c r="N309" s="275"/>
      <c r="O309" s="275"/>
      <c r="P309" s="275"/>
      <c r="Q309" s="275"/>
      <c r="R309" s="275"/>
      <c r="S309" s="275"/>
      <c r="T309" s="276"/>
      <c r="U309" s="14"/>
      <c r="V309" s="14"/>
      <c r="W309" s="14"/>
      <c r="X309" s="14"/>
      <c r="Y309" s="14"/>
      <c r="Z309" s="14"/>
      <c r="AA309" s="14"/>
      <c r="AB309" s="14"/>
      <c r="AC309" s="14"/>
      <c r="AD309" s="14"/>
      <c r="AE309" s="14"/>
      <c r="AT309" s="277" t="s">
        <v>133</v>
      </c>
      <c r="AU309" s="277" t="s">
        <v>85</v>
      </c>
      <c r="AV309" s="14" t="s">
        <v>8</v>
      </c>
      <c r="AW309" s="14" t="s">
        <v>32</v>
      </c>
      <c r="AX309" s="14" t="s">
        <v>76</v>
      </c>
      <c r="AY309" s="277" t="s">
        <v>122</v>
      </c>
    </row>
    <row r="310" s="13" customFormat="1">
      <c r="A310" s="13"/>
      <c r="B310" s="247"/>
      <c r="C310" s="248"/>
      <c r="D310" s="243" t="s">
        <v>133</v>
      </c>
      <c r="E310" s="249" t="s">
        <v>1</v>
      </c>
      <c r="F310" s="250" t="s">
        <v>375</v>
      </c>
      <c r="G310" s="248"/>
      <c r="H310" s="251">
        <v>2</v>
      </c>
      <c r="I310" s="252"/>
      <c r="J310" s="248"/>
      <c r="K310" s="248"/>
      <c r="L310" s="253"/>
      <c r="M310" s="254"/>
      <c r="N310" s="255"/>
      <c r="O310" s="255"/>
      <c r="P310" s="255"/>
      <c r="Q310" s="255"/>
      <c r="R310" s="255"/>
      <c r="S310" s="255"/>
      <c r="T310" s="256"/>
      <c r="U310" s="13"/>
      <c r="V310" s="13"/>
      <c r="W310" s="13"/>
      <c r="X310" s="13"/>
      <c r="Y310" s="13"/>
      <c r="Z310" s="13"/>
      <c r="AA310" s="13"/>
      <c r="AB310" s="13"/>
      <c r="AC310" s="13"/>
      <c r="AD310" s="13"/>
      <c r="AE310" s="13"/>
      <c r="AT310" s="257" t="s">
        <v>133</v>
      </c>
      <c r="AU310" s="257" t="s">
        <v>85</v>
      </c>
      <c r="AV310" s="13" t="s">
        <v>85</v>
      </c>
      <c r="AW310" s="13" t="s">
        <v>32</v>
      </c>
      <c r="AX310" s="13" t="s">
        <v>8</v>
      </c>
      <c r="AY310" s="257" t="s">
        <v>122</v>
      </c>
    </row>
    <row r="311" s="2" customFormat="1" ht="16.5" customHeight="1">
      <c r="A311" s="38"/>
      <c r="B311" s="39"/>
      <c r="C311" s="231" t="s">
        <v>376</v>
      </c>
      <c r="D311" s="231" t="s">
        <v>124</v>
      </c>
      <c r="E311" s="232" t="s">
        <v>377</v>
      </c>
      <c r="F311" s="233" t="s">
        <v>378</v>
      </c>
      <c r="G311" s="234" t="s">
        <v>371</v>
      </c>
      <c r="H311" s="235">
        <v>27</v>
      </c>
      <c r="I311" s="236"/>
      <c r="J311" s="235">
        <f>ROUND(I311*H311,0)</f>
        <v>0</v>
      </c>
      <c r="K311" s="233" t="s">
        <v>128</v>
      </c>
      <c r="L311" s="44"/>
      <c r="M311" s="237" t="s">
        <v>1</v>
      </c>
      <c r="N311" s="238" t="s">
        <v>41</v>
      </c>
      <c r="O311" s="91"/>
      <c r="P311" s="239">
        <f>O311*H311</f>
        <v>0</v>
      </c>
      <c r="Q311" s="239">
        <v>0</v>
      </c>
      <c r="R311" s="239">
        <f>Q311*H311</f>
        <v>0</v>
      </c>
      <c r="S311" s="239">
        <v>0.017000000000000001</v>
      </c>
      <c r="T311" s="240">
        <f>S311*H311</f>
        <v>0.45900000000000002</v>
      </c>
      <c r="U311" s="38"/>
      <c r="V311" s="38"/>
      <c r="W311" s="38"/>
      <c r="X311" s="38"/>
      <c r="Y311" s="38"/>
      <c r="Z311" s="38"/>
      <c r="AA311" s="38"/>
      <c r="AB311" s="38"/>
      <c r="AC311" s="38"/>
      <c r="AD311" s="38"/>
      <c r="AE311" s="38"/>
      <c r="AR311" s="241" t="s">
        <v>231</v>
      </c>
      <c r="AT311" s="241" t="s">
        <v>124</v>
      </c>
      <c r="AU311" s="241" t="s">
        <v>85</v>
      </c>
      <c r="AY311" s="17" t="s">
        <v>122</v>
      </c>
      <c r="BE311" s="242">
        <f>IF(N311="základní",J311,0)</f>
        <v>0</v>
      </c>
      <c r="BF311" s="242">
        <f>IF(N311="snížená",J311,0)</f>
        <v>0</v>
      </c>
      <c r="BG311" s="242">
        <f>IF(N311="zákl. přenesená",J311,0)</f>
        <v>0</v>
      </c>
      <c r="BH311" s="242">
        <f>IF(N311="sníž. přenesená",J311,0)</f>
        <v>0</v>
      </c>
      <c r="BI311" s="242">
        <f>IF(N311="nulová",J311,0)</f>
        <v>0</v>
      </c>
      <c r="BJ311" s="17" t="s">
        <v>8</v>
      </c>
      <c r="BK311" s="242">
        <f>ROUND(I311*H311,0)</f>
        <v>0</v>
      </c>
      <c r="BL311" s="17" t="s">
        <v>231</v>
      </c>
      <c r="BM311" s="241" t="s">
        <v>379</v>
      </c>
    </row>
    <row r="312" s="2" customFormat="1">
      <c r="A312" s="38"/>
      <c r="B312" s="39"/>
      <c r="C312" s="40"/>
      <c r="D312" s="243" t="s">
        <v>131</v>
      </c>
      <c r="E312" s="40"/>
      <c r="F312" s="244" t="s">
        <v>380</v>
      </c>
      <c r="G312" s="40"/>
      <c r="H312" s="40"/>
      <c r="I312" s="140"/>
      <c r="J312" s="40"/>
      <c r="K312" s="40"/>
      <c r="L312" s="44"/>
      <c r="M312" s="245"/>
      <c r="N312" s="246"/>
      <c r="O312" s="91"/>
      <c r="P312" s="91"/>
      <c r="Q312" s="91"/>
      <c r="R312" s="91"/>
      <c r="S312" s="91"/>
      <c r="T312" s="92"/>
      <c r="U312" s="38"/>
      <c r="V312" s="38"/>
      <c r="W312" s="38"/>
      <c r="X312" s="38"/>
      <c r="Y312" s="38"/>
      <c r="Z312" s="38"/>
      <c r="AA312" s="38"/>
      <c r="AB312" s="38"/>
      <c r="AC312" s="38"/>
      <c r="AD312" s="38"/>
      <c r="AE312" s="38"/>
      <c r="AT312" s="17" t="s">
        <v>131</v>
      </c>
      <c r="AU312" s="17" t="s">
        <v>85</v>
      </c>
    </row>
    <row r="313" s="2" customFormat="1">
      <c r="A313" s="38"/>
      <c r="B313" s="39"/>
      <c r="C313" s="40"/>
      <c r="D313" s="243" t="s">
        <v>147</v>
      </c>
      <c r="E313" s="40"/>
      <c r="F313" s="267" t="s">
        <v>374</v>
      </c>
      <c r="G313" s="40"/>
      <c r="H313" s="40"/>
      <c r="I313" s="140"/>
      <c r="J313" s="40"/>
      <c r="K313" s="40"/>
      <c r="L313" s="44"/>
      <c r="M313" s="245"/>
      <c r="N313" s="246"/>
      <c r="O313" s="91"/>
      <c r="P313" s="91"/>
      <c r="Q313" s="91"/>
      <c r="R313" s="91"/>
      <c r="S313" s="91"/>
      <c r="T313" s="92"/>
      <c r="U313" s="38"/>
      <c r="V313" s="38"/>
      <c r="W313" s="38"/>
      <c r="X313" s="38"/>
      <c r="Y313" s="38"/>
      <c r="Z313" s="38"/>
      <c r="AA313" s="38"/>
      <c r="AB313" s="38"/>
      <c r="AC313" s="38"/>
      <c r="AD313" s="38"/>
      <c r="AE313" s="38"/>
      <c r="AT313" s="17" t="s">
        <v>147</v>
      </c>
      <c r="AU313" s="17" t="s">
        <v>85</v>
      </c>
    </row>
    <row r="314" s="14" customFormat="1">
      <c r="A314" s="14"/>
      <c r="B314" s="268"/>
      <c r="C314" s="269"/>
      <c r="D314" s="243" t="s">
        <v>133</v>
      </c>
      <c r="E314" s="270" t="s">
        <v>1</v>
      </c>
      <c r="F314" s="271" t="s">
        <v>161</v>
      </c>
      <c r="G314" s="269"/>
      <c r="H314" s="270" t="s">
        <v>1</v>
      </c>
      <c r="I314" s="272"/>
      <c r="J314" s="269"/>
      <c r="K314" s="269"/>
      <c r="L314" s="273"/>
      <c r="M314" s="274"/>
      <c r="N314" s="275"/>
      <c r="O314" s="275"/>
      <c r="P314" s="275"/>
      <c r="Q314" s="275"/>
      <c r="R314" s="275"/>
      <c r="S314" s="275"/>
      <c r="T314" s="276"/>
      <c r="U314" s="14"/>
      <c r="V314" s="14"/>
      <c r="W314" s="14"/>
      <c r="X314" s="14"/>
      <c r="Y314" s="14"/>
      <c r="Z314" s="14"/>
      <c r="AA314" s="14"/>
      <c r="AB314" s="14"/>
      <c r="AC314" s="14"/>
      <c r="AD314" s="14"/>
      <c r="AE314" s="14"/>
      <c r="AT314" s="277" t="s">
        <v>133</v>
      </c>
      <c r="AU314" s="277" t="s">
        <v>85</v>
      </c>
      <c r="AV314" s="14" t="s">
        <v>8</v>
      </c>
      <c r="AW314" s="14" t="s">
        <v>32</v>
      </c>
      <c r="AX314" s="14" t="s">
        <v>76</v>
      </c>
      <c r="AY314" s="277" t="s">
        <v>122</v>
      </c>
    </row>
    <row r="315" s="13" customFormat="1">
      <c r="A315" s="13"/>
      <c r="B315" s="247"/>
      <c r="C315" s="248"/>
      <c r="D315" s="243" t="s">
        <v>133</v>
      </c>
      <c r="E315" s="249" t="s">
        <v>1</v>
      </c>
      <c r="F315" s="250" t="s">
        <v>212</v>
      </c>
      <c r="G315" s="248"/>
      <c r="H315" s="251">
        <v>13</v>
      </c>
      <c r="I315" s="252"/>
      <c r="J315" s="248"/>
      <c r="K315" s="248"/>
      <c r="L315" s="253"/>
      <c r="M315" s="254"/>
      <c r="N315" s="255"/>
      <c r="O315" s="255"/>
      <c r="P315" s="255"/>
      <c r="Q315" s="255"/>
      <c r="R315" s="255"/>
      <c r="S315" s="255"/>
      <c r="T315" s="256"/>
      <c r="U315" s="13"/>
      <c r="V315" s="13"/>
      <c r="W315" s="13"/>
      <c r="X315" s="13"/>
      <c r="Y315" s="13"/>
      <c r="Z315" s="13"/>
      <c r="AA315" s="13"/>
      <c r="AB315" s="13"/>
      <c r="AC315" s="13"/>
      <c r="AD315" s="13"/>
      <c r="AE315" s="13"/>
      <c r="AT315" s="257" t="s">
        <v>133</v>
      </c>
      <c r="AU315" s="257" t="s">
        <v>85</v>
      </c>
      <c r="AV315" s="13" t="s">
        <v>85</v>
      </c>
      <c r="AW315" s="13" t="s">
        <v>32</v>
      </c>
      <c r="AX315" s="13" t="s">
        <v>76</v>
      </c>
      <c r="AY315" s="257" t="s">
        <v>122</v>
      </c>
    </row>
    <row r="316" s="14" customFormat="1">
      <c r="A316" s="14"/>
      <c r="B316" s="268"/>
      <c r="C316" s="269"/>
      <c r="D316" s="243" t="s">
        <v>133</v>
      </c>
      <c r="E316" s="270" t="s">
        <v>1</v>
      </c>
      <c r="F316" s="271" t="s">
        <v>184</v>
      </c>
      <c r="G316" s="269"/>
      <c r="H316" s="270" t="s">
        <v>1</v>
      </c>
      <c r="I316" s="272"/>
      <c r="J316" s="269"/>
      <c r="K316" s="269"/>
      <c r="L316" s="273"/>
      <c r="M316" s="274"/>
      <c r="N316" s="275"/>
      <c r="O316" s="275"/>
      <c r="P316" s="275"/>
      <c r="Q316" s="275"/>
      <c r="R316" s="275"/>
      <c r="S316" s="275"/>
      <c r="T316" s="276"/>
      <c r="U316" s="14"/>
      <c r="V316" s="14"/>
      <c r="W316" s="14"/>
      <c r="X316" s="14"/>
      <c r="Y316" s="14"/>
      <c r="Z316" s="14"/>
      <c r="AA316" s="14"/>
      <c r="AB316" s="14"/>
      <c r="AC316" s="14"/>
      <c r="AD316" s="14"/>
      <c r="AE316" s="14"/>
      <c r="AT316" s="277" t="s">
        <v>133</v>
      </c>
      <c r="AU316" s="277" t="s">
        <v>85</v>
      </c>
      <c r="AV316" s="14" t="s">
        <v>8</v>
      </c>
      <c r="AW316" s="14" t="s">
        <v>32</v>
      </c>
      <c r="AX316" s="14" t="s">
        <v>76</v>
      </c>
      <c r="AY316" s="277" t="s">
        <v>122</v>
      </c>
    </row>
    <row r="317" s="13" customFormat="1">
      <c r="A317" s="13"/>
      <c r="B317" s="247"/>
      <c r="C317" s="248"/>
      <c r="D317" s="243" t="s">
        <v>133</v>
      </c>
      <c r="E317" s="249" t="s">
        <v>1</v>
      </c>
      <c r="F317" s="250" t="s">
        <v>381</v>
      </c>
      <c r="G317" s="248"/>
      <c r="H317" s="251">
        <v>14</v>
      </c>
      <c r="I317" s="252"/>
      <c r="J317" s="248"/>
      <c r="K317" s="248"/>
      <c r="L317" s="253"/>
      <c r="M317" s="254"/>
      <c r="N317" s="255"/>
      <c r="O317" s="255"/>
      <c r="P317" s="255"/>
      <c r="Q317" s="255"/>
      <c r="R317" s="255"/>
      <c r="S317" s="255"/>
      <c r="T317" s="256"/>
      <c r="U317" s="13"/>
      <c r="V317" s="13"/>
      <c r="W317" s="13"/>
      <c r="X317" s="13"/>
      <c r="Y317" s="13"/>
      <c r="Z317" s="13"/>
      <c r="AA317" s="13"/>
      <c r="AB317" s="13"/>
      <c r="AC317" s="13"/>
      <c r="AD317" s="13"/>
      <c r="AE317" s="13"/>
      <c r="AT317" s="257" t="s">
        <v>133</v>
      </c>
      <c r="AU317" s="257" t="s">
        <v>85</v>
      </c>
      <c r="AV317" s="13" t="s">
        <v>85</v>
      </c>
      <c r="AW317" s="13" t="s">
        <v>32</v>
      </c>
      <c r="AX317" s="13" t="s">
        <v>76</v>
      </c>
      <c r="AY317" s="257" t="s">
        <v>122</v>
      </c>
    </row>
    <row r="318" s="15" customFormat="1">
      <c r="A318" s="15"/>
      <c r="B318" s="278"/>
      <c r="C318" s="279"/>
      <c r="D318" s="243" t="s">
        <v>133</v>
      </c>
      <c r="E318" s="280" t="s">
        <v>1</v>
      </c>
      <c r="F318" s="281" t="s">
        <v>187</v>
      </c>
      <c r="G318" s="279"/>
      <c r="H318" s="282">
        <v>27</v>
      </c>
      <c r="I318" s="283"/>
      <c r="J318" s="279"/>
      <c r="K318" s="279"/>
      <c r="L318" s="284"/>
      <c r="M318" s="285"/>
      <c r="N318" s="286"/>
      <c r="O318" s="286"/>
      <c r="P318" s="286"/>
      <c r="Q318" s="286"/>
      <c r="R318" s="286"/>
      <c r="S318" s="286"/>
      <c r="T318" s="287"/>
      <c r="U318" s="15"/>
      <c r="V318" s="15"/>
      <c r="W318" s="15"/>
      <c r="X318" s="15"/>
      <c r="Y318" s="15"/>
      <c r="Z318" s="15"/>
      <c r="AA318" s="15"/>
      <c r="AB318" s="15"/>
      <c r="AC318" s="15"/>
      <c r="AD318" s="15"/>
      <c r="AE318" s="15"/>
      <c r="AT318" s="288" t="s">
        <v>133</v>
      </c>
      <c r="AU318" s="288" t="s">
        <v>85</v>
      </c>
      <c r="AV318" s="15" t="s">
        <v>129</v>
      </c>
      <c r="AW318" s="15" t="s">
        <v>32</v>
      </c>
      <c r="AX318" s="15" t="s">
        <v>8</v>
      </c>
      <c r="AY318" s="288" t="s">
        <v>122</v>
      </c>
    </row>
    <row r="319" s="2" customFormat="1" ht="16.5" customHeight="1">
      <c r="A319" s="38"/>
      <c r="B319" s="39"/>
      <c r="C319" s="231" t="s">
        <v>382</v>
      </c>
      <c r="D319" s="231" t="s">
        <v>124</v>
      </c>
      <c r="E319" s="232" t="s">
        <v>383</v>
      </c>
      <c r="F319" s="233" t="s">
        <v>384</v>
      </c>
      <c r="G319" s="234" t="s">
        <v>371</v>
      </c>
      <c r="H319" s="235">
        <v>26</v>
      </c>
      <c r="I319" s="236"/>
      <c r="J319" s="235">
        <f>ROUND(I319*H319,0)</f>
        <v>0</v>
      </c>
      <c r="K319" s="233" t="s">
        <v>128</v>
      </c>
      <c r="L319" s="44"/>
      <c r="M319" s="237" t="s">
        <v>1</v>
      </c>
      <c r="N319" s="238" t="s">
        <v>41</v>
      </c>
      <c r="O319" s="91"/>
      <c r="P319" s="239">
        <f>O319*H319</f>
        <v>0</v>
      </c>
      <c r="Q319" s="239">
        <v>0</v>
      </c>
      <c r="R319" s="239">
        <f>Q319*H319</f>
        <v>0</v>
      </c>
      <c r="S319" s="239">
        <v>0.024</v>
      </c>
      <c r="T319" s="240">
        <f>S319*H319</f>
        <v>0.624</v>
      </c>
      <c r="U319" s="38"/>
      <c r="V319" s="38"/>
      <c r="W319" s="38"/>
      <c r="X319" s="38"/>
      <c r="Y319" s="38"/>
      <c r="Z319" s="38"/>
      <c r="AA319" s="38"/>
      <c r="AB319" s="38"/>
      <c r="AC319" s="38"/>
      <c r="AD319" s="38"/>
      <c r="AE319" s="38"/>
      <c r="AR319" s="241" t="s">
        <v>231</v>
      </c>
      <c r="AT319" s="241" t="s">
        <v>124</v>
      </c>
      <c r="AU319" s="241" t="s">
        <v>85</v>
      </c>
      <c r="AY319" s="17" t="s">
        <v>122</v>
      </c>
      <c r="BE319" s="242">
        <f>IF(N319="základní",J319,0)</f>
        <v>0</v>
      </c>
      <c r="BF319" s="242">
        <f>IF(N319="snížená",J319,0)</f>
        <v>0</v>
      </c>
      <c r="BG319" s="242">
        <f>IF(N319="zákl. přenesená",J319,0)</f>
        <v>0</v>
      </c>
      <c r="BH319" s="242">
        <f>IF(N319="sníž. přenesená",J319,0)</f>
        <v>0</v>
      </c>
      <c r="BI319" s="242">
        <f>IF(N319="nulová",J319,0)</f>
        <v>0</v>
      </c>
      <c r="BJ319" s="17" t="s">
        <v>8</v>
      </c>
      <c r="BK319" s="242">
        <f>ROUND(I319*H319,0)</f>
        <v>0</v>
      </c>
      <c r="BL319" s="17" t="s">
        <v>231</v>
      </c>
      <c r="BM319" s="241" t="s">
        <v>385</v>
      </c>
    </row>
    <row r="320" s="2" customFormat="1">
      <c r="A320" s="38"/>
      <c r="B320" s="39"/>
      <c r="C320" s="40"/>
      <c r="D320" s="243" t="s">
        <v>131</v>
      </c>
      <c r="E320" s="40"/>
      <c r="F320" s="244" t="s">
        <v>386</v>
      </c>
      <c r="G320" s="40"/>
      <c r="H320" s="40"/>
      <c r="I320" s="140"/>
      <c r="J320" s="40"/>
      <c r="K320" s="40"/>
      <c r="L320" s="44"/>
      <c r="M320" s="245"/>
      <c r="N320" s="246"/>
      <c r="O320" s="91"/>
      <c r="P320" s="91"/>
      <c r="Q320" s="91"/>
      <c r="R320" s="91"/>
      <c r="S320" s="91"/>
      <c r="T320" s="92"/>
      <c r="U320" s="38"/>
      <c r="V320" s="38"/>
      <c r="W320" s="38"/>
      <c r="X320" s="38"/>
      <c r="Y320" s="38"/>
      <c r="Z320" s="38"/>
      <c r="AA320" s="38"/>
      <c r="AB320" s="38"/>
      <c r="AC320" s="38"/>
      <c r="AD320" s="38"/>
      <c r="AE320" s="38"/>
      <c r="AT320" s="17" t="s">
        <v>131</v>
      </c>
      <c r="AU320" s="17" t="s">
        <v>85</v>
      </c>
    </row>
    <row r="321" s="2" customFormat="1">
      <c r="A321" s="38"/>
      <c r="B321" s="39"/>
      <c r="C321" s="40"/>
      <c r="D321" s="243" t="s">
        <v>147</v>
      </c>
      <c r="E321" s="40"/>
      <c r="F321" s="267" t="s">
        <v>374</v>
      </c>
      <c r="G321" s="40"/>
      <c r="H321" s="40"/>
      <c r="I321" s="140"/>
      <c r="J321" s="40"/>
      <c r="K321" s="40"/>
      <c r="L321" s="44"/>
      <c r="M321" s="245"/>
      <c r="N321" s="246"/>
      <c r="O321" s="91"/>
      <c r="P321" s="91"/>
      <c r="Q321" s="91"/>
      <c r="R321" s="91"/>
      <c r="S321" s="91"/>
      <c r="T321" s="92"/>
      <c r="U321" s="38"/>
      <c r="V321" s="38"/>
      <c r="W321" s="38"/>
      <c r="X321" s="38"/>
      <c r="Y321" s="38"/>
      <c r="Z321" s="38"/>
      <c r="AA321" s="38"/>
      <c r="AB321" s="38"/>
      <c r="AC321" s="38"/>
      <c r="AD321" s="38"/>
      <c r="AE321" s="38"/>
      <c r="AT321" s="17" t="s">
        <v>147</v>
      </c>
      <c r="AU321" s="17" t="s">
        <v>85</v>
      </c>
    </row>
    <row r="322" s="14" customFormat="1">
      <c r="A322" s="14"/>
      <c r="B322" s="268"/>
      <c r="C322" s="269"/>
      <c r="D322" s="243" t="s">
        <v>133</v>
      </c>
      <c r="E322" s="270" t="s">
        <v>1</v>
      </c>
      <c r="F322" s="271" t="s">
        <v>161</v>
      </c>
      <c r="G322" s="269"/>
      <c r="H322" s="270" t="s">
        <v>1</v>
      </c>
      <c r="I322" s="272"/>
      <c r="J322" s="269"/>
      <c r="K322" s="269"/>
      <c r="L322" s="273"/>
      <c r="M322" s="274"/>
      <c r="N322" s="275"/>
      <c r="O322" s="275"/>
      <c r="P322" s="275"/>
      <c r="Q322" s="275"/>
      <c r="R322" s="275"/>
      <c r="S322" s="275"/>
      <c r="T322" s="276"/>
      <c r="U322" s="14"/>
      <c r="V322" s="14"/>
      <c r="W322" s="14"/>
      <c r="X322" s="14"/>
      <c r="Y322" s="14"/>
      <c r="Z322" s="14"/>
      <c r="AA322" s="14"/>
      <c r="AB322" s="14"/>
      <c r="AC322" s="14"/>
      <c r="AD322" s="14"/>
      <c r="AE322" s="14"/>
      <c r="AT322" s="277" t="s">
        <v>133</v>
      </c>
      <c r="AU322" s="277" t="s">
        <v>85</v>
      </c>
      <c r="AV322" s="14" t="s">
        <v>8</v>
      </c>
      <c r="AW322" s="14" t="s">
        <v>32</v>
      </c>
      <c r="AX322" s="14" t="s">
        <v>76</v>
      </c>
      <c r="AY322" s="277" t="s">
        <v>122</v>
      </c>
    </row>
    <row r="323" s="13" customFormat="1">
      <c r="A323" s="13"/>
      <c r="B323" s="247"/>
      <c r="C323" s="248"/>
      <c r="D323" s="243" t="s">
        <v>133</v>
      </c>
      <c r="E323" s="249" t="s">
        <v>1</v>
      </c>
      <c r="F323" s="250" t="s">
        <v>387</v>
      </c>
      <c r="G323" s="248"/>
      <c r="H323" s="251">
        <v>16</v>
      </c>
      <c r="I323" s="252"/>
      <c r="J323" s="248"/>
      <c r="K323" s="248"/>
      <c r="L323" s="253"/>
      <c r="M323" s="254"/>
      <c r="N323" s="255"/>
      <c r="O323" s="255"/>
      <c r="P323" s="255"/>
      <c r="Q323" s="255"/>
      <c r="R323" s="255"/>
      <c r="S323" s="255"/>
      <c r="T323" s="256"/>
      <c r="U323" s="13"/>
      <c r="V323" s="13"/>
      <c r="W323" s="13"/>
      <c r="X323" s="13"/>
      <c r="Y323" s="13"/>
      <c r="Z323" s="13"/>
      <c r="AA323" s="13"/>
      <c r="AB323" s="13"/>
      <c r="AC323" s="13"/>
      <c r="AD323" s="13"/>
      <c r="AE323" s="13"/>
      <c r="AT323" s="257" t="s">
        <v>133</v>
      </c>
      <c r="AU323" s="257" t="s">
        <v>85</v>
      </c>
      <c r="AV323" s="13" t="s">
        <v>85</v>
      </c>
      <c r="AW323" s="13" t="s">
        <v>32</v>
      </c>
      <c r="AX323" s="13" t="s">
        <v>76</v>
      </c>
      <c r="AY323" s="257" t="s">
        <v>122</v>
      </c>
    </row>
    <row r="324" s="14" customFormat="1">
      <c r="A324" s="14"/>
      <c r="B324" s="268"/>
      <c r="C324" s="269"/>
      <c r="D324" s="243" t="s">
        <v>133</v>
      </c>
      <c r="E324" s="270" t="s">
        <v>1</v>
      </c>
      <c r="F324" s="271" t="s">
        <v>184</v>
      </c>
      <c r="G324" s="269"/>
      <c r="H324" s="270" t="s">
        <v>1</v>
      </c>
      <c r="I324" s="272"/>
      <c r="J324" s="269"/>
      <c r="K324" s="269"/>
      <c r="L324" s="273"/>
      <c r="M324" s="274"/>
      <c r="N324" s="275"/>
      <c r="O324" s="275"/>
      <c r="P324" s="275"/>
      <c r="Q324" s="275"/>
      <c r="R324" s="275"/>
      <c r="S324" s="275"/>
      <c r="T324" s="276"/>
      <c r="U324" s="14"/>
      <c r="V324" s="14"/>
      <c r="W324" s="14"/>
      <c r="X324" s="14"/>
      <c r="Y324" s="14"/>
      <c r="Z324" s="14"/>
      <c r="AA324" s="14"/>
      <c r="AB324" s="14"/>
      <c r="AC324" s="14"/>
      <c r="AD324" s="14"/>
      <c r="AE324" s="14"/>
      <c r="AT324" s="277" t="s">
        <v>133</v>
      </c>
      <c r="AU324" s="277" t="s">
        <v>85</v>
      </c>
      <c r="AV324" s="14" t="s">
        <v>8</v>
      </c>
      <c r="AW324" s="14" t="s">
        <v>32</v>
      </c>
      <c r="AX324" s="14" t="s">
        <v>76</v>
      </c>
      <c r="AY324" s="277" t="s">
        <v>122</v>
      </c>
    </row>
    <row r="325" s="13" customFormat="1">
      <c r="A325" s="13"/>
      <c r="B325" s="247"/>
      <c r="C325" s="248"/>
      <c r="D325" s="243" t="s">
        <v>133</v>
      </c>
      <c r="E325" s="249" t="s">
        <v>1</v>
      </c>
      <c r="F325" s="250" t="s">
        <v>388</v>
      </c>
      <c r="G325" s="248"/>
      <c r="H325" s="251">
        <v>10</v>
      </c>
      <c r="I325" s="252"/>
      <c r="J325" s="248"/>
      <c r="K325" s="248"/>
      <c r="L325" s="253"/>
      <c r="M325" s="254"/>
      <c r="N325" s="255"/>
      <c r="O325" s="255"/>
      <c r="P325" s="255"/>
      <c r="Q325" s="255"/>
      <c r="R325" s="255"/>
      <c r="S325" s="255"/>
      <c r="T325" s="256"/>
      <c r="U325" s="13"/>
      <c r="V325" s="13"/>
      <c r="W325" s="13"/>
      <c r="X325" s="13"/>
      <c r="Y325" s="13"/>
      <c r="Z325" s="13"/>
      <c r="AA325" s="13"/>
      <c r="AB325" s="13"/>
      <c r="AC325" s="13"/>
      <c r="AD325" s="13"/>
      <c r="AE325" s="13"/>
      <c r="AT325" s="257" t="s">
        <v>133</v>
      </c>
      <c r="AU325" s="257" t="s">
        <v>85</v>
      </c>
      <c r="AV325" s="13" t="s">
        <v>85</v>
      </c>
      <c r="AW325" s="13" t="s">
        <v>32</v>
      </c>
      <c r="AX325" s="13" t="s">
        <v>76</v>
      </c>
      <c r="AY325" s="257" t="s">
        <v>122</v>
      </c>
    </row>
    <row r="326" s="15" customFormat="1">
      <c r="A326" s="15"/>
      <c r="B326" s="278"/>
      <c r="C326" s="279"/>
      <c r="D326" s="243" t="s">
        <v>133</v>
      </c>
      <c r="E326" s="280" t="s">
        <v>1</v>
      </c>
      <c r="F326" s="281" t="s">
        <v>187</v>
      </c>
      <c r="G326" s="279"/>
      <c r="H326" s="282">
        <v>26</v>
      </c>
      <c r="I326" s="283"/>
      <c r="J326" s="279"/>
      <c r="K326" s="279"/>
      <c r="L326" s="284"/>
      <c r="M326" s="285"/>
      <c r="N326" s="286"/>
      <c r="O326" s="286"/>
      <c r="P326" s="286"/>
      <c r="Q326" s="286"/>
      <c r="R326" s="286"/>
      <c r="S326" s="286"/>
      <c r="T326" s="287"/>
      <c r="U326" s="15"/>
      <c r="V326" s="15"/>
      <c r="W326" s="15"/>
      <c r="X326" s="15"/>
      <c r="Y326" s="15"/>
      <c r="Z326" s="15"/>
      <c r="AA326" s="15"/>
      <c r="AB326" s="15"/>
      <c r="AC326" s="15"/>
      <c r="AD326" s="15"/>
      <c r="AE326" s="15"/>
      <c r="AT326" s="288" t="s">
        <v>133</v>
      </c>
      <c r="AU326" s="288" t="s">
        <v>85</v>
      </c>
      <c r="AV326" s="15" t="s">
        <v>129</v>
      </c>
      <c r="AW326" s="15" t="s">
        <v>32</v>
      </c>
      <c r="AX326" s="15" t="s">
        <v>8</v>
      </c>
      <c r="AY326" s="288" t="s">
        <v>122</v>
      </c>
    </row>
    <row r="327" s="12" customFormat="1" ht="25.92" customHeight="1">
      <c r="A327" s="12"/>
      <c r="B327" s="215"/>
      <c r="C327" s="216"/>
      <c r="D327" s="217" t="s">
        <v>75</v>
      </c>
      <c r="E327" s="218" t="s">
        <v>389</v>
      </c>
      <c r="F327" s="218" t="s">
        <v>390</v>
      </c>
      <c r="G327" s="216"/>
      <c r="H327" s="216"/>
      <c r="I327" s="219"/>
      <c r="J327" s="220">
        <f>BK327</f>
        <v>0</v>
      </c>
      <c r="K327" s="216"/>
      <c r="L327" s="221"/>
      <c r="M327" s="222"/>
      <c r="N327" s="223"/>
      <c r="O327" s="223"/>
      <c r="P327" s="224">
        <f>P328</f>
        <v>0</v>
      </c>
      <c r="Q327" s="223"/>
      <c r="R327" s="224">
        <f>R328</f>
        <v>0</v>
      </c>
      <c r="S327" s="223"/>
      <c r="T327" s="225">
        <f>T328</f>
        <v>0</v>
      </c>
      <c r="U327" s="12"/>
      <c r="V327" s="12"/>
      <c r="W327" s="12"/>
      <c r="X327" s="12"/>
      <c r="Y327" s="12"/>
      <c r="Z327" s="12"/>
      <c r="AA327" s="12"/>
      <c r="AB327" s="12"/>
      <c r="AC327" s="12"/>
      <c r="AD327" s="12"/>
      <c r="AE327" s="12"/>
      <c r="AR327" s="226" t="s">
        <v>129</v>
      </c>
      <c r="AT327" s="227" t="s">
        <v>75</v>
      </c>
      <c r="AU327" s="227" t="s">
        <v>76</v>
      </c>
      <c r="AY327" s="226" t="s">
        <v>122</v>
      </c>
      <c r="BK327" s="228">
        <f>BK328</f>
        <v>0</v>
      </c>
    </row>
    <row r="328" s="12" customFormat="1" ht="22.8" customHeight="1">
      <c r="A328" s="12"/>
      <c r="B328" s="215"/>
      <c r="C328" s="216"/>
      <c r="D328" s="217" t="s">
        <v>75</v>
      </c>
      <c r="E328" s="229" t="s">
        <v>391</v>
      </c>
      <c r="F328" s="229" t="s">
        <v>392</v>
      </c>
      <c r="G328" s="216"/>
      <c r="H328" s="216"/>
      <c r="I328" s="219"/>
      <c r="J328" s="230">
        <f>BK328</f>
        <v>0</v>
      </c>
      <c r="K328" s="216"/>
      <c r="L328" s="221"/>
      <c r="M328" s="222"/>
      <c r="N328" s="223"/>
      <c r="O328" s="223"/>
      <c r="P328" s="224">
        <f>SUM(P329:P330)</f>
        <v>0</v>
      </c>
      <c r="Q328" s="223"/>
      <c r="R328" s="224">
        <f>SUM(R329:R330)</f>
        <v>0</v>
      </c>
      <c r="S328" s="223"/>
      <c r="T328" s="225">
        <f>SUM(T329:T330)</f>
        <v>0</v>
      </c>
      <c r="U328" s="12"/>
      <c r="V328" s="12"/>
      <c r="W328" s="12"/>
      <c r="X328" s="12"/>
      <c r="Y328" s="12"/>
      <c r="Z328" s="12"/>
      <c r="AA328" s="12"/>
      <c r="AB328" s="12"/>
      <c r="AC328" s="12"/>
      <c r="AD328" s="12"/>
      <c r="AE328" s="12"/>
      <c r="AR328" s="226" t="s">
        <v>129</v>
      </c>
      <c r="AT328" s="227" t="s">
        <v>75</v>
      </c>
      <c r="AU328" s="227" t="s">
        <v>8</v>
      </c>
      <c r="AY328" s="226" t="s">
        <v>122</v>
      </c>
      <c r="BK328" s="228">
        <f>SUM(BK329:BK330)</f>
        <v>0</v>
      </c>
    </row>
    <row r="329" s="2" customFormat="1" ht="16.5" customHeight="1">
      <c r="A329" s="38"/>
      <c r="B329" s="39"/>
      <c r="C329" s="231" t="s">
        <v>393</v>
      </c>
      <c r="D329" s="231" t="s">
        <v>124</v>
      </c>
      <c r="E329" s="232" t="s">
        <v>394</v>
      </c>
      <c r="F329" s="233" t="s">
        <v>395</v>
      </c>
      <c r="G329" s="234" t="s">
        <v>396</v>
      </c>
      <c r="H329" s="235">
        <v>1</v>
      </c>
      <c r="I329" s="236"/>
      <c r="J329" s="235">
        <f>ROUND(I329*H329,0)</f>
        <v>0</v>
      </c>
      <c r="K329" s="233" t="s">
        <v>1</v>
      </c>
      <c r="L329" s="44"/>
      <c r="M329" s="237" t="s">
        <v>1</v>
      </c>
      <c r="N329" s="238" t="s">
        <v>41</v>
      </c>
      <c r="O329" s="91"/>
      <c r="P329" s="239">
        <f>O329*H329</f>
        <v>0</v>
      </c>
      <c r="Q329" s="239">
        <v>0</v>
      </c>
      <c r="R329" s="239">
        <f>Q329*H329</f>
        <v>0</v>
      </c>
      <c r="S329" s="239">
        <v>0</v>
      </c>
      <c r="T329" s="240">
        <f>S329*H329</f>
        <v>0</v>
      </c>
      <c r="U329" s="38"/>
      <c r="V329" s="38"/>
      <c r="W329" s="38"/>
      <c r="X329" s="38"/>
      <c r="Y329" s="38"/>
      <c r="Z329" s="38"/>
      <c r="AA329" s="38"/>
      <c r="AB329" s="38"/>
      <c r="AC329" s="38"/>
      <c r="AD329" s="38"/>
      <c r="AE329" s="38"/>
      <c r="AR329" s="241" t="s">
        <v>397</v>
      </c>
      <c r="AT329" s="241" t="s">
        <v>124</v>
      </c>
      <c r="AU329" s="241" t="s">
        <v>85</v>
      </c>
      <c r="AY329" s="17" t="s">
        <v>122</v>
      </c>
      <c r="BE329" s="242">
        <f>IF(N329="základní",J329,0)</f>
        <v>0</v>
      </c>
      <c r="BF329" s="242">
        <f>IF(N329="snížená",J329,0)</f>
        <v>0</v>
      </c>
      <c r="BG329" s="242">
        <f>IF(N329="zákl. přenesená",J329,0)</f>
        <v>0</v>
      </c>
      <c r="BH329" s="242">
        <f>IF(N329="sníž. přenesená",J329,0)</f>
        <v>0</v>
      </c>
      <c r="BI329" s="242">
        <f>IF(N329="nulová",J329,0)</f>
        <v>0</v>
      </c>
      <c r="BJ329" s="17" t="s">
        <v>8</v>
      </c>
      <c r="BK329" s="242">
        <f>ROUND(I329*H329,0)</f>
        <v>0</v>
      </c>
      <c r="BL329" s="17" t="s">
        <v>397</v>
      </c>
      <c r="BM329" s="241" t="s">
        <v>398</v>
      </c>
    </row>
    <row r="330" s="2" customFormat="1">
      <c r="A330" s="38"/>
      <c r="B330" s="39"/>
      <c r="C330" s="40"/>
      <c r="D330" s="243" t="s">
        <v>131</v>
      </c>
      <c r="E330" s="40"/>
      <c r="F330" s="244" t="s">
        <v>395</v>
      </c>
      <c r="G330" s="40"/>
      <c r="H330" s="40"/>
      <c r="I330" s="140"/>
      <c r="J330" s="40"/>
      <c r="K330" s="40"/>
      <c r="L330" s="44"/>
      <c r="M330" s="245"/>
      <c r="N330" s="246"/>
      <c r="O330" s="91"/>
      <c r="P330" s="91"/>
      <c r="Q330" s="91"/>
      <c r="R330" s="91"/>
      <c r="S330" s="91"/>
      <c r="T330" s="92"/>
      <c r="U330" s="38"/>
      <c r="V330" s="38"/>
      <c r="W330" s="38"/>
      <c r="X330" s="38"/>
      <c r="Y330" s="38"/>
      <c r="Z330" s="38"/>
      <c r="AA330" s="38"/>
      <c r="AB330" s="38"/>
      <c r="AC330" s="38"/>
      <c r="AD330" s="38"/>
      <c r="AE330" s="38"/>
      <c r="AT330" s="17" t="s">
        <v>131</v>
      </c>
      <c r="AU330" s="17" t="s">
        <v>85</v>
      </c>
    </row>
    <row r="331" s="12" customFormat="1" ht="25.92" customHeight="1">
      <c r="A331" s="12"/>
      <c r="B331" s="215"/>
      <c r="C331" s="216"/>
      <c r="D331" s="217" t="s">
        <v>75</v>
      </c>
      <c r="E331" s="218" t="s">
        <v>399</v>
      </c>
      <c r="F331" s="218" t="s">
        <v>400</v>
      </c>
      <c r="G331" s="216"/>
      <c r="H331" s="216"/>
      <c r="I331" s="219"/>
      <c r="J331" s="220">
        <f>BK331</f>
        <v>0</v>
      </c>
      <c r="K331" s="216"/>
      <c r="L331" s="221"/>
      <c r="M331" s="222"/>
      <c r="N331" s="223"/>
      <c r="O331" s="223"/>
      <c r="P331" s="224">
        <f>P332</f>
        <v>0</v>
      </c>
      <c r="Q331" s="223"/>
      <c r="R331" s="224">
        <f>R332</f>
        <v>0</v>
      </c>
      <c r="S331" s="223"/>
      <c r="T331" s="225">
        <f>T332</f>
        <v>0</v>
      </c>
      <c r="U331" s="12"/>
      <c r="V331" s="12"/>
      <c r="W331" s="12"/>
      <c r="X331" s="12"/>
      <c r="Y331" s="12"/>
      <c r="Z331" s="12"/>
      <c r="AA331" s="12"/>
      <c r="AB331" s="12"/>
      <c r="AC331" s="12"/>
      <c r="AD331" s="12"/>
      <c r="AE331" s="12"/>
      <c r="AR331" s="226" t="s">
        <v>156</v>
      </c>
      <c r="AT331" s="227" t="s">
        <v>75</v>
      </c>
      <c r="AU331" s="227" t="s">
        <v>76</v>
      </c>
      <c r="AY331" s="226" t="s">
        <v>122</v>
      </c>
      <c r="BK331" s="228">
        <f>BK332</f>
        <v>0</v>
      </c>
    </row>
    <row r="332" s="12" customFormat="1" ht="22.8" customHeight="1">
      <c r="A332" s="12"/>
      <c r="B332" s="215"/>
      <c r="C332" s="216"/>
      <c r="D332" s="217" t="s">
        <v>75</v>
      </c>
      <c r="E332" s="229" t="s">
        <v>401</v>
      </c>
      <c r="F332" s="229" t="s">
        <v>402</v>
      </c>
      <c r="G332" s="216"/>
      <c r="H332" s="216"/>
      <c r="I332" s="219"/>
      <c r="J332" s="230">
        <f>BK332</f>
        <v>0</v>
      </c>
      <c r="K332" s="216"/>
      <c r="L332" s="221"/>
      <c r="M332" s="222"/>
      <c r="N332" s="223"/>
      <c r="O332" s="223"/>
      <c r="P332" s="224">
        <f>SUM(P333:P336)</f>
        <v>0</v>
      </c>
      <c r="Q332" s="223"/>
      <c r="R332" s="224">
        <f>SUM(R333:R336)</f>
        <v>0</v>
      </c>
      <c r="S332" s="223"/>
      <c r="T332" s="225">
        <f>SUM(T333:T336)</f>
        <v>0</v>
      </c>
      <c r="U332" s="12"/>
      <c r="V332" s="12"/>
      <c r="W332" s="12"/>
      <c r="X332" s="12"/>
      <c r="Y332" s="12"/>
      <c r="Z332" s="12"/>
      <c r="AA332" s="12"/>
      <c r="AB332" s="12"/>
      <c r="AC332" s="12"/>
      <c r="AD332" s="12"/>
      <c r="AE332" s="12"/>
      <c r="AR332" s="226" t="s">
        <v>156</v>
      </c>
      <c r="AT332" s="227" t="s">
        <v>75</v>
      </c>
      <c r="AU332" s="227" t="s">
        <v>8</v>
      </c>
      <c r="AY332" s="226" t="s">
        <v>122</v>
      </c>
      <c r="BK332" s="228">
        <f>SUM(BK333:BK336)</f>
        <v>0</v>
      </c>
    </row>
    <row r="333" s="2" customFormat="1" ht="16.5" customHeight="1">
      <c r="A333" s="38"/>
      <c r="B333" s="39"/>
      <c r="C333" s="231" t="s">
        <v>403</v>
      </c>
      <c r="D333" s="231" t="s">
        <v>124</v>
      </c>
      <c r="E333" s="232" t="s">
        <v>404</v>
      </c>
      <c r="F333" s="233" t="s">
        <v>402</v>
      </c>
      <c r="G333" s="234" t="s">
        <v>405</v>
      </c>
      <c r="H333" s="235">
        <v>1</v>
      </c>
      <c r="I333" s="236"/>
      <c r="J333" s="235">
        <f>ROUND(I333*H333,0)</f>
        <v>0</v>
      </c>
      <c r="K333" s="233" t="s">
        <v>128</v>
      </c>
      <c r="L333" s="44"/>
      <c r="M333" s="237" t="s">
        <v>1</v>
      </c>
      <c r="N333" s="238" t="s">
        <v>41</v>
      </c>
      <c r="O333" s="91"/>
      <c r="P333" s="239">
        <f>O333*H333</f>
        <v>0</v>
      </c>
      <c r="Q333" s="239">
        <v>0</v>
      </c>
      <c r="R333" s="239">
        <f>Q333*H333</f>
        <v>0</v>
      </c>
      <c r="S333" s="239">
        <v>0</v>
      </c>
      <c r="T333" s="240">
        <f>S333*H333</f>
        <v>0</v>
      </c>
      <c r="U333" s="38"/>
      <c r="V333" s="38"/>
      <c r="W333" s="38"/>
      <c r="X333" s="38"/>
      <c r="Y333" s="38"/>
      <c r="Z333" s="38"/>
      <c r="AA333" s="38"/>
      <c r="AB333" s="38"/>
      <c r="AC333" s="38"/>
      <c r="AD333" s="38"/>
      <c r="AE333" s="38"/>
      <c r="AR333" s="241" t="s">
        <v>397</v>
      </c>
      <c r="AT333" s="241" t="s">
        <v>124</v>
      </c>
      <c r="AU333" s="241" t="s">
        <v>85</v>
      </c>
      <c r="AY333" s="17" t="s">
        <v>122</v>
      </c>
      <c r="BE333" s="242">
        <f>IF(N333="základní",J333,0)</f>
        <v>0</v>
      </c>
      <c r="BF333" s="242">
        <f>IF(N333="snížená",J333,0)</f>
        <v>0</v>
      </c>
      <c r="BG333" s="242">
        <f>IF(N333="zákl. přenesená",J333,0)</f>
        <v>0</v>
      </c>
      <c r="BH333" s="242">
        <f>IF(N333="sníž. přenesená",J333,0)</f>
        <v>0</v>
      </c>
      <c r="BI333" s="242">
        <f>IF(N333="nulová",J333,0)</f>
        <v>0</v>
      </c>
      <c r="BJ333" s="17" t="s">
        <v>8</v>
      </c>
      <c r="BK333" s="242">
        <f>ROUND(I333*H333,0)</f>
        <v>0</v>
      </c>
      <c r="BL333" s="17" t="s">
        <v>397</v>
      </c>
      <c r="BM333" s="241" t="s">
        <v>406</v>
      </c>
    </row>
    <row r="334" s="2" customFormat="1">
      <c r="A334" s="38"/>
      <c r="B334" s="39"/>
      <c r="C334" s="40"/>
      <c r="D334" s="243" t="s">
        <v>131</v>
      </c>
      <c r="E334" s="40"/>
      <c r="F334" s="244" t="s">
        <v>402</v>
      </c>
      <c r="G334" s="40"/>
      <c r="H334" s="40"/>
      <c r="I334" s="140"/>
      <c r="J334" s="40"/>
      <c r="K334" s="40"/>
      <c r="L334" s="44"/>
      <c r="M334" s="245"/>
      <c r="N334" s="246"/>
      <c r="O334" s="91"/>
      <c r="P334" s="91"/>
      <c r="Q334" s="91"/>
      <c r="R334" s="91"/>
      <c r="S334" s="91"/>
      <c r="T334" s="92"/>
      <c r="U334" s="38"/>
      <c r="V334" s="38"/>
      <c r="W334" s="38"/>
      <c r="X334" s="38"/>
      <c r="Y334" s="38"/>
      <c r="Z334" s="38"/>
      <c r="AA334" s="38"/>
      <c r="AB334" s="38"/>
      <c r="AC334" s="38"/>
      <c r="AD334" s="38"/>
      <c r="AE334" s="38"/>
      <c r="AT334" s="17" t="s">
        <v>131</v>
      </c>
      <c r="AU334" s="17" t="s">
        <v>85</v>
      </c>
    </row>
    <row r="335" s="2" customFormat="1" ht="16.5" customHeight="1">
      <c r="A335" s="38"/>
      <c r="B335" s="39"/>
      <c r="C335" s="231" t="s">
        <v>407</v>
      </c>
      <c r="D335" s="231" t="s">
        <v>124</v>
      </c>
      <c r="E335" s="232" t="s">
        <v>408</v>
      </c>
      <c r="F335" s="233" t="s">
        <v>409</v>
      </c>
      <c r="G335" s="234" t="s">
        <v>405</v>
      </c>
      <c r="H335" s="235">
        <v>1</v>
      </c>
      <c r="I335" s="236"/>
      <c r="J335" s="235">
        <f>ROUND(I335*H335,0)</f>
        <v>0</v>
      </c>
      <c r="K335" s="233" t="s">
        <v>1</v>
      </c>
      <c r="L335" s="44"/>
      <c r="M335" s="237" t="s">
        <v>1</v>
      </c>
      <c r="N335" s="238" t="s">
        <v>41</v>
      </c>
      <c r="O335" s="91"/>
      <c r="P335" s="239">
        <f>O335*H335</f>
        <v>0</v>
      </c>
      <c r="Q335" s="239">
        <v>0</v>
      </c>
      <c r="R335" s="239">
        <f>Q335*H335</f>
        <v>0</v>
      </c>
      <c r="S335" s="239">
        <v>0</v>
      </c>
      <c r="T335" s="240">
        <f>S335*H335</f>
        <v>0</v>
      </c>
      <c r="U335" s="38"/>
      <c r="V335" s="38"/>
      <c r="W335" s="38"/>
      <c r="X335" s="38"/>
      <c r="Y335" s="38"/>
      <c r="Z335" s="38"/>
      <c r="AA335" s="38"/>
      <c r="AB335" s="38"/>
      <c r="AC335" s="38"/>
      <c r="AD335" s="38"/>
      <c r="AE335" s="38"/>
      <c r="AR335" s="241" t="s">
        <v>397</v>
      </c>
      <c r="AT335" s="241" t="s">
        <v>124</v>
      </c>
      <c r="AU335" s="241" t="s">
        <v>85</v>
      </c>
      <c r="AY335" s="17" t="s">
        <v>122</v>
      </c>
      <c r="BE335" s="242">
        <f>IF(N335="základní",J335,0)</f>
        <v>0</v>
      </c>
      <c r="BF335" s="242">
        <f>IF(N335="snížená",J335,0)</f>
        <v>0</v>
      </c>
      <c r="BG335" s="242">
        <f>IF(N335="zákl. přenesená",J335,0)</f>
        <v>0</v>
      </c>
      <c r="BH335" s="242">
        <f>IF(N335="sníž. přenesená",J335,0)</f>
        <v>0</v>
      </c>
      <c r="BI335" s="242">
        <f>IF(N335="nulová",J335,0)</f>
        <v>0</v>
      </c>
      <c r="BJ335" s="17" t="s">
        <v>8</v>
      </c>
      <c r="BK335" s="242">
        <f>ROUND(I335*H335,0)</f>
        <v>0</v>
      </c>
      <c r="BL335" s="17" t="s">
        <v>397</v>
      </c>
      <c r="BM335" s="241" t="s">
        <v>410</v>
      </c>
    </row>
    <row r="336" s="2" customFormat="1">
      <c r="A336" s="38"/>
      <c r="B336" s="39"/>
      <c r="C336" s="40"/>
      <c r="D336" s="243" t="s">
        <v>131</v>
      </c>
      <c r="E336" s="40"/>
      <c r="F336" s="244" t="s">
        <v>409</v>
      </c>
      <c r="G336" s="40"/>
      <c r="H336" s="40"/>
      <c r="I336" s="140"/>
      <c r="J336" s="40"/>
      <c r="K336" s="40"/>
      <c r="L336" s="44"/>
      <c r="M336" s="289"/>
      <c r="N336" s="290"/>
      <c r="O336" s="291"/>
      <c r="P336" s="291"/>
      <c r="Q336" s="291"/>
      <c r="R336" s="291"/>
      <c r="S336" s="291"/>
      <c r="T336" s="292"/>
      <c r="U336" s="38"/>
      <c r="V336" s="38"/>
      <c r="W336" s="38"/>
      <c r="X336" s="38"/>
      <c r="Y336" s="38"/>
      <c r="Z336" s="38"/>
      <c r="AA336" s="38"/>
      <c r="AB336" s="38"/>
      <c r="AC336" s="38"/>
      <c r="AD336" s="38"/>
      <c r="AE336" s="38"/>
      <c r="AT336" s="17" t="s">
        <v>131</v>
      </c>
      <c r="AU336" s="17" t="s">
        <v>85</v>
      </c>
    </row>
    <row r="337" s="2" customFormat="1" ht="6.96" customHeight="1">
      <c r="A337" s="38"/>
      <c r="B337" s="66"/>
      <c r="C337" s="67"/>
      <c r="D337" s="67"/>
      <c r="E337" s="67"/>
      <c r="F337" s="67"/>
      <c r="G337" s="67"/>
      <c r="H337" s="67"/>
      <c r="I337" s="179"/>
      <c r="J337" s="67"/>
      <c r="K337" s="67"/>
      <c r="L337" s="44"/>
      <c r="M337" s="38"/>
      <c r="O337" s="38"/>
      <c r="P337" s="38"/>
      <c r="Q337" s="38"/>
      <c r="R337" s="38"/>
      <c r="S337" s="38"/>
      <c r="T337" s="38"/>
      <c r="U337" s="38"/>
      <c r="V337" s="38"/>
      <c r="W337" s="38"/>
      <c r="X337" s="38"/>
      <c r="Y337" s="38"/>
      <c r="Z337" s="38"/>
      <c r="AA337" s="38"/>
      <c r="AB337" s="38"/>
      <c r="AC337" s="38"/>
      <c r="AD337" s="38"/>
      <c r="AE337" s="38"/>
    </row>
  </sheetData>
  <sheetProtection sheet="1" autoFilter="0" formatColumns="0" formatRows="0" objects="1" scenarios="1" spinCount="100000" saltValue="icAwhGMpqqMvhOQgl3rfb8T+Oi/K1cc8uFF3W/U/wuDLc6GgamdxTYWGR52eqo/8uPqsm0VxAv6lIpVyIMN+uw==" hashValue="+O6nSxj56BH1KZga7UAWv/rHFnPJZ0nL5cFdGBOOO/x7iH0Y6Pa6naRhJ5N8SI9p3LibHhMZseivv3qUE906ag==" algorithmName="SHA-512" password="CC35"/>
  <autoFilter ref="C128:K336"/>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Core5\lukes</dc:creator>
  <cp:lastModifiedBy>Core5\lukes</cp:lastModifiedBy>
  <dcterms:created xsi:type="dcterms:W3CDTF">2020-02-11T16:26:49Z</dcterms:created>
  <dcterms:modified xsi:type="dcterms:W3CDTF">2020-02-11T16:26:52Z</dcterms:modified>
</cp:coreProperties>
</file>