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konstr..." sheetId="2" r:id="rId2"/>
    <sheet name="SO 001 - Demolice" sheetId="3" r:id="rId3"/>
    <sheet name="SO 002 - Kácení" sheetId="4" r:id="rId4"/>
    <sheet name="SO 170 - Provizorní trasa" sheetId="5" r:id="rId5"/>
    <sheet name="SO 191.1 - DIO pro vozidl..." sheetId="6" r:id="rId6"/>
    <sheet name="SO 191.2 - DIO pro vozidl..." sheetId="7" r:id="rId7"/>
    <sheet name="SO 201 - Rekonstrukce mos...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stavby'!$C$42:$AQ$62</definedName>
    <definedName name="_xlnm._FilterDatabase" localSheetId="1" hidden="1">'SO 000 - Všeobecné konstr...'!$C$79:$K$99</definedName>
    <definedName name="_xlnm.Print_Area" localSheetId="1">'SO 000 - Všeobecné konstr...'!$C$4:$J$39,'SO 000 - Všeobecné konstr...'!$C$45:$J$61,'SO 000 - Všeobecné konstr...'!$C$67:$K$99</definedName>
    <definedName name="_xlnm._FilterDatabase" localSheetId="2" hidden="1">'SO 001 - Demolice'!$C$84:$K$145</definedName>
    <definedName name="_xlnm.Print_Area" localSheetId="2">'SO 001 - Demolice'!$C$4:$J$39,'SO 001 - Demolice'!$C$45:$J$66,'SO 001 - Demolice'!$C$72:$K$145</definedName>
    <definedName name="_xlnm._FilterDatabase" localSheetId="3" hidden="1">'SO 002 - Kácení'!$C$80:$K$93</definedName>
    <definedName name="_xlnm.Print_Area" localSheetId="3">'SO 002 - Kácení'!$C$4:$J$39,'SO 002 - Kácení'!$C$45:$J$62,'SO 002 - Kácení'!$C$68:$K$93</definedName>
    <definedName name="_xlnm._FilterDatabase" localSheetId="4" hidden="1">'SO 170 - Provizorní trasa'!$C$84:$K$116</definedName>
    <definedName name="_xlnm.Print_Area" localSheetId="4">'SO 170 - Provizorní trasa'!$C$4:$J$39,'SO 170 - Provizorní trasa'!$C$45:$J$66,'SO 170 - Provizorní trasa'!$C$72:$K$116</definedName>
    <definedName name="_xlnm._FilterDatabase" localSheetId="5" hidden="1">'SO 191.1 - DIO pro vozidl...'!$C$79:$K$130</definedName>
    <definedName name="_xlnm.Print_Area" localSheetId="5">'SO 191.1 - DIO pro vozidl...'!$C$4:$J$39,'SO 191.1 - DIO pro vozidl...'!$C$45:$J$61,'SO 191.1 - DIO pro vozidl...'!$C$67:$K$130</definedName>
    <definedName name="_xlnm._FilterDatabase" localSheetId="6" hidden="1">'SO 191.2 - DIO pro vozidl...'!$C$79:$K$101</definedName>
    <definedName name="_xlnm.Print_Area" localSheetId="6">'SO 191.2 - DIO pro vozidl...'!$C$4:$J$39,'SO 191.2 - DIO pro vozidl...'!$C$45:$J$61,'SO 191.2 - DIO pro vozidl...'!$C$67:$K$101</definedName>
    <definedName name="_xlnm._FilterDatabase" localSheetId="7" hidden="1">'SO 201 - Rekonstrukce mos...'!$C$91:$K$363</definedName>
    <definedName name="_xlnm.Print_Area" localSheetId="7">'SO 201 - Rekonstrukce mos...'!$C$4:$J$39,'SO 201 - Rekonstrukce mos...'!$C$45:$J$73,'SO 201 - Rekonstrukce mos...'!$C$79:$K$363</definedName>
    <definedName name="_xlnm.Print_Area" localSheetId="8">'Seznam figur'!$C$4:$G$75</definedName>
    <definedName name="_xlnm.Print_Area" localSheetId="9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000 - Všeobecné konstr...'!$79:$79</definedName>
    <definedName name="_xlnm.Print_Titles" localSheetId="2">'SO 001 - Demolice'!$84:$84</definedName>
    <definedName name="_xlnm.Print_Titles" localSheetId="3">'SO 002 - Kácení'!$80:$80</definedName>
    <definedName name="_xlnm.Print_Titles" localSheetId="4">'SO 170 - Provizorní trasa'!$84:$84</definedName>
    <definedName name="_xlnm.Print_Titles" localSheetId="5">'SO 191.1 - DIO pro vozidl...'!$79:$79</definedName>
    <definedName name="_xlnm.Print_Titles" localSheetId="6">'SO 191.2 - DIO pro vozidl...'!$79:$79</definedName>
    <definedName name="_xlnm.Print_Titles" localSheetId="7">'SO 201 - Rekonstrukce mos...'!$91:$91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<sst xmlns="http://schemas.openxmlformats.org/spreadsheetml/2006/main" count="6873" uniqueCount="1270">
  <si>
    <t>Export Komplet</t>
  </si>
  <si>
    <t>VZ</t>
  </si>
  <si>
    <t>2.0</t>
  </si>
  <si>
    <t>ZAMOK</t>
  </si>
  <si>
    <t>False</t>
  </si>
  <si>
    <t>{e8653374-69a9-4eb2-96cf-d607b279dee4}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</si>
  <si>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</si>
  <si>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</si>
  <si>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</si>
  <si>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</si>
  <si>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</si>
  <si>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</si>
  <si>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</si>
  <si>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</si>
  <si>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119118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</si>
  <si>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</si>
  <si>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</si>
  <si>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ev. č. 235-004 Drahoňův Újezd</t>
  </si>
  <si>
    <t>KSO:</t>
  </si>
  <si>
    <t/>
  </si>
  <si>
    <t>CC-CZ:</t>
  </si>
  <si>
    <t>Místo:</t>
  </si>
  <si>
    <t xml:space="preserve"> </t>
  </si>
  <si>
    <t>Datum:</t>
  </si>
  <si>
    <t>28. 1. 2020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</si>
  <si>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</si>
  <si>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</si>
  <si>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</si>
  <si>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</si>
  <si>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</si>
  <si>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</si>
  <si>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</si>
  <si>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</si>
  <si>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</si>
  <si>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</si>
  <si>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</si>
  <si>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</si>
  <si>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</si>
  <si>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</si>
  <si>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</si>
  <si>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</si>
  <si>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</si>
  <si>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</si>
  <si>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</si>
  <si>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</si>
  <si>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</si>
  <si>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</si>
  <si>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</si>
  <si>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</si>
  <si>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</si>
  <si>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</si>
  <si>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</si>
  <si>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</si>
  <si>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</si>
  <si>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</si>
  <si>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</si>
  <si>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</si>
  <si>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</si>
  <si>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</si>
  <si>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</si>
  <si>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</si>
  <si>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</si>
  <si>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</si>
  <si>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</si>
  <si>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</si>
  <si>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</si>
  <si>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</si>
  <si>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</si>
  <si>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</si>
  <si>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</si>
  <si>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</si>
  <si>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</si>
  <si>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</si>
  <si>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</si>
  <si>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</si>
  <si>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konstrukce a práce</t>
  </si>
  <si>
    <t>STA</t>
  </si>
  <si>
    <t>1</t>
  </si>
  <si>
    <t>{5bbfa97a-b853-425e-b41e-0b3ef4e2fdda}</t>
  </si>
  <si>
    <t>-1</t>
  </si>
  <si>
    <t>SO 001</t>
  </si>
  <si>
    <t>Demolice</t>
  </si>
  <si>
    <t>{4dc87028-80d4-40b0-837f-95767e4e2063}</t>
  </si>
  <si>
    <t>2</t>
  </si>
  <si>
    <t>SO 002</t>
  </si>
  <si>
    <t>Kácení</t>
  </si>
  <si>
    <t>{ad041094-c8d9-47ad-8983-289a10be25ea}</t>
  </si>
  <si>
    <t>SO 170</t>
  </si>
  <si>
    <t>Provizorní trasa</t>
  </si>
  <si>
    <t>{cc82328c-a055-4df8-892b-6a1518b6c652}</t>
  </si>
  <si>
    <t>SO 191.1</t>
  </si>
  <si>
    <t>DIO pro vozidla do 3,5 t a BUS</t>
  </si>
  <si>
    <t>{a8c3e12d-ddb2-4be7-9033-36c96604a185}</t>
  </si>
  <si>
    <t>SO 191.2</t>
  </si>
  <si>
    <t>DIO pro vozidla nad 3,5 t</t>
  </si>
  <si>
    <t>{c3a6ee75-0750-4dea-b6ff-9346feedf8ef}</t>
  </si>
  <si>
    <t>SO 201</t>
  </si>
  <si>
    <t>Rekonstrukce mostu ev. č. 235-004 Drahoňův Újezd</t>
  </si>
  <si>
    <t>{7d6417ce-fc45-418e-9151-577c9e4d168f}</t>
  </si>
  <si>
    <t>KRYCÍ LIST SOUPISU PRACÍ</t>
  </si>
  <si>
    <t>Objekt:</t>
  </si>
  <si>
    <t>SO 000 - Všeobecné konstrukce a práce</t>
  </si>
  <si>
    <t>REKAPITULACE ČLENĚNÍ SOUPISU PRACÍ</t>
  </si>
  <si>
    <t>Kód dílu - Popis</t>
  </si>
  <si>
    <t>Cena celkem [CZK]</t>
  </si>
  <si>
    <t>0 - Všeobecné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</si>
  <si>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</si>
  <si>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</si>
  <si>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</si>
  <si>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</si>
  <si>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</si>
  <si>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</si>
  <si>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</si>
  <si>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</si>
  <si>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</si>
  <si>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</si>
  <si>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</si>
  <si>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</si>
  <si>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</si>
  <si>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</si>
  <si>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</si>
  <si>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02811</t>
  </si>
  <si>
    <t>PRŮZKUMNÉ PRÁCE GEOTECHNICKÉ NA POVRCHU</t>
  </si>
  <si>
    <t>KPL</t>
  </si>
  <si>
    <t>2018_OTSKP</t>
  </si>
  <si>
    <t>4</t>
  </si>
  <si>
    <t>-1719834902</t>
  </si>
  <si>
    <t>02841</t>
  </si>
  <si>
    <t>PRŮZKUMNÉ PRÁCE ŽIVOTNÍHO PROSTŘEDÍ NA POVRCHU</t>
  </si>
  <si>
    <t>-290826377</t>
  </si>
  <si>
    <t>P</t>
  </si>
  <si>
    <t>Poznámka k položce:
dendrologický průzkum</t>
  </si>
  <si>
    <t>3</t>
  </si>
  <si>
    <t>02910.1</t>
  </si>
  <si>
    <t>OSTATNÍ POŽADAVKY - ZEMĚMĚŘIČSKÁ MĚŘENÍ</t>
  </si>
  <si>
    <t>KČ</t>
  </si>
  <si>
    <t>-1886656656</t>
  </si>
  <si>
    <t>Poznámka k položce:
geometrický plán v počtu 15 ks</t>
  </si>
  <si>
    <t>02910.2</t>
  </si>
  <si>
    <t>-957190853</t>
  </si>
  <si>
    <t>Poznámka k položce:
zaměření skutečného provedení stavby, geodetické práce během výstavby</t>
  </si>
  <si>
    <t>5</t>
  </si>
  <si>
    <t>02930</t>
  </si>
  <si>
    <t>OSTATNÍ POŽADAVKY - UMĚLECKÁ DÍLA</t>
  </si>
  <si>
    <t>441266796</t>
  </si>
  <si>
    <t>Poznámka k položce:
pamětní deska</t>
  </si>
  <si>
    <t>6</t>
  </si>
  <si>
    <t>029412</t>
  </si>
  <si>
    <t>OSTATNÍ POŽADAVKY - VYPRACOVÁNÍ MOSTNÍHO LISTU</t>
  </si>
  <si>
    <t>KUS</t>
  </si>
  <si>
    <t>-505406311</t>
  </si>
  <si>
    <t>7</t>
  </si>
  <si>
    <t>02943</t>
  </si>
  <si>
    <t>OSTATNÍ POŽADAVKY - VYPRACOVÁNÍ RDS</t>
  </si>
  <si>
    <t>1180612531</t>
  </si>
  <si>
    <t>8</t>
  </si>
  <si>
    <t>02944</t>
  </si>
  <si>
    <t>OSTAT POŽADAVKY - DOKUMENTACE SKUTEČ PROVEDENÍ V DIGIT FORMĚ</t>
  </si>
  <si>
    <t>-1451863281</t>
  </si>
  <si>
    <t>Poznámka k položce:
vypracování DSPS - 4 paré pro potřeby objednatele</t>
  </si>
  <si>
    <t>9</t>
  </si>
  <si>
    <t>02953</t>
  </si>
  <si>
    <t>OSTATNÍ POŽADAVKY - HLAVNÍ MOSTNÍ PROHLÍDKA</t>
  </si>
  <si>
    <t>568915228</t>
  </si>
  <si>
    <t>10</t>
  </si>
  <si>
    <t>02960</t>
  </si>
  <si>
    <t>OSTATNÍ POŽADAVKY - ODBORNÝ DOZOR</t>
  </si>
  <si>
    <t>45084776</t>
  </si>
  <si>
    <t>Poznámka k položce:
zajištění geologa, geotechnika 
se souhlasem investora</t>
  </si>
  <si>
    <t>11</t>
  </si>
  <si>
    <t>02991</t>
  </si>
  <si>
    <t>OSTATNÍ POŽADAVKY - INFORMAČNÍ TABULE</t>
  </si>
  <si>
    <t>-196389571</t>
  </si>
  <si>
    <t>12</t>
  </si>
  <si>
    <t>03100</t>
  </si>
  <si>
    <t>ZAŘÍZENÍ STAVENIŠTĚ - ZŘÍZENÍ, PROVOZ, DEMONTÁŽ</t>
  </si>
  <si>
    <t>-709592027</t>
  </si>
  <si>
    <t>SO 001 - Demolice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</si>
  <si>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</si>
  <si>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</si>
  <si>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</si>
  <si>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</si>
  <si>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</si>
  <si>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</si>
  <si>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</si>
  <si>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</si>
  <si>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</si>
  <si>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113107246</t>
  </si>
  <si>
    <t>Odstranění podkladů nebo krytů strojně plochy jednotlivě přes 200 m2 s přemístěním hmot na skládku na vzdálenost do 20 m nebo s naložením na dopravní prostředek živičných, o tl. vrstvy přes 250 do 300 mm</t>
  </si>
  <si>
    <t>m2</t>
  </si>
  <si>
    <t>CS ÚRS 2020 01</t>
  </si>
  <si>
    <t>-1558545866</t>
  </si>
  <si>
    <t>VV</t>
  </si>
  <si>
    <t>"nová konstrukce" 5,7*65,5</t>
  </si>
  <si>
    <t>113154124</t>
  </si>
  <si>
    <t>Frézování živičného podkladu nebo krytu s naložením na dopravní prostředek plochy do 500 m2 bez překážek v trase pruhu šířky přes 0,5 m do 1 m, tloušťky vrstvy 100 mm</t>
  </si>
  <si>
    <t>-634506842</t>
  </si>
  <si>
    <t>Poznámka k položce:
materiál bude odkoupen zhotovitelem viz zadávací dokumentace</t>
  </si>
  <si>
    <t>"oprava vozovky" 7,0*(23,0+21,0)</t>
  </si>
  <si>
    <t>Součet</t>
  </si>
  <si>
    <t>115101201</t>
  </si>
  <si>
    <t>Čerpání vody na dopravní výšku do 10 m s uvažovaným průměrným přítokem do 500 l/min</t>
  </si>
  <si>
    <t>hod</t>
  </si>
  <si>
    <t>2083552000</t>
  </si>
  <si>
    <t>"uvažováno pro všechny  vrty v rámci čerpání" 10*7*16</t>
  </si>
  <si>
    <t>119002319R</t>
  </si>
  <si>
    <t>Pomocné konstrukce při zabezpečení výkopu - odstranění - ochrana potoka</t>
  </si>
  <si>
    <t>R-položka</t>
  </si>
  <si>
    <t>-1479922266</t>
  </si>
  <si>
    <t>119002318R</t>
  </si>
  <si>
    <t>Pomocné konstrukce při zabezpečení výkopu - zřízení - ochrana potoka</t>
  </si>
  <si>
    <t>-1489809461</t>
  </si>
  <si>
    <t>3,2*12,0</t>
  </si>
  <si>
    <t>121151123</t>
  </si>
  <si>
    <t>Sejmutí ornice strojně při souvislé ploše přes 500 m2, tl. vrstvy do 200 mm</t>
  </si>
  <si>
    <t>-1909674686</t>
  </si>
  <si>
    <t>131351206</t>
  </si>
  <si>
    <t>Hloubení zapažených jam a zářezů strojně s urovnáním dna do předepsaného profilu a spádu v hornině třídy těžitelnosti II skupiny 4 přes 1 000 do 5 000 m3</t>
  </si>
  <si>
    <t>m3</t>
  </si>
  <si>
    <t>883684777</t>
  </si>
  <si>
    <t>91,0*17,0</t>
  </si>
  <si>
    <t>151301202</t>
  </si>
  <si>
    <t>Zřízení pažení stěn výkopu bez rozepření nebo vzepření hnané, hloubky do 8 m</t>
  </si>
  <si>
    <t>571902202</t>
  </si>
  <si>
    <t>(36,0+6,0+31,0+36,0)*7,0</t>
  </si>
  <si>
    <t>151301212</t>
  </si>
  <si>
    <t>Odstranění pažení stěn výkopu bez rozepření nebo vzepření s uložením pažin na vzdálenost do 3 m od okraje výkopu hnané, hloubky do 8 m</t>
  </si>
  <si>
    <t>-1237505994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</si>
  <si>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</si>
  <si>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</si>
  <si>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-399760123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</si>
  <si>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</si>
  <si>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</si>
  <si>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275901897</t>
  </si>
  <si>
    <t>1547*9 'Přepočtené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</si>
  <si>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</si>
  <si>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</si>
  <si>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t</t>
  </si>
  <si>
    <t>-1686956286</t>
  </si>
  <si>
    <t>1547,000*1,9</t>
  </si>
  <si>
    <t>13</t>
  </si>
  <si>
    <t>171251201</t>
  </si>
  <si>
    <t>Uložení sypaniny na skládky nebo meziskládky bez hutnění s upravením uložené sypaniny do předepsaného tvaru</t>
  </si>
  <si>
    <t>-1115819759</t>
  </si>
  <si>
    <t>14</t>
  </si>
  <si>
    <t>174151101</t>
  </si>
  <si>
    <t>Zásyp sypaninou z jakékoliv horniny strojně s uložením výkopku ve vrstvách se zhutněním jam, šachet, rýh nebo kolem objektů v těchto vykopávkách - vč. vhodného materiálu</t>
  </si>
  <si>
    <t>74384306</t>
  </si>
  <si>
    <t>"zpětný zásyp do úrovně pažení" 2*11,1*9,9</t>
  </si>
  <si>
    <t>18481R</t>
  </si>
  <si>
    <t>Ochrana stromů bedněním</t>
  </si>
  <si>
    <t>-661245572</t>
  </si>
  <si>
    <t>5*4,0*3,0</t>
  </si>
  <si>
    <t>Zakládání</t>
  </si>
  <si>
    <t>16</t>
  </si>
  <si>
    <t>225511112</t>
  </si>
  <si>
    <t>Maloprofilové vrty jádrové průměru přes 195 do 245 mm do úklonu 45° v hl 0 až 25 m v hornině tř. I a II</t>
  </si>
  <si>
    <t>m</t>
  </si>
  <si>
    <t>-691165371</t>
  </si>
  <si>
    <t>"vrt pro čerpání vody" 6*2,0</t>
  </si>
  <si>
    <t>Ostatní konstrukce a práce, bourání</t>
  </si>
  <si>
    <t>17</t>
  </si>
  <si>
    <t>961041211</t>
  </si>
  <si>
    <t>Bourání mostních konstrukcí základů z prostého betonu</t>
  </si>
  <si>
    <t>1765542725</t>
  </si>
  <si>
    <t>2*1,5*7,8</t>
  </si>
  <si>
    <t>18</t>
  </si>
  <si>
    <t>962021112</t>
  </si>
  <si>
    <t>Bourání mostních konstrukcí zdiva a pilířů z kamene nebo cihel</t>
  </si>
  <si>
    <t>-588186442</t>
  </si>
  <si>
    <t>"spodní stavba" 2*1,4*7,4+2*1,4*7,4</t>
  </si>
  <si>
    <t>19</t>
  </si>
  <si>
    <t>963021112</t>
  </si>
  <si>
    <t>Bourání mostních konstrukcí nosných konstrukcí z kamene nebo cihel</t>
  </si>
  <si>
    <t>-1171602519</t>
  </si>
  <si>
    <t>"klenba" 13,5*7,3</t>
  </si>
  <si>
    <t>"poprsní zdi" 2*1,4*20,7</t>
  </si>
  <si>
    <t>20</t>
  </si>
  <si>
    <t>963041211</t>
  </si>
  <si>
    <t>Bourání mostních konstrukcí nosných konstrukcí z prostého betonu</t>
  </si>
  <si>
    <t>1749456153</t>
  </si>
  <si>
    <t>"klenba" 3,5*7,3</t>
  </si>
  <si>
    <t>"poprsní zdi" 2*70,0*0,3</t>
  </si>
  <si>
    <t>966075211</t>
  </si>
  <si>
    <t>Demontáž částí ocelového zábradlí mostů svařovaného nebo šroubovaného, hmotnosti do 50 kg</t>
  </si>
  <si>
    <t>kg</t>
  </si>
  <si>
    <t>1364509173</t>
  </si>
  <si>
    <t>"odhad" 2*50</t>
  </si>
  <si>
    <t>997</t>
  </si>
  <si>
    <t>Přesun sutě</t>
  </si>
  <si>
    <t>22</t>
  </si>
  <si>
    <t>997013863</t>
  </si>
  <si>
    <t>Poplatek za uložení stavebního odpadu na recyklační skládce (skládkovné) cihelného zatříděného do Katalogu odpadů pod kódem 17 01 02</t>
  </si>
  <si>
    <t>1748308113</t>
  </si>
  <si>
    <t>23</t>
  </si>
  <si>
    <t>997221551</t>
  </si>
  <si>
    <t>Vodorovná doprava suti bez naložení, ale se složením a s hrubým urovnáním ze sypkých materiálů, na vzdálenost do 1 km</t>
  </si>
  <si>
    <t>1953428274</t>
  </si>
  <si>
    <t>24</t>
  </si>
  <si>
    <t>997221559</t>
  </si>
  <si>
    <t>Vodorovná doprava suti bez naložení, ale se složením a s hrubým urovnáním Příplatek k ceně za každý další i započatý 1 km přes 1 km</t>
  </si>
  <si>
    <t>1405869751</t>
  </si>
  <si>
    <t>1132,216*19 'Přepočtené koeficientem množství</t>
  </si>
  <si>
    <t>25</t>
  </si>
  <si>
    <t>997221861</t>
  </si>
  <si>
    <t>Poplatek za uložení stavebního odpadu na recyklační skládce (skládkovné) z prostého betonu zatříděného do Katalogu odpadů pod kódem 17 01 01</t>
  </si>
  <si>
    <t>-1931755396</t>
  </si>
  <si>
    <t>26</t>
  </si>
  <si>
    <t>997221875</t>
  </si>
  <si>
    <t>Poplatek za uložení stavebního odpadu na recyklační skládce (skládkovné) asfaltového bez obsahu dehtu zatříděného do Katalogu odpadů pod kódem 17 03 02</t>
  </si>
  <si>
    <t>-1310146501</t>
  </si>
  <si>
    <t>998</t>
  </si>
  <si>
    <t>Přesun hmot</t>
  </si>
  <si>
    <t>27</t>
  </si>
  <si>
    <t>998225111</t>
  </si>
  <si>
    <t>Přesun hmot pro komunikace s krytem z kameniva, monolitickým betonovým nebo živičným dopravní vzdálenost do 200 m jakékoliv délky objektu</t>
  </si>
  <si>
    <t>-1359379530</t>
  </si>
  <si>
    <t>28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</si>
  <si>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</si>
  <si>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</si>
  <si>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646730003</t>
  </si>
  <si>
    <t>29</t>
  </si>
  <si>
    <t>998225195</t>
  </si>
  <si>
    <t>Přesun hmot pro komunikace s krytem z kameniva, monolitickým betonovým nebo živičným Příplatek k ceně za zvětšený přesun přes vymezenou největší dopravní vzdálenost za každých dalších 5000 m přes 5000 m</t>
  </si>
  <si>
    <t>-1241081382</t>
  </si>
  <si>
    <t>SO 002 - Kácení</t>
  </si>
  <si>
    <t>111251103</t>
  </si>
  <si>
    <t>Odstranění křovin a stromů s odstraněním kořenů strojně průměru kmene do 100 mm v rovině nebo ve svahu sklonu terénu do 1:5, při celkové ploše přes 500 m2</t>
  </si>
  <si>
    <t>-1795124070</t>
  </si>
  <si>
    <t>122+911+71+778+419</t>
  </si>
  <si>
    <t>112101101</t>
  </si>
  <si>
    <t>Odstranění stromů s odřezáním kmene a s odvětvením listnatých, průměru kmene přes 100 do 300 mm</t>
  </si>
  <si>
    <t>kus</t>
  </si>
  <si>
    <t>1799035110</t>
  </si>
  <si>
    <t>4+1+1+6</t>
  </si>
  <si>
    <t>112101102</t>
  </si>
  <si>
    <t>Odstranění stromů s odřezáním kmene a s odvětvením listnatých, průměru kmene přes 300 do 500 mm</t>
  </si>
  <si>
    <t>-847418358</t>
  </si>
  <si>
    <t>6+2+2</t>
  </si>
  <si>
    <t>112251101</t>
  </si>
  <si>
    <t>Odstranění pařezů strojně s jejich vykopáním, vytrháním nebo odstřelením průměru přes 100 do 300 mm</t>
  </si>
  <si>
    <t>1628185700</t>
  </si>
  <si>
    <t>112251102</t>
  </si>
  <si>
    <t>Odstranění pařezů strojně s jejich vykopáním, vytrháním nebo odstřelením průměru přes 300 do 500 mm</t>
  </si>
  <si>
    <t>357022066</t>
  </si>
  <si>
    <t>SO 170 - Provizorní trasa</t>
  </si>
  <si>
    <t>OST - Ostatní</t>
  </si>
  <si>
    <t>113151111</t>
  </si>
  <si>
    <t>Rozebírání zpevněných ploch s přemístěním na skládku na vzdálenost do 20 m nebo s naložením na dopravní prostředek ze silničních panelů</t>
  </si>
  <si>
    <t>-235700247</t>
  </si>
  <si>
    <t>(55+48)*5,0</t>
  </si>
  <si>
    <t>113152111</t>
  </si>
  <si>
    <t>Odstranění podkladů zpevněných ploch s přemístěním na skládku na vzdálenost do 20 m nebo s naložením na dopravní prostředek z kameniva těženého</t>
  </si>
  <si>
    <t>1092826606</t>
  </si>
  <si>
    <t>515,000*0,1</t>
  </si>
  <si>
    <t>121151113</t>
  </si>
  <si>
    <t>Sejmutí ornice strojně při souvislé ploše přes 100 do 500 m2, tl. vrstvy do 200 mm</t>
  </si>
  <si>
    <t>-156587573</t>
  </si>
  <si>
    <t>171152119R</t>
  </si>
  <si>
    <t>Uložení sypaniny do zhutněných násypů pro silnice, dálnice a letiště s rozprostřením sypaniny ve vrstvách, s hrubým urovnáním a uzavřením povrchu násypu z hornin nesoudržných sypkých mimo aktivní zónu - vč. materiálu a odstranění</t>
  </si>
  <si>
    <t>2109196376</t>
  </si>
  <si>
    <t>632+743</t>
  </si>
  <si>
    <t>291111111</t>
  </si>
  <si>
    <t>Podklad pro zpevněné plochy s rozprostřením a s hutněním z kameniva drceného frakce 0 - 63 mm</t>
  </si>
  <si>
    <t>-1210193451</t>
  </si>
  <si>
    <t>291211111</t>
  </si>
  <si>
    <t>Zřízení zpevněné plochy ze silničních panelů osazených do lože tl. 50 mm z kameniva</t>
  </si>
  <si>
    <t>1384963752</t>
  </si>
  <si>
    <t>(55+48)*5,0+130*3,0</t>
  </si>
  <si>
    <t>M</t>
  </si>
  <si>
    <t>59381001</t>
  </si>
  <si>
    <t>panel silniční 3,00x1,20x0,15m</t>
  </si>
  <si>
    <t>-82865664</t>
  </si>
  <si>
    <t>905,0/(3*1,2)</t>
  </si>
  <si>
    <t>-458074599</t>
  </si>
  <si>
    <t>891590746</t>
  </si>
  <si>
    <t>265,225*19 'Přepočtené koeficientem množství</t>
  </si>
  <si>
    <t>998226011</t>
  </si>
  <si>
    <t>Přesun hmot pro pozemní komunikace a letiště s krytem montovaným ze silničních dílců ze železového nebo předpjatého betonu dopravní vzdálenost do 200 m jakékoliv délky objektu</t>
  </si>
  <si>
    <t>-1085061553</t>
  </si>
  <si>
    <t>998226094</t>
  </si>
  <si>
    <t>Přesun hmot pro pozemní komunikace a letiště s krytem montovaným ze silničních dílců ze železového nebo předpjatého betonu Příplatek k ceně za zvětšený přesun přes vymezenou největší dopravní vzdálenost do 5000 m</t>
  </si>
  <si>
    <t>435508635</t>
  </si>
  <si>
    <t>998226095</t>
  </si>
  <si>
    <t>Přesun hmot pro pozemní komunikace a letiště s krytem montovaným ze silničních dílců ze železového nebo předpjatého betonu Příplatek k ceně za zvětšený přesun přes vymezenou největší dopravní vzdálenost za každých dalších 5000 m přes 5000 m</t>
  </si>
  <si>
    <t>1671276860</t>
  </si>
  <si>
    <t>OST</t>
  </si>
  <si>
    <t>Ostatní</t>
  </si>
  <si>
    <t>027411R</t>
  </si>
  <si>
    <t>PROVIZORNÍ MOSTY - MONTÁŽ</t>
  </si>
  <si>
    <t>512</t>
  </si>
  <si>
    <t>1879194993</t>
  </si>
  <si>
    <t>Poznámka k položce:
vč. založení</t>
  </si>
  <si>
    <t>4,9*17,6</t>
  </si>
  <si>
    <t>027412R</t>
  </si>
  <si>
    <t>PROVIZORNÍ MOSTY - NÁJEMNÉ</t>
  </si>
  <si>
    <t>KPLMĚSÍC</t>
  </si>
  <si>
    <t>-1272525128</t>
  </si>
  <si>
    <t>027413R</t>
  </si>
  <si>
    <t>PROVIZORNÍ MOSTY - DEMONTÁŽ</t>
  </si>
  <si>
    <t>-1285528259</t>
  </si>
  <si>
    <t>B19</t>
  </si>
  <si>
    <t>2,5</t>
  </si>
  <si>
    <t>C19</t>
  </si>
  <si>
    <t>7,5</t>
  </si>
  <si>
    <t>D19</t>
  </si>
  <si>
    <t>B20</t>
  </si>
  <si>
    <t>C20</t>
  </si>
  <si>
    <t>D20</t>
  </si>
  <si>
    <t>SO 191.1 - DIO pro vozidla do 3,5 t a BUS</t>
  </si>
  <si>
    <t>9 - Ostatní konstrukce a práce</t>
  </si>
  <si>
    <t>Ostatní konstrukce a práce</t>
  </si>
  <si>
    <t>91228</t>
  </si>
  <si>
    <t>SMĚROVÉ SLOUPKY Z PLAST HMOT VČETNĚ ODRAZNÉHO PÁSKU</t>
  </si>
  <si>
    <t>2019_OTSKP</t>
  </si>
  <si>
    <t>-1360671233</t>
  </si>
  <si>
    <t>912289R</t>
  </si>
  <si>
    <t>SMĚROVÉ SLOUPKY Z PLAST HMOT - DEMONTÁŽ A ZPĚTNÁ MONTÁŽ</t>
  </si>
  <si>
    <t>1728501161</t>
  </si>
  <si>
    <t>91269R</t>
  </si>
  <si>
    <t>ODRAZKY NA SVODIDLA</t>
  </si>
  <si>
    <t>519210863</t>
  </si>
  <si>
    <t>914122</t>
  </si>
  <si>
    <t>DOPRAVNÍ ZNAČKY ZÁKLADNÍ VELIKOSTI OCELOVÉ FÓLIE TŘ 1 - MONTÁŽ S PŘEMÍSTĚNÍM</t>
  </si>
  <si>
    <t>-744680174</t>
  </si>
  <si>
    <t>914123</t>
  </si>
  <si>
    <t>DOPRAVNÍ ZNAČKY ZÁKLADNÍ VELIKOSTI OCELOVÉ FÓLIE TŘ 1 - DEMONTÁŽ</t>
  </si>
  <si>
    <t>1197149255</t>
  </si>
  <si>
    <t>914129</t>
  </si>
  <si>
    <t>DOPRAV ZNAČKY ZÁKLAD VEL OCEL FÓLIE TŘ 1 - NÁJEMNÉ</t>
  </si>
  <si>
    <t>KSDEN</t>
  </si>
  <si>
    <t>-987161752</t>
  </si>
  <si>
    <t>A8</t>
  </si>
  <si>
    <t>24*26*7</t>
  </si>
  <si>
    <t>914322</t>
  </si>
  <si>
    <t>DOPRAV ZNAČKY ZMENŠ VEL OCEL FÓLIE TŘ 1 - MONTÁŽ S PŘESUNEM</t>
  </si>
  <si>
    <t>-1272506161</t>
  </si>
  <si>
    <t>914323</t>
  </si>
  <si>
    <t>DOPRAV ZNAČKY ZMENŠ VEL OCEL FÓLIE TŘ 1 - DEMONTÁŽ</t>
  </si>
  <si>
    <t>993192400</t>
  </si>
  <si>
    <t>914329</t>
  </si>
  <si>
    <t>DOPRAV ZNAČKY ZMENŠ VEL OCEL FÓLIE TŘ 1 - NÁJEMNÉ</t>
  </si>
  <si>
    <t>-1273292018</t>
  </si>
  <si>
    <t>A6</t>
  </si>
  <si>
    <t>7*26*7</t>
  </si>
  <si>
    <t>914922</t>
  </si>
  <si>
    <t>SLOUPKY A STOJKY DZ Z OCEL TRUBEK DO PATKY MONTÁŽ S PŘESUNEM</t>
  </si>
  <si>
    <t>-256130634</t>
  </si>
  <si>
    <t>914923</t>
  </si>
  <si>
    <t>SLOUPKY A STOJKY DZ Z OCEL TRUBEK DO PATKY DEMONTÁŽ</t>
  </si>
  <si>
    <t>304163912</t>
  </si>
  <si>
    <t>914929</t>
  </si>
  <si>
    <t>SLOUPKY A STOJKY DZ Z OCEL TRUBEK DO PATKY NÁJEMNÉ</t>
  </si>
  <si>
    <t>377275780</t>
  </si>
  <si>
    <t>A15</t>
  </si>
  <si>
    <t>915221</t>
  </si>
  <si>
    <t>VODOR DOPRAV ZNAČ PLASTEM STRUKTURÁLNÍ NEHLUČNÉ - DOD A POKLÁDKA</t>
  </si>
  <si>
    <t>M2</t>
  </si>
  <si>
    <t>1043754232</t>
  </si>
  <si>
    <t>A30</t>
  </si>
  <si>
    <t>"V4:" 250*0,125</t>
  </si>
  <si>
    <t>915321</t>
  </si>
  <si>
    <t>VODOR DOPRAV ZNAČ Z FÓLIE DOČAS ODSTRANITEL - DOD A POKLÁDKA</t>
  </si>
  <si>
    <t>1035703498</t>
  </si>
  <si>
    <t>A19</t>
  </si>
  <si>
    <t>"V4: "60*0,125</t>
  </si>
  <si>
    <t>"V2b: "20*0,125</t>
  </si>
  <si>
    <t>"V1: "60*0,125</t>
  </si>
  <si>
    <t>"V5: "12*0,25</t>
  </si>
  <si>
    <t>E19</t>
  </si>
  <si>
    <t>"Celkem: "A19+B19+C19+D19</t>
  </si>
  <si>
    <t>915322</t>
  </si>
  <si>
    <t>VODOR DOPRAV ZNAČ Z FÓLIE DOČAS ODSTRANITEL - ODSTRANĚNÍ</t>
  </si>
  <si>
    <t>-1674298942</t>
  </si>
  <si>
    <t>A20</t>
  </si>
  <si>
    <t>E20</t>
  </si>
  <si>
    <t>"Celkem: "A20+B20+C20+D20</t>
  </si>
  <si>
    <t>916132</t>
  </si>
  <si>
    <t>DOPRAV SVĚTLO VÝSTRAŽ SOUPRAVA 5KS - MONTÁŽ S PŘESUNEM</t>
  </si>
  <si>
    <t>130703073</t>
  </si>
  <si>
    <t>916133</t>
  </si>
  <si>
    <t>DOPRAV SVĚTLO VÝSTRAŽ SOUPRAVA 5KS - DEMONTÁŽ</t>
  </si>
  <si>
    <t>-548495675</t>
  </si>
  <si>
    <t>916139</t>
  </si>
  <si>
    <t>DOPRAVNÍ SVĚTLO VÝSTRAŽNÉ SOUPRAVA 5 KUSŮ - NÁJEMNÉ</t>
  </si>
  <si>
    <t>-86513790</t>
  </si>
  <si>
    <t>A3</t>
  </si>
  <si>
    <t>3*26*7</t>
  </si>
  <si>
    <t>916152</t>
  </si>
  <si>
    <t>SEMAFOROVÁ PŘENOSNÁ SOUPRAVA - MONTÁŽ S PŘESUNEM</t>
  </si>
  <si>
    <t>537661292</t>
  </si>
  <si>
    <t>916153</t>
  </si>
  <si>
    <t>SEMAFOROVÁ PŘENOSNÁ SOUPRAVA - DEMONTÁŽ</t>
  </si>
  <si>
    <t>66898854</t>
  </si>
  <si>
    <t>916159</t>
  </si>
  <si>
    <t>SEMAFOROVÁ PŘENOSNÁ SOUPRAVA - NÁJEMNÉ</t>
  </si>
  <si>
    <t>352914243</t>
  </si>
  <si>
    <t>A26</t>
  </si>
  <si>
    <t>2*26*7</t>
  </si>
  <si>
    <t>916312</t>
  </si>
  <si>
    <t>DOPRAVNÍ ZÁBRANY Z2 S FÓLIÍ TŘ 1 - MONTÁŽ S PŘESUNEM</t>
  </si>
  <si>
    <t>-1964489520</t>
  </si>
  <si>
    <t>916313</t>
  </si>
  <si>
    <t>DOPRAVNÍ ZÁBRANY Z2 S FÓLIÍ TŘ 1 - DEMONTÁŽ</t>
  </si>
  <si>
    <t>-67434779</t>
  </si>
  <si>
    <t>916319</t>
  </si>
  <si>
    <t>DOPRAVNÍ ZÁBRANY Z2 - NÁJEMNÉ</t>
  </si>
  <si>
    <t>-470944365</t>
  </si>
  <si>
    <t>A12</t>
  </si>
  <si>
    <t>916352</t>
  </si>
  <si>
    <t>SMĚROVACÍ DESKY Z4 OBOUSTR S FÓLIÍ TŘ 1 - MONTÁŽ S PŘESUNEM</t>
  </si>
  <si>
    <t>2105599857</t>
  </si>
  <si>
    <t>916353</t>
  </si>
  <si>
    <t>SMĚROVACÍ DESKY Z4 OBOUSTR S FÓLIÍ TŘ 1 - DEMONTÁŽ</t>
  </si>
  <si>
    <t>1096820713</t>
  </si>
  <si>
    <t>916359</t>
  </si>
  <si>
    <t>SMĚROVACÍ DESKY Z4 OBOUSTR S FÓLIÍ TŘ 1 - NÁJEMNÉ</t>
  </si>
  <si>
    <t>550824004</t>
  </si>
  <si>
    <t>A23</t>
  </si>
  <si>
    <t>20*26*7</t>
  </si>
  <si>
    <t>916722</t>
  </si>
  <si>
    <t>UPEVŇOVACÍ KONSTR - PODKLADNÍ DESKA OD 28KG - MONTÁŽ S PŘESUNEM</t>
  </si>
  <si>
    <t>-475658221</t>
  </si>
  <si>
    <t>916723</t>
  </si>
  <si>
    <t>UPEVŇOVACÍ KONSTR - PODKLADNÍ DESKA OD 28KG - DEMONTÁŽ</t>
  </si>
  <si>
    <t>-1972185046</t>
  </si>
  <si>
    <t>30</t>
  </si>
  <si>
    <t>916729</t>
  </si>
  <si>
    <t>UPEVŇOVACÍ KONSTR - PODKL DESKA OD 28KG - NÁJEMNÉ</t>
  </si>
  <si>
    <t>1569069688</t>
  </si>
  <si>
    <t>A18</t>
  </si>
  <si>
    <t>SO 191.2 - DIO pro vozidla nad 3,5 t</t>
  </si>
  <si>
    <t>1102281994</t>
  </si>
  <si>
    <t>701585212</t>
  </si>
  <si>
    <t>-452400641</t>
  </si>
  <si>
    <t>A5</t>
  </si>
  <si>
    <t>4*26*7</t>
  </si>
  <si>
    <t>1947673371</t>
  </si>
  <si>
    <t>1960336019</t>
  </si>
  <si>
    <t>-261331862</t>
  </si>
  <si>
    <t>37*26*7</t>
  </si>
  <si>
    <t>914422</t>
  </si>
  <si>
    <t>DOPRAVNÍ ZNAČKY 100X150CM OCELOVÉ FÓLIE TŘ 1 - MONTÁŽ S PŘEMÍSTĚNÍM</t>
  </si>
  <si>
    <t>1558848363</t>
  </si>
  <si>
    <t>914423</t>
  </si>
  <si>
    <t>DOPRAVNÍ ZNAČKY 100X150CM OCELOVÉ FÓLIE TŘ 1 - DEMONTÁŽ</t>
  </si>
  <si>
    <t>-686294154</t>
  </si>
  <si>
    <t>914429</t>
  </si>
  <si>
    <t>DOPRAV ZNAČ 100X150CM OCEL FÓLIE TŘ 1 - NÁJEMNÉ</t>
  </si>
  <si>
    <t>681972005</t>
  </si>
  <si>
    <t>-891302950</t>
  </si>
  <si>
    <t>400717734</t>
  </si>
  <si>
    <t>1015107346</t>
  </si>
  <si>
    <t>A9</t>
  </si>
  <si>
    <t>-1843841237</t>
  </si>
  <si>
    <t>-899908316</t>
  </si>
  <si>
    <t>1462744796</t>
  </si>
  <si>
    <t>SO 201 - Rekonstrukce mostu ev. č. 235-004 Drahoňův Újezd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</si>
  <si>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</si>
  <si>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</si>
  <si>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</si>
  <si>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</si>
  <si>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</si>
  <si>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</si>
  <si>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</si>
  <si>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>-1088613929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</si>
  <si>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</si>
  <si>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</si>
  <si>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374270429</t>
  </si>
  <si>
    <t>66,5*17,0</t>
  </si>
  <si>
    <t>58331200</t>
  </si>
  <si>
    <t>štěrkopísek netříděný zásypový</t>
  </si>
  <si>
    <t>-1647486604</t>
  </si>
  <si>
    <t>1130,5*2 'Přepočtené koeficientem množství</t>
  </si>
  <si>
    <t>181451311</t>
  </si>
  <si>
    <t>Založení trávníku strojně výsevem včetně utažení na ploše v rovině nebo na svahu do 1:5</t>
  </si>
  <si>
    <t>1865873374</t>
  </si>
  <si>
    <t>00572410</t>
  </si>
  <si>
    <t>osivo směs travní parková</t>
  </si>
  <si>
    <t>-412980305</t>
  </si>
  <si>
    <t>500*0,025 'Přepočtené koeficientem množství</t>
  </si>
  <si>
    <t>181951114</t>
  </si>
  <si>
    <t>Úprava pláně vyrovnáním výškových rozdílů strojně v hornině třídy těžitelnosti II, skupiny 4 a 5 se zhutněním</t>
  </si>
  <si>
    <t>690240999</t>
  </si>
  <si>
    <t>182351123R</t>
  </si>
  <si>
    <t>Rozprostření a urovnání ornice ve svahu sklonu přes 1:5 strojně při souvislé ploše přes 100 do 500 m2, tl. vrstvy do 200 mm - vč. materiálu</t>
  </si>
  <si>
    <t>1262097016</t>
  </si>
  <si>
    <t>212792312</t>
  </si>
  <si>
    <t>Odvodnění mostní opěry z plastových trub drenážní potrubí HDPE DN 160</t>
  </si>
  <si>
    <t>1434227594</t>
  </si>
  <si>
    <t>2*8,3</t>
  </si>
  <si>
    <t>226213212</t>
  </si>
  <si>
    <t>Velkoprofilové vrty náběrovým vrtáním svislé zapažené ocelovými pažnicemi průměru přes 850 do 1050 mm, v hl od 0 do 10 m v hornině tř. II</t>
  </si>
  <si>
    <t>-16359449</t>
  </si>
  <si>
    <t>"O1" 7*(7,0+2,0)*0,75</t>
  </si>
  <si>
    <t>"P2" 5*(7,0+2,0)*0,75</t>
  </si>
  <si>
    <t>"O3" 7*(7,0+2,0)*0,75</t>
  </si>
  <si>
    <t>226213214</t>
  </si>
  <si>
    <t>Velkoprofilové vrty náběrovým vrtáním svislé zapažené ocelovými pažnicemi průměru přes 850 do 1050 mm, v hl od 0 do 10 m v hornině tř. IV</t>
  </si>
  <si>
    <t>542028944</t>
  </si>
  <si>
    <t>"O1" 7*(7,0+2,0)*0,25</t>
  </si>
  <si>
    <t>"P2" 5*(7,0+2,0)*0,25</t>
  </si>
  <si>
    <t>"O3" 7*(7,0+2,0)*0,25</t>
  </si>
  <si>
    <t>231212113</t>
  </si>
  <si>
    <t>Zřízení výplně pilot zapažených s vytažením pažnic z vrtu svislých z betonu železového, v hl od 0 do 10 m, při průměru piloty přes 650 do 1250 mm</t>
  </si>
  <si>
    <t>1958778568</t>
  </si>
  <si>
    <t>"O1" 7*8,0</t>
  </si>
  <si>
    <t>"P2" 5*8,0</t>
  </si>
  <si>
    <t>"O3" 7*8,0</t>
  </si>
  <si>
    <t>58933329</t>
  </si>
  <si>
    <t>beton C 30/37 XF1 kamenivo frakce 0/16</t>
  </si>
  <si>
    <t>822778948</t>
  </si>
  <si>
    <t>"O1" 7*8,0*0,45*0,45*3,14</t>
  </si>
  <si>
    <t>"P2" 5*8,0*0,45*0,45*3,14</t>
  </si>
  <si>
    <t>"O3" 7*8,0*0,45*0,45*3,14</t>
  </si>
  <si>
    <t>231611114</t>
  </si>
  <si>
    <t>Výztuž pilot betonovaných do země z oceli 10 505 (R)</t>
  </si>
  <si>
    <t>-1602476276</t>
  </si>
  <si>
    <t>239111113</t>
  </si>
  <si>
    <t>Odbourání vrchní znehodnocené části výplně betonových pilot při průměru piloty přes 650 do 1250 mm</t>
  </si>
  <si>
    <t>-1369142226</t>
  </si>
  <si>
    <t>"O1" 7*1,0</t>
  </si>
  <si>
    <t>"P2" 5*1,0</t>
  </si>
  <si>
    <t>"O3" 7*1,0</t>
  </si>
  <si>
    <t>274321118</t>
  </si>
  <si>
    <t>Základové konstrukce z betonu železového pásy, prahy, věnce a ostruhy ve výkopu nebo na hlavách pilot C 30/37</t>
  </si>
  <si>
    <t>-43481080</t>
  </si>
  <si>
    <t>"O1" 20,6*1,0</t>
  </si>
  <si>
    <t>"P2" 14,4*1,0</t>
  </si>
  <si>
    <t>"O3" 20,6*1,0</t>
  </si>
  <si>
    <t>274354111</t>
  </si>
  <si>
    <t>Bednění základových konstrukcí pasů, prahů, věnců a ostruh zřízení</t>
  </si>
  <si>
    <t>120367703</t>
  </si>
  <si>
    <t>"O1" 30,2*1,0</t>
  </si>
  <si>
    <t>"P2" 22,2*1,0</t>
  </si>
  <si>
    <t>"O3" 30,2*1,0</t>
  </si>
  <si>
    <t>274354211</t>
  </si>
  <si>
    <t>Bednění základových konstrukcí pasů, prahů, věnců a ostruh odstranění bednění</t>
  </si>
  <si>
    <t>836216378</t>
  </si>
  <si>
    <t>274361116</t>
  </si>
  <si>
    <t>Výztuž základových konstrukcí pasů, prahů, věnců a ostruh z betonářské oceli 10 505 (R) nebo BSt 500</t>
  </si>
  <si>
    <t>1428939174</t>
  </si>
  <si>
    <t>Svislé a kompletní konstrukce</t>
  </si>
  <si>
    <t>317171127</t>
  </si>
  <si>
    <t>Kotvení monolitického betonu římsy do mostovky kotvou talířovou</t>
  </si>
  <si>
    <t>-892028718</t>
  </si>
  <si>
    <t>2*20</t>
  </si>
  <si>
    <t>54879439R</t>
  </si>
  <si>
    <t>kotevní římsy</t>
  </si>
  <si>
    <t>1469320788</t>
  </si>
  <si>
    <t>317321119</t>
  </si>
  <si>
    <t>Římsy ze železového betonu C 35/45</t>
  </si>
  <si>
    <t>-492829402</t>
  </si>
  <si>
    <t>2*0,4*32,0</t>
  </si>
  <si>
    <t>317353121</t>
  </si>
  <si>
    <t>Bednění mostní římsy zřízení všech tvarů</t>
  </si>
  <si>
    <t>-402889048</t>
  </si>
  <si>
    <t>4*0,4+2*20,0*(1,0+0,4)</t>
  </si>
  <si>
    <t>317353221</t>
  </si>
  <si>
    <t>Bednění mostní římsy odstranění všech tvarů</t>
  </si>
  <si>
    <t>-503305837</t>
  </si>
  <si>
    <t>317361116</t>
  </si>
  <si>
    <t>Výztuž mostních železobetonových říms z betonářské oceli 10 505 (R) nebo BSt 500</t>
  </si>
  <si>
    <t>-1147090033</t>
  </si>
  <si>
    <t>317661131</t>
  </si>
  <si>
    <t>Výplň spár monolitické římsy tmelem silikonovým, spára šířky do 15 mm</t>
  </si>
  <si>
    <t>1381421864</t>
  </si>
  <si>
    <t>2*2*2,1</t>
  </si>
  <si>
    <t>317661132</t>
  </si>
  <si>
    <t>Výplň spár monolitické římsy tmelem silikonovým, spára šířky přes 15 do 40 mm</t>
  </si>
  <si>
    <t>1752398872</t>
  </si>
  <si>
    <t>2*3*2,1</t>
  </si>
  <si>
    <t>334323118</t>
  </si>
  <si>
    <t>Mostní opěry a úložné prahy z betonu železového C 30/37</t>
  </si>
  <si>
    <t>-1076601221</t>
  </si>
  <si>
    <t>"O1" 2,8*8,6*0,8</t>
  </si>
  <si>
    <t>"O3" 2,8*8,6*0,8</t>
  </si>
  <si>
    <t>334323218</t>
  </si>
  <si>
    <t>Mostní křídla a závěrné zídky z betonu železového C 30/37</t>
  </si>
  <si>
    <t>1763583948</t>
  </si>
  <si>
    <t>"O1" 2*19,3*0,7</t>
  </si>
  <si>
    <t>"O3" 2*19,5*0,7</t>
  </si>
  <si>
    <t>334323418</t>
  </si>
  <si>
    <t>Mostní pilíře a sloupy z betonu železového C 30/37</t>
  </si>
  <si>
    <t>1294726396</t>
  </si>
  <si>
    <t>"P2" 2,8*8,6*0,8</t>
  </si>
  <si>
    <t>334351112</t>
  </si>
  <si>
    <t>Bednění mostních opěr a úložných prahů ze systémového bednění zřízení z překližek, pro železobeton</t>
  </si>
  <si>
    <t>1156043341</t>
  </si>
  <si>
    <t>"O1" 2*2,8*8,6+2*2,8*0,8</t>
  </si>
  <si>
    <t>"O3" 2*2,8*8,6+2*2,8*0,8</t>
  </si>
  <si>
    <t>31</t>
  </si>
  <si>
    <t>334351211</t>
  </si>
  <si>
    <t>Bednění mostních opěr a úložných prahů ze systémového bednění odstranění z překližek</t>
  </si>
  <si>
    <t>2104093133</t>
  </si>
  <si>
    <t>32</t>
  </si>
  <si>
    <t>334352111</t>
  </si>
  <si>
    <t>Bednění mostních křídel a závěrných zídek ze systémového bednění zřízení z překližek</t>
  </si>
  <si>
    <t>-1681096104</t>
  </si>
  <si>
    <t>"O1" 2*19,3+5,9*0,7</t>
  </si>
  <si>
    <t>"O3" 2*19,5+5,9*0,7</t>
  </si>
  <si>
    <t>33</t>
  </si>
  <si>
    <t>334352211</t>
  </si>
  <si>
    <t>Bednění mostních křídel a závěrných zídek ze systémového bednění odstranění z překližek</t>
  </si>
  <si>
    <t>-1522779112</t>
  </si>
  <si>
    <t>34</t>
  </si>
  <si>
    <t>334353111</t>
  </si>
  <si>
    <t>Bednění mostních pilířů a sloupů konstantního průřezu ze systémového bednění zřízení pro pravoúhlý pilíř</t>
  </si>
  <si>
    <t>-523283844</t>
  </si>
  <si>
    <t>"P2" 2*2,8*8,6+2*2,8*0,8</t>
  </si>
  <si>
    <t>35</t>
  </si>
  <si>
    <t>334353211</t>
  </si>
  <si>
    <t>Bednění mostních pilířů a sloupů konstantního průřezu ze systémového bednění odstranění pro pravoúhlý pilíř</t>
  </si>
  <si>
    <t>-1101686048</t>
  </si>
  <si>
    <t>36</t>
  </si>
  <si>
    <t>334361216</t>
  </si>
  <si>
    <t>Výztuž betonářská mostních konstrukcí opěr, úložných prahů, křídel, závěrných zídek, bloků ložisek, pilířů a sloupů z oceli 10 505 (R) nebo BSt 500 dříků opěr</t>
  </si>
  <si>
    <t>1802001111</t>
  </si>
  <si>
    <t>37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</si>
  <si>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</si>
  <si>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</si>
  <si>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-1082639682</t>
  </si>
  <si>
    <t>38</t>
  </si>
  <si>
    <t>334361236</t>
  </si>
  <si>
    <t>Výztuž betonářská mostních konstrukcí opěr, úložných prahů, křídel, závěrných zídek, bloků ložisek, pilířů a sloupů z oceli 10 505 (R) nebo BSt 500 dříků pilířů a sloupů</t>
  </si>
  <si>
    <t>-253293565</t>
  </si>
  <si>
    <t>Vodorovné konstrukce</t>
  </si>
  <si>
    <t>39</t>
  </si>
  <si>
    <t>421321128</t>
  </si>
  <si>
    <t>Mostní železobetonové nosné konstrukce deskové nebo klenbové, trámové, ostatní deskové, z betonu C 30/37</t>
  </si>
  <si>
    <t>1985633178</t>
  </si>
  <si>
    <t>14,8*8,6+2*0,3*20,0</t>
  </si>
  <si>
    <t>40</t>
  </si>
  <si>
    <t>421361226</t>
  </si>
  <si>
    <t>Výztuž deskových konstrukcí z betonářské oceli 10 505 (R) nebo BSt 500 deskového mostu</t>
  </si>
  <si>
    <t>1245918974</t>
  </si>
  <si>
    <t>41</t>
  </si>
  <si>
    <t>421955112</t>
  </si>
  <si>
    <t>Bednění na mostní skruži zřízení bednění z překližek</t>
  </si>
  <si>
    <t>1076109198</t>
  </si>
  <si>
    <t>2*14,8+2*6,5+2*8,9*8,6+2*0,4*20,0</t>
  </si>
  <si>
    <t>42</t>
  </si>
  <si>
    <t>421955212</t>
  </si>
  <si>
    <t>Bednění na mostní skruži odstranění bednění z překližek</t>
  </si>
  <si>
    <t>778701805</t>
  </si>
  <si>
    <t>43</t>
  </si>
  <si>
    <t>451315116</t>
  </si>
  <si>
    <t>Podkladní a výplňové vrstvy z betonu prostého tloušťky do 100 mm, z betonu C 20/25</t>
  </si>
  <si>
    <t>1376724712</t>
  </si>
  <si>
    <t>"pod dlažbu" 48,0</t>
  </si>
  <si>
    <t>44</t>
  </si>
  <si>
    <t>451315124</t>
  </si>
  <si>
    <t>Podkladní a výplňové vrstvy z betonu prostého tloušťky do 150 mm, z betonu C 12/15</t>
  </si>
  <si>
    <t>1437448060</t>
  </si>
  <si>
    <t>"O1" 26,8</t>
  </si>
  <si>
    <t>"P2" 19,0</t>
  </si>
  <si>
    <t>"O3" 26,8</t>
  </si>
  <si>
    <t>45</t>
  </si>
  <si>
    <t>451351111</t>
  </si>
  <si>
    <t>Bednění podkladní vrtací šablony základu z hranolů a prken hloubky do 300 mm zřízení</t>
  </si>
  <si>
    <t>-188581635</t>
  </si>
  <si>
    <t>"O1" 31,8*0,15</t>
  </si>
  <si>
    <t>"P2" 23,8*0,15</t>
  </si>
  <si>
    <t>"O3" 31,8*0,15</t>
  </si>
  <si>
    <t>46</t>
  </si>
  <si>
    <t>451351211</t>
  </si>
  <si>
    <t>Bednění podkladní vrtací šablony základu z hranolů a prken hloubky do 300 mm odstranění</t>
  </si>
  <si>
    <t>605714933</t>
  </si>
  <si>
    <t>47</t>
  </si>
  <si>
    <t>452318510</t>
  </si>
  <si>
    <t>Zajišťovací práh z betonu prostého se zvýšenými nároky na prostředí na dně a ve svahu melioračních kanálů s patkami nebo bez patek</t>
  </si>
  <si>
    <t>2024746955</t>
  </si>
  <si>
    <t>"vč. bednění"</t>
  </si>
  <si>
    <t>"prahy lemujííc dlažbu"</t>
  </si>
  <si>
    <t>0,5*0,8*(1,25+2,4)</t>
  </si>
  <si>
    <t>48</t>
  </si>
  <si>
    <t>457311114</t>
  </si>
  <si>
    <t>Vyrovnávací nebo spádový beton včetně úpravy povrchu C 12/15</t>
  </si>
  <si>
    <t>-1963580025</t>
  </si>
  <si>
    <t>"podkladní beton pod drenáž"</t>
  </si>
  <si>
    <t>2*0,3*2,0*7,2</t>
  </si>
  <si>
    <t>49</t>
  </si>
  <si>
    <t>458311111</t>
  </si>
  <si>
    <t>Výplňové klíny a filtrační vrstvy za opěrou z betonu hutněného po vrstvách výplňového stabilizačního SC II</t>
  </si>
  <si>
    <t>1813128400</t>
  </si>
  <si>
    <t>"obetonování drenážní trubky" 2*0.3*0,3*7,2</t>
  </si>
  <si>
    <t>50</t>
  </si>
  <si>
    <t>462511111</t>
  </si>
  <si>
    <t>Zához prostoru z lomového kamene</t>
  </si>
  <si>
    <t>-2114227561</t>
  </si>
  <si>
    <t>(3,6+8,4+0,8)*0,5</t>
  </si>
  <si>
    <t>51</t>
  </si>
  <si>
    <t>465210149R</t>
  </si>
  <si>
    <t>Schodišť konstr z dílců železobeton do C30/37 (B37)</t>
  </si>
  <si>
    <t>342842763</t>
  </si>
  <si>
    <t>24*0,75*0,3*0,2</t>
  </si>
  <si>
    <t>52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</si>
  <si>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</si>
  <si>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</si>
  <si>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-441515834</t>
  </si>
  <si>
    <t>Komunikace pozemní</t>
  </si>
  <si>
    <t>53</t>
  </si>
  <si>
    <t>564851111</t>
  </si>
  <si>
    <t>Podklad ze štěrkodrti ŠD s rozprostřením a zhutněním, po zhutnění tl. 150 mm</t>
  </si>
  <si>
    <t>-1851383428</t>
  </si>
  <si>
    <t>2*7,5*65,5</t>
  </si>
  <si>
    <t>54</t>
  </si>
  <si>
    <t>565135111</t>
  </si>
  <si>
    <t>Asfaltový beton vrstva podkladní ACP 16 (obalované kamenivo střednězrnné - OKS) s rozprostřením a zhutněním v pruhu šířky přes 1,5 do 3 m, po zhutnění tl. 50 mm</t>
  </si>
  <si>
    <t>-1818518710</t>
  </si>
  <si>
    <t>7,5*65,5</t>
  </si>
  <si>
    <t>55</t>
  </si>
  <si>
    <t>569903311</t>
  </si>
  <si>
    <t>Zřízení zemních krajnic z hornin jakékoliv třídy se zhutněním</t>
  </si>
  <si>
    <t>-122844402</t>
  </si>
  <si>
    <t>56</t>
  </si>
  <si>
    <t>573211108</t>
  </si>
  <si>
    <t>Postřik spojovací PS bez posypu kamenivem z asfaltu silničního, v množství 0,40 kg/m2</t>
  </si>
  <si>
    <t>1219434248</t>
  </si>
  <si>
    <t>"nová konstrukce" 2*7,5*65,5</t>
  </si>
  <si>
    <t>"oprava vozovky" 2*7,5*(23,0+21,0)</t>
  </si>
  <si>
    <t>57</t>
  </si>
  <si>
    <t>577134121</t>
  </si>
  <si>
    <t>Asfaltový beton vrstva obrusná ACO 11 (ABS) s rozprostřením a se zhutněním z nemodifikovaného asfaltu v pruhu šířky přes 3 m tř. I, po zhutnění tl. 40 mm</t>
  </si>
  <si>
    <t>-218597076</t>
  </si>
  <si>
    <t>"nová konstrukce" 7,5*65,5-(33,6+4,5)*0,5</t>
  </si>
  <si>
    <t>"oprava vozovky" 7,5*(23,0+21,0)</t>
  </si>
  <si>
    <t>58</t>
  </si>
  <si>
    <t>577155122</t>
  </si>
  <si>
    <t>Asfaltový beton vrstva ložní ACL 16 (ABH) s rozprostřením a zhutněním z nemodifikovaného asfaltu v pruhu šířky přes 3 m, po zhutnění tl. 60 mm</t>
  </si>
  <si>
    <t>884170223</t>
  </si>
  <si>
    <t>"nová konstrukce" 7,5*65,5</t>
  </si>
  <si>
    <t>59</t>
  </si>
  <si>
    <t>578133112</t>
  </si>
  <si>
    <t>Litý asfalt MA 11 (LAS) s rozprostřením z nemodifikovaného asfaltu v pruhu šířky do 3 m tl. 35 mm</t>
  </si>
  <si>
    <t>-1668284178</t>
  </si>
  <si>
    <t>"odvod. proužek" (33,6+4,5)*0,5</t>
  </si>
  <si>
    <t>60</t>
  </si>
  <si>
    <t>578133212</t>
  </si>
  <si>
    <t>Litý asfalt MA 11 (LAS) s rozprostřením z nemodifikovaného asfaltu v pruhu šířky přes 3 m tl. 35 mm</t>
  </si>
  <si>
    <t>2118708197</t>
  </si>
  <si>
    <t>"ochrana izolace" 7,5*20,0</t>
  </si>
  <si>
    <t>Úpravy povrchů, podlahy a osazování výplní</t>
  </si>
  <si>
    <t>61</t>
  </si>
  <si>
    <t>628611101</t>
  </si>
  <si>
    <t>Nátěr mostních betonových konstrukcí epoxidový 1x impregnační OS-A</t>
  </si>
  <si>
    <t>-130416873</t>
  </si>
  <si>
    <t>"bok NK" 2*20,0*2,0</t>
  </si>
  <si>
    <t>62</t>
  </si>
  <si>
    <t>628611131</t>
  </si>
  <si>
    <t>Nátěr mostních betonových konstrukcí akrylátový na siloxanové a plasticko-elastické bázi 2x ochranný pružný OS-C (OS 4)</t>
  </si>
  <si>
    <t>-673897100</t>
  </si>
  <si>
    <t>"římsa" 2*32,0*1,0</t>
  </si>
  <si>
    <t>Trubní vedení</t>
  </si>
  <si>
    <t>63</t>
  </si>
  <si>
    <t>891315111</t>
  </si>
  <si>
    <t>Montáž vodovodních armatur na potrubí koncových klapek (žabích) hrdlových DN 150</t>
  </si>
  <si>
    <t>-7711435</t>
  </si>
  <si>
    <t>64</t>
  </si>
  <si>
    <t>42284015</t>
  </si>
  <si>
    <t>klapka zpětná koncová litinová pro odpadní vodu L55 067 601 DN 150</t>
  </si>
  <si>
    <t>-761662079</t>
  </si>
  <si>
    <t>65</t>
  </si>
  <si>
    <t>911331131</t>
  </si>
  <si>
    <t>Silniční svodidlo s osazením sloupků zaberaněním ocelové úroveň zádržnosti H1 vzdálenosti sloupků do 2 m jednostranné</t>
  </si>
  <si>
    <t>-2051454603</t>
  </si>
  <si>
    <t>66</t>
  </si>
  <si>
    <t>911334122</t>
  </si>
  <si>
    <t>Zábradelní svodidla ocelová s osazením sloupků kotvením do římsy, se svodnicí úrovně zádržnosti H2 s výplní ze svislých tyčí</t>
  </si>
  <si>
    <t>-1144065340</t>
  </si>
  <si>
    <t>Poznámka k položce:
vč. nerezového kotvení</t>
  </si>
  <si>
    <t>2*32,0</t>
  </si>
  <si>
    <t>67</t>
  </si>
  <si>
    <t>914112111</t>
  </si>
  <si>
    <t>Tabulka s označením evidenčního čísla mostu na sloupek</t>
  </si>
  <si>
    <t>1626488346</t>
  </si>
  <si>
    <t>68</t>
  </si>
  <si>
    <t>914112111.1</t>
  </si>
  <si>
    <t>Tabulka s označením vodoteče na sloupek</t>
  </si>
  <si>
    <t>-2132708218</t>
  </si>
  <si>
    <t>69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</si>
  <si>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</si>
  <si>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</si>
  <si>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-1636379385</t>
  </si>
  <si>
    <t>3*5,0+3,5</t>
  </si>
  <si>
    <t>70</t>
  </si>
  <si>
    <t>59217023</t>
  </si>
  <si>
    <t>obrubník betonový chodníkový 1000x150x250mm</t>
  </si>
  <si>
    <t>-506497290</t>
  </si>
  <si>
    <t>71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</si>
  <si>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</si>
  <si>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</si>
  <si>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2094603417</t>
  </si>
  <si>
    <t>6,5+7,2+9,5+6,6+6,6+9,7+6,7+5,9</t>
  </si>
  <si>
    <t>72</t>
  </si>
  <si>
    <t>59217017</t>
  </si>
  <si>
    <t>obrubník betonový chodníkový 1000x100x250mm</t>
  </si>
  <si>
    <t>-532052088</t>
  </si>
  <si>
    <t>73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</si>
  <si>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</si>
  <si>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</si>
  <si>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1304692972</t>
  </si>
  <si>
    <t>"odvodňovací proužek u římsy" 32,0+2,8</t>
  </si>
  <si>
    <t>74</t>
  </si>
  <si>
    <t>919121233</t>
  </si>
  <si>
    <t>Utěsnění dilatačních spár zálivkou za studena v cementobetonovém nebo živičném krytu včetně adhezního nátěru bez těsnicího profilu pod zálivkou, pro komůrky šířky 20 mm, hloubky 40 mm</t>
  </si>
  <si>
    <t>709701172</t>
  </si>
  <si>
    <t>"odvodňovací proužek most" 33,6+4,5</t>
  </si>
  <si>
    <t>"římsa most" 29,3</t>
  </si>
  <si>
    <t>75</t>
  </si>
  <si>
    <t>919721202</t>
  </si>
  <si>
    <t>Geomříž pro vyztužení asfaltového povrchu z polypropylénu s geotextilií</t>
  </si>
  <si>
    <t>-1840307388</t>
  </si>
  <si>
    <t>11,00*45,33*1,1</t>
  </si>
  <si>
    <t>76</t>
  </si>
  <si>
    <t>919726124</t>
  </si>
  <si>
    <t>Geotextilie netkaná pro ochranu, separaci nebo filtraci měrná hmotnost přes 500 do 800 g/m2</t>
  </si>
  <si>
    <t>-2099241692</t>
  </si>
  <si>
    <t>"rub opěr a křídel" 2*3,6*7,2+2*19,3+2*19,5</t>
  </si>
  <si>
    <t>"NK" 9,6*20,0</t>
  </si>
  <si>
    <t>"základy" 2*30,2*1,0+2*10,5+22,2*1,0+7,6</t>
  </si>
  <si>
    <t>77</t>
  </si>
  <si>
    <t>919735112</t>
  </si>
  <si>
    <t>Řezání stávajícího živičného krytu nebo podkladu hloubky přes 50 do 100 mm</t>
  </si>
  <si>
    <t>800804633</t>
  </si>
  <si>
    <t>78</t>
  </si>
  <si>
    <t>933331R</t>
  </si>
  <si>
    <t>Zkouška integrity ultrazvukem v trubkách pilot systémových</t>
  </si>
  <si>
    <t>-203340465</t>
  </si>
  <si>
    <t>79</t>
  </si>
  <si>
    <t>933333R</t>
  </si>
  <si>
    <t>Zkouška integrity ultrazvukem odraz metod PIT pilot systémových</t>
  </si>
  <si>
    <t>-1108347310</t>
  </si>
  <si>
    <t>7+5+7</t>
  </si>
  <si>
    <t>80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</si>
  <si>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</si>
  <si>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</si>
  <si>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75602990</t>
  </si>
  <si>
    <t>6,7+6,1+6,4+5,9+12</t>
  </si>
  <si>
    <t>81</t>
  </si>
  <si>
    <t>59227029</t>
  </si>
  <si>
    <t>žlabovka příkopová betonová 500x680x60mm</t>
  </si>
  <si>
    <t>810257821</t>
  </si>
  <si>
    <t>82</t>
  </si>
  <si>
    <t>936941121</t>
  </si>
  <si>
    <t>Odvodňovač izolace mostovky osazení do plastbetonu, odvodňovače nerezového</t>
  </si>
  <si>
    <t>-274047273</t>
  </si>
  <si>
    <t>83</t>
  </si>
  <si>
    <t>28355329R</t>
  </si>
  <si>
    <t>mostní odvodňovací trubka (povrchů izolace)</t>
  </si>
  <si>
    <t>-1810756588</t>
  </si>
  <si>
    <t>84</t>
  </si>
  <si>
    <t>936942122</t>
  </si>
  <si>
    <t>Osazení mostní vpusti a prodlužovací tvarovky vpusti, velikosti 300/500 mm</t>
  </si>
  <si>
    <t>1343668733</t>
  </si>
  <si>
    <t>85</t>
  </si>
  <si>
    <t>936539R</t>
  </si>
  <si>
    <t>mostní odvodňovací souprava 300/500</t>
  </si>
  <si>
    <t>-1940746423</t>
  </si>
  <si>
    <t>86</t>
  </si>
  <si>
    <t>91345R</t>
  </si>
  <si>
    <t>Nivelační značky kovové</t>
  </si>
  <si>
    <t>2038618824</t>
  </si>
  <si>
    <t>87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</si>
  <si>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</si>
  <si>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</si>
  <si>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1480802859</t>
  </si>
  <si>
    <t>85+120</t>
  </si>
  <si>
    <t>88</t>
  </si>
  <si>
    <t>941111121</t>
  </si>
  <si>
    <t>Montáž lešení řadového trubkového lehkého pracovního s podlahami s provozním zatížením tř. 3 do 200 kg/m2 šířky tř. W09 přes 0,9 do 1,2 m, výšky do 10 m</t>
  </si>
  <si>
    <t>-103995158</t>
  </si>
  <si>
    <t>"u opěr" 4*3,0*10</t>
  </si>
  <si>
    <t>"u pilíře" 2*2,8*9,0</t>
  </si>
  <si>
    <t>89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</si>
  <si>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</si>
  <si>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</si>
  <si>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864670908</t>
  </si>
  <si>
    <t>170,400*60</t>
  </si>
  <si>
    <t>90</t>
  </si>
  <si>
    <t>941111821</t>
  </si>
  <si>
    <t>Demontáž lešení řadového trubkového lehkého pracovního s podlahami s provozním zatížením tř. 3 do 200 kg/m2 šířky tř. W09 přes 0,9 do 1,2 m, výšky do 10 m</t>
  </si>
  <si>
    <t>-184968047</t>
  </si>
  <si>
    <t>91</t>
  </si>
  <si>
    <t>948411111</t>
  </si>
  <si>
    <t>Podpěrné skruže a podpěry dočasné kovové zřízení skruží z věží výšky do 10 m</t>
  </si>
  <si>
    <t>482521881</t>
  </si>
  <si>
    <t>2*8,8*2,8*8,6</t>
  </si>
  <si>
    <t>92</t>
  </si>
  <si>
    <t>948411211</t>
  </si>
  <si>
    <t>Podpěrné skruže a podpěry dočasné kovové odstranění skruží z věží výšky do 10 m</t>
  </si>
  <si>
    <t>1840769687</t>
  </si>
  <si>
    <t>93</t>
  </si>
  <si>
    <t>948411911</t>
  </si>
  <si>
    <t>Podpěrné skruže a podpěry dočasné kovové měsíční nájemné skruží z věží výšky do 10 m</t>
  </si>
  <si>
    <t>78337897</t>
  </si>
  <si>
    <t>94</t>
  </si>
  <si>
    <t>997002511</t>
  </si>
  <si>
    <t>Vodorovné přemístění suti a vybouraných hmot bez naložení, se složením a hrubým urovnáním na vzdálenost do 1 km</t>
  </si>
  <si>
    <t>-1391025011</t>
  </si>
  <si>
    <t>95</t>
  </si>
  <si>
    <t>997002519</t>
  </si>
  <si>
    <t>Vodorovné přemístění suti a vybouraných hmot bez naložení, se složením a hrubým urovnáním Příplatek k ceně za každý další i započatý 1 km přes 1 km</t>
  </si>
  <si>
    <t>-90890331</t>
  </si>
  <si>
    <t>83,941*19 'Přepočtené koeficientem množství</t>
  </si>
  <si>
    <t>96</t>
  </si>
  <si>
    <t>998212111</t>
  </si>
  <si>
    <t>Přesun hmot pro mosty zděné, betonové monolitické, spřažené ocelobetonové nebo kovové vodorovná dopravní vzdálenost do 100 m výška mostu do 20 m</t>
  </si>
  <si>
    <t>1143049080</t>
  </si>
  <si>
    <t>97</t>
  </si>
  <si>
    <t>998212195</t>
  </si>
  <si>
    <t>Přesun hmot pro mosty zděné, betonové monolitické, spřažené ocelobetonové nebo kovové Příplatek k cenám za zvětšený přesun přes přes vymezenou největší dopravní vzdálenost do 5000 m</t>
  </si>
  <si>
    <t>977344387</t>
  </si>
  <si>
    <t>98</t>
  </si>
  <si>
    <t>998212199</t>
  </si>
  <si>
    <t>Přesun hmot pro mosty zděné, betonové monolitické, spřažené ocelobetonové nebo kovové Příplatek k cenám za zvětšený přesun přes přes vymezenou největší dopravní vzdálenost za každých dalších i započatých 5000 m</t>
  </si>
  <si>
    <t>521243468</t>
  </si>
  <si>
    <t>2434,772*2 'Přepočtené koeficientem množství</t>
  </si>
  <si>
    <t>PSV</t>
  </si>
  <si>
    <t>Práce a dodávky PSV</t>
  </si>
  <si>
    <t>711</t>
  </si>
  <si>
    <t>Izolace proti vodě, vlhkosti a plynům</t>
  </si>
  <si>
    <t>99</t>
  </si>
  <si>
    <t>711111001</t>
  </si>
  <si>
    <t>Provedení izolace proti zemní vlhkosti natěradly a tmely za studena na ploše vodorovné V nátěrem penetračním</t>
  </si>
  <si>
    <t>-815332574</t>
  </si>
  <si>
    <t>"základy" 2*10,5+7,6</t>
  </si>
  <si>
    <t>100</t>
  </si>
  <si>
    <t>11163150</t>
  </si>
  <si>
    <t>lak penetrační asfaltový</t>
  </si>
  <si>
    <t>-1300750817</t>
  </si>
  <si>
    <t>28,6*0,0003 'Přepočtené koeficientem množství</t>
  </si>
  <si>
    <t>101</t>
  </si>
  <si>
    <t>711111002</t>
  </si>
  <si>
    <t>Provedení izolace proti zemní vlhkosti natěradly a tmely za studena na ploše vodorovné V nátěrem lakem asfaltovým</t>
  </si>
  <si>
    <t>227946343</t>
  </si>
  <si>
    <t>"základy" 2*(2*10,5+7,6)</t>
  </si>
  <si>
    <t>102</t>
  </si>
  <si>
    <t>11163152</t>
  </si>
  <si>
    <t>lak hydroizolační asfaltový</t>
  </si>
  <si>
    <t>563516775</t>
  </si>
  <si>
    <t>57,2*0,00035 'Přepočtené koeficientem množství</t>
  </si>
  <si>
    <t>103</t>
  </si>
  <si>
    <t>711112001</t>
  </si>
  <si>
    <t>Provedení izolace proti zemní vlhkosti natěradly a tmely za studena na ploše svislé S nátěrem penetračním</t>
  </si>
  <si>
    <t>-472693820</t>
  </si>
  <si>
    <t>"opěry a křídla" 2*(3,6+0,5)*7,2+2*19,3+2*12,7+2*19,5+2*12,7</t>
  </si>
  <si>
    <t>"pilíř" 18,8*0,5</t>
  </si>
  <si>
    <t>"základy" 2*30,2*1,0+22,2*1,0</t>
  </si>
  <si>
    <t>104</t>
  </si>
  <si>
    <t>-1678309222</t>
  </si>
  <si>
    <t>279,44*0,00035 'Přepočtené koeficientem množství</t>
  </si>
  <si>
    <t>105</t>
  </si>
  <si>
    <t>711112002</t>
  </si>
  <si>
    <t>Provedení izolace proti zemní vlhkosti natěradly a tmely za studena na ploše svislé S nátěrem lakem asfaltovým</t>
  </si>
  <si>
    <t>1199951227</t>
  </si>
  <si>
    <t>"opěry a křídla" 2*(2*(3,6+0,5)*7,2+2*19,3+2*12,7+2*19,5+2*12,7)</t>
  </si>
  <si>
    <t>"pilíř" 2*18,8*0,5</t>
  </si>
  <si>
    <t>"základy" 2*(2*30,2*1,0+22,2*1,0)</t>
  </si>
  <si>
    <t>106</t>
  </si>
  <si>
    <t>1881388997</t>
  </si>
  <si>
    <t>558,88*0,00045 'Přepočtené koeficientem množství</t>
  </si>
  <si>
    <t>107</t>
  </si>
  <si>
    <t>711432R</t>
  </si>
  <si>
    <t>Izolace mostovek pod římsou asfaltovými pásy</t>
  </si>
  <si>
    <t>80180180</t>
  </si>
  <si>
    <t>2*0,6*20,0</t>
  </si>
  <si>
    <t>108</t>
  </si>
  <si>
    <t>711442R</t>
  </si>
  <si>
    <t>Izolace mostovek celoplošná asfaltovými pásy s pečetící vrstvou</t>
  </si>
  <si>
    <t>-1720024239</t>
  </si>
  <si>
    <t>8,3*20,0</t>
  </si>
  <si>
    <t>109</t>
  </si>
  <si>
    <t>998711101</t>
  </si>
  <si>
    <t>Přesun hmot pro izolace proti vodě, vlhkosti a plynům stanovený z hmotnosti přesunovaného materiálu vodorovná dopravní vzdálenost do 50 m v objektech výšky do 6 m</t>
  </si>
  <si>
    <t>598226245</t>
  </si>
  <si>
    <t>110</t>
  </si>
  <si>
    <t>998711199</t>
  </si>
  <si>
    <t>Přesun hmot pro izolace proti vodě, vlhkosti a plynům stanovený z hmotnosti přesunovaného materiálu Příplatek k cenám za zvětšený přesun přes vymezenou největší dopravní vzdálenost za každých dalších i započatých 1000 m</t>
  </si>
  <si>
    <t>-641844557</t>
  </si>
  <si>
    <t>0,378*19 'Přepočtené koeficientem množství</t>
  </si>
  <si>
    <t>SEZNAM FIGUR</t>
  </si>
  <si>
    <t>Výměra</t>
  </si>
  <si>
    <t xml:space="preserve"> SO 191.1</t>
  </si>
  <si>
    <t>Použití figury:</t>
  </si>
  <si>
    <t xml:space="preserve"> SO 191.2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</si>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</sst>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119118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Most ev. č. 235-004 Drahoňův Újezd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28. 1. 2020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ROUND(SUM(AG55:AG61),2)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ROUND(SUM(AS55:AS61),2)</f>
        <v>0</v>
      </c>
      <c r="AT54" s="107">
        <f>ROUND(SUM(AV54:AW54),2)</f>
        <v>0</v>
      </c>
      <c r="AU54" s="108">
        <f>ROUND(SUM(AU55:AU61),5)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ROUND(SUM(AZ55:AZ61),2)</f>
        <v>0</v>
      </c>
      <c r="BA54" s="107">
        <f>ROUND(SUM(BA55:BA61),2)</f>
        <v>0</v>
      </c>
      <c r="BB54" s="107">
        <f>ROUND(SUM(BB55:BB61),2)</f>
        <v>0</v>
      </c>
      <c r="BC54" s="107">
        <f>ROUND(SUM(BC55:BC61),2)</f>
        <v>0</v>
      </c>
      <c r="BD54" s="109">
        <f>ROUND(SUM(BD55:BD61),2)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000 - Všeobecné konstr...'!J30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'SO 000 - Všeobecné konstr...'!P80</f>
        <v>0</v>
      </c>
      <c r="AV55" s="121">
        <f>'SO 000 - Všeobecné konstr...'!J33</f>
        <v>0</v>
      </c>
      <c r="AW55" s="121">
        <f>'SO 000 - Všeobecné konstr...'!J34</f>
        <v>0</v>
      </c>
      <c r="AX55" s="121">
        <f>'SO 000 - Všeobecné konstr...'!J35</f>
        <v>0</v>
      </c>
      <c r="AY55" s="121">
        <f>'SO 000 - Všeobecné konstr...'!J36</f>
        <v>0</v>
      </c>
      <c r="AZ55" s="121">
        <f>'SO 000 - Všeobecné konstr...'!F33</f>
        <v>0</v>
      </c>
      <c r="BA55" s="121">
        <f>'SO 000 - Všeobecné konstr...'!F34</f>
        <v>0</v>
      </c>
      <c r="BB55" s="121">
        <f>'SO 000 - Všeobecné konstr...'!F35</f>
        <v>0</v>
      </c>
      <c r="BC55" s="121">
        <f>'SO 000 - Všeobecné konstr...'!F36</f>
        <v>0</v>
      </c>
      <c r="BD55" s="123">
        <f>'SO 000 - Všeobecné konstr...'!F37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91" s="7" customFormat="1" ht="16.5" customHeight="1">
      <c r="A56" s="112" t="s">
        <v>73</v>
      </c>
      <c r="B56" s="113"/>
      <c r="C56" s="114"/>
      <c r="D56" s="115" t="s">
        <v>80</v>
      </c>
      <c r="E56" s="115"/>
      <c r="F56" s="115"/>
      <c r="G56" s="115"/>
      <c r="H56" s="115"/>
      <c r="I56" s="116"/>
      <c r="J56" s="115" t="s">
        <v>81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001 - Demolice'!J30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76</v>
      </c>
      <c r="AR56" s="119"/>
      <c r="AS56" s="120">
        <v>0</v>
      </c>
      <c r="AT56" s="121">
        <f>ROUND(SUM(AV56:AW56),2)</f>
        <v>0</v>
      </c>
      <c r="AU56" s="122">
        <f>'SO 001 - Demolice'!P85</f>
        <v>0</v>
      </c>
      <c r="AV56" s="121">
        <f>'SO 001 - Demolice'!J33</f>
        <v>0</v>
      </c>
      <c r="AW56" s="121">
        <f>'SO 001 - Demolice'!J34</f>
        <v>0</v>
      </c>
      <c r="AX56" s="121">
        <f>'SO 001 - Demolice'!J35</f>
        <v>0</v>
      </c>
      <c r="AY56" s="121">
        <f>'SO 001 - Demolice'!J36</f>
        <v>0</v>
      </c>
      <c r="AZ56" s="121">
        <f>'SO 001 - Demolice'!F33</f>
        <v>0</v>
      </c>
      <c r="BA56" s="121">
        <f>'SO 001 - Demolice'!F34</f>
        <v>0</v>
      </c>
      <c r="BB56" s="121">
        <f>'SO 001 - Demolice'!F35</f>
        <v>0</v>
      </c>
      <c r="BC56" s="121">
        <f>'SO 001 - Demolice'!F36</f>
        <v>0</v>
      </c>
      <c r="BD56" s="123">
        <f>'SO 001 - Demolice'!F37</f>
        <v>0</v>
      </c>
      <c r="BE56" s="7"/>
      <c r="BT56" s="124" t="s">
        <v>77</v>
      </c>
      <c r="BV56" s="124" t="s">
        <v>71</v>
      </c>
      <c r="BW56" s="124" t="s">
        <v>82</v>
      </c>
      <c r="BX56" s="124" t="s">
        <v>5</v>
      </c>
      <c r="CL56" s="124" t="s">
        <v>19</v>
      </c>
      <c r="CM56" s="124" t="s">
        <v>83</v>
      </c>
    </row>
    <row r="57" spans="1:91" s="7" customFormat="1" ht="16.5" customHeight="1">
      <c r="A57" s="112" t="s">
        <v>73</v>
      </c>
      <c r="B57" s="113"/>
      <c r="C57" s="114"/>
      <c r="D57" s="115" t="s">
        <v>84</v>
      </c>
      <c r="E57" s="115"/>
      <c r="F57" s="115"/>
      <c r="G57" s="115"/>
      <c r="H57" s="115"/>
      <c r="I57" s="116"/>
      <c r="J57" s="115" t="s">
        <v>85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002 - Kácení'!J30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76</v>
      </c>
      <c r="AR57" s="119"/>
      <c r="AS57" s="120">
        <v>0</v>
      </c>
      <c r="AT57" s="121">
        <f>ROUND(SUM(AV57:AW57),2)</f>
        <v>0</v>
      </c>
      <c r="AU57" s="122">
        <f>'SO 002 - Kácení'!P81</f>
        <v>0</v>
      </c>
      <c r="AV57" s="121">
        <f>'SO 002 - Kácení'!J33</f>
        <v>0</v>
      </c>
      <c r="AW57" s="121">
        <f>'SO 002 - Kácení'!J34</f>
        <v>0</v>
      </c>
      <c r="AX57" s="121">
        <f>'SO 002 - Kácení'!J35</f>
        <v>0</v>
      </c>
      <c r="AY57" s="121">
        <f>'SO 002 - Kácení'!J36</f>
        <v>0</v>
      </c>
      <c r="AZ57" s="121">
        <f>'SO 002 - Kácení'!F33</f>
        <v>0</v>
      </c>
      <c r="BA57" s="121">
        <f>'SO 002 - Kácení'!F34</f>
        <v>0</v>
      </c>
      <c r="BB57" s="121">
        <f>'SO 002 - Kácení'!F35</f>
        <v>0</v>
      </c>
      <c r="BC57" s="121">
        <f>'SO 002 - Kácení'!F36</f>
        <v>0</v>
      </c>
      <c r="BD57" s="123">
        <f>'SO 002 - Kácení'!F37</f>
        <v>0</v>
      </c>
      <c r="BE57" s="7"/>
      <c r="BT57" s="124" t="s">
        <v>77</v>
      </c>
      <c r="BV57" s="124" t="s">
        <v>71</v>
      </c>
      <c r="BW57" s="124" t="s">
        <v>86</v>
      </c>
      <c r="BX57" s="124" t="s">
        <v>5</v>
      </c>
      <c r="CL57" s="124" t="s">
        <v>19</v>
      </c>
      <c r="CM57" s="124" t="s">
        <v>83</v>
      </c>
    </row>
    <row r="58" spans="1:91" s="7" customFormat="1" ht="16.5" customHeight="1">
      <c r="A58" s="112" t="s">
        <v>73</v>
      </c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170 - Provizorní trasa'!J30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76</v>
      </c>
      <c r="AR58" s="119"/>
      <c r="AS58" s="120">
        <v>0</v>
      </c>
      <c r="AT58" s="121">
        <f>ROUND(SUM(AV58:AW58),2)</f>
        <v>0</v>
      </c>
      <c r="AU58" s="122">
        <f>'SO 170 - Provizorní trasa'!P85</f>
        <v>0</v>
      </c>
      <c r="AV58" s="121">
        <f>'SO 170 - Provizorní trasa'!J33</f>
        <v>0</v>
      </c>
      <c r="AW58" s="121">
        <f>'SO 170 - Provizorní trasa'!J34</f>
        <v>0</v>
      </c>
      <c r="AX58" s="121">
        <f>'SO 170 - Provizorní trasa'!J35</f>
        <v>0</v>
      </c>
      <c r="AY58" s="121">
        <f>'SO 170 - Provizorní trasa'!J36</f>
        <v>0</v>
      </c>
      <c r="AZ58" s="121">
        <f>'SO 170 - Provizorní trasa'!F33</f>
        <v>0</v>
      </c>
      <c r="BA58" s="121">
        <f>'SO 170 - Provizorní trasa'!F34</f>
        <v>0</v>
      </c>
      <c r="BB58" s="121">
        <f>'SO 170 - Provizorní trasa'!F35</f>
        <v>0</v>
      </c>
      <c r="BC58" s="121">
        <f>'SO 170 - Provizorní trasa'!F36</f>
        <v>0</v>
      </c>
      <c r="BD58" s="123">
        <f>'SO 170 - Provizorní trasa'!F37</f>
        <v>0</v>
      </c>
      <c r="BE58" s="7"/>
      <c r="BT58" s="124" t="s">
        <v>77</v>
      </c>
      <c r="BV58" s="124" t="s">
        <v>71</v>
      </c>
      <c r="BW58" s="124" t="s">
        <v>89</v>
      </c>
      <c r="BX58" s="124" t="s">
        <v>5</v>
      </c>
      <c r="CL58" s="124" t="s">
        <v>19</v>
      </c>
      <c r="CM58" s="124" t="s">
        <v>83</v>
      </c>
    </row>
    <row r="59" spans="1:91" s="7" customFormat="1" ht="24.75" customHeight="1">
      <c r="A59" s="112" t="s">
        <v>73</v>
      </c>
      <c r="B59" s="113"/>
      <c r="C59" s="114"/>
      <c r="D59" s="115" t="s">
        <v>90</v>
      </c>
      <c r="E59" s="115"/>
      <c r="F59" s="115"/>
      <c r="G59" s="115"/>
      <c r="H59" s="115"/>
      <c r="I59" s="116"/>
      <c r="J59" s="115" t="s">
        <v>91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191.1 - DIO pro vozidl...'!J30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76</v>
      </c>
      <c r="AR59" s="119"/>
      <c r="AS59" s="120">
        <v>0</v>
      </c>
      <c r="AT59" s="121">
        <f>ROUND(SUM(AV59:AW59),2)</f>
        <v>0</v>
      </c>
      <c r="AU59" s="122">
        <f>'SO 191.1 - DIO pro vozidl...'!P80</f>
        <v>0</v>
      </c>
      <c r="AV59" s="121">
        <f>'SO 191.1 - DIO pro vozidl...'!J33</f>
        <v>0</v>
      </c>
      <c r="AW59" s="121">
        <f>'SO 191.1 - DIO pro vozidl...'!J34</f>
        <v>0</v>
      </c>
      <c r="AX59" s="121">
        <f>'SO 191.1 - DIO pro vozidl...'!J35</f>
        <v>0</v>
      </c>
      <c r="AY59" s="121">
        <f>'SO 191.1 - DIO pro vozidl...'!J36</f>
        <v>0</v>
      </c>
      <c r="AZ59" s="121">
        <f>'SO 191.1 - DIO pro vozidl...'!F33</f>
        <v>0</v>
      </c>
      <c r="BA59" s="121">
        <f>'SO 191.1 - DIO pro vozidl...'!F34</f>
        <v>0</v>
      </c>
      <c r="BB59" s="121">
        <f>'SO 191.1 - DIO pro vozidl...'!F35</f>
        <v>0</v>
      </c>
      <c r="BC59" s="121">
        <f>'SO 191.1 - DIO pro vozidl...'!F36</f>
        <v>0</v>
      </c>
      <c r="BD59" s="123">
        <f>'SO 191.1 - DIO pro vozidl...'!F37</f>
        <v>0</v>
      </c>
      <c r="BE59" s="7"/>
      <c r="BT59" s="124" t="s">
        <v>77</v>
      </c>
      <c r="BV59" s="124" t="s">
        <v>71</v>
      </c>
      <c r="BW59" s="124" t="s">
        <v>92</v>
      </c>
      <c r="BX59" s="124" t="s">
        <v>5</v>
      </c>
      <c r="CL59" s="124" t="s">
        <v>19</v>
      </c>
      <c r="CM59" s="124" t="s">
        <v>79</v>
      </c>
    </row>
    <row r="60" spans="1:91" s="7" customFormat="1" ht="24.75" customHeight="1">
      <c r="A60" s="112" t="s">
        <v>73</v>
      </c>
      <c r="B60" s="113"/>
      <c r="C60" s="114"/>
      <c r="D60" s="115" t="s">
        <v>93</v>
      </c>
      <c r="E60" s="115"/>
      <c r="F60" s="115"/>
      <c r="G60" s="115"/>
      <c r="H60" s="115"/>
      <c r="I60" s="116"/>
      <c r="J60" s="115" t="s">
        <v>94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191.2 - DIO pro vozidl...'!J30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76</v>
      </c>
      <c r="AR60" s="119"/>
      <c r="AS60" s="120">
        <v>0</v>
      </c>
      <c r="AT60" s="121">
        <f>ROUND(SUM(AV60:AW60),2)</f>
        <v>0</v>
      </c>
      <c r="AU60" s="122">
        <f>'SO 191.2 - DIO pro vozidl...'!P80</f>
        <v>0</v>
      </c>
      <c r="AV60" s="121">
        <f>'SO 191.2 - DIO pro vozidl...'!J33</f>
        <v>0</v>
      </c>
      <c r="AW60" s="121">
        <f>'SO 191.2 - DIO pro vozidl...'!J34</f>
        <v>0</v>
      </c>
      <c r="AX60" s="121">
        <f>'SO 191.2 - DIO pro vozidl...'!J35</f>
        <v>0</v>
      </c>
      <c r="AY60" s="121">
        <f>'SO 191.2 - DIO pro vozidl...'!J36</f>
        <v>0</v>
      </c>
      <c r="AZ60" s="121">
        <f>'SO 191.2 - DIO pro vozidl...'!F33</f>
        <v>0</v>
      </c>
      <c r="BA60" s="121">
        <f>'SO 191.2 - DIO pro vozidl...'!F34</f>
        <v>0</v>
      </c>
      <c r="BB60" s="121">
        <f>'SO 191.2 - DIO pro vozidl...'!F35</f>
        <v>0</v>
      </c>
      <c r="BC60" s="121">
        <f>'SO 191.2 - DIO pro vozidl...'!F36</f>
        <v>0</v>
      </c>
      <c r="BD60" s="123">
        <f>'SO 191.2 - DIO pro vozidl...'!F37</f>
        <v>0</v>
      </c>
      <c r="BE60" s="7"/>
      <c r="BT60" s="124" t="s">
        <v>77</v>
      </c>
      <c r="BV60" s="124" t="s">
        <v>71</v>
      </c>
      <c r="BW60" s="124" t="s">
        <v>95</v>
      </c>
      <c r="BX60" s="124" t="s">
        <v>5</v>
      </c>
      <c r="CL60" s="124" t="s">
        <v>19</v>
      </c>
      <c r="CM60" s="124" t="s">
        <v>79</v>
      </c>
    </row>
    <row r="61" spans="1:91" s="7" customFormat="1" ht="24.75" customHeight="1">
      <c r="A61" s="112" t="s">
        <v>73</v>
      </c>
      <c r="B61" s="113"/>
      <c r="C61" s="114"/>
      <c r="D61" s="115" t="s">
        <v>96</v>
      </c>
      <c r="E61" s="115"/>
      <c r="F61" s="115"/>
      <c r="G61" s="115"/>
      <c r="H61" s="115"/>
      <c r="I61" s="116"/>
      <c r="J61" s="115" t="s">
        <v>97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201 - Rekonstrukce mos...'!J30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76</v>
      </c>
      <c r="AR61" s="119"/>
      <c r="AS61" s="125">
        <v>0</v>
      </c>
      <c r="AT61" s="126">
        <f>ROUND(SUM(AV61:AW61),2)</f>
        <v>0</v>
      </c>
      <c r="AU61" s="127">
        <f>'SO 201 - Rekonstrukce mos...'!P92</f>
        <v>0</v>
      </c>
      <c r="AV61" s="126">
        <f>'SO 201 - Rekonstrukce mos...'!J33</f>
        <v>0</v>
      </c>
      <c r="AW61" s="126">
        <f>'SO 201 - Rekonstrukce mos...'!J34</f>
        <v>0</v>
      </c>
      <c r="AX61" s="126">
        <f>'SO 201 - Rekonstrukce mos...'!J35</f>
        <v>0</v>
      </c>
      <c r="AY61" s="126">
        <f>'SO 201 - Rekonstrukce mos...'!J36</f>
        <v>0</v>
      </c>
      <c r="AZ61" s="126">
        <f>'SO 201 - Rekonstrukce mos...'!F33</f>
        <v>0</v>
      </c>
      <c r="BA61" s="126">
        <f>'SO 201 - Rekonstrukce mos...'!F34</f>
        <v>0</v>
      </c>
      <c r="BB61" s="126">
        <f>'SO 201 - Rekonstrukce mos...'!F35</f>
        <v>0</v>
      </c>
      <c r="BC61" s="126">
        <f>'SO 201 - Rekonstrukce mos...'!F36</f>
        <v>0</v>
      </c>
      <c r="BD61" s="128">
        <f>'SO 201 - Rekonstrukce mos...'!F37</f>
        <v>0</v>
      </c>
      <c r="BE61" s="7"/>
      <c r="BT61" s="124" t="s">
        <v>77</v>
      </c>
      <c r="BV61" s="124" t="s">
        <v>71</v>
      </c>
      <c r="BW61" s="124" t="s">
        <v>98</v>
      </c>
      <c r="BX61" s="124" t="s">
        <v>5</v>
      </c>
      <c r="CL61" s="124" t="s">
        <v>19</v>
      </c>
      <c r="CM61" s="124" t="s">
        <v>83</v>
      </c>
    </row>
    <row r="62" spans="1:57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0 - Všeobecné konstr...'!C2" display="/"/>
    <hyperlink ref="A56" location="'SO 001 - Demolice'!C2" display="/"/>
    <hyperlink ref="A57" location="'SO 002 - Kácení'!C2" display="/"/>
    <hyperlink ref="A58" location="'SO 170 - Provizorní trasa'!C2" display="/"/>
    <hyperlink ref="A59" location="'SO 191.1 - DIO pro vozidl...'!C2" display="/"/>
    <hyperlink ref="A60" location="'SO 191.2 - DIO pro vozidl...'!C2" display="/"/>
    <hyperlink ref="A61" location="'SO 201 - Rekonstrukce mo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2" customWidth="1"/>
    <col min="2" max="2" width="1.7109375" style="302" customWidth="1"/>
    <col min="3" max="4" width="5.00390625" style="302" customWidth="1"/>
    <col min="5" max="5" width="11.7109375" style="302" customWidth="1"/>
    <col min="6" max="6" width="9.140625" style="302" customWidth="1"/>
    <col min="7" max="7" width="5.00390625" style="302" customWidth="1"/>
    <col min="8" max="8" width="77.8515625" style="302" customWidth="1"/>
    <col min="9" max="10" width="20.00390625" style="302" customWidth="1"/>
    <col min="11" max="11" width="1.7109375" style="302" customWidth="1"/>
  </cols>
  <sheetData>
    <row r="1" s="1" customFormat="1" ht="37.5" customHeight="1"/>
    <row r="2" spans="2:11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6" customFormat="1" ht="45" customHeight="1">
      <c r="B3" s="306"/>
      <c r="C3" s="307" t="s">
        <v>1086</v>
      </c>
      <c r="D3" s="307"/>
      <c r="E3" s="307"/>
      <c r="F3" s="307"/>
      <c r="G3" s="307"/>
      <c r="H3" s="307"/>
      <c r="I3" s="307"/>
      <c r="J3" s="307"/>
      <c r="K3" s="308"/>
    </row>
    <row r="4" spans="2:11" s="1" customFormat="1" ht="25.5" customHeight="1">
      <c r="B4" s="309"/>
      <c r="C4" s="310" t="s">
        <v>1087</v>
      </c>
      <c r="D4" s="310"/>
      <c r="E4" s="310"/>
      <c r="F4" s="310"/>
      <c r="G4" s="310"/>
      <c r="H4" s="310"/>
      <c r="I4" s="310"/>
      <c r="J4" s="310"/>
      <c r="K4" s="311"/>
    </row>
    <row r="5" spans="2:11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s="1" customFormat="1" ht="15" customHeight="1">
      <c r="B6" s="309"/>
      <c r="C6" s="313" t="s">
        <v>1088</v>
      </c>
      <c r="D6" s="313"/>
      <c r="E6" s="313"/>
      <c r="F6" s="313"/>
      <c r="G6" s="313"/>
      <c r="H6" s="313"/>
      <c r="I6" s="313"/>
      <c r="J6" s="313"/>
      <c r="K6" s="311"/>
    </row>
    <row r="7" spans="2:11" s="1" customFormat="1" ht="15" customHeight="1">
      <c r="B7" s="314"/>
      <c r="C7" s="313" t="s">
        <v>1089</v>
      </c>
      <c r="D7" s="313"/>
      <c r="E7" s="313"/>
      <c r="F7" s="313"/>
      <c r="G7" s="313"/>
      <c r="H7" s="313"/>
      <c r="I7" s="313"/>
      <c r="J7" s="313"/>
      <c r="K7" s="311"/>
    </row>
    <row r="8" spans="2:11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s="1" customFormat="1" ht="15" customHeight="1">
      <c r="B9" s="314"/>
      <c r="C9" s="313" t="s">
        <v>1090</v>
      </c>
      <c r="D9" s="313"/>
      <c r="E9" s="313"/>
      <c r="F9" s="313"/>
      <c r="G9" s="313"/>
      <c r="H9" s="313"/>
      <c r="I9" s="313"/>
      <c r="J9" s="313"/>
      <c r="K9" s="311"/>
    </row>
    <row r="10" spans="2:11" s="1" customFormat="1" ht="15" customHeight="1">
      <c r="B10" s="314"/>
      <c r="C10" s="313"/>
      <c r="D10" s="313" t="s">
        <v>1091</v>
      </c>
      <c r="E10" s="313"/>
      <c r="F10" s="313"/>
      <c r="G10" s="313"/>
      <c r="H10" s="313"/>
      <c r="I10" s="313"/>
      <c r="J10" s="313"/>
      <c r="K10" s="311"/>
    </row>
    <row r="11" spans="2:11" s="1" customFormat="1" ht="15" customHeight="1">
      <c r="B11" s="314"/>
      <c r="C11" s="315"/>
      <c r="D11" s="313" t="s">
        <v>1092</v>
      </c>
      <c r="E11" s="313"/>
      <c r="F11" s="313"/>
      <c r="G11" s="313"/>
      <c r="H11" s="313"/>
      <c r="I11" s="313"/>
      <c r="J11" s="313"/>
      <c r="K11" s="311"/>
    </row>
    <row r="12" spans="2:11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pans="2:11" s="1" customFormat="1" ht="15" customHeight="1">
      <c r="B13" s="314"/>
      <c r="C13" s="315"/>
      <c r="D13" s="316" t="s">
        <v>1093</v>
      </c>
      <c r="E13" s="313"/>
      <c r="F13" s="313"/>
      <c r="G13" s="313"/>
      <c r="H13" s="313"/>
      <c r="I13" s="313"/>
      <c r="J13" s="313"/>
      <c r="K13" s="311"/>
    </row>
    <row r="14" spans="2:11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pans="2:11" s="1" customFormat="1" ht="15" customHeight="1">
      <c r="B15" s="314"/>
      <c r="C15" s="315"/>
      <c r="D15" s="313" t="s">
        <v>1094</v>
      </c>
      <c r="E15" s="313"/>
      <c r="F15" s="313"/>
      <c r="G15" s="313"/>
      <c r="H15" s="313"/>
      <c r="I15" s="313"/>
      <c r="J15" s="313"/>
      <c r="K15" s="311"/>
    </row>
    <row r="16" spans="2:11" s="1" customFormat="1" ht="15" customHeight="1">
      <c r="B16" s="314"/>
      <c r="C16" s="315"/>
      <c r="D16" s="313" t="s">
        <v>1095</v>
      </c>
      <c r="E16" s="313"/>
      <c r="F16" s="313"/>
      <c r="G16" s="313"/>
      <c r="H16" s="313"/>
      <c r="I16" s="313"/>
      <c r="J16" s="313"/>
      <c r="K16" s="311"/>
    </row>
    <row r="17" spans="2:11" s="1" customFormat="1" ht="15" customHeight="1">
      <c r="B17" s="314"/>
      <c r="C17" s="315"/>
      <c r="D17" s="313" t="s">
        <v>1096</v>
      </c>
      <c r="E17" s="313"/>
      <c r="F17" s="313"/>
      <c r="G17" s="313"/>
      <c r="H17" s="313"/>
      <c r="I17" s="313"/>
      <c r="J17" s="313"/>
      <c r="K17" s="311"/>
    </row>
    <row r="18" spans="2:11" s="1" customFormat="1" ht="15" customHeight="1">
      <c r="B18" s="314"/>
      <c r="C18" s="315"/>
      <c r="D18" s="315"/>
      <c r="E18" s="317" t="s">
        <v>76</v>
      </c>
      <c r="F18" s="313" t="s">
        <v>1097</v>
      </c>
      <c r="G18" s="313"/>
      <c r="H18" s="313"/>
      <c r="I18" s="313"/>
      <c r="J18" s="313"/>
      <c r="K18" s="311"/>
    </row>
    <row r="19" spans="2:11" s="1" customFormat="1" ht="15" customHeight="1">
      <c r="B19" s="314"/>
      <c r="C19" s="315"/>
      <c r="D19" s="315"/>
      <c r="E19" s="317" t="s">
        <v>1098</v>
      </c>
      <c r="F19" s="313" t="s">
        <v>1099</v>
      </c>
      <c r="G19" s="313"/>
      <c r="H19" s="313"/>
      <c r="I19" s="313"/>
      <c r="J19" s="313"/>
      <c r="K19" s="311"/>
    </row>
    <row r="20" spans="2:11" s="1" customFormat="1" ht="15" customHeight="1">
      <c r="B20" s="314"/>
      <c r="C20" s="315"/>
      <c r="D20" s="315"/>
      <c r="E20" s="317" t="s">
        <v>1100</v>
      </c>
      <c r="F20" s="313" t="s">
        <v>1101</v>
      </c>
      <c r="G20" s="313"/>
      <c r="H20" s="313"/>
      <c r="I20" s="313"/>
      <c r="J20" s="313"/>
      <c r="K20" s="311"/>
    </row>
    <row r="21" spans="2:11" s="1" customFormat="1" ht="15" customHeight="1">
      <c r="B21" s="314"/>
      <c r="C21" s="315"/>
      <c r="D21" s="315"/>
      <c r="E21" s="317" t="s">
        <v>1102</v>
      </c>
      <c r="F21" s="313" t="s">
        <v>1103</v>
      </c>
      <c r="G21" s="313"/>
      <c r="H21" s="313"/>
      <c r="I21" s="313"/>
      <c r="J21" s="313"/>
      <c r="K21" s="311"/>
    </row>
    <row r="22" spans="2:11" s="1" customFormat="1" ht="15" customHeight="1">
      <c r="B22" s="314"/>
      <c r="C22" s="315"/>
      <c r="D22" s="315"/>
      <c r="E22" s="317" t="s">
        <v>386</v>
      </c>
      <c r="F22" s="313" t="s">
        <v>387</v>
      </c>
      <c r="G22" s="313"/>
      <c r="H22" s="313"/>
      <c r="I22" s="313"/>
      <c r="J22" s="313"/>
      <c r="K22" s="311"/>
    </row>
    <row r="23" spans="2:11" s="1" customFormat="1" ht="15" customHeight="1">
      <c r="B23" s="314"/>
      <c r="C23" s="315"/>
      <c r="D23" s="315"/>
      <c r="E23" s="317" t="s">
        <v>1104</v>
      </c>
      <c r="F23" s="313" t="s">
        <v>1105</v>
      </c>
      <c r="G23" s="313"/>
      <c r="H23" s="313"/>
      <c r="I23" s="313"/>
      <c r="J23" s="313"/>
      <c r="K23" s="311"/>
    </row>
    <row r="24" spans="2:11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pans="2:11" s="1" customFormat="1" ht="15" customHeight="1">
      <c r="B25" s="314"/>
      <c r="C25" s="313" t="s">
        <v>1106</v>
      </c>
      <c r="D25" s="313"/>
      <c r="E25" s="313"/>
      <c r="F25" s="313"/>
      <c r="G25" s="313"/>
      <c r="H25" s="313"/>
      <c r="I25" s="313"/>
      <c r="J25" s="313"/>
      <c r="K25" s="311"/>
    </row>
    <row r="26" spans="2:11" s="1" customFormat="1" ht="15" customHeight="1">
      <c r="B26" s="314"/>
      <c r="C26" s="313" t="s">
        <v>1107</v>
      </c>
      <c r="D26" s="313"/>
      <c r="E26" s="313"/>
      <c r="F26" s="313"/>
      <c r="G26" s="313"/>
      <c r="H26" s="313"/>
      <c r="I26" s="313"/>
      <c r="J26" s="313"/>
      <c r="K26" s="311"/>
    </row>
    <row r="27" spans="2:11" s="1" customFormat="1" ht="15" customHeight="1">
      <c r="B27" s="314"/>
      <c r="C27" s="313"/>
      <c r="D27" s="313" t="s">
        <v>1108</v>
      </c>
      <c r="E27" s="313"/>
      <c r="F27" s="313"/>
      <c r="G27" s="313"/>
      <c r="H27" s="313"/>
      <c r="I27" s="313"/>
      <c r="J27" s="313"/>
      <c r="K27" s="311"/>
    </row>
    <row r="28" spans="2:11" s="1" customFormat="1" ht="15" customHeight="1">
      <c r="B28" s="314"/>
      <c r="C28" s="315"/>
      <c r="D28" s="313" t="s">
        <v>1109</v>
      </c>
      <c r="E28" s="313"/>
      <c r="F28" s="313"/>
      <c r="G28" s="313"/>
      <c r="H28" s="313"/>
      <c r="I28" s="313"/>
      <c r="J28" s="313"/>
      <c r="K28" s="311"/>
    </row>
    <row r="29" spans="2:11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pans="2:11" s="1" customFormat="1" ht="15" customHeight="1">
      <c r="B30" s="314"/>
      <c r="C30" s="315"/>
      <c r="D30" s="313" t="s">
        <v>1110</v>
      </c>
      <c r="E30" s="313"/>
      <c r="F30" s="313"/>
      <c r="G30" s="313"/>
      <c r="H30" s="313"/>
      <c r="I30" s="313"/>
      <c r="J30" s="313"/>
      <c r="K30" s="311"/>
    </row>
    <row r="31" spans="2:11" s="1" customFormat="1" ht="15" customHeight="1">
      <c r="B31" s="314"/>
      <c r="C31" s="315"/>
      <c r="D31" s="313" t="s">
        <v>1111</v>
      </c>
      <c r="E31" s="313"/>
      <c r="F31" s="313"/>
      <c r="G31" s="313"/>
      <c r="H31" s="313"/>
      <c r="I31" s="313"/>
      <c r="J31" s="313"/>
      <c r="K31" s="311"/>
    </row>
    <row r="32" spans="2:11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pans="2:11" s="1" customFormat="1" ht="15" customHeight="1">
      <c r="B33" s="314"/>
      <c r="C33" s="315"/>
      <c r="D33" s="313" t="s">
        <v>1112</v>
      </c>
      <c r="E33" s="313"/>
      <c r="F33" s="313"/>
      <c r="G33" s="313"/>
      <c r="H33" s="313"/>
      <c r="I33" s="313"/>
      <c r="J33" s="313"/>
      <c r="K33" s="311"/>
    </row>
    <row r="34" spans="2:11" s="1" customFormat="1" ht="15" customHeight="1">
      <c r="B34" s="314"/>
      <c r="C34" s="315"/>
      <c r="D34" s="313" t="s">
        <v>1113</v>
      </c>
      <c r="E34" s="313"/>
      <c r="F34" s="313"/>
      <c r="G34" s="313"/>
      <c r="H34" s="313"/>
      <c r="I34" s="313"/>
      <c r="J34" s="313"/>
      <c r="K34" s="311"/>
    </row>
    <row r="35" spans="2:11" s="1" customFormat="1" ht="15" customHeight="1">
      <c r="B35" s="314"/>
      <c r="C35" s="315"/>
      <c r="D35" s="313" t="s">
        <v>1114</v>
      </c>
      <c r="E35" s="313"/>
      <c r="F35" s="313"/>
      <c r="G35" s="313"/>
      <c r="H35" s="313"/>
      <c r="I35" s="313"/>
      <c r="J35" s="313"/>
      <c r="K35" s="311"/>
    </row>
    <row r="36" spans="2:11" s="1" customFormat="1" ht="15" customHeight="1">
      <c r="B36" s="314"/>
      <c r="C36" s="315"/>
      <c r="D36" s="313"/>
      <c r="E36" s="316" t="s">
        <v>107</v>
      </c>
      <c r="F36" s="313"/>
      <c r="G36" s="313" t="s">
        <v>1115</v>
      </c>
      <c r="H36" s="313"/>
      <c r="I36" s="313"/>
      <c r="J36" s="313"/>
      <c r="K36" s="311"/>
    </row>
    <row r="37" spans="2:11" s="1" customFormat="1" ht="30.75" customHeight="1">
      <c r="B37" s="314"/>
      <c r="C37" s="315"/>
      <c r="D37" s="313"/>
      <c r="E37" s="316" t="s">
        <v>1116</v>
      </c>
      <c r="F37" s="313"/>
      <c r="G37" s="313" t="s">
        <v>1117</v>
      </c>
      <c r="H37" s="313"/>
      <c r="I37" s="313"/>
      <c r="J37" s="313"/>
      <c r="K37" s="311"/>
    </row>
    <row r="38" spans="2:11" s="1" customFormat="1" ht="15" customHeight="1">
      <c r="B38" s="314"/>
      <c r="C38" s="315"/>
      <c r="D38" s="313"/>
      <c r="E38" s="316" t="s">
        <v>50</v>
      </c>
      <c r="F38" s="313"/>
      <c r="G38" s="313" t="s">
        <v>1118</v>
      </c>
      <c r="H38" s="313"/>
      <c r="I38" s="313"/>
      <c r="J38" s="313"/>
      <c r="K38" s="311"/>
    </row>
    <row r="39" spans="2:11" s="1" customFormat="1" ht="15" customHeight="1">
      <c r="B39" s="314"/>
      <c r="C39" s="315"/>
      <c r="D39" s="313"/>
      <c r="E39" s="316" t="s">
        <v>51</v>
      </c>
      <c r="F39" s="313"/>
      <c r="G39" s="313" t="s">
        <v>1119</v>
      </c>
      <c r="H39" s="313"/>
      <c r="I39" s="313"/>
      <c r="J39" s="313"/>
      <c r="K39" s="311"/>
    </row>
    <row r="40" spans="2:11" s="1" customFormat="1" ht="15" customHeight="1">
      <c r="B40" s="314"/>
      <c r="C40" s="315"/>
      <c r="D40" s="313"/>
      <c r="E40" s="316" t="s">
        <v>108</v>
      </c>
      <c r="F40" s="313"/>
      <c r="G40" s="313" t="s">
        <v>1120</v>
      </c>
      <c r="H40" s="313"/>
      <c r="I40" s="313"/>
      <c r="J40" s="313"/>
      <c r="K40" s="311"/>
    </row>
    <row r="41" spans="2:11" s="1" customFormat="1" ht="15" customHeight="1">
      <c r="B41" s="314"/>
      <c r="C41" s="315"/>
      <c r="D41" s="313"/>
      <c r="E41" s="316" t="s">
        <v>109</v>
      </c>
      <c r="F41" s="313"/>
      <c r="G41" s="313" t="s">
        <v>1121</v>
      </c>
      <c r="H41" s="313"/>
      <c r="I41" s="313"/>
      <c r="J41" s="313"/>
      <c r="K41" s="311"/>
    </row>
    <row r="42" spans="2:11" s="1" customFormat="1" ht="15" customHeight="1">
      <c r="B42" s="314"/>
      <c r="C42" s="315"/>
      <c r="D42" s="313"/>
      <c r="E42" s="316" t="s">
        <v>1122</v>
      </c>
      <c r="F42" s="313"/>
      <c r="G42" s="313" t="s">
        <v>1123</v>
      </c>
      <c r="H42" s="313"/>
      <c r="I42" s="313"/>
      <c r="J42" s="313"/>
      <c r="K42" s="311"/>
    </row>
    <row r="43" spans="2:11" s="1" customFormat="1" ht="15" customHeight="1">
      <c r="B43" s="314"/>
      <c r="C43" s="315"/>
      <c r="D43" s="313"/>
      <c r="E43" s="316"/>
      <c r="F43" s="313"/>
      <c r="G43" s="313" t="s">
        <v>1124</v>
      </c>
      <c r="H43" s="313"/>
      <c r="I43" s="313"/>
      <c r="J43" s="313"/>
      <c r="K43" s="311"/>
    </row>
    <row r="44" spans="2:11" s="1" customFormat="1" ht="15" customHeight="1">
      <c r="B44" s="314"/>
      <c r="C44" s="315"/>
      <c r="D44" s="313"/>
      <c r="E44" s="316" t="s">
        <v>1125</v>
      </c>
      <c r="F44" s="313"/>
      <c r="G44" s="313" t="s">
        <v>1126</v>
      </c>
      <c r="H44" s="313"/>
      <c r="I44" s="313"/>
      <c r="J44" s="313"/>
      <c r="K44" s="311"/>
    </row>
    <row r="45" spans="2:11" s="1" customFormat="1" ht="15" customHeight="1">
      <c r="B45" s="314"/>
      <c r="C45" s="315"/>
      <c r="D45" s="313"/>
      <c r="E45" s="316" t="s">
        <v>111</v>
      </c>
      <c r="F45" s="313"/>
      <c r="G45" s="313" t="s">
        <v>1127</v>
      </c>
      <c r="H45" s="313"/>
      <c r="I45" s="313"/>
      <c r="J45" s="313"/>
      <c r="K45" s="311"/>
    </row>
    <row r="46" spans="2:11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pans="2:11" s="1" customFormat="1" ht="15" customHeight="1">
      <c r="B47" s="314"/>
      <c r="C47" s="315"/>
      <c r="D47" s="313" t="s">
        <v>1128</v>
      </c>
      <c r="E47" s="313"/>
      <c r="F47" s="313"/>
      <c r="G47" s="313"/>
      <c r="H47" s="313"/>
      <c r="I47" s="313"/>
      <c r="J47" s="313"/>
      <c r="K47" s="311"/>
    </row>
    <row r="48" spans="2:11" s="1" customFormat="1" ht="15" customHeight="1">
      <c r="B48" s="314"/>
      <c r="C48" s="315"/>
      <c r="D48" s="315"/>
      <c r="E48" s="313" t="s">
        <v>1129</v>
      </c>
      <c r="F48" s="313"/>
      <c r="G48" s="313"/>
      <c r="H48" s="313"/>
      <c r="I48" s="313"/>
      <c r="J48" s="313"/>
      <c r="K48" s="311"/>
    </row>
    <row r="49" spans="2:11" s="1" customFormat="1" ht="15" customHeight="1">
      <c r="B49" s="314"/>
      <c r="C49" s="315"/>
      <c r="D49" s="315"/>
      <c r="E49" s="313" t="s">
        <v>1130</v>
      </c>
      <c r="F49" s="313"/>
      <c r="G49" s="313"/>
      <c r="H49" s="313"/>
      <c r="I49" s="313"/>
      <c r="J49" s="313"/>
      <c r="K49" s="311"/>
    </row>
    <row r="50" spans="2:11" s="1" customFormat="1" ht="15" customHeight="1">
      <c r="B50" s="314"/>
      <c r="C50" s="315"/>
      <c r="D50" s="315"/>
      <c r="E50" s="313" t="s">
        <v>1131</v>
      </c>
      <c r="F50" s="313"/>
      <c r="G50" s="313"/>
      <c r="H50" s="313"/>
      <c r="I50" s="313"/>
      <c r="J50" s="313"/>
      <c r="K50" s="311"/>
    </row>
    <row r="51" spans="2:11" s="1" customFormat="1" ht="15" customHeight="1">
      <c r="B51" s="314"/>
      <c r="C51" s="315"/>
      <c r="D51" s="313" t="s">
        <v>1132</v>
      </c>
      <c r="E51" s="313"/>
      <c r="F51" s="313"/>
      <c r="G51" s="313"/>
      <c r="H51" s="313"/>
      <c r="I51" s="313"/>
      <c r="J51" s="313"/>
      <c r="K51" s="311"/>
    </row>
    <row r="52" spans="2:11" s="1" customFormat="1" ht="25.5" customHeight="1">
      <c r="B52" s="309"/>
      <c r="C52" s="310" t="s">
        <v>1133</v>
      </c>
      <c r="D52" s="310"/>
      <c r="E52" s="310"/>
      <c r="F52" s="310"/>
      <c r="G52" s="310"/>
      <c r="H52" s="310"/>
      <c r="I52" s="310"/>
      <c r="J52" s="310"/>
      <c r="K52" s="311"/>
    </row>
    <row r="53" spans="2:11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pans="2:11" s="1" customFormat="1" ht="15" customHeight="1">
      <c r="B54" s="309"/>
      <c r="C54" s="313" t="s">
        <v>1134</v>
      </c>
      <c r="D54" s="313"/>
      <c r="E54" s="313"/>
      <c r="F54" s="313"/>
      <c r="G54" s="313"/>
      <c r="H54" s="313"/>
      <c r="I54" s="313"/>
      <c r="J54" s="313"/>
      <c r="K54" s="311"/>
    </row>
    <row r="55" spans="2:11" s="1" customFormat="1" ht="15" customHeight="1">
      <c r="B55" s="309"/>
      <c r="C55" s="313" t="s">
        <v>1135</v>
      </c>
      <c r="D55" s="313"/>
      <c r="E55" s="313"/>
      <c r="F55" s="313"/>
      <c r="G55" s="313"/>
      <c r="H55" s="313"/>
      <c r="I55" s="313"/>
      <c r="J55" s="313"/>
      <c r="K55" s="311"/>
    </row>
    <row r="56" spans="2:11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pans="2:11" s="1" customFormat="1" ht="15" customHeight="1">
      <c r="B57" s="309"/>
      <c r="C57" s="313" t="s">
        <v>1136</v>
      </c>
      <c r="D57" s="313"/>
      <c r="E57" s="313"/>
      <c r="F57" s="313"/>
      <c r="G57" s="313"/>
      <c r="H57" s="313"/>
      <c r="I57" s="313"/>
      <c r="J57" s="313"/>
      <c r="K57" s="311"/>
    </row>
    <row r="58" spans="2:11" s="1" customFormat="1" ht="15" customHeight="1">
      <c r="B58" s="309"/>
      <c r="C58" s="315"/>
      <c r="D58" s="313" t="s">
        <v>1137</v>
      </c>
      <c r="E58" s="313"/>
      <c r="F58" s="313"/>
      <c r="G58" s="313"/>
      <c r="H58" s="313"/>
      <c r="I58" s="313"/>
      <c r="J58" s="313"/>
      <c r="K58" s="311"/>
    </row>
    <row r="59" spans="2:11" s="1" customFormat="1" ht="15" customHeight="1">
      <c r="B59" s="309"/>
      <c r="C59" s="315"/>
      <c r="D59" s="313" t="s">
        <v>1138</v>
      </c>
      <c r="E59" s="313"/>
      <c r="F59" s="313"/>
      <c r="G59" s="313"/>
      <c r="H59" s="313"/>
      <c r="I59" s="313"/>
      <c r="J59" s="313"/>
      <c r="K59" s="311"/>
    </row>
    <row r="60" spans="2:11" s="1" customFormat="1" ht="15" customHeight="1">
      <c r="B60" s="309"/>
      <c r="C60" s="315"/>
      <c r="D60" s="313" t="s">
        <v>1139</v>
      </c>
      <c r="E60" s="313"/>
      <c r="F60" s="313"/>
      <c r="G60" s="313"/>
      <c r="H60" s="313"/>
      <c r="I60" s="313"/>
      <c r="J60" s="313"/>
      <c r="K60" s="311"/>
    </row>
    <row r="61" spans="2:11" s="1" customFormat="1" ht="15" customHeight="1">
      <c r="B61" s="309"/>
      <c r="C61" s="315"/>
      <c r="D61" s="313" t="s">
        <v>1140</v>
      </c>
      <c r="E61" s="313"/>
      <c r="F61" s="313"/>
      <c r="G61" s="313"/>
      <c r="H61" s="313"/>
      <c r="I61" s="313"/>
      <c r="J61" s="313"/>
      <c r="K61" s="311"/>
    </row>
    <row r="62" spans="2:11" s="1" customFormat="1" ht="15" customHeight="1">
      <c r="B62" s="309"/>
      <c r="C62" s="315"/>
      <c r="D62" s="318" t="s">
        <v>1141</v>
      </c>
      <c r="E62" s="318"/>
      <c r="F62" s="318"/>
      <c r="G62" s="318"/>
      <c r="H62" s="318"/>
      <c r="I62" s="318"/>
      <c r="J62" s="318"/>
      <c r="K62" s="311"/>
    </row>
    <row r="63" spans="2:11" s="1" customFormat="1" ht="15" customHeight="1">
      <c r="B63" s="309"/>
      <c r="C63" s="315"/>
      <c r="D63" s="313" t="s">
        <v>1142</v>
      </c>
      <c r="E63" s="313"/>
      <c r="F63" s="313"/>
      <c r="G63" s="313"/>
      <c r="H63" s="313"/>
      <c r="I63" s="313"/>
      <c r="J63" s="313"/>
      <c r="K63" s="311"/>
    </row>
    <row r="64" spans="2:11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pans="2:11" s="1" customFormat="1" ht="15" customHeight="1">
      <c r="B65" s="309"/>
      <c r="C65" s="315"/>
      <c r="D65" s="313" t="s">
        <v>1143</v>
      </c>
      <c r="E65" s="313"/>
      <c r="F65" s="313"/>
      <c r="G65" s="313"/>
      <c r="H65" s="313"/>
      <c r="I65" s="313"/>
      <c r="J65" s="313"/>
      <c r="K65" s="311"/>
    </row>
    <row r="66" spans="2:11" s="1" customFormat="1" ht="15" customHeight="1">
      <c r="B66" s="309"/>
      <c r="C66" s="315"/>
      <c r="D66" s="318" t="s">
        <v>1144</v>
      </c>
      <c r="E66" s="318"/>
      <c r="F66" s="318"/>
      <c r="G66" s="318"/>
      <c r="H66" s="318"/>
      <c r="I66" s="318"/>
      <c r="J66" s="318"/>
      <c r="K66" s="311"/>
    </row>
    <row r="67" spans="2:11" s="1" customFormat="1" ht="15" customHeight="1">
      <c r="B67" s="309"/>
      <c r="C67" s="315"/>
      <c r="D67" s="313" t="s">
        <v>1145</v>
      </c>
      <c r="E67" s="313"/>
      <c r="F67" s="313"/>
      <c r="G67" s="313"/>
      <c r="H67" s="313"/>
      <c r="I67" s="313"/>
      <c r="J67" s="313"/>
      <c r="K67" s="311"/>
    </row>
    <row r="68" spans="2:11" s="1" customFormat="1" ht="15" customHeight="1">
      <c r="B68" s="309"/>
      <c r="C68" s="315"/>
      <c r="D68" s="313" t="s">
        <v>1146</v>
      </c>
      <c r="E68" s="313"/>
      <c r="F68" s="313"/>
      <c r="G68" s="313"/>
      <c r="H68" s="313"/>
      <c r="I68" s="313"/>
      <c r="J68" s="313"/>
      <c r="K68" s="311"/>
    </row>
    <row r="69" spans="2:11" s="1" customFormat="1" ht="15" customHeight="1">
      <c r="B69" s="309"/>
      <c r="C69" s="315"/>
      <c r="D69" s="313" t="s">
        <v>1147</v>
      </c>
      <c r="E69" s="313"/>
      <c r="F69" s="313"/>
      <c r="G69" s="313"/>
      <c r="H69" s="313"/>
      <c r="I69" s="313"/>
      <c r="J69" s="313"/>
      <c r="K69" s="311"/>
    </row>
    <row r="70" spans="2:11" s="1" customFormat="1" ht="15" customHeight="1">
      <c r="B70" s="309"/>
      <c r="C70" s="315"/>
      <c r="D70" s="313" t="s">
        <v>1148</v>
      </c>
      <c r="E70" s="313"/>
      <c r="F70" s="313"/>
      <c r="G70" s="313"/>
      <c r="H70" s="313"/>
      <c r="I70" s="313"/>
      <c r="J70" s="313"/>
      <c r="K70" s="311"/>
    </row>
    <row r="71" spans="2:1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pans="2:11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pans="2:11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pans="2:11" s="1" customFormat="1" ht="45" customHeight="1">
      <c r="B75" s="328"/>
      <c r="C75" s="329" t="s">
        <v>1149</v>
      </c>
      <c r="D75" s="329"/>
      <c r="E75" s="329"/>
      <c r="F75" s="329"/>
      <c r="G75" s="329"/>
      <c r="H75" s="329"/>
      <c r="I75" s="329"/>
      <c r="J75" s="329"/>
      <c r="K75" s="330"/>
    </row>
    <row r="76" spans="2:11" s="1" customFormat="1" ht="17.25" customHeight="1">
      <c r="B76" s="328"/>
      <c r="C76" s="331" t="s">
        <v>1150</v>
      </c>
      <c r="D76" s="331"/>
      <c r="E76" s="331"/>
      <c r="F76" s="331" t="s">
        <v>1151</v>
      </c>
      <c r="G76" s="332"/>
      <c r="H76" s="331" t="s">
        <v>51</v>
      </c>
      <c r="I76" s="331" t="s">
        <v>54</v>
      </c>
      <c r="J76" s="331" t="s">
        <v>1152</v>
      </c>
      <c r="K76" s="330"/>
    </row>
    <row r="77" spans="2:11" s="1" customFormat="1" ht="17.25" customHeight="1">
      <c r="B77" s="328"/>
      <c r="C77" s="333" t="s">
        <v>1153</v>
      </c>
      <c r="D77" s="333"/>
      <c r="E77" s="333"/>
      <c r="F77" s="334" t="s">
        <v>1154</v>
      </c>
      <c r="G77" s="335"/>
      <c r="H77" s="333"/>
      <c r="I77" s="333"/>
      <c r="J77" s="333" t="s">
        <v>1155</v>
      </c>
      <c r="K77" s="330"/>
    </row>
    <row r="78" spans="2:11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pans="2:11" s="1" customFormat="1" ht="15" customHeight="1">
      <c r="B79" s="328"/>
      <c r="C79" s="316" t="s">
        <v>50</v>
      </c>
      <c r="D79" s="336"/>
      <c r="E79" s="336"/>
      <c r="F79" s="338" t="s">
        <v>1156</v>
      </c>
      <c r="G79" s="337"/>
      <c r="H79" s="316" t="s">
        <v>1157</v>
      </c>
      <c r="I79" s="316" t="s">
        <v>1158</v>
      </c>
      <c r="J79" s="316">
        <v>20</v>
      </c>
      <c r="K79" s="330"/>
    </row>
    <row r="80" spans="2:11" s="1" customFormat="1" ht="15" customHeight="1">
      <c r="B80" s="328"/>
      <c r="C80" s="316" t="s">
        <v>1159</v>
      </c>
      <c r="D80" s="316"/>
      <c r="E80" s="316"/>
      <c r="F80" s="338" t="s">
        <v>1156</v>
      </c>
      <c r="G80" s="337"/>
      <c r="H80" s="316" t="s">
        <v>1160</v>
      </c>
      <c r="I80" s="316" t="s">
        <v>1158</v>
      </c>
      <c r="J80" s="316">
        <v>120</v>
      </c>
      <c r="K80" s="330"/>
    </row>
    <row r="81" spans="2:11" s="1" customFormat="1" ht="15" customHeight="1">
      <c r="B81" s="339"/>
      <c r="C81" s="316" t="s">
        <v>1161</v>
      </c>
      <c r="D81" s="316"/>
      <c r="E81" s="316"/>
      <c r="F81" s="338" t="s">
        <v>1162</v>
      </c>
      <c r="G81" s="337"/>
      <c r="H81" s="316" t="s">
        <v>1163</v>
      </c>
      <c r="I81" s="316" t="s">
        <v>1158</v>
      </c>
      <c r="J81" s="316">
        <v>50</v>
      </c>
      <c r="K81" s="330"/>
    </row>
    <row r="82" spans="2:11" s="1" customFormat="1" ht="15" customHeight="1">
      <c r="B82" s="339"/>
      <c r="C82" s="316" t="s">
        <v>1164</v>
      </c>
      <c r="D82" s="316"/>
      <c r="E82" s="316"/>
      <c r="F82" s="338" t="s">
        <v>1156</v>
      </c>
      <c r="G82" s="337"/>
      <c r="H82" s="316" t="s">
        <v>1165</v>
      </c>
      <c r="I82" s="316" t="s">
        <v>1166</v>
      </c>
      <c r="J82" s="316"/>
      <c r="K82" s="330"/>
    </row>
    <row r="83" spans="2:11" s="1" customFormat="1" ht="15" customHeight="1">
      <c r="B83" s="339"/>
      <c r="C83" s="340" t="s">
        <v>1167</v>
      </c>
      <c r="D83" s="340"/>
      <c r="E83" s="340"/>
      <c r="F83" s="341" t="s">
        <v>1162</v>
      </c>
      <c r="G83" s="340"/>
      <c r="H83" s="340" t="s">
        <v>1168</v>
      </c>
      <c r="I83" s="340" t="s">
        <v>1158</v>
      </c>
      <c r="J83" s="340">
        <v>15</v>
      </c>
      <c r="K83" s="330"/>
    </row>
    <row r="84" spans="2:11" s="1" customFormat="1" ht="15" customHeight="1">
      <c r="B84" s="339"/>
      <c r="C84" s="340" t="s">
        <v>1169</v>
      </c>
      <c r="D84" s="340"/>
      <c r="E84" s="340"/>
      <c r="F84" s="341" t="s">
        <v>1162</v>
      </c>
      <c r="G84" s="340"/>
      <c r="H84" s="340" t="s">
        <v>1170</v>
      </c>
      <c r="I84" s="340" t="s">
        <v>1158</v>
      </c>
      <c r="J84" s="340">
        <v>15</v>
      </c>
      <c r="K84" s="330"/>
    </row>
    <row r="85" spans="2:11" s="1" customFormat="1" ht="15" customHeight="1">
      <c r="B85" s="339"/>
      <c r="C85" s="340" t="s">
        <v>1171</v>
      </c>
      <c r="D85" s="340"/>
      <c r="E85" s="340"/>
      <c r="F85" s="341" t="s">
        <v>1162</v>
      </c>
      <c r="G85" s="340"/>
      <c r="H85" s="340" t="s">
        <v>1172</v>
      </c>
      <c r="I85" s="340" t="s">
        <v>1158</v>
      </c>
      <c r="J85" s="340">
        <v>20</v>
      </c>
      <c r="K85" s="330"/>
    </row>
    <row r="86" spans="2:11" s="1" customFormat="1" ht="15" customHeight="1">
      <c r="B86" s="339"/>
      <c r="C86" s="340" t="s">
        <v>1173</v>
      </c>
      <c r="D86" s="340"/>
      <c r="E86" s="340"/>
      <c r="F86" s="341" t="s">
        <v>1162</v>
      </c>
      <c r="G86" s="340"/>
      <c r="H86" s="340" t="s">
        <v>1174</v>
      </c>
      <c r="I86" s="340" t="s">
        <v>1158</v>
      </c>
      <c r="J86" s="340">
        <v>20</v>
      </c>
      <c r="K86" s="330"/>
    </row>
    <row r="87" spans="2:11" s="1" customFormat="1" ht="15" customHeight="1">
      <c r="B87" s="339"/>
      <c r="C87" s="316" t="s">
        <v>1175</v>
      </c>
      <c r="D87" s="316"/>
      <c r="E87" s="316"/>
      <c r="F87" s="338" t="s">
        <v>1162</v>
      </c>
      <c r="G87" s="337"/>
      <c r="H87" s="316" t="s">
        <v>1176</v>
      </c>
      <c r="I87" s="316" t="s">
        <v>1158</v>
      </c>
      <c r="J87" s="316">
        <v>50</v>
      </c>
      <c r="K87" s="330"/>
    </row>
    <row r="88" spans="2:11" s="1" customFormat="1" ht="15" customHeight="1">
      <c r="B88" s="339"/>
      <c r="C88" s="316" t="s">
        <v>1177</v>
      </c>
      <c r="D88" s="316"/>
      <c r="E88" s="316"/>
      <c r="F88" s="338" t="s">
        <v>1162</v>
      </c>
      <c r="G88" s="337"/>
      <c r="H88" s="316" t="s">
        <v>1178</v>
      </c>
      <c r="I88" s="316" t="s">
        <v>1158</v>
      </c>
      <c r="J88" s="316">
        <v>20</v>
      </c>
      <c r="K88" s="330"/>
    </row>
    <row r="89" spans="2:11" s="1" customFormat="1" ht="15" customHeight="1">
      <c r="B89" s="339"/>
      <c r="C89" s="316" t="s">
        <v>1179</v>
      </c>
      <c r="D89" s="316"/>
      <c r="E89" s="316"/>
      <c r="F89" s="338" t="s">
        <v>1162</v>
      </c>
      <c r="G89" s="337"/>
      <c r="H89" s="316" t="s">
        <v>1180</v>
      </c>
      <c r="I89" s="316" t="s">
        <v>1158</v>
      </c>
      <c r="J89" s="316">
        <v>20</v>
      </c>
      <c r="K89" s="330"/>
    </row>
    <row r="90" spans="2:11" s="1" customFormat="1" ht="15" customHeight="1">
      <c r="B90" s="339"/>
      <c r="C90" s="316" t="s">
        <v>1181</v>
      </c>
      <c r="D90" s="316"/>
      <c r="E90" s="316"/>
      <c r="F90" s="338" t="s">
        <v>1162</v>
      </c>
      <c r="G90" s="337"/>
      <c r="H90" s="316" t="s">
        <v>1182</v>
      </c>
      <c r="I90" s="316" t="s">
        <v>1158</v>
      </c>
      <c r="J90" s="316">
        <v>50</v>
      </c>
      <c r="K90" s="330"/>
    </row>
    <row r="91" spans="2:11" s="1" customFormat="1" ht="15" customHeight="1">
      <c r="B91" s="339"/>
      <c r="C91" s="316" t="s">
        <v>1183</v>
      </c>
      <c r="D91" s="316"/>
      <c r="E91" s="316"/>
      <c r="F91" s="338" t="s">
        <v>1162</v>
      </c>
      <c r="G91" s="337"/>
      <c r="H91" s="316" t="s">
        <v>1183</v>
      </c>
      <c r="I91" s="316" t="s">
        <v>1158</v>
      </c>
      <c r="J91" s="316">
        <v>50</v>
      </c>
      <c r="K91" s="330"/>
    </row>
    <row r="92" spans="2:11" s="1" customFormat="1" ht="15" customHeight="1">
      <c r="B92" s="339"/>
      <c r="C92" s="316" t="s">
        <v>1184</v>
      </c>
      <c r="D92" s="316"/>
      <c r="E92" s="316"/>
      <c r="F92" s="338" t="s">
        <v>1162</v>
      </c>
      <c r="G92" s="337"/>
      <c r="H92" s="316" t="s">
        <v>1185</v>
      </c>
      <c r="I92" s="316" t="s">
        <v>1158</v>
      </c>
      <c r="J92" s="316">
        <v>255</v>
      </c>
      <c r="K92" s="330"/>
    </row>
    <row r="93" spans="2:11" s="1" customFormat="1" ht="15" customHeight="1">
      <c r="B93" s="339"/>
      <c r="C93" s="316" t="s">
        <v>1186</v>
      </c>
      <c r="D93" s="316"/>
      <c r="E93" s="316"/>
      <c r="F93" s="338" t="s">
        <v>1156</v>
      </c>
      <c r="G93" s="337"/>
      <c r="H93" s="316" t="s">
        <v>1187</v>
      </c>
      <c r="I93" s="316" t="s">
        <v>1188</v>
      </c>
      <c r="J93" s="316"/>
      <c r="K93" s="330"/>
    </row>
    <row r="94" spans="2:11" s="1" customFormat="1" ht="15" customHeight="1">
      <c r="B94" s="339"/>
      <c r="C94" s="316" t="s">
        <v>1189</v>
      </c>
      <c r="D94" s="316"/>
      <c r="E94" s="316"/>
      <c r="F94" s="338" t="s">
        <v>1156</v>
      </c>
      <c r="G94" s="337"/>
      <c r="H94" s="316" t="s">
        <v>1190</v>
      </c>
      <c r="I94" s="316" t="s">
        <v>1191</v>
      </c>
      <c r="J94" s="316"/>
      <c r="K94" s="330"/>
    </row>
    <row r="95" spans="2:11" s="1" customFormat="1" ht="15" customHeight="1">
      <c r="B95" s="339"/>
      <c r="C95" s="316" t="s">
        <v>1192</v>
      </c>
      <c r="D95" s="316"/>
      <c r="E95" s="316"/>
      <c r="F95" s="338" t="s">
        <v>1156</v>
      </c>
      <c r="G95" s="337"/>
      <c r="H95" s="316" t="s">
        <v>1192</v>
      </c>
      <c r="I95" s="316" t="s">
        <v>1191</v>
      </c>
      <c r="J95" s="316"/>
      <c r="K95" s="330"/>
    </row>
    <row r="96" spans="2:11" s="1" customFormat="1" ht="15" customHeight="1">
      <c r="B96" s="339"/>
      <c r="C96" s="316" t="s">
        <v>35</v>
      </c>
      <c r="D96" s="316"/>
      <c r="E96" s="316"/>
      <c r="F96" s="338" t="s">
        <v>1156</v>
      </c>
      <c r="G96" s="337"/>
      <c r="H96" s="316" t="s">
        <v>1193</v>
      </c>
      <c r="I96" s="316" t="s">
        <v>1191</v>
      </c>
      <c r="J96" s="316"/>
      <c r="K96" s="330"/>
    </row>
    <row r="97" spans="2:11" s="1" customFormat="1" ht="15" customHeight="1">
      <c r="B97" s="339"/>
      <c r="C97" s="316" t="s">
        <v>45</v>
      </c>
      <c r="D97" s="316"/>
      <c r="E97" s="316"/>
      <c r="F97" s="338" t="s">
        <v>1156</v>
      </c>
      <c r="G97" s="337"/>
      <c r="H97" s="316" t="s">
        <v>1194</v>
      </c>
      <c r="I97" s="316" t="s">
        <v>1191</v>
      </c>
      <c r="J97" s="316"/>
      <c r="K97" s="330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pans="2:11" s="1" customFormat="1" ht="45" customHeight="1">
      <c r="B102" s="328"/>
      <c r="C102" s="329" t="s">
        <v>1195</v>
      </c>
      <c r="D102" s="329"/>
      <c r="E102" s="329"/>
      <c r="F102" s="329"/>
      <c r="G102" s="329"/>
      <c r="H102" s="329"/>
      <c r="I102" s="329"/>
      <c r="J102" s="329"/>
      <c r="K102" s="330"/>
    </row>
    <row r="103" spans="2:11" s="1" customFormat="1" ht="17.25" customHeight="1">
      <c r="B103" s="328"/>
      <c r="C103" s="331" t="s">
        <v>1150</v>
      </c>
      <c r="D103" s="331"/>
      <c r="E103" s="331"/>
      <c r="F103" s="331" t="s">
        <v>1151</v>
      </c>
      <c r="G103" s="332"/>
      <c r="H103" s="331" t="s">
        <v>51</v>
      </c>
      <c r="I103" s="331" t="s">
        <v>54</v>
      </c>
      <c r="J103" s="331" t="s">
        <v>1152</v>
      </c>
      <c r="K103" s="330"/>
    </row>
    <row r="104" spans="2:11" s="1" customFormat="1" ht="17.25" customHeight="1">
      <c r="B104" s="328"/>
      <c r="C104" s="333" t="s">
        <v>1153</v>
      </c>
      <c r="D104" s="333"/>
      <c r="E104" s="333"/>
      <c r="F104" s="334" t="s">
        <v>1154</v>
      </c>
      <c r="G104" s="335"/>
      <c r="H104" s="333"/>
      <c r="I104" s="333"/>
      <c r="J104" s="333" t="s">
        <v>1155</v>
      </c>
      <c r="K104" s="330"/>
    </row>
    <row r="105" spans="2:11" s="1" customFormat="1" ht="5.25" customHeight="1">
      <c r="B105" s="328"/>
      <c r="C105" s="331"/>
      <c r="D105" s="331"/>
      <c r="E105" s="331"/>
      <c r="F105" s="331"/>
      <c r="G105" s="347"/>
      <c r="H105" s="331"/>
      <c r="I105" s="331"/>
      <c r="J105" s="331"/>
      <c r="K105" s="330"/>
    </row>
    <row r="106" spans="2:11" s="1" customFormat="1" ht="15" customHeight="1">
      <c r="B106" s="328"/>
      <c r="C106" s="316" t="s">
        <v>50</v>
      </c>
      <c r="D106" s="336"/>
      <c r="E106" s="336"/>
      <c r="F106" s="338" t="s">
        <v>1156</v>
      </c>
      <c r="G106" s="347"/>
      <c r="H106" s="316" t="s">
        <v>1196</v>
      </c>
      <c r="I106" s="316" t="s">
        <v>1158</v>
      </c>
      <c r="J106" s="316">
        <v>20</v>
      </c>
      <c r="K106" s="330"/>
    </row>
    <row r="107" spans="2:11" s="1" customFormat="1" ht="15" customHeight="1">
      <c r="B107" s="328"/>
      <c r="C107" s="316" t="s">
        <v>1159</v>
      </c>
      <c r="D107" s="316"/>
      <c r="E107" s="316"/>
      <c r="F107" s="338" t="s">
        <v>1156</v>
      </c>
      <c r="G107" s="316"/>
      <c r="H107" s="316" t="s">
        <v>1196</v>
      </c>
      <c r="I107" s="316" t="s">
        <v>1158</v>
      </c>
      <c r="J107" s="316">
        <v>120</v>
      </c>
      <c r="K107" s="330"/>
    </row>
    <row r="108" spans="2:11" s="1" customFormat="1" ht="15" customHeight="1">
      <c r="B108" s="339"/>
      <c r="C108" s="316" t="s">
        <v>1161</v>
      </c>
      <c r="D108" s="316"/>
      <c r="E108" s="316"/>
      <c r="F108" s="338" t="s">
        <v>1162</v>
      </c>
      <c r="G108" s="316"/>
      <c r="H108" s="316" t="s">
        <v>1196</v>
      </c>
      <c r="I108" s="316" t="s">
        <v>1158</v>
      </c>
      <c r="J108" s="316">
        <v>50</v>
      </c>
      <c r="K108" s="330"/>
    </row>
    <row r="109" spans="2:11" s="1" customFormat="1" ht="15" customHeight="1">
      <c r="B109" s="339"/>
      <c r="C109" s="316" t="s">
        <v>1164</v>
      </c>
      <c r="D109" s="316"/>
      <c r="E109" s="316"/>
      <c r="F109" s="338" t="s">
        <v>1156</v>
      </c>
      <c r="G109" s="316"/>
      <c r="H109" s="316" t="s">
        <v>1196</v>
      </c>
      <c r="I109" s="316" t="s">
        <v>1166</v>
      </c>
      <c r="J109" s="316"/>
      <c r="K109" s="330"/>
    </row>
    <row r="110" spans="2:11" s="1" customFormat="1" ht="15" customHeight="1">
      <c r="B110" s="339"/>
      <c r="C110" s="316" t="s">
        <v>1175</v>
      </c>
      <c r="D110" s="316"/>
      <c r="E110" s="316"/>
      <c r="F110" s="338" t="s">
        <v>1162</v>
      </c>
      <c r="G110" s="316"/>
      <c r="H110" s="316" t="s">
        <v>1196</v>
      </c>
      <c r="I110" s="316" t="s">
        <v>1158</v>
      </c>
      <c r="J110" s="316">
        <v>50</v>
      </c>
      <c r="K110" s="330"/>
    </row>
    <row r="111" spans="2:11" s="1" customFormat="1" ht="15" customHeight="1">
      <c r="B111" s="339"/>
      <c r="C111" s="316" t="s">
        <v>1183</v>
      </c>
      <c r="D111" s="316"/>
      <c r="E111" s="316"/>
      <c r="F111" s="338" t="s">
        <v>1162</v>
      </c>
      <c r="G111" s="316"/>
      <c r="H111" s="316" t="s">
        <v>1196</v>
      </c>
      <c r="I111" s="316" t="s">
        <v>1158</v>
      </c>
      <c r="J111" s="316">
        <v>50</v>
      </c>
      <c r="K111" s="330"/>
    </row>
    <row r="112" spans="2:11" s="1" customFormat="1" ht="15" customHeight="1">
      <c r="B112" s="339"/>
      <c r="C112" s="316" t="s">
        <v>1181</v>
      </c>
      <c r="D112" s="316"/>
      <c r="E112" s="316"/>
      <c r="F112" s="338" t="s">
        <v>1162</v>
      </c>
      <c r="G112" s="316"/>
      <c r="H112" s="316" t="s">
        <v>1196</v>
      </c>
      <c r="I112" s="316" t="s">
        <v>1158</v>
      </c>
      <c r="J112" s="316">
        <v>50</v>
      </c>
      <c r="K112" s="330"/>
    </row>
    <row r="113" spans="2:11" s="1" customFormat="1" ht="15" customHeight="1">
      <c r="B113" s="339"/>
      <c r="C113" s="316" t="s">
        <v>50</v>
      </c>
      <c r="D113" s="316"/>
      <c r="E113" s="316"/>
      <c r="F113" s="338" t="s">
        <v>1156</v>
      </c>
      <c r="G113" s="316"/>
      <c r="H113" s="316" t="s">
        <v>1197</v>
      </c>
      <c r="I113" s="316" t="s">
        <v>1158</v>
      </c>
      <c r="J113" s="316">
        <v>20</v>
      </c>
      <c r="K113" s="330"/>
    </row>
    <row r="114" spans="2:11" s="1" customFormat="1" ht="15" customHeight="1">
      <c r="B114" s="339"/>
      <c r="C114" s="316" t="s">
        <v>1198</v>
      </c>
      <c r="D114" s="316"/>
      <c r="E114" s="316"/>
      <c r="F114" s="338" t="s">
        <v>1156</v>
      </c>
      <c r="G114" s="316"/>
      <c r="H114" s="316" t="s">
        <v>1199</v>
      </c>
      <c r="I114" s="316" t="s">
        <v>1158</v>
      </c>
      <c r="J114" s="316">
        <v>120</v>
      </c>
      <c r="K114" s="330"/>
    </row>
    <row r="115" spans="2:11" s="1" customFormat="1" ht="15" customHeight="1">
      <c r="B115" s="339"/>
      <c r="C115" s="316" t="s">
        <v>35</v>
      </c>
      <c r="D115" s="316"/>
      <c r="E115" s="316"/>
      <c r="F115" s="338" t="s">
        <v>1156</v>
      </c>
      <c r="G115" s="316"/>
      <c r="H115" s="316" t="s">
        <v>1200</v>
      </c>
      <c r="I115" s="316" t="s">
        <v>1191</v>
      </c>
      <c r="J115" s="316"/>
      <c r="K115" s="330"/>
    </row>
    <row r="116" spans="2:11" s="1" customFormat="1" ht="15" customHeight="1">
      <c r="B116" s="339"/>
      <c r="C116" s="316" t="s">
        <v>45</v>
      </c>
      <c r="D116" s="316"/>
      <c r="E116" s="316"/>
      <c r="F116" s="338" t="s">
        <v>1156</v>
      </c>
      <c r="G116" s="316"/>
      <c r="H116" s="316" t="s">
        <v>1201</v>
      </c>
      <c r="I116" s="316" t="s">
        <v>1191</v>
      </c>
      <c r="J116" s="316"/>
      <c r="K116" s="330"/>
    </row>
    <row r="117" spans="2:11" s="1" customFormat="1" ht="15" customHeight="1">
      <c r="B117" s="339"/>
      <c r="C117" s="316" t="s">
        <v>54</v>
      </c>
      <c r="D117" s="316"/>
      <c r="E117" s="316"/>
      <c r="F117" s="338" t="s">
        <v>1156</v>
      </c>
      <c r="G117" s="316"/>
      <c r="H117" s="316" t="s">
        <v>1202</v>
      </c>
      <c r="I117" s="316" t="s">
        <v>1203</v>
      </c>
      <c r="J117" s="316"/>
      <c r="K117" s="330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13"/>
      <c r="D119" s="313"/>
      <c r="E119" s="313"/>
      <c r="F119" s="350"/>
      <c r="G119" s="313"/>
      <c r="H119" s="313"/>
      <c r="I119" s="313"/>
      <c r="J119" s="313"/>
      <c r="K119" s="349"/>
    </row>
    <row r="120" spans="2:11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2:1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pans="2:11" s="1" customFormat="1" ht="45" customHeight="1">
      <c r="B122" s="354"/>
      <c r="C122" s="307" t="s">
        <v>1204</v>
      </c>
      <c r="D122" s="307"/>
      <c r="E122" s="307"/>
      <c r="F122" s="307"/>
      <c r="G122" s="307"/>
      <c r="H122" s="307"/>
      <c r="I122" s="307"/>
      <c r="J122" s="307"/>
      <c r="K122" s="355"/>
    </row>
    <row r="123" spans="2:11" s="1" customFormat="1" ht="17.25" customHeight="1">
      <c r="B123" s="356"/>
      <c r="C123" s="331" t="s">
        <v>1150</v>
      </c>
      <c r="D123" s="331"/>
      <c r="E123" s="331"/>
      <c r="F123" s="331" t="s">
        <v>1151</v>
      </c>
      <c r="G123" s="332"/>
      <c r="H123" s="331" t="s">
        <v>51</v>
      </c>
      <c r="I123" s="331" t="s">
        <v>54</v>
      </c>
      <c r="J123" s="331" t="s">
        <v>1152</v>
      </c>
      <c r="K123" s="357"/>
    </row>
    <row r="124" spans="2:11" s="1" customFormat="1" ht="17.25" customHeight="1">
      <c r="B124" s="356"/>
      <c r="C124" s="333" t="s">
        <v>1153</v>
      </c>
      <c r="D124" s="333"/>
      <c r="E124" s="333"/>
      <c r="F124" s="334" t="s">
        <v>1154</v>
      </c>
      <c r="G124" s="335"/>
      <c r="H124" s="333"/>
      <c r="I124" s="333"/>
      <c r="J124" s="333" t="s">
        <v>1155</v>
      </c>
      <c r="K124" s="357"/>
    </row>
    <row r="125" spans="2:11" s="1" customFormat="1" ht="5.25" customHeight="1">
      <c r="B125" s="358"/>
      <c r="C125" s="336"/>
      <c r="D125" s="336"/>
      <c r="E125" s="336"/>
      <c r="F125" s="336"/>
      <c r="G125" s="316"/>
      <c r="H125" s="336"/>
      <c r="I125" s="336"/>
      <c r="J125" s="336"/>
      <c r="K125" s="359"/>
    </row>
    <row r="126" spans="2:11" s="1" customFormat="1" ht="15" customHeight="1">
      <c r="B126" s="358"/>
      <c r="C126" s="316" t="s">
        <v>1159</v>
      </c>
      <c r="D126" s="336"/>
      <c r="E126" s="336"/>
      <c r="F126" s="338" t="s">
        <v>1156</v>
      </c>
      <c r="G126" s="316"/>
      <c r="H126" s="316" t="s">
        <v>1196</v>
      </c>
      <c r="I126" s="316" t="s">
        <v>1158</v>
      </c>
      <c r="J126" s="316">
        <v>120</v>
      </c>
      <c r="K126" s="360"/>
    </row>
    <row r="127" spans="2:11" s="1" customFormat="1" ht="15" customHeight="1">
      <c r="B127" s="358"/>
      <c r="C127" s="316" t="s">
        <v>1205</v>
      </c>
      <c r="D127" s="316"/>
      <c r="E127" s="316"/>
      <c r="F127" s="338" t="s">
        <v>1156</v>
      </c>
      <c r="G127" s="316"/>
      <c r="H127" s="316" t="s">
        <v>1206</v>
      </c>
      <c r="I127" s="316" t="s">
        <v>1158</v>
      </c>
      <c r="J127" s="316" t="s">
        <v>1207</v>
      </c>
      <c r="K127" s="360"/>
    </row>
    <row r="128" spans="2:11" s="1" customFormat="1" ht="15" customHeight="1">
      <c r="B128" s="358"/>
      <c r="C128" s="316" t="s">
        <v>1104</v>
      </c>
      <c r="D128" s="316"/>
      <c r="E128" s="316"/>
      <c r="F128" s="338" t="s">
        <v>1156</v>
      </c>
      <c r="G128" s="316"/>
      <c r="H128" s="316" t="s">
        <v>1208</v>
      </c>
      <c r="I128" s="316" t="s">
        <v>1158</v>
      </c>
      <c r="J128" s="316" t="s">
        <v>1207</v>
      </c>
      <c r="K128" s="360"/>
    </row>
    <row r="129" spans="2:11" s="1" customFormat="1" ht="15" customHeight="1">
      <c r="B129" s="358"/>
      <c r="C129" s="316" t="s">
        <v>1167</v>
      </c>
      <c r="D129" s="316"/>
      <c r="E129" s="316"/>
      <c r="F129" s="338" t="s">
        <v>1162</v>
      </c>
      <c r="G129" s="316"/>
      <c r="H129" s="316" t="s">
        <v>1168</v>
      </c>
      <c r="I129" s="316" t="s">
        <v>1158</v>
      </c>
      <c r="J129" s="316">
        <v>15</v>
      </c>
      <c r="K129" s="360"/>
    </row>
    <row r="130" spans="2:11" s="1" customFormat="1" ht="15" customHeight="1">
      <c r="B130" s="358"/>
      <c r="C130" s="340" t="s">
        <v>1169</v>
      </c>
      <c r="D130" s="340"/>
      <c r="E130" s="340"/>
      <c r="F130" s="341" t="s">
        <v>1162</v>
      </c>
      <c r="G130" s="340"/>
      <c r="H130" s="340" t="s">
        <v>1170</v>
      </c>
      <c r="I130" s="340" t="s">
        <v>1158</v>
      </c>
      <c r="J130" s="340">
        <v>15</v>
      </c>
      <c r="K130" s="360"/>
    </row>
    <row r="131" spans="2:11" s="1" customFormat="1" ht="15" customHeight="1">
      <c r="B131" s="358"/>
      <c r="C131" s="340" t="s">
        <v>1171</v>
      </c>
      <c r="D131" s="340"/>
      <c r="E131" s="340"/>
      <c r="F131" s="341" t="s">
        <v>1162</v>
      </c>
      <c r="G131" s="340"/>
      <c r="H131" s="340" t="s">
        <v>1172</v>
      </c>
      <c r="I131" s="340" t="s">
        <v>1158</v>
      </c>
      <c r="J131" s="340">
        <v>20</v>
      </c>
      <c r="K131" s="360"/>
    </row>
    <row r="132" spans="2:11" s="1" customFormat="1" ht="15" customHeight="1">
      <c r="B132" s="358"/>
      <c r="C132" s="340" t="s">
        <v>1173</v>
      </c>
      <c r="D132" s="340"/>
      <c r="E132" s="340"/>
      <c r="F132" s="341" t="s">
        <v>1162</v>
      </c>
      <c r="G132" s="340"/>
      <c r="H132" s="340" t="s">
        <v>1174</v>
      </c>
      <c r="I132" s="340" t="s">
        <v>1158</v>
      </c>
      <c r="J132" s="340">
        <v>20</v>
      </c>
      <c r="K132" s="360"/>
    </row>
    <row r="133" spans="2:11" s="1" customFormat="1" ht="15" customHeight="1">
      <c r="B133" s="358"/>
      <c r="C133" s="316" t="s">
        <v>1161</v>
      </c>
      <c r="D133" s="316"/>
      <c r="E133" s="316"/>
      <c r="F133" s="338" t="s">
        <v>1162</v>
      </c>
      <c r="G133" s="316"/>
      <c r="H133" s="316" t="s">
        <v>1196</v>
      </c>
      <c r="I133" s="316" t="s">
        <v>1158</v>
      </c>
      <c r="J133" s="316">
        <v>50</v>
      </c>
      <c r="K133" s="360"/>
    </row>
    <row r="134" spans="2:11" s="1" customFormat="1" ht="15" customHeight="1">
      <c r="B134" s="358"/>
      <c r="C134" s="316" t="s">
        <v>1175</v>
      </c>
      <c r="D134" s="316"/>
      <c r="E134" s="316"/>
      <c r="F134" s="338" t="s">
        <v>1162</v>
      </c>
      <c r="G134" s="316"/>
      <c r="H134" s="316" t="s">
        <v>1196</v>
      </c>
      <c r="I134" s="316" t="s">
        <v>1158</v>
      </c>
      <c r="J134" s="316">
        <v>50</v>
      </c>
      <c r="K134" s="360"/>
    </row>
    <row r="135" spans="2:11" s="1" customFormat="1" ht="15" customHeight="1">
      <c r="B135" s="358"/>
      <c r="C135" s="316" t="s">
        <v>1181</v>
      </c>
      <c r="D135" s="316"/>
      <c r="E135" s="316"/>
      <c r="F135" s="338" t="s">
        <v>1162</v>
      </c>
      <c r="G135" s="316"/>
      <c r="H135" s="316" t="s">
        <v>1196</v>
      </c>
      <c r="I135" s="316" t="s">
        <v>1158</v>
      </c>
      <c r="J135" s="316">
        <v>50</v>
      </c>
      <c r="K135" s="360"/>
    </row>
    <row r="136" spans="2:11" s="1" customFormat="1" ht="15" customHeight="1">
      <c r="B136" s="358"/>
      <c r="C136" s="316" t="s">
        <v>1183</v>
      </c>
      <c r="D136" s="316"/>
      <c r="E136" s="316"/>
      <c r="F136" s="338" t="s">
        <v>1162</v>
      </c>
      <c r="G136" s="316"/>
      <c r="H136" s="316" t="s">
        <v>1196</v>
      </c>
      <c r="I136" s="316" t="s">
        <v>1158</v>
      </c>
      <c r="J136" s="316">
        <v>50</v>
      </c>
      <c r="K136" s="360"/>
    </row>
    <row r="137" spans="2:11" s="1" customFormat="1" ht="15" customHeight="1">
      <c r="B137" s="358"/>
      <c r="C137" s="316" t="s">
        <v>1184</v>
      </c>
      <c r="D137" s="316"/>
      <c r="E137" s="316"/>
      <c r="F137" s="338" t="s">
        <v>1162</v>
      </c>
      <c r="G137" s="316"/>
      <c r="H137" s="316" t="s">
        <v>1209</v>
      </c>
      <c r="I137" s="316" t="s">
        <v>1158</v>
      </c>
      <c r="J137" s="316">
        <v>255</v>
      </c>
      <c r="K137" s="360"/>
    </row>
    <row r="138" spans="2:11" s="1" customFormat="1" ht="15" customHeight="1">
      <c r="B138" s="358"/>
      <c r="C138" s="316" t="s">
        <v>1186</v>
      </c>
      <c r="D138" s="316"/>
      <c r="E138" s="316"/>
      <c r="F138" s="338" t="s">
        <v>1156</v>
      </c>
      <c r="G138" s="316"/>
      <c r="H138" s="316" t="s">
        <v>1210</v>
      </c>
      <c r="I138" s="316" t="s">
        <v>1188</v>
      </c>
      <c r="J138" s="316"/>
      <c r="K138" s="360"/>
    </row>
    <row r="139" spans="2:11" s="1" customFormat="1" ht="15" customHeight="1">
      <c r="B139" s="358"/>
      <c r="C139" s="316" t="s">
        <v>1189</v>
      </c>
      <c r="D139" s="316"/>
      <c r="E139" s="316"/>
      <c r="F139" s="338" t="s">
        <v>1156</v>
      </c>
      <c r="G139" s="316"/>
      <c r="H139" s="316" t="s">
        <v>1211</v>
      </c>
      <c r="I139" s="316" t="s">
        <v>1191</v>
      </c>
      <c r="J139" s="316"/>
      <c r="K139" s="360"/>
    </row>
    <row r="140" spans="2:11" s="1" customFormat="1" ht="15" customHeight="1">
      <c r="B140" s="358"/>
      <c r="C140" s="316" t="s">
        <v>1192</v>
      </c>
      <c r="D140" s="316"/>
      <c r="E140" s="316"/>
      <c r="F140" s="338" t="s">
        <v>1156</v>
      </c>
      <c r="G140" s="316"/>
      <c r="H140" s="316" t="s">
        <v>1192</v>
      </c>
      <c r="I140" s="316" t="s">
        <v>1191</v>
      </c>
      <c r="J140" s="316"/>
      <c r="K140" s="360"/>
    </row>
    <row r="141" spans="2:11" s="1" customFormat="1" ht="15" customHeight="1">
      <c r="B141" s="358"/>
      <c r="C141" s="316" t="s">
        <v>35</v>
      </c>
      <c r="D141" s="316"/>
      <c r="E141" s="316"/>
      <c r="F141" s="338" t="s">
        <v>1156</v>
      </c>
      <c r="G141" s="316"/>
      <c r="H141" s="316" t="s">
        <v>1212</v>
      </c>
      <c r="I141" s="316" t="s">
        <v>1191</v>
      </c>
      <c r="J141" s="316"/>
      <c r="K141" s="360"/>
    </row>
    <row r="142" spans="2:11" s="1" customFormat="1" ht="15" customHeight="1">
      <c r="B142" s="358"/>
      <c r="C142" s="316" t="s">
        <v>1213</v>
      </c>
      <c r="D142" s="316"/>
      <c r="E142" s="316"/>
      <c r="F142" s="338" t="s">
        <v>1156</v>
      </c>
      <c r="G142" s="316"/>
      <c r="H142" s="316" t="s">
        <v>1214</v>
      </c>
      <c r="I142" s="316" t="s">
        <v>1191</v>
      </c>
      <c r="J142" s="316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13"/>
      <c r="C144" s="313"/>
      <c r="D144" s="313"/>
      <c r="E144" s="313"/>
      <c r="F144" s="350"/>
      <c r="G144" s="313"/>
      <c r="H144" s="313"/>
      <c r="I144" s="313"/>
      <c r="J144" s="313"/>
      <c r="K144" s="313"/>
    </row>
    <row r="145" spans="2:11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2:11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pans="2:11" s="1" customFormat="1" ht="45" customHeight="1">
      <c r="B147" s="328"/>
      <c r="C147" s="329" t="s">
        <v>1215</v>
      </c>
      <c r="D147" s="329"/>
      <c r="E147" s="329"/>
      <c r="F147" s="329"/>
      <c r="G147" s="329"/>
      <c r="H147" s="329"/>
      <c r="I147" s="329"/>
      <c r="J147" s="329"/>
      <c r="K147" s="330"/>
    </row>
    <row r="148" spans="2:11" s="1" customFormat="1" ht="17.25" customHeight="1">
      <c r="B148" s="328"/>
      <c r="C148" s="331" t="s">
        <v>1150</v>
      </c>
      <c r="D148" s="331"/>
      <c r="E148" s="331"/>
      <c r="F148" s="331" t="s">
        <v>1151</v>
      </c>
      <c r="G148" s="332"/>
      <c r="H148" s="331" t="s">
        <v>51</v>
      </c>
      <c r="I148" s="331" t="s">
        <v>54</v>
      </c>
      <c r="J148" s="331" t="s">
        <v>1152</v>
      </c>
      <c r="K148" s="330"/>
    </row>
    <row r="149" spans="2:11" s="1" customFormat="1" ht="17.25" customHeight="1">
      <c r="B149" s="328"/>
      <c r="C149" s="333" t="s">
        <v>1153</v>
      </c>
      <c r="D149" s="333"/>
      <c r="E149" s="333"/>
      <c r="F149" s="334" t="s">
        <v>1154</v>
      </c>
      <c r="G149" s="335"/>
      <c r="H149" s="333"/>
      <c r="I149" s="333"/>
      <c r="J149" s="333" t="s">
        <v>1155</v>
      </c>
      <c r="K149" s="330"/>
    </row>
    <row r="150" spans="2:11" s="1" customFormat="1" ht="5.25" customHeight="1">
      <c r="B150" s="339"/>
      <c r="C150" s="336"/>
      <c r="D150" s="336"/>
      <c r="E150" s="336"/>
      <c r="F150" s="336"/>
      <c r="G150" s="337"/>
      <c r="H150" s="336"/>
      <c r="I150" s="336"/>
      <c r="J150" s="336"/>
      <c r="K150" s="360"/>
    </row>
    <row r="151" spans="2:11" s="1" customFormat="1" ht="15" customHeight="1">
      <c r="B151" s="339"/>
      <c r="C151" s="364" t="s">
        <v>1159</v>
      </c>
      <c r="D151" s="316"/>
      <c r="E151" s="316"/>
      <c r="F151" s="365" t="s">
        <v>1156</v>
      </c>
      <c r="G151" s="316"/>
      <c r="H151" s="364" t="s">
        <v>1196</v>
      </c>
      <c r="I151" s="364" t="s">
        <v>1158</v>
      </c>
      <c r="J151" s="364">
        <v>120</v>
      </c>
      <c r="K151" s="360"/>
    </row>
    <row r="152" spans="2:11" s="1" customFormat="1" ht="15" customHeight="1">
      <c r="B152" s="339"/>
      <c r="C152" s="364" t="s">
        <v>1205</v>
      </c>
      <c r="D152" s="316"/>
      <c r="E152" s="316"/>
      <c r="F152" s="365" t="s">
        <v>1156</v>
      </c>
      <c r="G152" s="316"/>
      <c r="H152" s="364" t="s">
        <v>1216</v>
      </c>
      <c r="I152" s="364" t="s">
        <v>1158</v>
      </c>
      <c r="J152" s="364" t="s">
        <v>1207</v>
      </c>
      <c r="K152" s="360"/>
    </row>
    <row r="153" spans="2:11" s="1" customFormat="1" ht="15" customHeight="1">
      <c r="B153" s="339"/>
      <c r="C153" s="364" t="s">
        <v>1104</v>
      </c>
      <c r="D153" s="316"/>
      <c r="E153" s="316"/>
      <c r="F153" s="365" t="s">
        <v>1156</v>
      </c>
      <c r="G153" s="316"/>
      <c r="H153" s="364" t="s">
        <v>1217</v>
      </c>
      <c r="I153" s="364" t="s">
        <v>1158</v>
      </c>
      <c r="J153" s="364" t="s">
        <v>1207</v>
      </c>
      <c r="K153" s="360"/>
    </row>
    <row r="154" spans="2:11" s="1" customFormat="1" ht="15" customHeight="1">
      <c r="B154" s="339"/>
      <c r="C154" s="364" t="s">
        <v>1161</v>
      </c>
      <c r="D154" s="316"/>
      <c r="E154" s="316"/>
      <c r="F154" s="365" t="s">
        <v>1162</v>
      </c>
      <c r="G154" s="316"/>
      <c r="H154" s="364" t="s">
        <v>1196</v>
      </c>
      <c r="I154" s="364" t="s">
        <v>1158</v>
      </c>
      <c r="J154" s="364">
        <v>50</v>
      </c>
      <c r="K154" s="360"/>
    </row>
    <row r="155" spans="2:11" s="1" customFormat="1" ht="15" customHeight="1">
      <c r="B155" s="339"/>
      <c r="C155" s="364" t="s">
        <v>1164</v>
      </c>
      <c r="D155" s="316"/>
      <c r="E155" s="316"/>
      <c r="F155" s="365" t="s">
        <v>1156</v>
      </c>
      <c r="G155" s="316"/>
      <c r="H155" s="364" t="s">
        <v>1196</v>
      </c>
      <c r="I155" s="364" t="s">
        <v>1166</v>
      </c>
      <c r="J155" s="364"/>
      <c r="K155" s="360"/>
    </row>
    <row r="156" spans="2:11" s="1" customFormat="1" ht="15" customHeight="1">
      <c r="B156" s="339"/>
      <c r="C156" s="364" t="s">
        <v>1175</v>
      </c>
      <c r="D156" s="316"/>
      <c r="E156" s="316"/>
      <c r="F156" s="365" t="s">
        <v>1162</v>
      </c>
      <c r="G156" s="316"/>
      <c r="H156" s="364" t="s">
        <v>1196</v>
      </c>
      <c r="I156" s="364" t="s">
        <v>1158</v>
      </c>
      <c r="J156" s="364">
        <v>50</v>
      </c>
      <c r="K156" s="360"/>
    </row>
    <row r="157" spans="2:11" s="1" customFormat="1" ht="15" customHeight="1">
      <c r="B157" s="339"/>
      <c r="C157" s="364" t="s">
        <v>1183</v>
      </c>
      <c r="D157" s="316"/>
      <c r="E157" s="316"/>
      <c r="F157" s="365" t="s">
        <v>1162</v>
      </c>
      <c r="G157" s="316"/>
      <c r="H157" s="364" t="s">
        <v>1196</v>
      </c>
      <c r="I157" s="364" t="s">
        <v>1158</v>
      </c>
      <c r="J157" s="364">
        <v>50</v>
      </c>
      <c r="K157" s="360"/>
    </row>
    <row r="158" spans="2:11" s="1" customFormat="1" ht="15" customHeight="1">
      <c r="B158" s="339"/>
      <c r="C158" s="364" t="s">
        <v>1181</v>
      </c>
      <c r="D158" s="316"/>
      <c r="E158" s="316"/>
      <c r="F158" s="365" t="s">
        <v>1162</v>
      </c>
      <c r="G158" s="316"/>
      <c r="H158" s="364" t="s">
        <v>1196</v>
      </c>
      <c r="I158" s="364" t="s">
        <v>1158</v>
      </c>
      <c r="J158" s="364">
        <v>50</v>
      </c>
      <c r="K158" s="360"/>
    </row>
    <row r="159" spans="2:11" s="1" customFormat="1" ht="15" customHeight="1">
      <c r="B159" s="339"/>
      <c r="C159" s="364" t="s">
        <v>103</v>
      </c>
      <c r="D159" s="316"/>
      <c r="E159" s="316"/>
      <c r="F159" s="365" t="s">
        <v>1156</v>
      </c>
      <c r="G159" s="316"/>
      <c r="H159" s="364" t="s">
        <v>1218</v>
      </c>
      <c r="I159" s="364" t="s">
        <v>1158</v>
      </c>
      <c r="J159" s="364" t="s">
        <v>1219</v>
      </c>
      <c r="K159" s="360"/>
    </row>
    <row r="160" spans="2:11" s="1" customFormat="1" ht="15" customHeight="1">
      <c r="B160" s="339"/>
      <c r="C160" s="364" t="s">
        <v>1220</v>
      </c>
      <c r="D160" s="316"/>
      <c r="E160" s="316"/>
      <c r="F160" s="365" t="s">
        <v>1156</v>
      </c>
      <c r="G160" s="316"/>
      <c r="H160" s="364" t="s">
        <v>1221</v>
      </c>
      <c r="I160" s="364" t="s">
        <v>1191</v>
      </c>
      <c r="J160" s="364"/>
      <c r="K160" s="360"/>
    </row>
    <row r="161" spans="2:11" s="1" customFormat="1" ht="15" customHeight="1">
      <c r="B161" s="366"/>
      <c r="C161" s="348"/>
      <c r="D161" s="348"/>
      <c r="E161" s="348"/>
      <c r="F161" s="348"/>
      <c r="G161" s="348"/>
      <c r="H161" s="348"/>
      <c r="I161" s="348"/>
      <c r="J161" s="348"/>
      <c r="K161" s="367"/>
    </row>
    <row r="162" spans="2:11" s="1" customFormat="1" ht="18.75" customHeight="1">
      <c r="B162" s="313"/>
      <c r="C162" s="316"/>
      <c r="D162" s="316"/>
      <c r="E162" s="316"/>
      <c r="F162" s="338"/>
      <c r="G162" s="316"/>
      <c r="H162" s="316"/>
      <c r="I162" s="316"/>
      <c r="J162" s="316"/>
      <c r="K162" s="313"/>
    </row>
    <row r="163" spans="2:11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2:11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pans="2:11" s="1" customFormat="1" ht="45" customHeight="1">
      <c r="B165" s="306"/>
      <c r="C165" s="307" t="s">
        <v>1222</v>
      </c>
      <c r="D165" s="307"/>
      <c r="E165" s="307"/>
      <c r="F165" s="307"/>
      <c r="G165" s="307"/>
      <c r="H165" s="307"/>
      <c r="I165" s="307"/>
      <c r="J165" s="307"/>
      <c r="K165" s="308"/>
    </row>
    <row r="166" spans="2:11" s="1" customFormat="1" ht="17.25" customHeight="1">
      <c r="B166" s="306"/>
      <c r="C166" s="331" t="s">
        <v>1150</v>
      </c>
      <c r="D166" s="331"/>
      <c r="E166" s="331"/>
      <c r="F166" s="331" t="s">
        <v>1151</v>
      </c>
      <c r="G166" s="368"/>
      <c r="H166" s="369" t="s">
        <v>51</v>
      </c>
      <c r="I166" s="369" t="s">
        <v>54</v>
      </c>
      <c r="J166" s="331" t="s">
        <v>1152</v>
      </c>
      <c r="K166" s="308"/>
    </row>
    <row r="167" spans="2:11" s="1" customFormat="1" ht="17.25" customHeight="1">
      <c r="B167" s="309"/>
      <c r="C167" s="333" t="s">
        <v>1153</v>
      </c>
      <c r="D167" s="333"/>
      <c r="E167" s="333"/>
      <c r="F167" s="334" t="s">
        <v>1154</v>
      </c>
      <c r="G167" s="370"/>
      <c r="H167" s="371"/>
      <c r="I167" s="371"/>
      <c r="J167" s="333" t="s">
        <v>1155</v>
      </c>
      <c r="K167" s="311"/>
    </row>
    <row r="168" spans="2:11" s="1" customFormat="1" ht="5.25" customHeight="1">
      <c r="B168" s="339"/>
      <c r="C168" s="336"/>
      <c r="D168" s="336"/>
      <c r="E168" s="336"/>
      <c r="F168" s="336"/>
      <c r="G168" s="337"/>
      <c r="H168" s="336"/>
      <c r="I168" s="336"/>
      <c r="J168" s="336"/>
      <c r="K168" s="360"/>
    </row>
    <row r="169" spans="2:11" s="1" customFormat="1" ht="15" customHeight="1">
      <c r="B169" s="339"/>
      <c r="C169" s="316" t="s">
        <v>1159</v>
      </c>
      <c r="D169" s="316"/>
      <c r="E169" s="316"/>
      <c r="F169" s="338" t="s">
        <v>1156</v>
      </c>
      <c r="G169" s="316"/>
      <c r="H169" s="316" t="s">
        <v>1196</v>
      </c>
      <c r="I169" s="316" t="s">
        <v>1158</v>
      </c>
      <c r="J169" s="316">
        <v>120</v>
      </c>
      <c r="K169" s="360"/>
    </row>
    <row r="170" spans="2:11" s="1" customFormat="1" ht="15" customHeight="1">
      <c r="B170" s="339"/>
      <c r="C170" s="316" t="s">
        <v>1205</v>
      </c>
      <c r="D170" s="316"/>
      <c r="E170" s="316"/>
      <c r="F170" s="338" t="s">
        <v>1156</v>
      </c>
      <c r="G170" s="316"/>
      <c r="H170" s="316" t="s">
        <v>1206</v>
      </c>
      <c r="I170" s="316" t="s">
        <v>1158</v>
      </c>
      <c r="J170" s="316" t="s">
        <v>1207</v>
      </c>
      <c r="K170" s="360"/>
    </row>
    <row r="171" spans="2:11" s="1" customFormat="1" ht="15" customHeight="1">
      <c r="B171" s="339"/>
      <c r="C171" s="316" t="s">
        <v>1104</v>
      </c>
      <c r="D171" s="316"/>
      <c r="E171" s="316"/>
      <c r="F171" s="338" t="s">
        <v>1156</v>
      </c>
      <c r="G171" s="316"/>
      <c r="H171" s="316" t="s">
        <v>1223</v>
      </c>
      <c r="I171" s="316" t="s">
        <v>1158</v>
      </c>
      <c r="J171" s="316" t="s">
        <v>1207</v>
      </c>
      <c r="K171" s="360"/>
    </row>
    <row r="172" spans="2:11" s="1" customFormat="1" ht="15" customHeight="1">
      <c r="B172" s="339"/>
      <c r="C172" s="316" t="s">
        <v>1161</v>
      </c>
      <c r="D172" s="316"/>
      <c r="E172" s="316"/>
      <c r="F172" s="338" t="s">
        <v>1162</v>
      </c>
      <c r="G172" s="316"/>
      <c r="H172" s="316" t="s">
        <v>1223</v>
      </c>
      <c r="I172" s="316" t="s">
        <v>1158</v>
      </c>
      <c r="J172" s="316">
        <v>50</v>
      </c>
      <c r="K172" s="360"/>
    </row>
    <row r="173" spans="2:11" s="1" customFormat="1" ht="15" customHeight="1">
      <c r="B173" s="339"/>
      <c r="C173" s="316" t="s">
        <v>1164</v>
      </c>
      <c r="D173" s="316"/>
      <c r="E173" s="316"/>
      <c r="F173" s="338" t="s">
        <v>1156</v>
      </c>
      <c r="G173" s="316"/>
      <c r="H173" s="316" t="s">
        <v>1223</v>
      </c>
      <c r="I173" s="316" t="s">
        <v>1166</v>
      </c>
      <c r="J173" s="316"/>
      <c r="K173" s="360"/>
    </row>
    <row r="174" spans="2:11" s="1" customFormat="1" ht="15" customHeight="1">
      <c r="B174" s="339"/>
      <c r="C174" s="316" t="s">
        <v>1175</v>
      </c>
      <c r="D174" s="316"/>
      <c r="E174" s="316"/>
      <c r="F174" s="338" t="s">
        <v>1162</v>
      </c>
      <c r="G174" s="316"/>
      <c r="H174" s="316" t="s">
        <v>1223</v>
      </c>
      <c r="I174" s="316" t="s">
        <v>1158</v>
      </c>
      <c r="J174" s="316">
        <v>50</v>
      </c>
      <c r="K174" s="360"/>
    </row>
    <row r="175" spans="2:11" s="1" customFormat="1" ht="15" customHeight="1">
      <c r="B175" s="339"/>
      <c r="C175" s="316" t="s">
        <v>1183</v>
      </c>
      <c r="D175" s="316"/>
      <c r="E175" s="316"/>
      <c r="F175" s="338" t="s">
        <v>1162</v>
      </c>
      <c r="G175" s="316"/>
      <c r="H175" s="316" t="s">
        <v>1223</v>
      </c>
      <c r="I175" s="316" t="s">
        <v>1158</v>
      </c>
      <c r="J175" s="316">
        <v>50</v>
      </c>
      <c r="K175" s="360"/>
    </row>
    <row r="176" spans="2:11" s="1" customFormat="1" ht="15" customHeight="1">
      <c r="B176" s="339"/>
      <c r="C176" s="316" t="s">
        <v>1181</v>
      </c>
      <c r="D176" s="316"/>
      <c r="E176" s="316"/>
      <c r="F176" s="338" t="s">
        <v>1162</v>
      </c>
      <c r="G176" s="316"/>
      <c r="H176" s="316" t="s">
        <v>1223</v>
      </c>
      <c r="I176" s="316" t="s">
        <v>1158</v>
      </c>
      <c r="J176" s="316">
        <v>50</v>
      </c>
      <c r="K176" s="360"/>
    </row>
    <row r="177" spans="2:11" s="1" customFormat="1" ht="15" customHeight="1">
      <c r="B177" s="339"/>
      <c r="C177" s="316" t="s">
        <v>107</v>
      </c>
      <c r="D177" s="316"/>
      <c r="E177" s="316"/>
      <c r="F177" s="338" t="s">
        <v>1156</v>
      </c>
      <c r="G177" s="316"/>
      <c r="H177" s="316" t="s">
        <v>1224</v>
      </c>
      <c r="I177" s="316" t="s">
        <v>1225</v>
      </c>
      <c r="J177" s="316"/>
      <c r="K177" s="360"/>
    </row>
    <row r="178" spans="2:11" s="1" customFormat="1" ht="15" customHeight="1">
      <c r="B178" s="339"/>
      <c r="C178" s="316" t="s">
        <v>54</v>
      </c>
      <c r="D178" s="316"/>
      <c r="E178" s="316"/>
      <c r="F178" s="338" t="s">
        <v>1156</v>
      </c>
      <c r="G178" s="316"/>
      <c r="H178" s="316" t="s">
        <v>1226</v>
      </c>
      <c r="I178" s="316" t="s">
        <v>1227</v>
      </c>
      <c r="J178" s="316">
        <v>1</v>
      </c>
      <c r="K178" s="360"/>
    </row>
    <row r="179" spans="2:11" s="1" customFormat="1" ht="15" customHeight="1">
      <c r="B179" s="339"/>
      <c r="C179" s="316" t="s">
        <v>50</v>
      </c>
      <c r="D179" s="316"/>
      <c r="E179" s="316"/>
      <c r="F179" s="338" t="s">
        <v>1156</v>
      </c>
      <c r="G179" s="316"/>
      <c r="H179" s="316" t="s">
        <v>1228</v>
      </c>
      <c r="I179" s="316" t="s">
        <v>1158</v>
      </c>
      <c r="J179" s="316">
        <v>20</v>
      </c>
      <c r="K179" s="360"/>
    </row>
    <row r="180" spans="2:11" s="1" customFormat="1" ht="15" customHeight="1">
      <c r="B180" s="339"/>
      <c r="C180" s="316" t="s">
        <v>51</v>
      </c>
      <c r="D180" s="316"/>
      <c r="E180" s="316"/>
      <c r="F180" s="338" t="s">
        <v>1156</v>
      </c>
      <c r="G180" s="316"/>
      <c r="H180" s="316" t="s">
        <v>1229</v>
      </c>
      <c r="I180" s="316" t="s">
        <v>1158</v>
      </c>
      <c r="J180" s="316">
        <v>255</v>
      </c>
      <c r="K180" s="360"/>
    </row>
    <row r="181" spans="2:11" s="1" customFormat="1" ht="15" customHeight="1">
      <c r="B181" s="339"/>
      <c r="C181" s="316" t="s">
        <v>108</v>
      </c>
      <c r="D181" s="316"/>
      <c r="E181" s="316"/>
      <c r="F181" s="338" t="s">
        <v>1156</v>
      </c>
      <c r="G181" s="316"/>
      <c r="H181" s="316" t="s">
        <v>1120</v>
      </c>
      <c r="I181" s="316" t="s">
        <v>1158</v>
      </c>
      <c r="J181" s="316">
        <v>10</v>
      </c>
      <c r="K181" s="360"/>
    </row>
    <row r="182" spans="2:11" s="1" customFormat="1" ht="15" customHeight="1">
      <c r="B182" s="339"/>
      <c r="C182" s="316" t="s">
        <v>109</v>
      </c>
      <c r="D182" s="316"/>
      <c r="E182" s="316"/>
      <c r="F182" s="338" t="s">
        <v>1156</v>
      </c>
      <c r="G182" s="316"/>
      <c r="H182" s="316" t="s">
        <v>1230</v>
      </c>
      <c r="I182" s="316" t="s">
        <v>1191</v>
      </c>
      <c r="J182" s="316"/>
      <c r="K182" s="360"/>
    </row>
    <row r="183" spans="2:11" s="1" customFormat="1" ht="15" customHeight="1">
      <c r="B183" s="339"/>
      <c r="C183" s="316" t="s">
        <v>1231</v>
      </c>
      <c r="D183" s="316"/>
      <c r="E183" s="316"/>
      <c r="F183" s="338" t="s">
        <v>1156</v>
      </c>
      <c r="G183" s="316"/>
      <c r="H183" s="316" t="s">
        <v>1232</v>
      </c>
      <c r="I183" s="316" t="s">
        <v>1191</v>
      </c>
      <c r="J183" s="316"/>
      <c r="K183" s="360"/>
    </row>
    <row r="184" spans="2:11" s="1" customFormat="1" ht="15" customHeight="1">
      <c r="B184" s="339"/>
      <c r="C184" s="316" t="s">
        <v>1220</v>
      </c>
      <c r="D184" s="316"/>
      <c r="E184" s="316"/>
      <c r="F184" s="338" t="s">
        <v>1156</v>
      </c>
      <c r="G184" s="316"/>
      <c r="H184" s="316" t="s">
        <v>1233</v>
      </c>
      <c r="I184" s="316" t="s">
        <v>1191</v>
      </c>
      <c r="J184" s="316"/>
      <c r="K184" s="360"/>
    </row>
    <row r="185" spans="2:11" s="1" customFormat="1" ht="15" customHeight="1">
      <c r="B185" s="339"/>
      <c r="C185" s="316" t="s">
        <v>111</v>
      </c>
      <c r="D185" s="316"/>
      <c r="E185" s="316"/>
      <c r="F185" s="338" t="s">
        <v>1162</v>
      </c>
      <c r="G185" s="316"/>
      <c r="H185" s="316" t="s">
        <v>1234</v>
      </c>
      <c r="I185" s="316" t="s">
        <v>1158</v>
      </c>
      <c r="J185" s="316">
        <v>50</v>
      </c>
      <c r="K185" s="360"/>
    </row>
    <row r="186" spans="2:11" s="1" customFormat="1" ht="15" customHeight="1">
      <c r="B186" s="339"/>
      <c r="C186" s="316" t="s">
        <v>1235</v>
      </c>
      <c r="D186" s="316"/>
      <c r="E186" s="316"/>
      <c r="F186" s="338" t="s">
        <v>1162</v>
      </c>
      <c r="G186" s="316"/>
      <c r="H186" s="316" t="s">
        <v>1236</v>
      </c>
      <c r="I186" s="316" t="s">
        <v>1237</v>
      </c>
      <c r="J186" s="316"/>
      <c r="K186" s="360"/>
    </row>
    <row r="187" spans="2:11" s="1" customFormat="1" ht="15" customHeight="1">
      <c r="B187" s="339"/>
      <c r="C187" s="316" t="s">
        <v>1238</v>
      </c>
      <c r="D187" s="316"/>
      <c r="E187" s="316"/>
      <c r="F187" s="338" t="s">
        <v>1162</v>
      </c>
      <c r="G187" s="316"/>
      <c r="H187" s="316" t="s">
        <v>1239</v>
      </c>
      <c r="I187" s="316" t="s">
        <v>1237</v>
      </c>
      <c r="J187" s="316"/>
      <c r="K187" s="360"/>
    </row>
    <row r="188" spans="2:11" s="1" customFormat="1" ht="15" customHeight="1">
      <c r="B188" s="339"/>
      <c r="C188" s="316" t="s">
        <v>1240</v>
      </c>
      <c r="D188" s="316"/>
      <c r="E188" s="316"/>
      <c r="F188" s="338" t="s">
        <v>1162</v>
      </c>
      <c r="G188" s="316"/>
      <c r="H188" s="316" t="s">
        <v>1241</v>
      </c>
      <c r="I188" s="316" t="s">
        <v>1237</v>
      </c>
      <c r="J188" s="316"/>
      <c r="K188" s="360"/>
    </row>
    <row r="189" spans="2:11" s="1" customFormat="1" ht="15" customHeight="1">
      <c r="B189" s="339"/>
      <c r="C189" s="372" t="s">
        <v>1242</v>
      </c>
      <c r="D189" s="316"/>
      <c r="E189" s="316"/>
      <c r="F189" s="338" t="s">
        <v>1162</v>
      </c>
      <c r="G189" s="316"/>
      <c r="H189" s="316" t="s">
        <v>1243</v>
      </c>
      <c r="I189" s="316" t="s">
        <v>1244</v>
      </c>
      <c r="J189" s="373" t="s">
        <v>1245</v>
      </c>
      <c r="K189" s="360"/>
    </row>
    <row r="190" spans="2:11" s="1" customFormat="1" ht="15" customHeight="1">
      <c r="B190" s="339"/>
      <c r="C190" s="323" t="s">
        <v>39</v>
      </c>
      <c r="D190" s="316"/>
      <c r="E190" s="316"/>
      <c r="F190" s="338" t="s">
        <v>1156</v>
      </c>
      <c r="G190" s="316"/>
      <c r="H190" s="313" t="s">
        <v>1246</v>
      </c>
      <c r="I190" s="316" t="s">
        <v>1247</v>
      </c>
      <c r="J190" s="316"/>
      <c r="K190" s="360"/>
    </row>
    <row r="191" spans="2:11" s="1" customFormat="1" ht="15" customHeight="1">
      <c r="B191" s="339"/>
      <c r="C191" s="323" t="s">
        <v>1248</v>
      </c>
      <c r="D191" s="316"/>
      <c r="E191" s="316"/>
      <c r="F191" s="338" t="s">
        <v>1156</v>
      </c>
      <c r="G191" s="316"/>
      <c r="H191" s="316" t="s">
        <v>1249</v>
      </c>
      <c r="I191" s="316" t="s">
        <v>1191</v>
      </c>
      <c r="J191" s="316"/>
      <c r="K191" s="360"/>
    </row>
    <row r="192" spans="2:11" s="1" customFormat="1" ht="15" customHeight="1">
      <c r="B192" s="339"/>
      <c r="C192" s="323" t="s">
        <v>1250</v>
      </c>
      <c r="D192" s="316"/>
      <c r="E192" s="316"/>
      <c r="F192" s="338" t="s">
        <v>1156</v>
      </c>
      <c r="G192" s="316"/>
      <c r="H192" s="316" t="s">
        <v>1251</v>
      </c>
      <c r="I192" s="316" t="s">
        <v>1191</v>
      </c>
      <c r="J192" s="316"/>
      <c r="K192" s="360"/>
    </row>
    <row r="193" spans="2:11" s="1" customFormat="1" ht="15" customHeight="1">
      <c r="B193" s="339"/>
      <c r="C193" s="323" t="s">
        <v>1252</v>
      </c>
      <c r="D193" s="316"/>
      <c r="E193" s="316"/>
      <c r="F193" s="338" t="s">
        <v>1162</v>
      </c>
      <c r="G193" s="316"/>
      <c r="H193" s="316" t="s">
        <v>1253</v>
      </c>
      <c r="I193" s="316" t="s">
        <v>1191</v>
      </c>
      <c r="J193" s="316"/>
      <c r="K193" s="360"/>
    </row>
    <row r="194" spans="2:11" s="1" customFormat="1" ht="15" customHeight="1">
      <c r="B194" s="366"/>
      <c r="C194" s="374"/>
      <c r="D194" s="348"/>
      <c r="E194" s="348"/>
      <c r="F194" s="348"/>
      <c r="G194" s="348"/>
      <c r="H194" s="348"/>
      <c r="I194" s="348"/>
      <c r="J194" s="348"/>
      <c r="K194" s="367"/>
    </row>
    <row r="195" spans="2:11" s="1" customFormat="1" ht="18.75" customHeight="1">
      <c r="B195" s="313"/>
      <c r="C195" s="316"/>
      <c r="D195" s="316"/>
      <c r="E195" s="316"/>
      <c r="F195" s="338"/>
      <c r="G195" s="316"/>
      <c r="H195" s="316"/>
      <c r="I195" s="316"/>
      <c r="J195" s="316"/>
      <c r="K195" s="313"/>
    </row>
    <row r="196" spans="2:11" s="1" customFormat="1" ht="18.75" customHeight="1">
      <c r="B196" s="313"/>
      <c r="C196" s="316"/>
      <c r="D196" s="316"/>
      <c r="E196" s="316"/>
      <c r="F196" s="338"/>
      <c r="G196" s="316"/>
      <c r="H196" s="316"/>
      <c r="I196" s="316"/>
      <c r="J196" s="316"/>
      <c r="K196" s="313"/>
    </row>
    <row r="197" spans="2:11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pans="2:11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pans="2:11" s="1" customFormat="1" ht="21">
      <c r="B199" s="306"/>
      <c r="C199" s="307" t="s">
        <v>1254</v>
      </c>
      <c r="D199" s="307"/>
      <c r="E199" s="307"/>
      <c r="F199" s="307"/>
      <c r="G199" s="307"/>
      <c r="H199" s="307"/>
      <c r="I199" s="307"/>
      <c r="J199" s="307"/>
      <c r="K199" s="308"/>
    </row>
    <row r="200" spans="2:11" s="1" customFormat="1" ht="25.5" customHeight="1">
      <c r="B200" s="306"/>
      <c r="C200" s="375" t="s">
        <v>1255</v>
      </c>
      <c r="D200" s="375"/>
      <c r="E200" s="375"/>
      <c r="F200" s="375" t="s">
        <v>1256</v>
      </c>
      <c r="G200" s="376"/>
      <c r="H200" s="375" t="s">
        <v>1257</v>
      </c>
      <c r="I200" s="375"/>
      <c r="J200" s="375"/>
      <c r="K200" s="308"/>
    </row>
    <row r="201" spans="2:11" s="1" customFormat="1" ht="5.25" customHeight="1">
      <c r="B201" s="339"/>
      <c r="C201" s="336"/>
      <c r="D201" s="336"/>
      <c r="E201" s="336"/>
      <c r="F201" s="336"/>
      <c r="G201" s="316"/>
      <c r="H201" s="336"/>
      <c r="I201" s="336"/>
      <c r="J201" s="336"/>
      <c r="K201" s="360"/>
    </row>
    <row r="202" spans="2:11" s="1" customFormat="1" ht="15" customHeight="1">
      <c r="B202" s="339"/>
      <c r="C202" s="316" t="s">
        <v>1247</v>
      </c>
      <c r="D202" s="316"/>
      <c r="E202" s="316"/>
      <c r="F202" s="338" t="s">
        <v>40</v>
      </c>
      <c r="G202" s="316"/>
      <c r="H202" s="316" t="s">
        <v>1258</v>
      </c>
      <c r="I202" s="316"/>
      <c r="J202" s="316"/>
      <c r="K202" s="360"/>
    </row>
    <row r="203" spans="2:11" s="1" customFormat="1" ht="15" customHeight="1">
      <c r="B203" s="339"/>
      <c r="C203" s="345"/>
      <c r="D203" s="316"/>
      <c r="E203" s="316"/>
      <c r="F203" s="338" t="s">
        <v>41</v>
      </c>
      <c r="G203" s="316"/>
      <c r="H203" s="316" t="s">
        <v>1259</v>
      </c>
      <c r="I203" s="316"/>
      <c r="J203" s="316"/>
      <c r="K203" s="360"/>
    </row>
    <row r="204" spans="2:11" s="1" customFormat="1" ht="15" customHeight="1">
      <c r="B204" s="339"/>
      <c r="C204" s="345"/>
      <c r="D204" s="316"/>
      <c r="E204" s="316"/>
      <c r="F204" s="338" t="s">
        <v>44</v>
      </c>
      <c r="G204" s="316"/>
      <c r="H204" s="316" t="s">
        <v>1260</v>
      </c>
      <c r="I204" s="316"/>
      <c r="J204" s="316"/>
      <c r="K204" s="360"/>
    </row>
    <row r="205" spans="2:11" s="1" customFormat="1" ht="15" customHeight="1">
      <c r="B205" s="339"/>
      <c r="C205" s="316"/>
      <c r="D205" s="316"/>
      <c r="E205" s="316"/>
      <c r="F205" s="338" t="s">
        <v>42</v>
      </c>
      <c r="G205" s="316"/>
      <c r="H205" s="316" t="s">
        <v>1261</v>
      </c>
      <c r="I205" s="316"/>
      <c r="J205" s="316"/>
      <c r="K205" s="360"/>
    </row>
    <row r="206" spans="2:11" s="1" customFormat="1" ht="15" customHeight="1">
      <c r="B206" s="339"/>
      <c r="C206" s="316"/>
      <c r="D206" s="316"/>
      <c r="E206" s="316"/>
      <c r="F206" s="338" t="s">
        <v>43</v>
      </c>
      <c r="G206" s="316"/>
      <c r="H206" s="316" t="s">
        <v>1262</v>
      </c>
      <c r="I206" s="316"/>
      <c r="J206" s="316"/>
      <c r="K206" s="360"/>
    </row>
    <row r="207" spans="2:11" s="1" customFormat="1" ht="15" customHeight="1">
      <c r="B207" s="339"/>
      <c r="C207" s="316"/>
      <c r="D207" s="316"/>
      <c r="E207" s="316"/>
      <c r="F207" s="338"/>
      <c r="G207" s="316"/>
      <c r="H207" s="316"/>
      <c r="I207" s="316"/>
      <c r="J207" s="316"/>
      <c r="K207" s="360"/>
    </row>
    <row r="208" spans="2:11" s="1" customFormat="1" ht="15" customHeight="1">
      <c r="B208" s="339"/>
      <c r="C208" s="316" t="s">
        <v>1203</v>
      </c>
      <c r="D208" s="316"/>
      <c r="E208" s="316"/>
      <c r="F208" s="338" t="s">
        <v>76</v>
      </c>
      <c r="G208" s="316"/>
      <c r="H208" s="316" t="s">
        <v>1263</v>
      </c>
      <c r="I208" s="316"/>
      <c r="J208" s="316"/>
      <c r="K208" s="360"/>
    </row>
    <row r="209" spans="2:11" s="1" customFormat="1" ht="15" customHeight="1">
      <c r="B209" s="339"/>
      <c r="C209" s="345"/>
      <c r="D209" s="316"/>
      <c r="E209" s="316"/>
      <c r="F209" s="338" t="s">
        <v>1100</v>
      </c>
      <c r="G209" s="316"/>
      <c r="H209" s="316" t="s">
        <v>1101</v>
      </c>
      <c r="I209" s="316"/>
      <c r="J209" s="316"/>
      <c r="K209" s="360"/>
    </row>
    <row r="210" spans="2:11" s="1" customFormat="1" ht="15" customHeight="1">
      <c r="B210" s="339"/>
      <c r="C210" s="316"/>
      <c r="D210" s="316"/>
      <c r="E210" s="316"/>
      <c r="F210" s="338" t="s">
        <v>1098</v>
      </c>
      <c r="G210" s="316"/>
      <c r="H210" s="316" t="s">
        <v>1264</v>
      </c>
      <c r="I210" s="316"/>
      <c r="J210" s="316"/>
      <c r="K210" s="360"/>
    </row>
    <row r="211" spans="2:11" s="1" customFormat="1" ht="15" customHeight="1">
      <c r="B211" s="377"/>
      <c r="C211" s="345"/>
      <c r="D211" s="345"/>
      <c r="E211" s="345"/>
      <c r="F211" s="338" t="s">
        <v>1102</v>
      </c>
      <c r="G211" s="323"/>
      <c r="H211" s="364" t="s">
        <v>1103</v>
      </c>
      <c r="I211" s="364"/>
      <c r="J211" s="364"/>
      <c r="K211" s="378"/>
    </row>
    <row r="212" spans="2:11" s="1" customFormat="1" ht="15" customHeight="1">
      <c r="B212" s="377"/>
      <c r="C212" s="345"/>
      <c r="D212" s="345"/>
      <c r="E212" s="345"/>
      <c r="F212" s="338" t="s">
        <v>386</v>
      </c>
      <c r="G212" s="323"/>
      <c r="H212" s="364" t="s">
        <v>1265</v>
      </c>
      <c r="I212" s="364"/>
      <c r="J212" s="364"/>
      <c r="K212" s="378"/>
    </row>
    <row r="213" spans="2:11" s="1" customFormat="1" ht="15" customHeight="1">
      <c r="B213" s="377"/>
      <c r="C213" s="345"/>
      <c r="D213" s="345"/>
      <c r="E213" s="345"/>
      <c r="F213" s="379"/>
      <c r="G213" s="323"/>
      <c r="H213" s="380"/>
      <c r="I213" s="380"/>
      <c r="J213" s="380"/>
      <c r="K213" s="378"/>
    </row>
    <row r="214" spans="2:11" s="1" customFormat="1" ht="15" customHeight="1">
      <c r="B214" s="377"/>
      <c r="C214" s="316" t="s">
        <v>1227</v>
      </c>
      <c r="D214" s="345"/>
      <c r="E214" s="345"/>
      <c r="F214" s="338">
        <v>1</v>
      </c>
      <c r="G214" s="323"/>
      <c r="H214" s="364" t="s">
        <v>1266</v>
      </c>
      <c r="I214" s="364"/>
      <c r="J214" s="364"/>
      <c r="K214" s="378"/>
    </row>
    <row r="215" spans="2:11" s="1" customFormat="1" ht="15" customHeight="1">
      <c r="B215" s="377"/>
      <c r="C215" s="345"/>
      <c r="D215" s="345"/>
      <c r="E215" s="345"/>
      <c r="F215" s="338">
        <v>2</v>
      </c>
      <c r="G215" s="323"/>
      <c r="H215" s="364" t="s">
        <v>1267</v>
      </c>
      <c r="I215" s="364"/>
      <c r="J215" s="364"/>
      <c r="K215" s="378"/>
    </row>
    <row r="216" spans="2:11" s="1" customFormat="1" ht="15" customHeight="1">
      <c r="B216" s="377"/>
      <c r="C216" s="345"/>
      <c r="D216" s="345"/>
      <c r="E216" s="345"/>
      <c r="F216" s="338">
        <v>3</v>
      </c>
      <c r="G216" s="323"/>
      <c r="H216" s="364" t="s">
        <v>1268</v>
      </c>
      <c r="I216" s="364"/>
      <c r="J216" s="364"/>
      <c r="K216" s="378"/>
    </row>
    <row r="217" spans="2:11" s="1" customFormat="1" ht="15" customHeight="1">
      <c r="B217" s="377"/>
      <c r="C217" s="345"/>
      <c r="D217" s="345"/>
      <c r="E217" s="345"/>
      <c r="F217" s="338">
        <v>4</v>
      </c>
      <c r="G217" s="323"/>
      <c r="H217" s="364" t="s">
        <v>1269</v>
      </c>
      <c r="I217" s="364"/>
      <c r="J217" s="364"/>
      <c r="K217" s="378"/>
    </row>
    <row r="218" spans="2:11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101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ROUND((SUM(BE80:BE99)),2)</f>
        <v>0</v>
      </c>
      <c r="G33" s="39"/>
      <c r="H33" s="39"/>
      <c r="I33" s="156">
        <v>0.21</v>
      </c>
      <c r="J33" s="155">
        <f>ROUND(((SUM(BE80:BE99))*I33),2)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ROUND((SUM(BF80:BF99)),2)</f>
        <v>0</v>
      </c>
      <c r="G34" s="39"/>
      <c r="H34" s="39"/>
      <c r="I34" s="156">
        <v>0.15</v>
      </c>
      <c r="J34" s="155">
        <f>ROUND(((SUM(BF80:BF99))*I34),2)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ROUND((SUM(BG80:BG99)),2)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ROUND((SUM(BH80:BH99)),2)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ROUND((SUM(BI80:BI99)),2)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000 - Všeobecné konstrukce a práce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105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106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71" t="str">
        <f>E7</f>
        <v>Most ev. č. 235-004 Drahoňův Újezd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100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SO 000 - Všeobecné konstrukce a práce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141" t="s">
        <v>23</v>
      </c>
      <c r="J74" s="73" t="str">
        <f>IF(J12="","",J12)</f>
        <v>28. 1. 2020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141" t="s">
        <v>30</v>
      </c>
      <c r="J76" s="37" t="str">
        <f>E21</f>
        <v xml:space="preserve"> 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141" t="s">
        <v>32</v>
      </c>
      <c r="J77" s="37" t="str">
        <f>E24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4"/>
      <c r="B79" s="185"/>
      <c r="C79" s="186" t="s">
        <v>107</v>
      </c>
      <c r="D79" s="187" t="s">
        <v>54</v>
      </c>
      <c r="E79" s="187" t="s">
        <v>50</v>
      </c>
      <c r="F79" s="187" t="s">
        <v>51</v>
      </c>
      <c r="G79" s="187" t="s">
        <v>108</v>
      </c>
      <c r="H79" s="187" t="s">
        <v>109</v>
      </c>
      <c r="I79" s="188" t="s">
        <v>110</v>
      </c>
      <c r="J79" s="187" t="s">
        <v>104</v>
      </c>
      <c r="K79" s="189" t="s">
        <v>111</v>
      </c>
      <c r="L79" s="190"/>
      <c r="M79" s="93" t="s">
        <v>19</v>
      </c>
      <c r="N79" s="94" t="s">
        <v>39</v>
      </c>
      <c r="O79" s="94" t="s">
        <v>112</v>
      </c>
      <c r="P79" s="94" t="s">
        <v>113</v>
      </c>
      <c r="Q79" s="94" t="s">
        <v>114</v>
      </c>
      <c r="R79" s="94" t="s">
        <v>115</v>
      </c>
      <c r="S79" s="94" t="s">
        <v>116</v>
      </c>
      <c r="T79" s="95" t="s">
        <v>117</v>
      </c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</row>
    <row r="80" spans="1:63" s="2" customFormat="1" ht="22.8" customHeight="1">
      <c r="A80" s="39"/>
      <c r="B80" s="40"/>
      <c r="C80" s="100" t="s">
        <v>118</v>
      </c>
      <c r="D80" s="41"/>
      <c r="E80" s="41"/>
      <c r="F80" s="41"/>
      <c r="G80" s="41"/>
      <c r="H80" s="41"/>
      <c r="I80" s="137"/>
      <c r="J80" s="191">
        <f>BK80</f>
        <v>0</v>
      </c>
      <c r="K80" s="41"/>
      <c r="L80" s="45"/>
      <c r="M80" s="96"/>
      <c r="N80" s="192"/>
      <c r="O80" s="97"/>
      <c r="P80" s="193">
        <f>P81</f>
        <v>0</v>
      </c>
      <c r="Q80" s="97"/>
      <c r="R80" s="193">
        <f>R81</f>
        <v>0</v>
      </c>
      <c r="S80" s="97"/>
      <c r="T80" s="194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68</v>
      </c>
      <c r="AU80" s="18" t="s">
        <v>79</v>
      </c>
      <c r="BK80" s="195">
        <f>BK81</f>
        <v>0</v>
      </c>
    </row>
    <row r="81" spans="1:63" s="11" customFormat="1" ht="25.9" customHeight="1">
      <c r="A81" s="11"/>
      <c r="B81" s="196"/>
      <c r="C81" s="197"/>
      <c r="D81" s="198" t="s">
        <v>68</v>
      </c>
      <c r="E81" s="199" t="s">
        <v>69</v>
      </c>
      <c r="F81" s="199" t="s">
        <v>75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SUM(P82:P99)</f>
        <v>0</v>
      </c>
      <c r="Q81" s="204"/>
      <c r="R81" s="205">
        <f>SUM(R82:R99)</f>
        <v>0</v>
      </c>
      <c r="S81" s="204"/>
      <c r="T81" s="206">
        <f>SUM(T82:T99)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7" t="s">
        <v>77</v>
      </c>
      <c r="AT81" s="208" t="s">
        <v>68</v>
      </c>
      <c r="AU81" s="208" t="s">
        <v>69</v>
      </c>
      <c r="AY81" s="207" t="s">
        <v>119</v>
      </c>
      <c r="BK81" s="209">
        <f>SUM(BK82:BK99)</f>
        <v>0</v>
      </c>
    </row>
    <row r="82" spans="1:65" s="2" customFormat="1" ht="21.75" customHeight="1">
      <c r="A82" s="39"/>
      <c r="B82" s="40"/>
      <c r="C82" s="210" t="s">
        <v>77</v>
      </c>
      <c r="D82" s="210" t="s">
        <v>120</v>
      </c>
      <c r="E82" s="211" t="s">
        <v>121</v>
      </c>
      <c r="F82" s="212" t="s">
        <v>122</v>
      </c>
      <c r="G82" s="213" t="s">
        <v>123</v>
      </c>
      <c r="H82" s="214">
        <v>1</v>
      </c>
      <c r="I82" s="215"/>
      <c r="J82" s="216">
        <f>ROUND(I82*H82,2)</f>
        <v>0</v>
      </c>
      <c r="K82" s="212" t="s">
        <v>124</v>
      </c>
      <c r="L82" s="45"/>
      <c r="M82" s="217" t="s">
        <v>19</v>
      </c>
      <c r="N82" s="218" t="s">
        <v>40</v>
      </c>
      <c r="O82" s="8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21" t="s">
        <v>125</v>
      </c>
      <c r="AT82" s="221" t="s">
        <v>120</v>
      </c>
      <c r="AU82" s="221" t="s">
        <v>77</v>
      </c>
      <c r="AY82" s="18" t="s">
        <v>119</v>
      </c>
      <c r="BE82" s="222">
        <f>IF(N82="základní",J82,0)</f>
        <v>0</v>
      </c>
      <c r="BF82" s="222">
        <f>IF(N82="snížená",J82,0)</f>
        <v>0</v>
      </c>
      <c r="BG82" s="222">
        <f>IF(N82="zákl. přenesená",J82,0)</f>
        <v>0</v>
      </c>
      <c r="BH82" s="222">
        <f>IF(N82="sníž. přenesená",J82,0)</f>
        <v>0</v>
      </c>
      <c r="BI82" s="222">
        <f>IF(N82="nulová",J82,0)</f>
        <v>0</v>
      </c>
      <c r="BJ82" s="18" t="s">
        <v>77</v>
      </c>
      <c r="BK82" s="222">
        <f>ROUND(I82*H82,2)</f>
        <v>0</v>
      </c>
      <c r="BL82" s="18" t="s">
        <v>125</v>
      </c>
      <c r="BM82" s="221" t="s">
        <v>126</v>
      </c>
    </row>
    <row r="83" spans="1:65" s="2" customFormat="1" ht="21.75" customHeight="1">
      <c r="A83" s="39"/>
      <c r="B83" s="40"/>
      <c r="C83" s="210" t="s">
        <v>83</v>
      </c>
      <c r="D83" s="210" t="s">
        <v>120</v>
      </c>
      <c r="E83" s="211" t="s">
        <v>127</v>
      </c>
      <c r="F83" s="212" t="s">
        <v>128</v>
      </c>
      <c r="G83" s="213" t="s">
        <v>123</v>
      </c>
      <c r="H83" s="214">
        <v>1</v>
      </c>
      <c r="I83" s="215"/>
      <c r="J83" s="216">
        <f>ROUND(I83*H83,2)</f>
        <v>0</v>
      </c>
      <c r="K83" s="212" t="s">
        <v>124</v>
      </c>
      <c r="L83" s="45"/>
      <c r="M83" s="217" t="s">
        <v>19</v>
      </c>
      <c r="N83" s="218" t="s">
        <v>40</v>
      </c>
      <c r="O83" s="8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21" t="s">
        <v>125</v>
      </c>
      <c r="AT83" s="221" t="s">
        <v>120</v>
      </c>
      <c r="AU83" s="221" t="s">
        <v>77</v>
      </c>
      <c r="AY83" s="18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8" t="s">
        <v>77</v>
      </c>
      <c r="BK83" s="222">
        <f>ROUND(I83*H83,2)</f>
        <v>0</v>
      </c>
      <c r="BL83" s="18" t="s">
        <v>125</v>
      </c>
      <c r="BM83" s="221" t="s">
        <v>129</v>
      </c>
    </row>
    <row r="84" spans="1:47" s="2" customFormat="1" ht="12">
      <c r="A84" s="39"/>
      <c r="B84" s="40"/>
      <c r="C84" s="41"/>
      <c r="D84" s="223" t="s">
        <v>130</v>
      </c>
      <c r="E84" s="41"/>
      <c r="F84" s="224" t="s">
        <v>131</v>
      </c>
      <c r="G84" s="41"/>
      <c r="H84" s="41"/>
      <c r="I84" s="137"/>
      <c r="J84" s="41"/>
      <c r="K84" s="41"/>
      <c r="L84" s="45"/>
      <c r="M84" s="225"/>
      <c r="N84" s="226"/>
      <c r="O84" s="85"/>
      <c r="P84" s="85"/>
      <c r="Q84" s="85"/>
      <c r="R84" s="85"/>
      <c r="S84" s="85"/>
      <c r="T84" s="86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130</v>
      </c>
      <c r="AU84" s="18" t="s">
        <v>77</v>
      </c>
    </row>
    <row r="85" spans="1:65" s="2" customFormat="1" ht="16.5" customHeight="1">
      <c r="A85" s="39"/>
      <c r="B85" s="40"/>
      <c r="C85" s="210" t="s">
        <v>132</v>
      </c>
      <c r="D85" s="210" t="s">
        <v>120</v>
      </c>
      <c r="E85" s="211" t="s">
        <v>133</v>
      </c>
      <c r="F85" s="212" t="s">
        <v>134</v>
      </c>
      <c r="G85" s="213" t="s">
        <v>135</v>
      </c>
      <c r="H85" s="214">
        <v>1</v>
      </c>
      <c r="I85" s="215"/>
      <c r="J85" s="216">
        <f>ROUND(I85*H85,2)</f>
        <v>0</v>
      </c>
      <c r="K85" s="212" t="s">
        <v>124</v>
      </c>
      <c r="L85" s="45"/>
      <c r="M85" s="217" t="s">
        <v>19</v>
      </c>
      <c r="N85" s="218" t="s">
        <v>40</v>
      </c>
      <c r="O85" s="85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1" t="s">
        <v>125</v>
      </c>
      <c r="AT85" s="221" t="s">
        <v>120</v>
      </c>
      <c r="AU85" s="221" t="s">
        <v>77</v>
      </c>
      <c r="AY85" s="18" t="s">
        <v>119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8" t="s">
        <v>77</v>
      </c>
      <c r="BK85" s="222">
        <f>ROUND(I85*H85,2)</f>
        <v>0</v>
      </c>
      <c r="BL85" s="18" t="s">
        <v>125</v>
      </c>
      <c r="BM85" s="221" t="s">
        <v>136</v>
      </c>
    </row>
    <row r="86" spans="1:47" s="2" customFormat="1" ht="12">
      <c r="A86" s="39"/>
      <c r="B86" s="40"/>
      <c r="C86" s="41"/>
      <c r="D86" s="223" t="s">
        <v>130</v>
      </c>
      <c r="E86" s="41"/>
      <c r="F86" s="224" t="s">
        <v>137</v>
      </c>
      <c r="G86" s="41"/>
      <c r="H86" s="41"/>
      <c r="I86" s="137"/>
      <c r="J86" s="41"/>
      <c r="K86" s="41"/>
      <c r="L86" s="45"/>
      <c r="M86" s="225"/>
      <c r="N86" s="226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130</v>
      </c>
      <c r="AU86" s="18" t="s">
        <v>77</v>
      </c>
    </row>
    <row r="87" spans="1:65" s="2" customFormat="1" ht="16.5" customHeight="1">
      <c r="A87" s="39"/>
      <c r="B87" s="40"/>
      <c r="C87" s="210" t="s">
        <v>125</v>
      </c>
      <c r="D87" s="210" t="s">
        <v>120</v>
      </c>
      <c r="E87" s="211" t="s">
        <v>138</v>
      </c>
      <c r="F87" s="212" t="s">
        <v>134</v>
      </c>
      <c r="G87" s="213" t="s">
        <v>135</v>
      </c>
      <c r="H87" s="214">
        <v>1</v>
      </c>
      <c r="I87" s="215"/>
      <c r="J87" s="216">
        <f>ROUND(I87*H87,2)</f>
        <v>0</v>
      </c>
      <c r="K87" s="212" t="s">
        <v>124</v>
      </c>
      <c r="L87" s="45"/>
      <c r="M87" s="217" t="s">
        <v>19</v>
      </c>
      <c r="N87" s="218" t="s">
        <v>40</v>
      </c>
      <c r="O87" s="85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1" t="s">
        <v>125</v>
      </c>
      <c r="AT87" s="221" t="s">
        <v>120</v>
      </c>
      <c r="AU87" s="221" t="s">
        <v>77</v>
      </c>
      <c r="AY87" s="18" t="s">
        <v>119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8" t="s">
        <v>77</v>
      </c>
      <c r="BK87" s="222">
        <f>ROUND(I87*H87,2)</f>
        <v>0</v>
      </c>
      <c r="BL87" s="18" t="s">
        <v>125</v>
      </c>
      <c r="BM87" s="221" t="s">
        <v>139</v>
      </c>
    </row>
    <row r="88" spans="1:47" s="2" customFormat="1" ht="12">
      <c r="A88" s="39"/>
      <c r="B88" s="40"/>
      <c r="C88" s="41"/>
      <c r="D88" s="223" t="s">
        <v>130</v>
      </c>
      <c r="E88" s="41"/>
      <c r="F88" s="224" t="s">
        <v>140</v>
      </c>
      <c r="G88" s="41"/>
      <c r="H88" s="41"/>
      <c r="I88" s="137"/>
      <c r="J88" s="41"/>
      <c r="K88" s="41"/>
      <c r="L88" s="45"/>
      <c r="M88" s="225"/>
      <c r="N88" s="226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130</v>
      </c>
      <c r="AU88" s="18" t="s">
        <v>77</v>
      </c>
    </row>
    <row r="89" spans="1:65" s="2" customFormat="1" ht="16.5" customHeight="1">
      <c r="A89" s="39"/>
      <c r="B89" s="40"/>
      <c r="C89" s="210" t="s">
        <v>141</v>
      </c>
      <c r="D89" s="210" t="s">
        <v>120</v>
      </c>
      <c r="E89" s="211" t="s">
        <v>142</v>
      </c>
      <c r="F89" s="212" t="s">
        <v>143</v>
      </c>
      <c r="G89" s="213" t="s">
        <v>123</v>
      </c>
      <c r="H89" s="214">
        <v>1</v>
      </c>
      <c r="I89" s="215"/>
      <c r="J89" s="216">
        <f>ROUND(I89*H89,2)</f>
        <v>0</v>
      </c>
      <c r="K89" s="212" t="s">
        <v>124</v>
      </c>
      <c r="L89" s="45"/>
      <c r="M89" s="217" t="s">
        <v>19</v>
      </c>
      <c r="N89" s="218" t="s">
        <v>40</v>
      </c>
      <c r="O89" s="85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1" t="s">
        <v>125</v>
      </c>
      <c r="AT89" s="221" t="s">
        <v>120</v>
      </c>
      <c r="AU89" s="221" t="s">
        <v>77</v>
      </c>
      <c r="AY89" s="18" t="s">
        <v>119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8" t="s">
        <v>77</v>
      </c>
      <c r="BK89" s="222">
        <f>ROUND(I89*H89,2)</f>
        <v>0</v>
      </c>
      <c r="BL89" s="18" t="s">
        <v>125</v>
      </c>
      <c r="BM89" s="221" t="s">
        <v>144</v>
      </c>
    </row>
    <row r="90" spans="1:47" s="2" customFormat="1" ht="12">
      <c r="A90" s="39"/>
      <c r="B90" s="40"/>
      <c r="C90" s="41"/>
      <c r="D90" s="223" t="s">
        <v>130</v>
      </c>
      <c r="E90" s="41"/>
      <c r="F90" s="224" t="s">
        <v>145</v>
      </c>
      <c r="G90" s="41"/>
      <c r="H90" s="41"/>
      <c r="I90" s="137"/>
      <c r="J90" s="41"/>
      <c r="K90" s="41"/>
      <c r="L90" s="45"/>
      <c r="M90" s="225"/>
      <c r="N90" s="226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130</v>
      </c>
      <c r="AU90" s="18" t="s">
        <v>77</v>
      </c>
    </row>
    <row r="91" spans="1:65" s="2" customFormat="1" ht="21.75" customHeight="1">
      <c r="A91" s="39"/>
      <c r="B91" s="40"/>
      <c r="C91" s="210" t="s">
        <v>146</v>
      </c>
      <c r="D91" s="210" t="s">
        <v>120</v>
      </c>
      <c r="E91" s="211" t="s">
        <v>147</v>
      </c>
      <c r="F91" s="212" t="s">
        <v>148</v>
      </c>
      <c r="G91" s="213" t="s">
        <v>149</v>
      </c>
      <c r="H91" s="214">
        <v>1</v>
      </c>
      <c r="I91" s="215"/>
      <c r="J91" s="216">
        <f>ROUND(I91*H91,2)</f>
        <v>0</v>
      </c>
      <c r="K91" s="212" t="s">
        <v>124</v>
      </c>
      <c r="L91" s="45"/>
      <c r="M91" s="217" t="s">
        <v>19</v>
      </c>
      <c r="N91" s="218" t="s">
        <v>40</v>
      </c>
      <c r="O91" s="85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1" t="s">
        <v>125</v>
      </c>
      <c r="AT91" s="221" t="s">
        <v>120</v>
      </c>
      <c r="AU91" s="221" t="s">
        <v>77</v>
      </c>
      <c r="AY91" s="18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8" t="s">
        <v>77</v>
      </c>
      <c r="BK91" s="222">
        <f>ROUND(I91*H91,2)</f>
        <v>0</v>
      </c>
      <c r="BL91" s="18" t="s">
        <v>125</v>
      </c>
      <c r="BM91" s="221" t="s">
        <v>150</v>
      </c>
    </row>
    <row r="92" spans="1:65" s="2" customFormat="1" ht="16.5" customHeight="1">
      <c r="A92" s="39"/>
      <c r="B92" s="40"/>
      <c r="C92" s="210" t="s">
        <v>151</v>
      </c>
      <c r="D92" s="210" t="s">
        <v>120</v>
      </c>
      <c r="E92" s="211" t="s">
        <v>152</v>
      </c>
      <c r="F92" s="212" t="s">
        <v>153</v>
      </c>
      <c r="G92" s="213" t="s">
        <v>135</v>
      </c>
      <c r="H92" s="214">
        <v>1</v>
      </c>
      <c r="I92" s="215"/>
      <c r="J92" s="216">
        <f>ROUND(I92*H92,2)</f>
        <v>0</v>
      </c>
      <c r="K92" s="212" t="s">
        <v>124</v>
      </c>
      <c r="L92" s="45"/>
      <c r="M92" s="217" t="s">
        <v>19</v>
      </c>
      <c r="N92" s="218" t="s">
        <v>40</v>
      </c>
      <c r="O92" s="85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1" t="s">
        <v>125</v>
      </c>
      <c r="AT92" s="221" t="s">
        <v>120</v>
      </c>
      <c r="AU92" s="221" t="s">
        <v>77</v>
      </c>
      <c r="AY92" s="18" t="s">
        <v>119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8" t="s">
        <v>77</v>
      </c>
      <c r="BK92" s="222">
        <f>ROUND(I92*H92,2)</f>
        <v>0</v>
      </c>
      <c r="BL92" s="18" t="s">
        <v>125</v>
      </c>
      <c r="BM92" s="221" t="s">
        <v>154</v>
      </c>
    </row>
    <row r="93" spans="1:65" s="2" customFormat="1" ht="21.75" customHeight="1">
      <c r="A93" s="39"/>
      <c r="B93" s="40"/>
      <c r="C93" s="210" t="s">
        <v>155</v>
      </c>
      <c r="D93" s="210" t="s">
        <v>120</v>
      </c>
      <c r="E93" s="211" t="s">
        <v>156</v>
      </c>
      <c r="F93" s="212" t="s">
        <v>157</v>
      </c>
      <c r="G93" s="213" t="s">
        <v>135</v>
      </c>
      <c r="H93" s="214">
        <v>1</v>
      </c>
      <c r="I93" s="215"/>
      <c r="J93" s="216">
        <f>ROUND(I93*H93,2)</f>
        <v>0</v>
      </c>
      <c r="K93" s="212" t="s">
        <v>124</v>
      </c>
      <c r="L93" s="45"/>
      <c r="M93" s="217" t="s">
        <v>19</v>
      </c>
      <c r="N93" s="218" t="s">
        <v>40</v>
      </c>
      <c r="O93" s="85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1" t="s">
        <v>125</v>
      </c>
      <c r="AT93" s="221" t="s">
        <v>120</v>
      </c>
      <c r="AU93" s="221" t="s">
        <v>77</v>
      </c>
      <c r="AY93" s="18" t="s">
        <v>119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8" t="s">
        <v>77</v>
      </c>
      <c r="BK93" s="222">
        <f>ROUND(I93*H93,2)</f>
        <v>0</v>
      </c>
      <c r="BL93" s="18" t="s">
        <v>125</v>
      </c>
      <c r="BM93" s="221" t="s">
        <v>158</v>
      </c>
    </row>
    <row r="94" spans="1:47" s="2" customFormat="1" ht="12">
      <c r="A94" s="39"/>
      <c r="B94" s="40"/>
      <c r="C94" s="41"/>
      <c r="D94" s="223" t="s">
        <v>130</v>
      </c>
      <c r="E94" s="41"/>
      <c r="F94" s="224" t="s">
        <v>159</v>
      </c>
      <c r="G94" s="41"/>
      <c r="H94" s="41"/>
      <c r="I94" s="137"/>
      <c r="J94" s="41"/>
      <c r="K94" s="41"/>
      <c r="L94" s="45"/>
      <c r="M94" s="225"/>
      <c r="N94" s="226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130</v>
      </c>
      <c r="AU94" s="18" t="s">
        <v>77</v>
      </c>
    </row>
    <row r="95" spans="1:65" s="2" customFormat="1" ht="16.5" customHeight="1">
      <c r="A95" s="39"/>
      <c r="B95" s="40"/>
      <c r="C95" s="210" t="s">
        <v>160</v>
      </c>
      <c r="D95" s="210" t="s">
        <v>120</v>
      </c>
      <c r="E95" s="211" t="s">
        <v>161</v>
      </c>
      <c r="F95" s="212" t="s">
        <v>162</v>
      </c>
      <c r="G95" s="213" t="s">
        <v>149</v>
      </c>
      <c r="H95" s="214">
        <v>1</v>
      </c>
      <c r="I95" s="215"/>
      <c r="J95" s="216">
        <f>ROUND(I95*H95,2)</f>
        <v>0</v>
      </c>
      <c r="K95" s="212" t="s">
        <v>124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125</v>
      </c>
      <c r="AT95" s="221" t="s">
        <v>120</v>
      </c>
      <c r="AU95" s="221" t="s">
        <v>77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125</v>
      </c>
      <c r="BM95" s="221" t="s">
        <v>163</v>
      </c>
    </row>
    <row r="96" spans="1:65" s="2" customFormat="1" ht="16.5" customHeight="1">
      <c r="A96" s="39"/>
      <c r="B96" s="40"/>
      <c r="C96" s="210" t="s">
        <v>164</v>
      </c>
      <c r="D96" s="210" t="s">
        <v>120</v>
      </c>
      <c r="E96" s="211" t="s">
        <v>165</v>
      </c>
      <c r="F96" s="212" t="s">
        <v>166</v>
      </c>
      <c r="G96" s="213" t="s">
        <v>135</v>
      </c>
      <c r="H96" s="214">
        <v>1</v>
      </c>
      <c r="I96" s="215"/>
      <c r="J96" s="216">
        <f>ROUND(I96*H96,2)</f>
        <v>0</v>
      </c>
      <c r="K96" s="212" t="s">
        <v>124</v>
      </c>
      <c r="L96" s="45"/>
      <c r="M96" s="217" t="s">
        <v>19</v>
      </c>
      <c r="N96" s="218" t="s">
        <v>40</v>
      </c>
      <c r="O96" s="85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1" t="s">
        <v>125</v>
      </c>
      <c r="AT96" s="221" t="s">
        <v>120</v>
      </c>
      <c r="AU96" s="221" t="s">
        <v>77</v>
      </c>
      <c r="AY96" s="18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8" t="s">
        <v>77</v>
      </c>
      <c r="BK96" s="222">
        <f>ROUND(I96*H96,2)</f>
        <v>0</v>
      </c>
      <c r="BL96" s="18" t="s">
        <v>125</v>
      </c>
      <c r="BM96" s="221" t="s">
        <v>167</v>
      </c>
    </row>
    <row r="97" spans="1:47" s="2" customFormat="1" ht="12">
      <c r="A97" s="39"/>
      <c r="B97" s="40"/>
      <c r="C97" s="41"/>
      <c r="D97" s="223" t="s">
        <v>130</v>
      </c>
      <c r="E97" s="41"/>
      <c r="F97" s="224" t="s">
        <v>168</v>
      </c>
      <c r="G97" s="41"/>
      <c r="H97" s="41"/>
      <c r="I97" s="137"/>
      <c r="J97" s="41"/>
      <c r="K97" s="41"/>
      <c r="L97" s="45"/>
      <c r="M97" s="225"/>
      <c r="N97" s="226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130</v>
      </c>
      <c r="AU97" s="18" t="s">
        <v>77</v>
      </c>
    </row>
    <row r="98" spans="1:65" s="2" customFormat="1" ht="16.5" customHeight="1">
      <c r="A98" s="39"/>
      <c r="B98" s="40"/>
      <c r="C98" s="210" t="s">
        <v>169</v>
      </c>
      <c r="D98" s="210" t="s">
        <v>120</v>
      </c>
      <c r="E98" s="211" t="s">
        <v>170</v>
      </c>
      <c r="F98" s="212" t="s">
        <v>171</v>
      </c>
      <c r="G98" s="213" t="s">
        <v>149</v>
      </c>
      <c r="H98" s="214">
        <v>1</v>
      </c>
      <c r="I98" s="215"/>
      <c r="J98" s="216">
        <f>ROUND(I98*H98,2)</f>
        <v>0</v>
      </c>
      <c r="K98" s="212" t="s">
        <v>124</v>
      </c>
      <c r="L98" s="45"/>
      <c r="M98" s="217" t="s">
        <v>19</v>
      </c>
      <c r="N98" s="218" t="s">
        <v>40</v>
      </c>
      <c r="O98" s="85"/>
      <c r="P98" s="219">
        <f>O98*H98</f>
        <v>0</v>
      </c>
      <c r="Q98" s="219">
        <v>0</v>
      </c>
      <c r="R98" s="219">
        <f>Q98*H98</f>
        <v>0</v>
      </c>
      <c r="S98" s="219">
        <v>0</v>
      </c>
      <c r="T98" s="22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1" t="s">
        <v>125</v>
      </c>
      <c r="AT98" s="221" t="s">
        <v>120</v>
      </c>
      <c r="AU98" s="221" t="s">
        <v>77</v>
      </c>
      <c r="AY98" s="18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8" t="s">
        <v>77</v>
      </c>
      <c r="BK98" s="222">
        <f>ROUND(I98*H98,2)</f>
        <v>0</v>
      </c>
      <c r="BL98" s="18" t="s">
        <v>125</v>
      </c>
      <c r="BM98" s="221" t="s">
        <v>172</v>
      </c>
    </row>
    <row r="99" spans="1:65" s="2" customFormat="1" ht="21.75" customHeight="1">
      <c r="A99" s="39"/>
      <c r="B99" s="40"/>
      <c r="C99" s="210" t="s">
        <v>173</v>
      </c>
      <c r="D99" s="210" t="s">
        <v>120</v>
      </c>
      <c r="E99" s="211" t="s">
        <v>174</v>
      </c>
      <c r="F99" s="212" t="s">
        <v>175</v>
      </c>
      <c r="G99" s="213" t="s">
        <v>123</v>
      </c>
      <c r="H99" s="214">
        <v>1</v>
      </c>
      <c r="I99" s="215"/>
      <c r="J99" s="216">
        <f>ROUND(I99*H99,2)</f>
        <v>0</v>
      </c>
      <c r="K99" s="212" t="s">
        <v>124</v>
      </c>
      <c r="L99" s="45"/>
      <c r="M99" s="227" t="s">
        <v>19</v>
      </c>
      <c r="N99" s="228" t="s">
        <v>40</v>
      </c>
      <c r="O99" s="229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1" t="s">
        <v>125</v>
      </c>
      <c r="AT99" s="221" t="s">
        <v>120</v>
      </c>
      <c r="AU99" s="221" t="s">
        <v>77</v>
      </c>
      <c r="AY99" s="18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8" t="s">
        <v>77</v>
      </c>
      <c r="BK99" s="222">
        <f>ROUND(I99*H99,2)</f>
        <v>0</v>
      </c>
      <c r="BL99" s="18" t="s">
        <v>125</v>
      </c>
      <c r="BM99" s="221" t="s">
        <v>176</v>
      </c>
    </row>
    <row r="100" spans="1:31" s="2" customFormat="1" ht="6.95" customHeight="1">
      <c r="A100" s="39"/>
      <c r="B100" s="60"/>
      <c r="C100" s="61"/>
      <c r="D100" s="61"/>
      <c r="E100" s="61"/>
      <c r="F100" s="61"/>
      <c r="G100" s="61"/>
      <c r="H100" s="61"/>
      <c r="I100" s="167"/>
      <c r="J100" s="61"/>
      <c r="K100" s="61"/>
      <c r="L100" s="45"/>
      <c r="M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</sheetData>
  <sheetProtection password="CC35" sheet="1" objects="1" scenarios="1" formatColumns="0" formatRows="0" autoFilter="0"/>
  <autoFilter ref="C79:K99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177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ROUND((SUM(BE85:BE145)),2)</f>
        <v>0</v>
      </c>
      <c r="G33" s="39"/>
      <c r="H33" s="39"/>
      <c r="I33" s="156">
        <v>0.21</v>
      </c>
      <c r="J33" s="155">
        <f>ROUND(((SUM(BE85:BE145))*I33),2)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ROUND((SUM(BF85:BF145)),2)</f>
        <v>0</v>
      </c>
      <c r="G34" s="39"/>
      <c r="H34" s="39"/>
      <c r="I34" s="156">
        <v>0.15</v>
      </c>
      <c r="J34" s="155">
        <f>ROUND(((SUM(BF85:BF145))*I34),2)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ROUND((SUM(BG85:BG145)),2)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ROUND((SUM(BH85:BH145)),2)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ROUND((SUM(BI85:BI145)),2)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001 - Demolice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178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179</v>
      </c>
      <c r="E61" s="235"/>
      <c r="F61" s="235"/>
      <c r="G61" s="235"/>
      <c r="H61" s="235"/>
      <c r="I61" s="236"/>
      <c r="J61" s="237">
        <f>J87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32"/>
      <c r="C62" s="233"/>
      <c r="D62" s="234" t="s">
        <v>180</v>
      </c>
      <c r="E62" s="235"/>
      <c r="F62" s="235"/>
      <c r="G62" s="235"/>
      <c r="H62" s="235"/>
      <c r="I62" s="236"/>
      <c r="J62" s="237">
        <f>J117</f>
        <v>0</v>
      </c>
      <c r="K62" s="233"/>
      <c r="L62" s="23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32"/>
      <c r="C63" s="233"/>
      <c r="D63" s="234" t="s">
        <v>181</v>
      </c>
      <c r="E63" s="235"/>
      <c r="F63" s="235"/>
      <c r="G63" s="235"/>
      <c r="H63" s="235"/>
      <c r="I63" s="236"/>
      <c r="J63" s="237">
        <f>J120</f>
        <v>0</v>
      </c>
      <c r="K63" s="233"/>
      <c r="L63" s="23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32"/>
      <c r="C64" s="233"/>
      <c r="D64" s="234" t="s">
        <v>182</v>
      </c>
      <c r="E64" s="235"/>
      <c r="F64" s="235"/>
      <c r="G64" s="235"/>
      <c r="H64" s="235"/>
      <c r="I64" s="236"/>
      <c r="J64" s="237">
        <f>J135</f>
        <v>0</v>
      </c>
      <c r="K64" s="233"/>
      <c r="L64" s="23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32"/>
      <c r="C65" s="233"/>
      <c r="D65" s="234" t="s">
        <v>183</v>
      </c>
      <c r="E65" s="235"/>
      <c r="F65" s="235"/>
      <c r="G65" s="235"/>
      <c r="H65" s="235"/>
      <c r="I65" s="236"/>
      <c r="J65" s="237">
        <f>J142</f>
        <v>0</v>
      </c>
      <c r="K65" s="233"/>
      <c r="L65" s="238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1" t="str">
        <f>E7</f>
        <v>Most ev. č. 235-004 Drahoňův Újezd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001 - Demolice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141" t="s">
        <v>23</v>
      </c>
      <c r="J79" s="73" t="str">
        <f>IF(J12="","",J12)</f>
        <v>28. 1. 2020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141" t="s">
        <v>30</v>
      </c>
      <c r="J81" s="37" t="str">
        <f>E21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141" t="s">
        <v>32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0" customFormat="1" ht="29.25" customHeight="1">
      <c r="A84" s="184"/>
      <c r="B84" s="185"/>
      <c r="C84" s="186" t="s">
        <v>107</v>
      </c>
      <c r="D84" s="187" t="s">
        <v>54</v>
      </c>
      <c r="E84" s="187" t="s">
        <v>50</v>
      </c>
      <c r="F84" s="187" t="s">
        <v>51</v>
      </c>
      <c r="G84" s="187" t="s">
        <v>108</v>
      </c>
      <c r="H84" s="187" t="s">
        <v>109</v>
      </c>
      <c r="I84" s="188" t="s">
        <v>110</v>
      </c>
      <c r="J84" s="187" t="s">
        <v>104</v>
      </c>
      <c r="K84" s="189" t="s">
        <v>111</v>
      </c>
      <c r="L84" s="190"/>
      <c r="M84" s="93" t="s">
        <v>19</v>
      </c>
      <c r="N84" s="94" t="s">
        <v>39</v>
      </c>
      <c r="O84" s="94" t="s">
        <v>112</v>
      </c>
      <c r="P84" s="94" t="s">
        <v>113</v>
      </c>
      <c r="Q84" s="94" t="s">
        <v>114</v>
      </c>
      <c r="R84" s="94" t="s">
        <v>115</v>
      </c>
      <c r="S84" s="94" t="s">
        <v>116</v>
      </c>
      <c r="T84" s="95" t="s">
        <v>117</v>
      </c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63" s="2" customFormat="1" ht="22.8" customHeight="1">
      <c r="A85" s="39"/>
      <c r="B85" s="40"/>
      <c r="C85" s="100" t="s">
        <v>118</v>
      </c>
      <c r="D85" s="41"/>
      <c r="E85" s="41"/>
      <c r="F85" s="41"/>
      <c r="G85" s="41"/>
      <c r="H85" s="41"/>
      <c r="I85" s="137"/>
      <c r="J85" s="191">
        <f>BK85</f>
        <v>0</v>
      </c>
      <c r="K85" s="41"/>
      <c r="L85" s="45"/>
      <c r="M85" s="96"/>
      <c r="N85" s="192"/>
      <c r="O85" s="97"/>
      <c r="P85" s="193">
        <f>P86</f>
        <v>0</v>
      </c>
      <c r="Q85" s="97"/>
      <c r="R85" s="193">
        <f>R86</f>
        <v>38.8129935</v>
      </c>
      <c r="S85" s="97"/>
      <c r="T85" s="194">
        <f>T86</f>
        <v>1132.21625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68</v>
      </c>
      <c r="AU85" s="18" t="s">
        <v>79</v>
      </c>
      <c r="BK85" s="195">
        <f>BK86</f>
        <v>0</v>
      </c>
    </row>
    <row r="86" spans="1:63" s="11" customFormat="1" ht="25.9" customHeight="1">
      <c r="A86" s="11"/>
      <c r="B86" s="196"/>
      <c r="C86" s="197"/>
      <c r="D86" s="198" t="s">
        <v>68</v>
      </c>
      <c r="E86" s="199" t="s">
        <v>184</v>
      </c>
      <c r="F86" s="199" t="s">
        <v>185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P87+P117+P120+P135+P142</f>
        <v>0</v>
      </c>
      <c r="Q86" s="204"/>
      <c r="R86" s="205">
        <f>R87+R117+R120+R135+R142</f>
        <v>38.8129935</v>
      </c>
      <c r="S86" s="204"/>
      <c r="T86" s="206">
        <f>T87+T117+T120+T135+T142</f>
        <v>1132.21625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207" t="s">
        <v>77</v>
      </c>
      <c r="AT86" s="208" t="s">
        <v>68</v>
      </c>
      <c r="AU86" s="208" t="s">
        <v>69</v>
      </c>
      <c r="AY86" s="207" t="s">
        <v>119</v>
      </c>
      <c r="BK86" s="209">
        <f>BK87+BK117+BK120+BK135+BK142</f>
        <v>0</v>
      </c>
    </row>
    <row r="87" spans="1:63" s="11" customFormat="1" ht="22.8" customHeight="1">
      <c r="A87" s="11"/>
      <c r="B87" s="196"/>
      <c r="C87" s="197"/>
      <c r="D87" s="198" t="s">
        <v>68</v>
      </c>
      <c r="E87" s="239" t="s">
        <v>77</v>
      </c>
      <c r="F87" s="239" t="s">
        <v>186</v>
      </c>
      <c r="G87" s="197"/>
      <c r="H87" s="197"/>
      <c r="I87" s="200"/>
      <c r="J87" s="240">
        <f>BK87</f>
        <v>0</v>
      </c>
      <c r="K87" s="197"/>
      <c r="L87" s="202"/>
      <c r="M87" s="203"/>
      <c r="N87" s="204"/>
      <c r="O87" s="204"/>
      <c r="P87" s="205">
        <f>SUM(P88:P116)</f>
        <v>0</v>
      </c>
      <c r="Q87" s="204"/>
      <c r="R87" s="205">
        <f>SUM(R88:R116)</f>
        <v>4.1404335</v>
      </c>
      <c r="S87" s="204"/>
      <c r="T87" s="206">
        <f>SUM(T88:T116)</f>
        <v>439.13075000000003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7" t="s">
        <v>77</v>
      </c>
      <c r="AT87" s="208" t="s">
        <v>68</v>
      </c>
      <c r="AU87" s="208" t="s">
        <v>77</v>
      </c>
      <c r="AY87" s="207" t="s">
        <v>119</v>
      </c>
      <c r="BK87" s="209">
        <f>SUM(BK88:BK116)</f>
        <v>0</v>
      </c>
    </row>
    <row r="88" spans="1:65" s="2" customFormat="1" ht="44.25" customHeight="1">
      <c r="A88" s="39"/>
      <c r="B88" s="40"/>
      <c r="C88" s="210" t="s">
        <v>77</v>
      </c>
      <c r="D88" s="210" t="s">
        <v>120</v>
      </c>
      <c r="E88" s="211" t="s">
        <v>187</v>
      </c>
      <c r="F88" s="212" t="s">
        <v>188</v>
      </c>
      <c r="G88" s="213" t="s">
        <v>189</v>
      </c>
      <c r="H88" s="214">
        <v>373.35</v>
      </c>
      <c r="I88" s="215"/>
      <c r="J88" s="216">
        <f>ROUND(I88*H88,2)</f>
        <v>0</v>
      </c>
      <c r="K88" s="212" t="s">
        <v>190</v>
      </c>
      <c r="L88" s="45"/>
      <c r="M88" s="217" t="s">
        <v>19</v>
      </c>
      <c r="N88" s="218" t="s">
        <v>40</v>
      </c>
      <c r="O88" s="85"/>
      <c r="P88" s="219">
        <f>O88*H88</f>
        <v>0</v>
      </c>
      <c r="Q88" s="219">
        <v>0</v>
      </c>
      <c r="R88" s="219">
        <f>Q88*H88</f>
        <v>0</v>
      </c>
      <c r="S88" s="219">
        <v>0.709</v>
      </c>
      <c r="T88" s="220">
        <f>S88*H88</f>
        <v>264.70515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1" t="s">
        <v>125</v>
      </c>
      <c r="AT88" s="221" t="s">
        <v>120</v>
      </c>
      <c r="AU88" s="221" t="s">
        <v>83</v>
      </c>
      <c r="AY88" s="18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8" t="s">
        <v>77</v>
      </c>
      <c r="BK88" s="222">
        <f>ROUND(I88*H88,2)</f>
        <v>0</v>
      </c>
      <c r="BL88" s="18" t="s">
        <v>125</v>
      </c>
      <c r="BM88" s="221" t="s">
        <v>191</v>
      </c>
    </row>
    <row r="89" spans="1:51" s="13" customFormat="1" ht="12">
      <c r="A89" s="13"/>
      <c r="B89" s="241"/>
      <c r="C89" s="242"/>
      <c r="D89" s="223" t="s">
        <v>192</v>
      </c>
      <c r="E89" s="243" t="s">
        <v>19</v>
      </c>
      <c r="F89" s="244" t="s">
        <v>193</v>
      </c>
      <c r="G89" s="242"/>
      <c r="H89" s="245">
        <v>373.35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192</v>
      </c>
      <c r="AU89" s="251" t="s">
        <v>83</v>
      </c>
      <c r="AV89" s="13" t="s">
        <v>83</v>
      </c>
      <c r="AW89" s="13" t="s">
        <v>31</v>
      </c>
      <c r="AX89" s="13" t="s">
        <v>77</v>
      </c>
      <c r="AY89" s="251" t="s">
        <v>119</v>
      </c>
    </row>
    <row r="90" spans="1:65" s="2" customFormat="1" ht="44.25" customHeight="1">
      <c r="A90" s="39"/>
      <c r="B90" s="40"/>
      <c r="C90" s="210" t="s">
        <v>83</v>
      </c>
      <c r="D90" s="210" t="s">
        <v>120</v>
      </c>
      <c r="E90" s="211" t="s">
        <v>194</v>
      </c>
      <c r="F90" s="212" t="s">
        <v>195</v>
      </c>
      <c r="G90" s="213" t="s">
        <v>189</v>
      </c>
      <c r="H90" s="214">
        <v>681.35</v>
      </c>
      <c r="I90" s="215"/>
      <c r="J90" s="216">
        <f>ROUND(I90*H90,2)</f>
        <v>0</v>
      </c>
      <c r="K90" s="212" t="s">
        <v>190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9E-05</v>
      </c>
      <c r="R90" s="219">
        <f>Q90*H90</f>
        <v>0.06132150000000001</v>
      </c>
      <c r="S90" s="219">
        <v>0.256</v>
      </c>
      <c r="T90" s="220">
        <f>S90*H90</f>
        <v>174.4256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125</v>
      </c>
      <c r="AT90" s="221" t="s">
        <v>120</v>
      </c>
      <c r="AU90" s="221" t="s">
        <v>83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125</v>
      </c>
      <c r="BM90" s="221" t="s">
        <v>196</v>
      </c>
    </row>
    <row r="91" spans="1:47" s="2" customFormat="1" ht="12">
      <c r="A91" s="39"/>
      <c r="B91" s="40"/>
      <c r="C91" s="41"/>
      <c r="D91" s="223" t="s">
        <v>130</v>
      </c>
      <c r="E91" s="41"/>
      <c r="F91" s="224" t="s">
        <v>197</v>
      </c>
      <c r="G91" s="41"/>
      <c r="H91" s="41"/>
      <c r="I91" s="137"/>
      <c r="J91" s="41"/>
      <c r="K91" s="41"/>
      <c r="L91" s="45"/>
      <c r="M91" s="225"/>
      <c r="N91" s="226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130</v>
      </c>
      <c r="AU91" s="18" t="s">
        <v>83</v>
      </c>
    </row>
    <row r="92" spans="1:51" s="13" customFormat="1" ht="12">
      <c r="A92" s="13"/>
      <c r="B92" s="241"/>
      <c r="C92" s="242"/>
      <c r="D92" s="223" t="s">
        <v>192</v>
      </c>
      <c r="E92" s="243" t="s">
        <v>19</v>
      </c>
      <c r="F92" s="244" t="s">
        <v>193</v>
      </c>
      <c r="G92" s="242"/>
      <c r="H92" s="245">
        <v>373.35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1" t="s">
        <v>192</v>
      </c>
      <c r="AU92" s="251" t="s">
        <v>83</v>
      </c>
      <c r="AV92" s="13" t="s">
        <v>83</v>
      </c>
      <c r="AW92" s="13" t="s">
        <v>31</v>
      </c>
      <c r="AX92" s="13" t="s">
        <v>69</v>
      </c>
      <c r="AY92" s="251" t="s">
        <v>119</v>
      </c>
    </row>
    <row r="93" spans="1:51" s="13" customFormat="1" ht="12">
      <c r="A93" s="13"/>
      <c r="B93" s="241"/>
      <c r="C93" s="242"/>
      <c r="D93" s="223" t="s">
        <v>192</v>
      </c>
      <c r="E93" s="243" t="s">
        <v>19</v>
      </c>
      <c r="F93" s="244" t="s">
        <v>198</v>
      </c>
      <c r="G93" s="242"/>
      <c r="H93" s="245">
        <v>308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192</v>
      </c>
      <c r="AU93" s="251" t="s">
        <v>83</v>
      </c>
      <c r="AV93" s="13" t="s">
        <v>83</v>
      </c>
      <c r="AW93" s="13" t="s">
        <v>31</v>
      </c>
      <c r="AX93" s="13" t="s">
        <v>69</v>
      </c>
      <c r="AY93" s="251" t="s">
        <v>119</v>
      </c>
    </row>
    <row r="94" spans="1:51" s="14" customFormat="1" ht="12">
      <c r="A94" s="14"/>
      <c r="B94" s="252"/>
      <c r="C94" s="253"/>
      <c r="D94" s="223" t="s">
        <v>192</v>
      </c>
      <c r="E94" s="254" t="s">
        <v>19</v>
      </c>
      <c r="F94" s="255" t="s">
        <v>199</v>
      </c>
      <c r="G94" s="253"/>
      <c r="H94" s="256">
        <v>681.35</v>
      </c>
      <c r="I94" s="257"/>
      <c r="J94" s="253"/>
      <c r="K94" s="253"/>
      <c r="L94" s="258"/>
      <c r="M94" s="259"/>
      <c r="N94" s="260"/>
      <c r="O94" s="260"/>
      <c r="P94" s="260"/>
      <c r="Q94" s="260"/>
      <c r="R94" s="260"/>
      <c r="S94" s="260"/>
      <c r="T94" s="26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2" t="s">
        <v>192</v>
      </c>
      <c r="AU94" s="262" t="s">
        <v>83</v>
      </c>
      <c r="AV94" s="14" t="s">
        <v>125</v>
      </c>
      <c r="AW94" s="14" t="s">
        <v>31</v>
      </c>
      <c r="AX94" s="14" t="s">
        <v>77</v>
      </c>
      <c r="AY94" s="262" t="s">
        <v>119</v>
      </c>
    </row>
    <row r="95" spans="1:65" s="2" customFormat="1" ht="21.75" customHeight="1">
      <c r="A95" s="39"/>
      <c r="B95" s="40"/>
      <c r="C95" s="210" t="s">
        <v>132</v>
      </c>
      <c r="D95" s="210" t="s">
        <v>120</v>
      </c>
      <c r="E95" s="211" t="s">
        <v>200</v>
      </c>
      <c r="F95" s="212" t="s">
        <v>201</v>
      </c>
      <c r="G95" s="213" t="s">
        <v>202</v>
      </c>
      <c r="H95" s="214">
        <v>1120</v>
      </c>
      <c r="I95" s="215"/>
      <c r="J95" s="216">
        <f>ROUND(I95*H95,2)</f>
        <v>0</v>
      </c>
      <c r="K95" s="212" t="s">
        <v>190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3E-05</v>
      </c>
      <c r="R95" s="219">
        <f>Q95*H95</f>
        <v>0.0336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125</v>
      </c>
      <c r="AT95" s="221" t="s">
        <v>120</v>
      </c>
      <c r="AU95" s="221" t="s">
        <v>83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125</v>
      </c>
      <c r="BM95" s="221" t="s">
        <v>203</v>
      </c>
    </row>
    <row r="96" spans="1:51" s="13" customFormat="1" ht="12">
      <c r="A96" s="13"/>
      <c r="B96" s="241"/>
      <c r="C96" s="242"/>
      <c r="D96" s="223" t="s">
        <v>192</v>
      </c>
      <c r="E96" s="243" t="s">
        <v>19</v>
      </c>
      <c r="F96" s="244" t="s">
        <v>204</v>
      </c>
      <c r="G96" s="242"/>
      <c r="H96" s="245">
        <v>1120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1" t="s">
        <v>192</v>
      </c>
      <c r="AU96" s="251" t="s">
        <v>83</v>
      </c>
      <c r="AV96" s="13" t="s">
        <v>83</v>
      </c>
      <c r="AW96" s="13" t="s">
        <v>31</v>
      </c>
      <c r="AX96" s="13" t="s">
        <v>77</v>
      </c>
      <c r="AY96" s="251" t="s">
        <v>119</v>
      </c>
    </row>
    <row r="97" spans="1:65" s="2" customFormat="1" ht="21.75" customHeight="1">
      <c r="A97" s="39"/>
      <c r="B97" s="40"/>
      <c r="C97" s="210" t="s">
        <v>125</v>
      </c>
      <c r="D97" s="210" t="s">
        <v>120</v>
      </c>
      <c r="E97" s="211" t="s">
        <v>205</v>
      </c>
      <c r="F97" s="212" t="s">
        <v>206</v>
      </c>
      <c r="G97" s="213" t="s">
        <v>189</v>
      </c>
      <c r="H97" s="214">
        <v>38.4</v>
      </c>
      <c r="I97" s="215"/>
      <c r="J97" s="216">
        <f>ROUND(I97*H97,2)</f>
        <v>0</v>
      </c>
      <c r="K97" s="212" t="s">
        <v>207</v>
      </c>
      <c r="L97" s="45"/>
      <c r="M97" s="217" t="s">
        <v>19</v>
      </c>
      <c r="N97" s="218" t="s">
        <v>40</v>
      </c>
      <c r="O97" s="85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1" t="s">
        <v>125</v>
      </c>
      <c r="AT97" s="221" t="s">
        <v>120</v>
      </c>
      <c r="AU97" s="221" t="s">
        <v>83</v>
      </c>
      <c r="AY97" s="18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8" t="s">
        <v>77</v>
      </c>
      <c r="BK97" s="222">
        <f>ROUND(I97*H97,2)</f>
        <v>0</v>
      </c>
      <c r="BL97" s="18" t="s">
        <v>125</v>
      </c>
      <c r="BM97" s="221" t="s">
        <v>208</v>
      </c>
    </row>
    <row r="98" spans="1:65" s="2" customFormat="1" ht="21.75" customHeight="1">
      <c r="A98" s="39"/>
      <c r="B98" s="40"/>
      <c r="C98" s="210" t="s">
        <v>141</v>
      </c>
      <c r="D98" s="210" t="s">
        <v>120</v>
      </c>
      <c r="E98" s="211" t="s">
        <v>209</v>
      </c>
      <c r="F98" s="212" t="s">
        <v>210</v>
      </c>
      <c r="G98" s="213" t="s">
        <v>189</v>
      </c>
      <c r="H98" s="214">
        <v>38.4</v>
      </c>
      <c r="I98" s="215"/>
      <c r="J98" s="216">
        <f>ROUND(I98*H98,2)</f>
        <v>0</v>
      </c>
      <c r="K98" s="212" t="s">
        <v>207</v>
      </c>
      <c r="L98" s="45"/>
      <c r="M98" s="217" t="s">
        <v>19</v>
      </c>
      <c r="N98" s="218" t="s">
        <v>40</v>
      </c>
      <c r="O98" s="85"/>
      <c r="P98" s="219">
        <f>O98*H98</f>
        <v>0</v>
      </c>
      <c r="Q98" s="219">
        <v>0.01713</v>
      </c>
      <c r="R98" s="219">
        <f>Q98*H98</f>
        <v>0.6577919999999999</v>
      </c>
      <c r="S98" s="219">
        <v>0</v>
      </c>
      <c r="T98" s="22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1" t="s">
        <v>125</v>
      </c>
      <c r="AT98" s="221" t="s">
        <v>120</v>
      </c>
      <c r="AU98" s="221" t="s">
        <v>83</v>
      </c>
      <c r="AY98" s="18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8" t="s">
        <v>77</v>
      </c>
      <c r="BK98" s="222">
        <f>ROUND(I98*H98,2)</f>
        <v>0</v>
      </c>
      <c r="BL98" s="18" t="s">
        <v>125</v>
      </c>
      <c r="BM98" s="221" t="s">
        <v>211</v>
      </c>
    </row>
    <row r="99" spans="1:51" s="13" customFormat="1" ht="12">
      <c r="A99" s="13"/>
      <c r="B99" s="241"/>
      <c r="C99" s="242"/>
      <c r="D99" s="223" t="s">
        <v>192</v>
      </c>
      <c r="E99" s="243" t="s">
        <v>19</v>
      </c>
      <c r="F99" s="244" t="s">
        <v>212</v>
      </c>
      <c r="G99" s="242"/>
      <c r="H99" s="245">
        <v>38.4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192</v>
      </c>
      <c r="AU99" s="251" t="s">
        <v>83</v>
      </c>
      <c r="AV99" s="13" t="s">
        <v>83</v>
      </c>
      <c r="AW99" s="13" t="s">
        <v>31</v>
      </c>
      <c r="AX99" s="13" t="s">
        <v>77</v>
      </c>
      <c r="AY99" s="251" t="s">
        <v>119</v>
      </c>
    </row>
    <row r="100" spans="1:65" s="2" customFormat="1" ht="21.75" customHeight="1">
      <c r="A100" s="39"/>
      <c r="B100" s="40"/>
      <c r="C100" s="210" t="s">
        <v>146</v>
      </c>
      <c r="D100" s="210" t="s">
        <v>120</v>
      </c>
      <c r="E100" s="211" t="s">
        <v>213</v>
      </c>
      <c r="F100" s="212" t="s">
        <v>214</v>
      </c>
      <c r="G100" s="213" t="s">
        <v>189</v>
      </c>
      <c r="H100" s="214">
        <v>780</v>
      </c>
      <c r="I100" s="215"/>
      <c r="J100" s="216">
        <f>ROUND(I100*H100,2)</f>
        <v>0</v>
      </c>
      <c r="K100" s="212" t="s">
        <v>190</v>
      </c>
      <c r="L100" s="45"/>
      <c r="M100" s="217" t="s">
        <v>19</v>
      </c>
      <c r="N100" s="218" t="s">
        <v>40</v>
      </c>
      <c r="O100" s="85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125</v>
      </c>
      <c r="AT100" s="221" t="s">
        <v>120</v>
      </c>
      <c r="AU100" s="221" t="s">
        <v>83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125</v>
      </c>
      <c r="BM100" s="221" t="s">
        <v>215</v>
      </c>
    </row>
    <row r="101" spans="1:65" s="2" customFormat="1" ht="33" customHeight="1">
      <c r="A101" s="39"/>
      <c r="B101" s="40"/>
      <c r="C101" s="210" t="s">
        <v>151</v>
      </c>
      <c r="D101" s="210" t="s">
        <v>120</v>
      </c>
      <c r="E101" s="211" t="s">
        <v>216</v>
      </c>
      <c r="F101" s="212" t="s">
        <v>217</v>
      </c>
      <c r="G101" s="213" t="s">
        <v>218</v>
      </c>
      <c r="H101" s="214">
        <v>1547</v>
      </c>
      <c r="I101" s="215"/>
      <c r="J101" s="216">
        <f>ROUND(I101*H101,2)</f>
        <v>0</v>
      </c>
      <c r="K101" s="212" t="s">
        <v>190</v>
      </c>
      <c r="L101" s="45"/>
      <c r="M101" s="217" t="s">
        <v>19</v>
      </c>
      <c r="N101" s="218" t="s">
        <v>40</v>
      </c>
      <c r="O101" s="85"/>
      <c r="P101" s="219">
        <f>O101*H101</f>
        <v>0</v>
      </c>
      <c r="Q101" s="219">
        <v>0</v>
      </c>
      <c r="R101" s="219">
        <f>Q101*H101</f>
        <v>0</v>
      </c>
      <c r="S101" s="219">
        <v>0</v>
      </c>
      <c r="T101" s="22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1" t="s">
        <v>125</v>
      </c>
      <c r="AT101" s="221" t="s">
        <v>120</v>
      </c>
      <c r="AU101" s="221" t="s">
        <v>83</v>
      </c>
      <c r="AY101" s="18" t="s">
        <v>119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18" t="s">
        <v>77</v>
      </c>
      <c r="BK101" s="222">
        <f>ROUND(I101*H101,2)</f>
        <v>0</v>
      </c>
      <c r="BL101" s="18" t="s">
        <v>125</v>
      </c>
      <c r="BM101" s="221" t="s">
        <v>219</v>
      </c>
    </row>
    <row r="102" spans="1:51" s="13" customFormat="1" ht="12">
      <c r="A102" s="13"/>
      <c r="B102" s="241"/>
      <c r="C102" s="242"/>
      <c r="D102" s="223" t="s">
        <v>192</v>
      </c>
      <c r="E102" s="243" t="s">
        <v>19</v>
      </c>
      <c r="F102" s="244" t="s">
        <v>220</v>
      </c>
      <c r="G102" s="242"/>
      <c r="H102" s="245">
        <v>1547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192</v>
      </c>
      <c r="AU102" s="251" t="s">
        <v>83</v>
      </c>
      <c r="AV102" s="13" t="s">
        <v>83</v>
      </c>
      <c r="AW102" s="13" t="s">
        <v>31</v>
      </c>
      <c r="AX102" s="13" t="s">
        <v>77</v>
      </c>
      <c r="AY102" s="251" t="s">
        <v>119</v>
      </c>
    </row>
    <row r="103" spans="1:65" s="2" customFormat="1" ht="21.75" customHeight="1">
      <c r="A103" s="39"/>
      <c r="B103" s="40"/>
      <c r="C103" s="210" t="s">
        <v>155</v>
      </c>
      <c r="D103" s="210" t="s">
        <v>120</v>
      </c>
      <c r="E103" s="211" t="s">
        <v>221</v>
      </c>
      <c r="F103" s="212" t="s">
        <v>222</v>
      </c>
      <c r="G103" s="213" t="s">
        <v>189</v>
      </c>
      <c r="H103" s="214">
        <v>763</v>
      </c>
      <c r="I103" s="215"/>
      <c r="J103" s="216">
        <f>ROUND(I103*H103,2)</f>
        <v>0</v>
      </c>
      <c r="K103" s="212" t="s">
        <v>190</v>
      </c>
      <c r="L103" s="45"/>
      <c r="M103" s="217" t="s">
        <v>19</v>
      </c>
      <c r="N103" s="218" t="s">
        <v>40</v>
      </c>
      <c r="O103" s="85"/>
      <c r="P103" s="219">
        <f>O103*H103</f>
        <v>0</v>
      </c>
      <c r="Q103" s="219">
        <v>0.00444</v>
      </c>
      <c r="R103" s="219">
        <f>Q103*H103</f>
        <v>3.3877200000000003</v>
      </c>
      <c r="S103" s="219">
        <v>0</v>
      </c>
      <c r="T103" s="220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1" t="s">
        <v>125</v>
      </c>
      <c r="AT103" s="221" t="s">
        <v>120</v>
      </c>
      <c r="AU103" s="221" t="s">
        <v>83</v>
      </c>
      <c r="AY103" s="18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8" t="s">
        <v>77</v>
      </c>
      <c r="BK103" s="222">
        <f>ROUND(I103*H103,2)</f>
        <v>0</v>
      </c>
      <c r="BL103" s="18" t="s">
        <v>125</v>
      </c>
      <c r="BM103" s="221" t="s">
        <v>223</v>
      </c>
    </row>
    <row r="104" spans="1:51" s="13" customFormat="1" ht="12">
      <c r="A104" s="13"/>
      <c r="B104" s="241"/>
      <c r="C104" s="242"/>
      <c r="D104" s="223" t="s">
        <v>192</v>
      </c>
      <c r="E104" s="243" t="s">
        <v>19</v>
      </c>
      <c r="F104" s="244" t="s">
        <v>224</v>
      </c>
      <c r="G104" s="242"/>
      <c r="H104" s="245">
        <v>763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192</v>
      </c>
      <c r="AU104" s="251" t="s">
        <v>83</v>
      </c>
      <c r="AV104" s="13" t="s">
        <v>83</v>
      </c>
      <c r="AW104" s="13" t="s">
        <v>31</v>
      </c>
      <c r="AX104" s="13" t="s">
        <v>77</v>
      </c>
      <c r="AY104" s="251" t="s">
        <v>119</v>
      </c>
    </row>
    <row r="105" spans="1:65" s="2" customFormat="1" ht="33" customHeight="1">
      <c r="A105" s="39"/>
      <c r="B105" s="40"/>
      <c r="C105" s="210" t="s">
        <v>160</v>
      </c>
      <c r="D105" s="210" t="s">
        <v>120</v>
      </c>
      <c r="E105" s="211" t="s">
        <v>225</v>
      </c>
      <c r="F105" s="212" t="s">
        <v>226</v>
      </c>
      <c r="G105" s="213" t="s">
        <v>189</v>
      </c>
      <c r="H105" s="214">
        <v>763</v>
      </c>
      <c r="I105" s="215"/>
      <c r="J105" s="216">
        <f>ROUND(I105*H105,2)</f>
        <v>0</v>
      </c>
      <c r="K105" s="212" t="s">
        <v>190</v>
      </c>
      <c r="L105" s="45"/>
      <c r="M105" s="217" t="s">
        <v>19</v>
      </c>
      <c r="N105" s="218" t="s">
        <v>40</v>
      </c>
      <c r="O105" s="85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1" t="s">
        <v>125</v>
      </c>
      <c r="AT105" s="221" t="s">
        <v>120</v>
      </c>
      <c r="AU105" s="221" t="s">
        <v>83</v>
      </c>
      <c r="AY105" s="18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8" t="s">
        <v>77</v>
      </c>
      <c r="BK105" s="222">
        <f>ROUND(I105*H105,2)</f>
        <v>0</v>
      </c>
      <c r="BL105" s="18" t="s">
        <v>125</v>
      </c>
      <c r="BM105" s="221" t="s">
        <v>227</v>
      </c>
    </row>
    <row r="106" spans="1:51" s="13" customFormat="1" ht="12">
      <c r="A106" s="13"/>
      <c r="B106" s="241"/>
      <c r="C106" s="242"/>
      <c r="D106" s="223" t="s">
        <v>192</v>
      </c>
      <c r="E106" s="243" t="s">
        <v>19</v>
      </c>
      <c r="F106" s="244" t="s">
        <v>224</v>
      </c>
      <c r="G106" s="242"/>
      <c r="H106" s="245">
        <v>763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192</v>
      </c>
      <c r="AU106" s="251" t="s">
        <v>83</v>
      </c>
      <c r="AV106" s="13" t="s">
        <v>83</v>
      </c>
      <c r="AW106" s="13" t="s">
        <v>31</v>
      </c>
      <c r="AX106" s="13" t="s">
        <v>77</v>
      </c>
      <c r="AY106" s="251" t="s">
        <v>119</v>
      </c>
    </row>
    <row r="107" spans="1:65" s="2" customFormat="1" ht="55.5" customHeight="1">
      <c r="A107" s="39"/>
      <c r="B107" s="40"/>
      <c r="C107" s="210" t="s">
        <v>164</v>
      </c>
      <c r="D107" s="210" t="s">
        <v>120</v>
      </c>
      <c r="E107" s="211" t="s">
        <v>228</v>
      </c>
      <c r="F107" s="212" t="s">
        <v>229</v>
      </c>
      <c r="G107" s="213" t="s">
        <v>218</v>
      </c>
      <c r="H107" s="214">
        <v>1547</v>
      </c>
      <c r="I107" s="215"/>
      <c r="J107" s="216">
        <f>ROUND(I107*H107,2)</f>
        <v>0</v>
      </c>
      <c r="K107" s="212" t="s">
        <v>190</v>
      </c>
      <c r="L107" s="45"/>
      <c r="M107" s="217" t="s">
        <v>19</v>
      </c>
      <c r="N107" s="218" t="s">
        <v>40</v>
      </c>
      <c r="O107" s="85"/>
      <c r="P107" s="219">
        <f>O107*H107</f>
        <v>0</v>
      </c>
      <c r="Q107" s="219">
        <v>0</v>
      </c>
      <c r="R107" s="219">
        <f>Q107*H107</f>
        <v>0</v>
      </c>
      <c r="S107" s="219">
        <v>0</v>
      </c>
      <c r="T107" s="22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1" t="s">
        <v>125</v>
      </c>
      <c r="AT107" s="221" t="s">
        <v>120</v>
      </c>
      <c r="AU107" s="221" t="s">
        <v>83</v>
      </c>
      <c r="AY107" s="18" t="s">
        <v>119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18" t="s">
        <v>77</v>
      </c>
      <c r="BK107" s="222">
        <f>ROUND(I107*H107,2)</f>
        <v>0</v>
      </c>
      <c r="BL107" s="18" t="s">
        <v>125</v>
      </c>
      <c r="BM107" s="221" t="s">
        <v>230</v>
      </c>
    </row>
    <row r="108" spans="1:65" s="2" customFormat="1" ht="66.75" customHeight="1">
      <c r="A108" s="39"/>
      <c r="B108" s="40"/>
      <c r="C108" s="210" t="s">
        <v>169</v>
      </c>
      <c r="D108" s="210" t="s">
        <v>120</v>
      </c>
      <c r="E108" s="211" t="s">
        <v>231</v>
      </c>
      <c r="F108" s="212" t="s">
        <v>232</v>
      </c>
      <c r="G108" s="213" t="s">
        <v>218</v>
      </c>
      <c r="H108" s="214">
        <v>13923</v>
      </c>
      <c r="I108" s="215"/>
      <c r="J108" s="216">
        <f>ROUND(I108*H108,2)</f>
        <v>0</v>
      </c>
      <c r="K108" s="212" t="s">
        <v>190</v>
      </c>
      <c r="L108" s="45"/>
      <c r="M108" s="217" t="s">
        <v>19</v>
      </c>
      <c r="N108" s="218" t="s">
        <v>40</v>
      </c>
      <c r="O108" s="85"/>
      <c r="P108" s="219">
        <f>O108*H108</f>
        <v>0</v>
      </c>
      <c r="Q108" s="219">
        <v>0</v>
      </c>
      <c r="R108" s="219">
        <f>Q108*H108</f>
        <v>0</v>
      </c>
      <c r="S108" s="219">
        <v>0</v>
      </c>
      <c r="T108" s="22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1" t="s">
        <v>125</v>
      </c>
      <c r="AT108" s="221" t="s">
        <v>120</v>
      </c>
      <c r="AU108" s="221" t="s">
        <v>83</v>
      </c>
      <c r="AY108" s="18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8" t="s">
        <v>77</v>
      </c>
      <c r="BK108" s="222">
        <f>ROUND(I108*H108,2)</f>
        <v>0</v>
      </c>
      <c r="BL108" s="18" t="s">
        <v>125</v>
      </c>
      <c r="BM108" s="221" t="s">
        <v>233</v>
      </c>
    </row>
    <row r="109" spans="1:51" s="13" customFormat="1" ht="12">
      <c r="A109" s="13"/>
      <c r="B109" s="241"/>
      <c r="C109" s="242"/>
      <c r="D109" s="223" t="s">
        <v>192</v>
      </c>
      <c r="E109" s="242"/>
      <c r="F109" s="244" t="s">
        <v>234</v>
      </c>
      <c r="G109" s="242"/>
      <c r="H109" s="245">
        <v>13923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192</v>
      </c>
      <c r="AU109" s="251" t="s">
        <v>83</v>
      </c>
      <c r="AV109" s="13" t="s">
        <v>83</v>
      </c>
      <c r="AW109" s="13" t="s">
        <v>4</v>
      </c>
      <c r="AX109" s="13" t="s">
        <v>77</v>
      </c>
      <c r="AY109" s="251" t="s">
        <v>119</v>
      </c>
    </row>
    <row r="110" spans="1:65" s="2" customFormat="1" ht="33" customHeight="1">
      <c r="A110" s="39"/>
      <c r="B110" s="40"/>
      <c r="C110" s="210" t="s">
        <v>173</v>
      </c>
      <c r="D110" s="210" t="s">
        <v>120</v>
      </c>
      <c r="E110" s="211" t="s">
        <v>235</v>
      </c>
      <c r="F110" s="212" t="s">
        <v>236</v>
      </c>
      <c r="G110" s="213" t="s">
        <v>237</v>
      </c>
      <c r="H110" s="214">
        <v>2939.3</v>
      </c>
      <c r="I110" s="215"/>
      <c r="J110" s="216">
        <f>ROUND(I110*H110,2)</f>
        <v>0</v>
      </c>
      <c r="K110" s="212" t="s">
        <v>190</v>
      </c>
      <c r="L110" s="45"/>
      <c r="M110" s="217" t="s">
        <v>19</v>
      </c>
      <c r="N110" s="218" t="s">
        <v>40</v>
      </c>
      <c r="O110" s="85"/>
      <c r="P110" s="219">
        <f>O110*H110</f>
        <v>0</v>
      </c>
      <c r="Q110" s="219">
        <v>0</v>
      </c>
      <c r="R110" s="219">
        <f>Q110*H110</f>
        <v>0</v>
      </c>
      <c r="S110" s="219">
        <v>0</v>
      </c>
      <c r="T110" s="220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1" t="s">
        <v>125</v>
      </c>
      <c r="AT110" s="221" t="s">
        <v>120</v>
      </c>
      <c r="AU110" s="221" t="s">
        <v>83</v>
      </c>
      <c r="AY110" s="18" t="s">
        <v>119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8" t="s">
        <v>77</v>
      </c>
      <c r="BK110" s="222">
        <f>ROUND(I110*H110,2)</f>
        <v>0</v>
      </c>
      <c r="BL110" s="18" t="s">
        <v>125</v>
      </c>
      <c r="BM110" s="221" t="s">
        <v>238</v>
      </c>
    </row>
    <row r="111" spans="1:51" s="13" customFormat="1" ht="12">
      <c r="A111" s="13"/>
      <c r="B111" s="241"/>
      <c r="C111" s="242"/>
      <c r="D111" s="223" t="s">
        <v>192</v>
      </c>
      <c r="E111" s="243" t="s">
        <v>19</v>
      </c>
      <c r="F111" s="244" t="s">
        <v>239</v>
      </c>
      <c r="G111" s="242"/>
      <c r="H111" s="245">
        <v>2939.3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192</v>
      </c>
      <c r="AU111" s="251" t="s">
        <v>83</v>
      </c>
      <c r="AV111" s="13" t="s">
        <v>83</v>
      </c>
      <c r="AW111" s="13" t="s">
        <v>31</v>
      </c>
      <c r="AX111" s="13" t="s">
        <v>77</v>
      </c>
      <c r="AY111" s="251" t="s">
        <v>119</v>
      </c>
    </row>
    <row r="112" spans="1:65" s="2" customFormat="1" ht="33" customHeight="1">
      <c r="A112" s="39"/>
      <c r="B112" s="40"/>
      <c r="C112" s="210" t="s">
        <v>240</v>
      </c>
      <c r="D112" s="210" t="s">
        <v>120</v>
      </c>
      <c r="E112" s="211" t="s">
        <v>241</v>
      </c>
      <c r="F112" s="212" t="s">
        <v>242</v>
      </c>
      <c r="G112" s="213" t="s">
        <v>218</v>
      </c>
      <c r="H112" s="214">
        <v>1547</v>
      </c>
      <c r="I112" s="215"/>
      <c r="J112" s="216">
        <f>ROUND(I112*H112,2)</f>
        <v>0</v>
      </c>
      <c r="K112" s="212" t="s">
        <v>190</v>
      </c>
      <c r="L112" s="45"/>
      <c r="M112" s="217" t="s">
        <v>19</v>
      </c>
      <c r="N112" s="218" t="s">
        <v>40</v>
      </c>
      <c r="O112" s="85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1" t="s">
        <v>125</v>
      </c>
      <c r="AT112" s="221" t="s">
        <v>120</v>
      </c>
      <c r="AU112" s="221" t="s">
        <v>83</v>
      </c>
      <c r="AY112" s="18" t="s">
        <v>119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8" t="s">
        <v>77</v>
      </c>
      <c r="BK112" s="222">
        <f>ROUND(I112*H112,2)</f>
        <v>0</v>
      </c>
      <c r="BL112" s="18" t="s">
        <v>125</v>
      </c>
      <c r="BM112" s="221" t="s">
        <v>243</v>
      </c>
    </row>
    <row r="113" spans="1:65" s="2" customFormat="1" ht="44.25" customHeight="1">
      <c r="A113" s="39"/>
      <c r="B113" s="40"/>
      <c r="C113" s="210" t="s">
        <v>244</v>
      </c>
      <c r="D113" s="210" t="s">
        <v>120</v>
      </c>
      <c r="E113" s="211" t="s">
        <v>245</v>
      </c>
      <c r="F113" s="212" t="s">
        <v>246</v>
      </c>
      <c r="G113" s="213" t="s">
        <v>218</v>
      </c>
      <c r="H113" s="214">
        <v>219.78</v>
      </c>
      <c r="I113" s="215"/>
      <c r="J113" s="216">
        <f>ROUND(I113*H113,2)</f>
        <v>0</v>
      </c>
      <c r="K113" s="212" t="s">
        <v>190</v>
      </c>
      <c r="L113" s="45"/>
      <c r="M113" s="217" t="s">
        <v>19</v>
      </c>
      <c r="N113" s="218" t="s">
        <v>40</v>
      </c>
      <c r="O113" s="85"/>
      <c r="P113" s="219">
        <f>O113*H113</f>
        <v>0</v>
      </c>
      <c r="Q113" s="219">
        <v>0</v>
      </c>
      <c r="R113" s="219">
        <f>Q113*H113</f>
        <v>0</v>
      </c>
      <c r="S113" s="219">
        <v>0</v>
      </c>
      <c r="T113" s="220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1" t="s">
        <v>125</v>
      </c>
      <c r="AT113" s="221" t="s">
        <v>120</v>
      </c>
      <c r="AU113" s="221" t="s">
        <v>83</v>
      </c>
      <c r="AY113" s="18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8" t="s">
        <v>77</v>
      </c>
      <c r="BK113" s="222">
        <f>ROUND(I113*H113,2)</f>
        <v>0</v>
      </c>
      <c r="BL113" s="18" t="s">
        <v>125</v>
      </c>
      <c r="BM113" s="221" t="s">
        <v>247</v>
      </c>
    </row>
    <row r="114" spans="1:51" s="13" customFormat="1" ht="12">
      <c r="A114" s="13"/>
      <c r="B114" s="241"/>
      <c r="C114" s="242"/>
      <c r="D114" s="223" t="s">
        <v>192</v>
      </c>
      <c r="E114" s="243" t="s">
        <v>19</v>
      </c>
      <c r="F114" s="244" t="s">
        <v>248</v>
      </c>
      <c r="G114" s="242"/>
      <c r="H114" s="245">
        <v>219.78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192</v>
      </c>
      <c r="AU114" s="251" t="s">
        <v>83</v>
      </c>
      <c r="AV114" s="13" t="s">
        <v>83</v>
      </c>
      <c r="AW114" s="13" t="s">
        <v>31</v>
      </c>
      <c r="AX114" s="13" t="s">
        <v>77</v>
      </c>
      <c r="AY114" s="251" t="s">
        <v>119</v>
      </c>
    </row>
    <row r="115" spans="1:65" s="2" customFormat="1" ht="16.5" customHeight="1">
      <c r="A115" s="39"/>
      <c r="B115" s="40"/>
      <c r="C115" s="210" t="s">
        <v>8</v>
      </c>
      <c r="D115" s="210" t="s">
        <v>120</v>
      </c>
      <c r="E115" s="211" t="s">
        <v>249</v>
      </c>
      <c r="F115" s="212" t="s">
        <v>250</v>
      </c>
      <c r="G115" s="213" t="s">
        <v>189</v>
      </c>
      <c r="H115" s="214">
        <v>60</v>
      </c>
      <c r="I115" s="215"/>
      <c r="J115" s="216">
        <f>ROUND(I115*H115,2)</f>
        <v>0</v>
      </c>
      <c r="K115" s="212" t="s">
        <v>207</v>
      </c>
      <c r="L115" s="45"/>
      <c r="M115" s="217" t="s">
        <v>19</v>
      </c>
      <c r="N115" s="218" t="s">
        <v>40</v>
      </c>
      <c r="O115" s="8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1" t="s">
        <v>125</v>
      </c>
      <c r="AT115" s="221" t="s">
        <v>120</v>
      </c>
      <c r="AU115" s="221" t="s">
        <v>83</v>
      </c>
      <c r="AY115" s="18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8" t="s">
        <v>77</v>
      </c>
      <c r="BK115" s="222">
        <f>ROUND(I115*H115,2)</f>
        <v>0</v>
      </c>
      <c r="BL115" s="18" t="s">
        <v>125</v>
      </c>
      <c r="BM115" s="221" t="s">
        <v>251</v>
      </c>
    </row>
    <row r="116" spans="1:51" s="13" customFormat="1" ht="12">
      <c r="A116" s="13"/>
      <c r="B116" s="241"/>
      <c r="C116" s="242"/>
      <c r="D116" s="223" t="s">
        <v>192</v>
      </c>
      <c r="E116" s="243" t="s">
        <v>19</v>
      </c>
      <c r="F116" s="244" t="s">
        <v>252</v>
      </c>
      <c r="G116" s="242"/>
      <c r="H116" s="245">
        <v>60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192</v>
      </c>
      <c r="AU116" s="251" t="s">
        <v>83</v>
      </c>
      <c r="AV116" s="13" t="s">
        <v>83</v>
      </c>
      <c r="AW116" s="13" t="s">
        <v>31</v>
      </c>
      <c r="AX116" s="13" t="s">
        <v>77</v>
      </c>
      <c r="AY116" s="251" t="s">
        <v>119</v>
      </c>
    </row>
    <row r="117" spans="1:63" s="11" customFormat="1" ht="22.8" customHeight="1">
      <c r="A117" s="11"/>
      <c r="B117" s="196"/>
      <c r="C117" s="197"/>
      <c r="D117" s="198" t="s">
        <v>68</v>
      </c>
      <c r="E117" s="239" t="s">
        <v>83</v>
      </c>
      <c r="F117" s="239" t="s">
        <v>253</v>
      </c>
      <c r="G117" s="197"/>
      <c r="H117" s="197"/>
      <c r="I117" s="200"/>
      <c r="J117" s="240">
        <f>BK117</f>
        <v>0</v>
      </c>
      <c r="K117" s="197"/>
      <c r="L117" s="202"/>
      <c r="M117" s="203"/>
      <c r="N117" s="204"/>
      <c r="O117" s="204"/>
      <c r="P117" s="205">
        <f>SUM(P118:P119)</f>
        <v>0</v>
      </c>
      <c r="Q117" s="204"/>
      <c r="R117" s="205">
        <f>SUM(R118:R119)</f>
        <v>0.00456</v>
      </c>
      <c r="S117" s="204"/>
      <c r="T117" s="206">
        <f>SUM(T118:T119)</f>
        <v>0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R117" s="207" t="s">
        <v>77</v>
      </c>
      <c r="AT117" s="208" t="s">
        <v>68</v>
      </c>
      <c r="AU117" s="208" t="s">
        <v>77</v>
      </c>
      <c r="AY117" s="207" t="s">
        <v>119</v>
      </c>
      <c r="BK117" s="209">
        <f>SUM(BK118:BK119)</f>
        <v>0</v>
      </c>
    </row>
    <row r="118" spans="1:65" s="2" customFormat="1" ht="21.75" customHeight="1">
      <c r="A118" s="39"/>
      <c r="B118" s="40"/>
      <c r="C118" s="210" t="s">
        <v>254</v>
      </c>
      <c r="D118" s="210" t="s">
        <v>120</v>
      </c>
      <c r="E118" s="211" t="s">
        <v>255</v>
      </c>
      <c r="F118" s="212" t="s">
        <v>256</v>
      </c>
      <c r="G118" s="213" t="s">
        <v>257</v>
      </c>
      <c r="H118" s="214">
        <v>12</v>
      </c>
      <c r="I118" s="215"/>
      <c r="J118" s="216">
        <f>ROUND(I118*H118,2)</f>
        <v>0</v>
      </c>
      <c r="K118" s="212" t="s">
        <v>190</v>
      </c>
      <c r="L118" s="45"/>
      <c r="M118" s="217" t="s">
        <v>19</v>
      </c>
      <c r="N118" s="218" t="s">
        <v>40</v>
      </c>
      <c r="O118" s="85"/>
      <c r="P118" s="219">
        <f>O118*H118</f>
        <v>0</v>
      </c>
      <c r="Q118" s="219">
        <v>0.00038</v>
      </c>
      <c r="R118" s="219">
        <f>Q118*H118</f>
        <v>0.00456</v>
      </c>
      <c r="S118" s="219">
        <v>0</v>
      </c>
      <c r="T118" s="220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1" t="s">
        <v>125</v>
      </c>
      <c r="AT118" s="221" t="s">
        <v>120</v>
      </c>
      <c r="AU118" s="221" t="s">
        <v>83</v>
      </c>
      <c r="AY118" s="18" t="s">
        <v>119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8" t="s">
        <v>77</v>
      </c>
      <c r="BK118" s="222">
        <f>ROUND(I118*H118,2)</f>
        <v>0</v>
      </c>
      <c r="BL118" s="18" t="s">
        <v>125</v>
      </c>
      <c r="BM118" s="221" t="s">
        <v>258</v>
      </c>
    </row>
    <row r="119" spans="1:51" s="13" customFormat="1" ht="12">
      <c r="A119" s="13"/>
      <c r="B119" s="241"/>
      <c r="C119" s="242"/>
      <c r="D119" s="223" t="s">
        <v>192</v>
      </c>
      <c r="E119" s="243" t="s">
        <v>19</v>
      </c>
      <c r="F119" s="244" t="s">
        <v>259</v>
      </c>
      <c r="G119" s="242"/>
      <c r="H119" s="245">
        <v>12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192</v>
      </c>
      <c r="AU119" s="251" t="s">
        <v>83</v>
      </c>
      <c r="AV119" s="13" t="s">
        <v>83</v>
      </c>
      <c r="AW119" s="13" t="s">
        <v>31</v>
      </c>
      <c r="AX119" s="13" t="s">
        <v>77</v>
      </c>
      <c r="AY119" s="251" t="s">
        <v>119</v>
      </c>
    </row>
    <row r="120" spans="1:63" s="11" customFormat="1" ht="22.8" customHeight="1">
      <c r="A120" s="11"/>
      <c r="B120" s="196"/>
      <c r="C120" s="197"/>
      <c r="D120" s="198" t="s">
        <v>68</v>
      </c>
      <c r="E120" s="239" t="s">
        <v>160</v>
      </c>
      <c r="F120" s="239" t="s">
        <v>260</v>
      </c>
      <c r="G120" s="197"/>
      <c r="H120" s="197"/>
      <c r="I120" s="200"/>
      <c r="J120" s="240">
        <f>BK120</f>
        <v>0</v>
      </c>
      <c r="K120" s="197"/>
      <c r="L120" s="202"/>
      <c r="M120" s="203"/>
      <c r="N120" s="204"/>
      <c r="O120" s="204"/>
      <c r="P120" s="205">
        <f>SUM(P121:P134)</f>
        <v>0</v>
      </c>
      <c r="Q120" s="204"/>
      <c r="R120" s="205">
        <f>SUM(R121:R134)</f>
        <v>34.668</v>
      </c>
      <c r="S120" s="204"/>
      <c r="T120" s="206">
        <f>SUM(T121:T134)</f>
        <v>693.0855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7" t="s">
        <v>77</v>
      </c>
      <c r="AT120" s="208" t="s">
        <v>68</v>
      </c>
      <c r="AU120" s="208" t="s">
        <v>77</v>
      </c>
      <c r="AY120" s="207" t="s">
        <v>119</v>
      </c>
      <c r="BK120" s="209">
        <f>SUM(BK121:BK134)</f>
        <v>0</v>
      </c>
    </row>
    <row r="121" spans="1:65" s="2" customFormat="1" ht="16.5" customHeight="1">
      <c r="A121" s="39"/>
      <c r="B121" s="40"/>
      <c r="C121" s="210" t="s">
        <v>261</v>
      </c>
      <c r="D121" s="210" t="s">
        <v>120</v>
      </c>
      <c r="E121" s="211" t="s">
        <v>262</v>
      </c>
      <c r="F121" s="212" t="s">
        <v>263</v>
      </c>
      <c r="G121" s="213" t="s">
        <v>218</v>
      </c>
      <c r="H121" s="214">
        <v>23.4</v>
      </c>
      <c r="I121" s="215"/>
      <c r="J121" s="216">
        <f>ROUND(I121*H121,2)</f>
        <v>0</v>
      </c>
      <c r="K121" s="212" t="s">
        <v>190</v>
      </c>
      <c r="L121" s="45"/>
      <c r="M121" s="217" t="s">
        <v>19</v>
      </c>
      <c r="N121" s="218" t="s">
        <v>40</v>
      </c>
      <c r="O121" s="85"/>
      <c r="P121" s="219">
        <f>O121*H121</f>
        <v>0</v>
      </c>
      <c r="Q121" s="219">
        <v>0.12</v>
      </c>
      <c r="R121" s="219">
        <f>Q121*H121</f>
        <v>2.808</v>
      </c>
      <c r="S121" s="219">
        <v>2.2</v>
      </c>
      <c r="T121" s="220">
        <f>S121*H121</f>
        <v>51.480000000000004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1" t="s">
        <v>125</v>
      </c>
      <c r="AT121" s="221" t="s">
        <v>120</v>
      </c>
      <c r="AU121" s="221" t="s">
        <v>83</v>
      </c>
      <c r="AY121" s="18" t="s">
        <v>119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8" t="s">
        <v>77</v>
      </c>
      <c r="BK121" s="222">
        <f>ROUND(I121*H121,2)</f>
        <v>0</v>
      </c>
      <c r="BL121" s="18" t="s">
        <v>125</v>
      </c>
      <c r="BM121" s="221" t="s">
        <v>264</v>
      </c>
    </row>
    <row r="122" spans="1:51" s="13" customFormat="1" ht="12">
      <c r="A122" s="13"/>
      <c r="B122" s="241"/>
      <c r="C122" s="242"/>
      <c r="D122" s="223" t="s">
        <v>192</v>
      </c>
      <c r="E122" s="243" t="s">
        <v>19</v>
      </c>
      <c r="F122" s="244" t="s">
        <v>265</v>
      </c>
      <c r="G122" s="242"/>
      <c r="H122" s="245">
        <v>23.4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192</v>
      </c>
      <c r="AU122" s="251" t="s">
        <v>83</v>
      </c>
      <c r="AV122" s="13" t="s">
        <v>83</v>
      </c>
      <c r="AW122" s="13" t="s">
        <v>31</v>
      </c>
      <c r="AX122" s="13" t="s">
        <v>77</v>
      </c>
      <c r="AY122" s="251" t="s">
        <v>119</v>
      </c>
    </row>
    <row r="123" spans="1:65" s="2" customFormat="1" ht="21.75" customHeight="1">
      <c r="A123" s="39"/>
      <c r="B123" s="40"/>
      <c r="C123" s="210" t="s">
        <v>266</v>
      </c>
      <c r="D123" s="210" t="s">
        <v>120</v>
      </c>
      <c r="E123" s="211" t="s">
        <v>267</v>
      </c>
      <c r="F123" s="212" t="s">
        <v>268</v>
      </c>
      <c r="G123" s="213" t="s">
        <v>218</v>
      </c>
      <c r="H123" s="214">
        <v>41.44</v>
      </c>
      <c r="I123" s="215"/>
      <c r="J123" s="216">
        <f>ROUND(I123*H123,2)</f>
        <v>0</v>
      </c>
      <c r="K123" s="212" t="s">
        <v>190</v>
      </c>
      <c r="L123" s="45"/>
      <c r="M123" s="217" t="s">
        <v>19</v>
      </c>
      <c r="N123" s="218" t="s">
        <v>40</v>
      </c>
      <c r="O123" s="85"/>
      <c r="P123" s="219">
        <f>O123*H123</f>
        <v>0</v>
      </c>
      <c r="Q123" s="219">
        <v>0.12</v>
      </c>
      <c r="R123" s="219">
        <f>Q123*H123</f>
        <v>4.972799999999999</v>
      </c>
      <c r="S123" s="219">
        <v>2.49</v>
      </c>
      <c r="T123" s="220">
        <f>S123*H123</f>
        <v>103.18560000000001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1" t="s">
        <v>125</v>
      </c>
      <c r="AT123" s="221" t="s">
        <v>120</v>
      </c>
      <c r="AU123" s="221" t="s">
        <v>83</v>
      </c>
      <c r="AY123" s="18" t="s">
        <v>119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8" t="s">
        <v>77</v>
      </c>
      <c r="BK123" s="222">
        <f>ROUND(I123*H123,2)</f>
        <v>0</v>
      </c>
      <c r="BL123" s="18" t="s">
        <v>125</v>
      </c>
      <c r="BM123" s="221" t="s">
        <v>269</v>
      </c>
    </row>
    <row r="124" spans="1:51" s="13" customFormat="1" ht="12">
      <c r="A124" s="13"/>
      <c r="B124" s="241"/>
      <c r="C124" s="242"/>
      <c r="D124" s="223" t="s">
        <v>192</v>
      </c>
      <c r="E124" s="243" t="s">
        <v>19</v>
      </c>
      <c r="F124" s="244" t="s">
        <v>270</v>
      </c>
      <c r="G124" s="242"/>
      <c r="H124" s="245">
        <v>41.44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192</v>
      </c>
      <c r="AU124" s="251" t="s">
        <v>83</v>
      </c>
      <c r="AV124" s="13" t="s">
        <v>83</v>
      </c>
      <c r="AW124" s="13" t="s">
        <v>31</v>
      </c>
      <c r="AX124" s="13" t="s">
        <v>77</v>
      </c>
      <c r="AY124" s="251" t="s">
        <v>119</v>
      </c>
    </row>
    <row r="125" spans="1:65" s="2" customFormat="1" ht="21.75" customHeight="1">
      <c r="A125" s="39"/>
      <c r="B125" s="40"/>
      <c r="C125" s="210" t="s">
        <v>271</v>
      </c>
      <c r="D125" s="210" t="s">
        <v>120</v>
      </c>
      <c r="E125" s="211" t="s">
        <v>272</v>
      </c>
      <c r="F125" s="212" t="s">
        <v>273</v>
      </c>
      <c r="G125" s="213" t="s">
        <v>218</v>
      </c>
      <c r="H125" s="214">
        <v>156.51</v>
      </c>
      <c r="I125" s="215"/>
      <c r="J125" s="216">
        <f>ROUND(I125*H125,2)</f>
        <v>0</v>
      </c>
      <c r="K125" s="212" t="s">
        <v>190</v>
      </c>
      <c r="L125" s="45"/>
      <c r="M125" s="217" t="s">
        <v>19</v>
      </c>
      <c r="N125" s="218" t="s">
        <v>40</v>
      </c>
      <c r="O125" s="85"/>
      <c r="P125" s="219">
        <f>O125*H125</f>
        <v>0</v>
      </c>
      <c r="Q125" s="219">
        <v>0.12</v>
      </c>
      <c r="R125" s="219">
        <f>Q125*H125</f>
        <v>18.7812</v>
      </c>
      <c r="S125" s="219">
        <v>2.49</v>
      </c>
      <c r="T125" s="220">
        <f>S125*H125</f>
        <v>389.7099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1" t="s">
        <v>125</v>
      </c>
      <c r="AT125" s="221" t="s">
        <v>120</v>
      </c>
      <c r="AU125" s="221" t="s">
        <v>83</v>
      </c>
      <c r="AY125" s="18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8" t="s">
        <v>77</v>
      </c>
      <c r="BK125" s="222">
        <f>ROUND(I125*H125,2)</f>
        <v>0</v>
      </c>
      <c r="BL125" s="18" t="s">
        <v>125</v>
      </c>
      <c r="BM125" s="221" t="s">
        <v>274</v>
      </c>
    </row>
    <row r="126" spans="1:51" s="13" customFormat="1" ht="12">
      <c r="A126" s="13"/>
      <c r="B126" s="241"/>
      <c r="C126" s="242"/>
      <c r="D126" s="223" t="s">
        <v>192</v>
      </c>
      <c r="E126" s="243" t="s">
        <v>19</v>
      </c>
      <c r="F126" s="244" t="s">
        <v>275</v>
      </c>
      <c r="G126" s="242"/>
      <c r="H126" s="245">
        <v>98.55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192</v>
      </c>
      <c r="AU126" s="251" t="s">
        <v>83</v>
      </c>
      <c r="AV126" s="13" t="s">
        <v>83</v>
      </c>
      <c r="AW126" s="13" t="s">
        <v>31</v>
      </c>
      <c r="AX126" s="13" t="s">
        <v>69</v>
      </c>
      <c r="AY126" s="251" t="s">
        <v>119</v>
      </c>
    </row>
    <row r="127" spans="1:51" s="13" customFormat="1" ht="12">
      <c r="A127" s="13"/>
      <c r="B127" s="241"/>
      <c r="C127" s="242"/>
      <c r="D127" s="223" t="s">
        <v>192</v>
      </c>
      <c r="E127" s="243" t="s">
        <v>19</v>
      </c>
      <c r="F127" s="244" t="s">
        <v>276</v>
      </c>
      <c r="G127" s="242"/>
      <c r="H127" s="245">
        <v>57.96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192</v>
      </c>
      <c r="AU127" s="251" t="s">
        <v>83</v>
      </c>
      <c r="AV127" s="13" t="s">
        <v>83</v>
      </c>
      <c r="AW127" s="13" t="s">
        <v>31</v>
      </c>
      <c r="AX127" s="13" t="s">
        <v>69</v>
      </c>
      <c r="AY127" s="251" t="s">
        <v>119</v>
      </c>
    </row>
    <row r="128" spans="1:51" s="14" customFormat="1" ht="12">
      <c r="A128" s="14"/>
      <c r="B128" s="252"/>
      <c r="C128" s="253"/>
      <c r="D128" s="223" t="s">
        <v>192</v>
      </c>
      <c r="E128" s="254" t="s">
        <v>19</v>
      </c>
      <c r="F128" s="255" t="s">
        <v>199</v>
      </c>
      <c r="G128" s="253"/>
      <c r="H128" s="256">
        <v>156.51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2" t="s">
        <v>192</v>
      </c>
      <c r="AU128" s="262" t="s">
        <v>83</v>
      </c>
      <c r="AV128" s="14" t="s">
        <v>125</v>
      </c>
      <c r="AW128" s="14" t="s">
        <v>31</v>
      </c>
      <c r="AX128" s="14" t="s">
        <v>77</v>
      </c>
      <c r="AY128" s="262" t="s">
        <v>119</v>
      </c>
    </row>
    <row r="129" spans="1:65" s="2" customFormat="1" ht="21.75" customHeight="1">
      <c r="A129" s="39"/>
      <c r="B129" s="40"/>
      <c r="C129" s="210" t="s">
        <v>277</v>
      </c>
      <c r="D129" s="210" t="s">
        <v>120</v>
      </c>
      <c r="E129" s="211" t="s">
        <v>278</v>
      </c>
      <c r="F129" s="212" t="s">
        <v>279</v>
      </c>
      <c r="G129" s="213" t="s">
        <v>218</v>
      </c>
      <c r="H129" s="214">
        <v>67.55</v>
      </c>
      <c r="I129" s="215"/>
      <c r="J129" s="216">
        <f>ROUND(I129*H129,2)</f>
        <v>0</v>
      </c>
      <c r="K129" s="212" t="s">
        <v>190</v>
      </c>
      <c r="L129" s="45"/>
      <c r="M129" s="217" t="s">
        <v>19</v>
      </c>
      <c r="N129" s="218" t="s">
        <v>40</v>
      </c>
      <c r="O129" s="85"/>
      <c r="P129" s="219">
        <f>O129*H129</f>
        <v>0</v>
      </c>
      <c r="Q129" s="219">
        <v>0.12</v>
      </c>
      <c r="R129" s="219">
        <f>Q129*H129</f>
        <v>8.106</v>
      </c>
      <c r="S129" s="219">
        <v>2.2</v>
      </c>
      <c r="T129" s="220">
        <f>S129*H129</f>
        <v>148.61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1" t="s">
        <v>125</v>
      </c>
      <c r="AT129" s="221" t="s">
        <v>120</v>
      </c>
      <c r="AU129" s="221" t="s">
        <v>83</v>
      </c>
      <c r="AY129" s="18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8" t="s">
        <v>77</v>
      </c>
      <c r="BK129" s="222">
        <f>ROUND(I129*H129,2)</f>
        <v>0</v>
      </c>
      <c r="BL129" s="18" t="s">
        <v>125</v>
      </c>
      <c r="BM129" s="221" t="s">
        <v>280</v>
      </c>
    </row>
    <row r="130" spans="1:51" s="13" customFormat="1" ht="12">
      <c r="A130" s="13"/>
      <c r="B130" s="241"/>
      <c r="C130" s="242"/>
      <c r="D130" s="223" t="s">
        <v>192</v>
      </c>
      <c r="E130" s="243" t="s">
        <v>19</v>
      </c>
      <c r="F130" s="244" t="s">
        <v>281</v>
      </c>
      <c r="G130" s="242"/>
      <c r="H130" s="245">
        <v>25.55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192</v>
      </c>
      <c r="AU130" s="251" t="s">
        <v>83</v>
      </c>
      <c r="AV130" s="13" t="s">
        <v>83</v>
      </c>
      <c r="AW130" s="13" t="s">
        <v>31</v>
      </c>
      <c r="AX130" s="13" t="s">
        <v>69</v>
      </c>
      <c r="AY130" s="251" t="s">
        <v>119</v>
      </c>
    </row>
    <row r="131" spans="1:51" s="13" customFormat="1" ht="12">
      <c r="A131" s="13"/>
      <c r="B131" s="241"/>
      <c r="C131" s="242"/>
      <c r="D131" s="223" t="s">
        <v>192</v>
      </c>
      <c r="E131" s="243" t="s">
        <v>19</v>
      </c>
      <c r="F131" s="244" t="s">
        <v>282</v>
      </c>
      <c r="G131" s="242"/>
      <c r="H131" s="245">
        <v>42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192</v>
      </c>
      <c r="AU131" s="251" t="s">
        <v>83</v>
      </c>
      <c r="AV131" s="13" t="s">
        <v>83</v>
      </c>
      <c r="AW131" s="13" t="s">
        <v>31</v>
      </c>
      <c r="AX131" s="13" t="s">
        <v>69</v>
      </c>
      <c r="AY131" s="251" t="s">
        <v>119</v>
      </c>
    </row>
    <row r="132" spans="1:51" s="14" customFormat="1" ht="12">
      <c r="A132" s="14"/>
      <c r="B132" s="252"/>
      <c r="C132" s="253"/>
      <c r="D132" s="223" t="s">
        <v>192</v>
      </c>
      <c r="E132" s="254" t="s">
        <v>19</v>
      </c>
      <c r="F132" s="255" t="s">
        <v>199</v>
      </c>
      <c r="G132" s="253"/>
      <c r="H132" s="256">
        <v>67.55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192</v>
      </c>
      <c r="AU132" s="262" t="s">
        <v>83</v>
      </c>
      <c r="AV132" s="14" t="s">
        <v>125</v>
      </c>
      <c r="AW132" s="14" t="s">
        <v>31</v>
      </c>
      <c r="AX132" s="14" t="s">
        <v>77</v>
      </c>
      <c r="AY132" s="262" t="s">
        <v>119</v>
      </c>
    </row>
    <row r="133" spans="1:65" s="2" customFormat="1" ht="21.75" customHeight="1">
      <c r="A133" s="39"/>
      <c r="B133" s="40"/>
      <c r="C133" s="210" t="s">
        <v>7</v>
      </c>
      <c r="D133" s="210" t="s">
        <v>120</v>
      </c>
      <c r="E133" s="211" t="s">
        <v>283</v>
      </c>
      <c r="F133" s="212" t="s">
        <v>284</v>
      </c>
      <c r="G133" s="213" t="s">
        <v>285</v>
      </c>
      <c r="H133" s="214">
        <v>100</v>
      </c>
      <c r="I133" s="215"/>
      <c r="J133" s="216">
        <f>ROUND(I133*H133,2)</f>
        <v>0</v>
      </c>
      <c r="K133" s="212" t="s">
        <v>190</v>
      </c>
      <c r="L133" s="45"/>
      <c r="M133" s="217" t="s">
        <v>19</v>
      </c>
      <c r="N133" s="218" t="s">
        <v>40</v>
      </c>
      <c r="O133" s="85"/>
      <c r="P133" s="219">
        <f>O133*H133</f>
        <v>0</v>
      </c>
      <c r="Q133" s="219">
        <v>0</v>
      </c>
      <c r="R133" s="219">
        <f>Q133*H133</f>
        <v>0</v>
      </c>
      <c r="S133" s="219">
        <v>0.001</v>
      </c>
      <c r="T133" s="220">
        <f>S133*H133</f>
        <v>0.1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1" t="s">
        <v>125</v>
      </c>
      <c r="AT133" s="221" t="s">
        <v>120</v>
      </c>
      <c r="AU133" s="221" t="s">
        <v>83</v>
      </c>
      <c r="AY133" s="18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8" t="s">
        <v>77</v>
      </c>
      <c r="BK133" s="222">
        <f>ROUND(I133*H133,2)</f>
        <v>0</v>
      </c>
      <c r="BL133" s="18" t="s">
        <v>125</v>
      </c>
      <c r="BM133" s="221" t="s">
        <v>286</v>
      </c>
    </row>
    <row r="134" spans="1:51" s="13" customFormat="1" ht="12">
      <c r="A134" s="13"/>
      <c r="B134" s="241"/>
      <c r="C134" s="242"/>
      <c r="D134" s="223" t="s">
        <v>192</v>
      </c>
      <c r="E134" s="243" t="s">
        <v>19</v>
      </c>
      <c r="F134" s="244" t="s">
        <v>287</v>
      </c>
      <c r="G134" s="242"/>
      <c r="H134" s="245">
        <v>100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192</v>
      </c>
      <c r="AU134" s="251" t="s">
        <v>83</v>
      </c>
      <c r="AV134" s="13" t="s">
        <v>83</v>
      </c>
      <c r="AW134" s="13" t="s">
        <v>31</v>
      </c>
      <c r="AX134" s="13" t="s">
        <v>77</v>
      </c>
      <c r="AY134" s="251" t="s">
        <v>119</v>
      </c>
    </row>
    <row r="135" spans="1:63" s="11" customFormat="1" ht="22.8" customHeight="1">
      <c r="A135" s="11"/>
      <c r="B135" s="196"/>
      <c r="C135" s="197"/>
      <c r="D135" s="198" t="s">
        <v>68</v>
      </c>
      <c r="E135" s="239" t="s">
        <v>288</v>
      </c>
      <c r="F135" s="239" t="s">
        <v>289</v>
      </c>
      <c r="G135" s="197"/>
      <c r="H135" s="197"/>
      <c r="I135" s="200"/>
      <c r="J135" s="240">
        <f>BK135</f>
        <v>0</v>
      </c>
      <c r="K135" s="197"/>
      <c r="L135" s="202"/>
      <c r="M135" s="203"/>
      <c r="N135" s="204"/>
      <c r="O135" s="204"/>
      <c r="P135" s="205">
        <f>SUM(P136:P141)</f>
        <v>0</v>
      </c>
      <c r="Q135" s="204"/>
      <c r="R135" s="205">
        <f>SUM(R136:R141)</f>
        <v>0</v>
      </c>
      <c r="S135" s="204"/>
      <c r="T135" s="206">
        <f>SUM(T136:T141)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7" t="s">
        <v>77</v>
      </c>
      <c r="AT135" s="208" t="s">
        <v>68</v>
      </c>
      <c r="AU135" s="208" t="s">
        <v>77</v>
      </c>
      <c r="AY135" s="207" t="s">
        <v>119</v>
      </c>
      <c r="BK135" s="209">
        <f>SUM(BK136:BK141)</f>
        <v>0</v>
      </c>
    </row>
    <row r="136" spans="1:65" s="2" customFormat="1" ht="33" customHeight="1">
      <c r="A136" s="39"/>
      <c r="B136" s="40"/>
      <c r="C136" s="210" t="s">
        <v>290</v>
      </c>
      <c r="D136" s="210" t="s">
        <v>120</v>
      </c>
      <c r="E136" s="211" t="s">
        <v>291</v>
      </c>
      <c r="F136" s="212" t="s">
        <v>292</v>
      </c>
      <c r="G136" s="213" t="s">
        <v>237</v>
      </c>
      <c r="H136" s="214">
        <v>492.896</v>
      </c>
      <c r="I136" s="215"/>
      <c r="J136" s="216">
        <f>ROUND(I136*H136,2)</f>
        <v>0</v>
      </c>
      <c r="K136" s="212" t="s">
        <v>190</v>
      </c>
      <c r="L136" s="45"/>
      <c r="M136" s="217" t="s">
        <v>19</v>
      </c>
      <c r="N136" s="218" t="s">
        <v>40</v>
      </c>
      <c r="O136" s="85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1" t="s">
        <v>125</v>
      </c>
      <c r="AT136" s="221" t="s">
        <v>120</v>
      </c>
      <c r="AU136" s="221" t="s">
        <v>83</v>
      </c>
      <c r="AY136" s="18" t="s">
        <v>119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8" t="s">
        <v>77</v>
      </c>
      <c r="BK136" s="222">
        <f>ROUND(I136*H136,2)</f>
        <v>0</v>
      </c>
      <c r="BL136" s="18" t="s">
        <v>125</v>
      </c>
      <c r="BM136" s="221" t="s">
        <v>293</v>
      </c>
    </row>
    <row r="137" spans="1:65" s="2" customFormat="1" ht="33" customHeight="1">
      <c r="A137" s="39"/>
      <c r="B137" s="40"/>
      <c r="C137" s="210" t="s">
        <v>294</v>
      </c>
      <c r="D137" s="210" t="s">
        <v>120</v>
      </c>
      <c r="E137" s="211" t="s">
        <v>295</v>
      </c>
      <c r="F137" s="212" t="s">
        <v>296</v>
      </c>
      <c r="G137" s="213" t="s">
        <v>237</v>
      </c>
      <c r="H137" s="214">
        <v>1132.216</v>
      </c>
      <c r="I137" s="215"/>
      <c r="J137" s="216">
        <f>ROUND(I137*H137,2)</f>
        <v>0</v>
      </c>
      <c r="K137" s="212" t="s">
        <v>190</v>
      </c>
      <c r="L137" s="45"/>
      <c r="M137" s="217" t="s">
        <v>19</v>
      </c>
      <c r="N137" s="218" t="s">
        <v>40</v>
      </c>
      <c r="O137" s="85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1" t="s">
        <v>125</v>
      </c>
      <c r="AT137" s="221" t="s">
        <v>120</v>
      </c>
      <c r="AU137" s="221" t="s">
        <v>83</v>
      </c>
      <c r="AY137" s="18" t="s">
        <v>119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8" t="s">
        <v>77</v>
      </c>
      <c r="BK137" s="222">
        <f>ROUND(I137*H137,2)</f>
        <v>0</v>
      </c>
      <c r="BL137" s="18" t="s">
        <v>125</v>
      </c>
      <c r="BM137" s="221" t="s">
        <v>297</v>
      </c>
    </row>
    <row r="138" spans="1:65" s="2" customFormat="1" ht="33" customHeight="1">
      <c r="A138" s="39"/>
      <c r="B138" s="40"/>
      <c r="C138" s="210" t="s">
        <v>298</v>
      </c>
      <c r="D138" s="210" t="s">
        <v>120</v>
      </c>
      <c r="E138" s="211" t="s">
        <v>299</v>
      </c>
      <c r="F138" s="212" t="s">
        <v>300</v>
      </c>
      <c r="G138" s="213" t="s">
        <v>237</v>
      </c>
      <c r="H138" s="214">
        <v>21512.104</v>
      </c>
      <c r="I138" s="215"/>
      <c r="J138" s="216">
        <f>ROUND(I138*H138,2)</f>
        <v>0</v>
      </c>
      <c r="K138" s="212" t="s">
        <v>190</v>
      </c>
      <c r="L138" s="45"/>
      <c r="M138" s="217" t="s">
        <v>19</v>
      </c>
      <c r="N138" s="218" t="s">
        <v>40</v>
      </c>
      <c r="O138" s="85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1" t="s">
        <v>125</v>
      </c>
      <c r="AT138" s="221" t="s">
        <v>120</v>
      </c>
      <c r="AU138" s="221" t="s">
        <v>83</v>
      </c>
      <c r="AY138" s="18" t="s">
        <v>119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8" t="s">
        <v>77</v>
      </c>
      <c r="BK138" s="222">
        <f>ROUND(I138*H138,2)</f>
        <v>0</v>
      </c>
      <c r="BL138" s="18" t="s">
        <v>125</v>
      </c>
      <c r="BM138" s="221" t="s">
        <v>301</v>
      </c>
    </row>
    <row r="139" spans="1:51" s="13" customFormat="1" ht="12">
      <c r="A139" s="13"/>
      <c r="B139" s="241"/>
      <c r="C139" s="242"/>
      <c r="D139" s="223" t="s">
        <v>192</v>
      </c>
      <c r="E139" s="242"/>
      <c r="F139" s="244" t="s">
        <v>302</v>
      </c>
      <c r="G139" s="242"/>
      <c r="H139" s="245">
        <v>21512.104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192</v>
      </c>
      <c r="AU139" s="251" t="s">
        <v>83</v>
      </c>
      <c r="AV139" s="13" t="s">
        <v>83</v>
      </c>
      <c r="AW139" s="13" t="s">
        <v>4</v>
      </c>
      <c r="AX139" s="13" t="s">
        <v>77</v>
      </c>
      <c r="AY139" s="251" t="s">
        <v>119</v>
      </c>
    </row>
    <row r="140" spans="1:65" s="2" customFormat="1" ht="33" customHeight="1">
      <c r="A140" s="39"/>
      <c r="B140" s="40"/>
      <c r="C140" s="210" t="s">
        <v>303</v>
      </c>
      <c r="D140" s="210" t="s">
        <v>120</v>
      </c>
      <c r="E140" s="211" t="s">
        <v>304</v>
      </c>
      <c r="F140" s="212" t="s">
        <v>305</v>
      </c>
      <c r="G140" s="213" t="s">
        <v>237</v>
      </c>
      <c r="H140" s="214">
        <v>200.09</v>
      </c>
      <c r="I140" s="215"/>
      <c r="J140" s="216">
        <f>ROUND(I140*H140,2)</f>
        <v>0</v>
      </c>
      <c r="K140" s="212" t="s">
        <v>190</v>
      </c>
      <c r="L140" s="45"/>
      <c r="M140" s="217" t="s">
        <v>19</v>
      </c>
      <c r="N140" s="218" t="s">
        <v>40</v>
      </c>
      <c r="O140" s="85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1" t="s">
        <v>125</v>
      </c>
      <c r="AT140" s="221" t="s">
        <v>120</v>
      </c>
      <c r="AU140" s="221" t="s">
        <v>83</v>
      </c>
      <c r="AY140" s="18" t="s">
        <v>119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8" t="s">
        <v>77</v>
      </c>
      <c r="BK140" s="222">
        <f>ROUND(I140*H140,2)</f>
        <v>0</v>
      </c>
      <c r="BL140" s="18" t="s">
        <v>125</v>
      </c>
      <c r="BM140" s="221" t="s">
        <v>306</v>
      </c>
    </row>
    <row r="141" spans="1:65" s="2" customFormat="1" ht="33" customHeight="1">
      <c r="A141" s="39"/>
      <c r="B141" s="40"/>
      <c r="C141" s="210" t="s">
        <v>307</v>
      </c>
      <c r="D141" s="210" t="s">
        <v>120</v>
      </c>
      <c r="E141" s="211" t="s">
        <v>308</v>
      </c>
      <c r="F141" s="212" t="s">
        <v>309</v>
      </c>
      <c r="G141" s="213" t="s">
        <v>237</v>
      </c>
      <c r="H141" s="214">
        <v>264.705</v>
      </c>
      <c r="I141" s="215"/>
      <c r="J141" s="216">
        <f>ROUND(I141*H141,2)</f>
        <v>0</v>
      </c>
      <c r="K141" s="212" t="s">
        <v>190</v>
      </c>
      <c r="L141" s="45"/>
      <c r="M141" s="217" t="s">
        <v>19</v>
      </c>
      <c r="N141" s="218" t="s">
        <v>40</v>
      </c>
      <c r="O141" s="85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1" t="s">
        <v>125</v>
      </c>
      <c r="AT141" s="221" t="s">
        <v>120</v>
      </c>
      <c r="AU141" s="221" t="s">
        <v>83</v>
      </c>
      <c r="AY141" s="18" t="s">
        <v>119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8" t="s">
        <v>77</v>
      </c>
      <c r="BK141" s="222">
        <f>ROUND(I141*H141,2)</f>
        <v>0</v>
      </c>
      <c r="BL141" s="18" t="s">
        <v>125</v>
      </c>
      <c r="BM141" s="221" t="s">
        <v>310</v>
      </c>
    </row>
    <row r="142" spans="1:63" s="11" customFormat="1" ht="22.8" customHeight="1">
      <c r="A142" s="11"/>
      <c r="B142" s="196"/>
      <c r="C142" s="197"/>
      <c r="D142" s="198" t="s">
        <v>68</v>
      </c>
      <c r="E142" s="239" t="s">
        <v>311</v>
      </c>
      <c r="F142" s="239" t="s">
        <v>312</v>
      </c>
      <c r="G142" s="197"/>
      <c r="H142" s="197"/>
      <c r="I142" s="200"/>
      <c r="J142" s="240">
        <f>BK142</f>
        <v>0</v>
      </c>
      <c r="K142" s="197"/>
      <c r="L142" s="202"/>
      <c r="M142" s="203"/>
      <c r="N142" s="204"/>
      <c r="O142" s="204"/>
      <c r="P142" s="205">
        <f>SUM(P143:P145)</f>
        <v>0</v>
      </c>
      <c r="Q142" s="204"/>
      <c r="R142" s="205">
        <f>SUM(R143:R145)</f>
        <v>0</v>
      </c>
      <c r="S142" s="204"/>
      <c r="T142" s="206">
        <f>SUM(T143:T145)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207" t="s">
        <v>77</v>
      </c>
      <c r="AT142" s="208" t="s">
        <v>68</v>
      </c>
      <c r="AU142" s="208" t="s">
        <v>77</v>
      </c>
      <c r="AY142" s="207" t="s">
        <v>119</v>
      </c>
      <c r="BK142" s="209">
        <f>SUM(BK143:BK145)</f>
        <v>0</v>
      </c>
    </row>
    <row r="143" spans="1:65" s="2" customFormat="1" ht="33" customHeight="1">
      <c r="A143" s="39"/>
      <c r="B143" s="40"/>
      <c r="C143" s="210" t="s">
        <v>313</v>
      </c>
      <c r="D143" s="210" t="s">
        <v>120</v>
      </c>
      <c r="E143" s="211" t="s">
        <v>314</v>
      </c>
      <c r="F143" s="212" t="s">
        <v>315</v>
      </c>
      <c r="G143" s="213" t="s">
        <v>237</v>
      </c>
      <c r="H143" s="214">
        <v>38.813</v>
      </c>
      <c r="I143" s="215"/>
      <c r="J143" s="216">
        <f>ROUND(I143*H143,2)</f>
        <v>0</v>
      </c>
      <c r="K143" s="212" t="s">
        <v>190</v>
      </c>
      <c r="L143" s="45"/>
      <c r="M143" s="217" t="s">
        <v>19</v>
      </c>
      <c r="N143" s="218" t="s">
        <v>40</v>
      </c>
      <c r="O143" s="85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1" t="s">
        <v>125</v>
      </c>
      <c r="AT143" s="221" t="s">
        <v>120</v>
      </c>
      <c r="AU143" s="221" t="s">
        <v>83</v>
      </c>
      <c r="AY143" s="18" t="s">
        <v>119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8" t="s">
        <v>77</v>
      </c>
      <c r="BK143" s="222">
        <f>ROUND(I143*H143,2)</f>
        <v>0</v>
      </c>
      <c r="BL143" s="18" t="s">
        <v>125</v>
      </c>
      <c r="BM143" s="221" t="s">
        <v>316</v>
      </c>
    </row>
    <row r="144" spans="1:65" s="2" customFormat="1" ht="44.25" customHeight="1">
      <c r="A144" s="39"/>
      <c r="B144" s="40"/>
      <c r="C144" s="210" t="s">
        <v>317</v>
      </c>
      <c r="D144" s="210" t="s">
        <v>120</v>
      </c>
      <c r="E144" s="211" t="s">
        <v>318</v>
      </c>
      <c r="F144" s="212" t="s">
        <v>319</v>
      </c>
      <c r="G144" s="213" t="s">
        <v>237</v>
      </c>
      <c r="H144" s="214">
        <v>38.813</v>
      </c>
      <c r="I144" s="215"/>
      <c r="J144" s="216">
        <f>ROUND(I144*H144,2)</f>
        <v>0</v>
      </c>
      <c r="K144" s="212" t="s">
        <v>190</v>
      </c>
      <c r="L144" s="45"/>
      <c r="M144" s="217" t="s">
        <v>19</v>
      </c>
      <c r="N144" s="218" t="s">
        <v>40</v>
      </c>
      <c r="O144" s="85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1" t="s">
        <v>125</v>
      </c>
      <c r="AT144" s="221" t="s">
        <v>120</v>
      </c>
      <c r="AU144" s="221" t="s">
        <v>83</v>
      </c>
      <c r="AY144" s="18" t="s">
        <v>119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8" t="s">
        <v>77</v>
      </c>
      <c r="BK144" s="222">
        <f>ROUND(I144*H144,2)</f>
        <v>0</v>
      </c>
      <c r="BL144" s="18" t="s">
        <v>125</v>
      </c>
      <c r="BM144" s="221" t="s">
        <v>320</v>
      </c>
    </row>
    <row r="145" spans="1:65" s="2" customFormat="1" ht="55.5" customHeight="1">
      <c r="A145" s="39"/>
      <c r="B145" s="40"/>
      <c r="C145" s="210" t="s">
        <v>321</v>
      </c>
      <c r="D145" s="210" t="s">
        <v>120</v>
      </c>
      <c r="E145" s="211" t="s">
        <v>322</v>
      </c>
      <c r="F145" s="212" t="s">
        <v>323</v>
      </c>
      <c r="G145" s="213" t="s">
        <v>237</v>
      </c>
      <c r="H145" s="214">
        <v>38.813</v>
      </c>
      <c r="I145" s="215"/>
      <c r="J145" s="216">
        <f>ROUND(I145*H145,2)</f>
        <v>0</v>
      </c>
      <c r="K145" s="212" t="s">
        <v>190</v>
      </c>
      <c r="L145" s="45"/>
      <c r="M145" s="227" t="s">
        <v>19</v>
      </c>
      <c r="N145" s="228" t="s">
        <v>40</v>
      </c>
      <c r="O145" s="229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1" t="s">
        <v>125</v>
      </c>
      <c r="AT145" s="221" t="s">
        <v>120</v>
      </c>
      <c r="AU145" s="221" t="s">
        <v>83</v>
      </c>
      <c r="AY145" s="18" t="s">
        <v>119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8" t="s">
        <v>77</v>
      </c>
      <c r="BK145" s="222">
        <f>ROUND(I145*H145,2)</f>
        <v>0</v>
      </c>
      <c r="BL145" s="18" t="s">
        <v>125</v>
      </c>
      <c r="BM145" s="221" t="s">
        <v>324</v>
      </c>
    </row>
    <row r="146" spans="1:31" s="2" customFormat="1" ht="6.95" customHeight="1">
      <c r="A146" s="39"/>
      <c r="B146" s="60"/>
      <c r="C146" s="61"/>
      <c r="D146" s="61"/>
      <c r="E146" s="61"/>
      <c r="F146" s="61"/>
      <c r="G146" s="61"/>
      <c r="H146" s="61"/>
      <c r="I146" s="167"/>
      <c r="J146" s="61"/>
      <c r="K146" s="61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84:K14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325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ROUND(J81,2)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ROUND((SUM(BE81:BE93)),2)</f>
        <v>0</v>
      </c>
      <c r="G33" s="39"/>
      <c r="H33" s="39"/>
      <c r="I33" s="156">
        <v>0.21</v>
      </c>
      <c r="J33" s="155">
        <f>ROUND(((SUM(BE81:BE93))*I33),2)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ROUND((SUM(BF81:BF93)),2)</f>
        <v>0</v>
      </c>
      <c r="G34" s="39"/>
      <c r="H34" s="39"/>
      <c r="I34" s="156">
        <v>0.15</v>
      </c>
      <c r="J34" s="155">
        <f>ROUND(((SUM(BF81:BF93))*I34),2)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ROUND((SUM(BG81:BG93)),2)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ROUND((SUM(BH81:BH93)),2)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ROUND((SUM(BI81:BI93)),2)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002 - Kácení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J81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178</v>
      </c>
      <c r="E60" s="180"/>
      <c r="F60" s="180"/>
      <c r="G60" s="180"/>
      <c r="H60" s="180"/>
      <c r="I60" s="181"/>
      <c r="J60" s="182">
        <f>J82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179</v>
      </c>
      <c r="E61" s="235"/>
      <c r="F61" s="235"/>
      <c r="G61" s="235"/>
      <c r="H61" s="235"/>
      <c r="I61" s="236"/>
      <c r="J61" s="237">
        <f>J83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137"/>
      <c r="J62" s="41"/>
      <c r="K62" s="4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167"/>
      <c r="J63" s="61"/>
      <c r="K63" s="61"/>
      <c r="L63" s="138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170"/>
      <c r="J67" s="63"/>
      <c r="K67" s="63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106</v>
      </c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71" t="str">
        <f>E7</f>
        <v>Most ev. č. 235-004 Drahoňův Újezd</v>
      </c>
      <c r="F71" s="33"/>
      <c r="G71" s="33"/>
      <c r="H71" s="33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100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002 - Kácení</v>
      </c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141" t="s">
        <v>23</v>
      </c>
      <c r="J75" s="73" t="str">
        <f>IF(J12="","",J12)</f>
        <v>28. 1. 2020</v>
      </c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141" t="s">
        <v>30</v>
      </c>
      <c r="J77" s="37" t="str">
        <f>E21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28</v>
      </c>
      <c r="D78" s="41"/>
      <c r="E78" s="41"/>
      <c r="F78" s="28" t="str">
        <f>IF(E18="","",E18)</f>
        <v>Vyplň údaj</v>
      </c>
      <c r="G78" s="41"/>
      <c r="H78" s="41"/>
      <c r="I78" s="141" t="s">
        <v>32</v>
      </c>
      <c r="J78" s="37" t="str">
        <f>E24</f>
        <v xml:space="preserve"> 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0" customFormat="1" ht="29.25" customHeight="1">
      <c r="A80" s="184"/>
      <c r="B80" s="185"/>
      <c r="C80" s="186" t="s">
        <v>107</v>
      </c>
      <c r="D80" s="187" t="s">
        <v>54</v>
      </c>
      <c r="E80" s="187" t="s">
        <v>50</v>
      </c>
      <c r="F80" s="187" t="s">
        <v>51</v>
      </c>
      <c r="G80" s="187" t="s">
        <v>108</v>
      </c>
      <c r="H80" s="187" t="s">
        <v>109</v>
      </c>
      <c r="I80" s="188" t="s">
        <v>110</v>
      </c>
      <c r="J80" s="187" t="s">
        <v>104</v>
      </c>
      <c r="K80" s="189" t="s">
        <v>111</v>
      </c>
      <c r="L80" s="190"/>
      <c r="M80" s="93" t="s">
        <v>19</v>
      </c>
      <c r="N80" s="94" t="s">
        <v>39</v>
      </c>
      <c r="O80" s="94" t="s">
        <v>112</v>
      </c>
      <c r="P80" s="94" t="s">
        <v>113</v>
      </c>
      <c r="Q80" s="94" t="s">
        <v>114</v>
      </c>
      <c r="R80" s="94" t="s">
        <v>115</v>
      </c>
      <c r="S80" s="94" t="s">
        <v>116</v>
      </c>
      <c r="T80" s="95" t="s">
        <v>117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</row>
    <row r="81" spans="1:63" s="2" customFormat="1" ht="22.8" customHeight="1">
      <c r="A81" s="39"/>
      <c r="B81" s="40"/>
      <c r="C81" s="100" t="s">
        <v>118</v>
      </c>
      <c r="D81" s="41"/>
      <c r="E81" s="41"/>
      <c r="F81" s="41"/>
      <c r="G81" s="41"/>
      <c r="H81" s="41"/>
      <c r="I81" s="137"/>
      <c r="J81" s="191">
        <f>BK81</f>
        <v>0</v>
      </c>
      <c r="K81" s="41"/>
      <c r="L81" s="45"/>
      <c r="M81" s="96"/>
      <c r="N81" s="192"/>
      <c r="O81" s="97"/>
      <c r="P81" s="193">
        <f>P82</f>
        <v>0</v>
      </c>
      <c r="Q81" s="97"/>
      <c r="R81" s="193">
        <f>R82</f>
        <v>0</v>
      </c>
      <c r="S81" s="97"/>
      <c r="T81" s="194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68</v>
      </c>
      <c r="AU81" s="18" t="s">
        <v>79</v>
      </c>
      <c r="BK81" s="195">
        <f>BK82</f>
        <v>0</v>
      </c>
    </row>
    <row r="82" spans="1:63" s="11" customFormat="1" ht="25.9" customHeight="1">
      <c r="A82" s="11"/>
      <c r="B82" s="196"/>
      <c r="C82" s="197"/>
      <c r="D82" s="198" t="s">
        <v>68</v>
      </c>
      <c r="E82" s="199" t="s">
        <v>184</v>
      </c>
      <c r="F82" s="199" t="s">
        <v>185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207" t="s">
        <v>77</v>
      </c>
      <c r="AT82" s="208" t="s">
        <v>68</v>
      </c>
      <c r="AU82" s="208" t="s">
        <v>69</v>
      </c>
      <c r="AY82" s="207" t="s">
        <v>119</v>
      </c>
      <c r="BK82" s="209">
        <f>BK83</f>
        <v>0</v>
      </c>
    </row>
    <row r="83" spans="1:63" s="11" customFormat="1" ht="22.8" customHeight="1">
      <c r="A83" s="11"/>
      <c r="B83" s="196"/>
      <c r="C83" s="197"/>
      <c r="D83" s="198" t="s">
        <v>68</v>
      </c>
      <c r="E83" s="239" t="s">
        <v>77</v>
      </c>
      <c r="F83" s="239" t="s">
        <v>186</v>
      </c>
      <c r="G83" s="197"/>
      <c r="H83" s="197"/>
      <c r="I83" s="200"/>
      <c r="J83" s="240">
        <f>BK83</f>
        <v>0</v>
      </c>
      <c r="K83" s="197"/>
      <c r="L83" s="202"/>
      <c r="M83" s="203"/>
      <c r="N83" s="204"/>
      <c r="O83" s="204"/>
      <c r="P83" s="205">
        <f>SUM(P84:P93)</f>
        <v>0</v>
      </c>
      <c r="Q83" s="204"/>
      <c r="R83" s="205">
        <f>SUM(R84:R93)</f>
        <v>0</v>
      </c>
      <c r="S83" s="204"/>
      <c r="T83" s="206">
        <f>SUM(T84:T93)</f>
        <v>0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R83" s="207" t="s">
        <v>77</v>
      </c>
      <c r="AT83" s="208" t="s">
        <v>68</v>
      </c>
      <c r="AU83" s="208" t="s">
        <v>77</v>
      </c>
      <c r="AY83" s="207" t="s">
        <v>119</v>
      </c>
      <c r="BK83" s="209">
        <f>SUM(BK84:BK93)</f>
        <v>0</v>
      </c>
    </row>
    <row r="84" spans="1:65" s="2" customFormat="1" ht="44.25" customHeight="1">
      <c r="A84" s="39"/>
      <c r="B84" s="40"/>
      <c r="C84" s="210" t="s">
        <v>77</v>
      </c>
      <c r="D84" s="210" t="s">
        <v>120</v>
      </c>
      <c r="E84" s="211" t="s">
        <v>326</v>
      </c>
      <c r="F84" s="212" t="s">
        <v>327</v>
      </c>
      <c r="G84" s="213" t="s">
        <v>189</v>
      </c>
      <c r="H84" s="214">
        <v>2301</v>
      </c>
      <c r="I84" s="215"/>
      <c r="J84" s="216">
        <f>ROUND(I84*H84,2)</f>
        <v>0</v>
      </c>
      <c r="K84" s="212" t="s">
        <v>190</v>
      </c>
      <c r="L84" s="45"/>
      <c r="M84" s="217" t="s">
        <v>19</v>
      </c>
      <c r="N84" s="218" t="s">
        <v>40</v>
      </c>
      <c r="O84" s="8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1" t="s">
        <v>125</v>
      </c>
      <c r="AT84" s="221" t="s">
        <v>120</v>
      </c>
      <c r="AU84" s="221" t="s">
        <v>83</v>
      </c>
      <c r="AY84" s="18" t="s">
        <v>119</v>
      </c>
      <c r="BE84" s="222">
        <f>IF(N84="základní",J84,0)</f>
        <v>0</v>
      </c>
      <c r="BF84" s="222">
        <f>IF(N84="snížená",J84,0)</f>
        <v>0</v>
      </c>
      <c r="BG84" s="222">
        <f>IF(N84="zákl. přenesená",J84,0)</f>
        <v>0</v>
      </c>
      <c r="BH84" s="222">
        <f>IF(N84="sníž. přenesená",J84,0)</f>
        <v>0</v>
      </c>
      <c r="BI84" s="222">
        <f>IF(N84="nulová",J84,0)</f>
        <v>0</v>
      </c>
      <c r="BJ84" s="18" t="s">
        <v>77</v>
      </c>
      <c r="BK84" s="222">
        <f>ROUND(I84*H84,2)</f>
        <v>0</v>
      </c>
      <c r="BL84" s="18" t="s">
        <v>125</v>
      </c>
      <c r="BM84" s="221" t="s">
        <v>328</v>
      </c>
    </row>
    <row r="85" spans="1:51" s="13" customFormat="1" ht="12">
      <c r="A85" s="13"/>
      <c r="B85" s="241"/>
      <c r="C85" s="242"/>
      <c r="D85" s="223" t="s">
        <v>192</v>
      </c>
      <c r="E85" s="243" t="s">
        <v>19</v>
      </c>
      <c r="F85" s="244" t="s">
        <v>329</v>
      </c>
      <c r="G85" s="242"/>
      <c r="H85" s="245">
        <v>2301</v>
      </c>
      <c r="I85" s="246"/>
      <c r="J85" s="242"/>
      <c r="K85" s="242"/>
      <c r="L85" s="247"/>
      <c r="M85" s="248"/>
      <c r="N85" s="249"/>
      <c r="O85" s="249"/>
      <c r="P85" s="249"/>
      <c r="Q85" s="249"/>
      <c r="R85" s="249"/>
      <c r="S85" s="249"/>
      <c r="T85" s="25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51" t="s">
        <v>192</v>
      </c>
      <c r="AU85" s="251" t="s">
        <v>83</v>
      </c>
      <c r="AV85" s="13" t="s">
        <v>83</v>
      </c>
      <c r="AW85" s="13" t="s">
        <v>31</v>
      </c>
      <c r="AX85" s="13" t="s">
        <v>77</v>
      </c>
      <c r="AY85" s="251" t="s">
        <v>119</v>
      </c>
    </row>
    <row r="86" spans="1:65" s="2" customFormat="1" ht="21.75" customHeight="1">
      <c r="A86" s="39"/>
      <c r="B86" s="40"/>
      <c r="C86" s="210" t="s">
        <v>83</v>
      </c>
      <c r="D86" s="210" t="s">
        <v>120</v>
      </c>
      <c r="E86" s="211" t="s">
        <v>330</v>
      </c>
      <c r="F86" s="212" t="s">
        <v>331</v>
      </c>
      <c r="G86" s="213" t="s">
        <v>332</v>
      </c>
      <c r="H86" s="214">
        <v>12</v>
      </c>
      <c r="I86" s="215"/>
      <c r="J86" s="216">
        <f>ROUND(I86*H86,2)</f>
        <v>0</v>
      </c>
      <c r="K86" s="212" t="s">
        <v>190</v>
      </c>
      <c r="L86" s="45"/>
      <c r="M86" s="217" t="s">
        <v>19</v>
      </c>
      <c r="N86" s="218" t="s">
        <v>40</v>
      </c>
      <c r="O86" s="85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1" t="s">
        <v>125</v>
      </c>
      <c r="AT86" s="221" t="s">
        <v>120</v>
      </c>
      <c r="AU86" s="221" t="s">
        <v>83</v>
      </c>
      <c r="AY86" s="18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18" t="s">
        <v>77</v>
      </c>
      <c r="BK86" s="222">
        <f>ROUND(I86*H86,2)</f>
        <v>0</v>
      </c>
      <c r="BL86" s="18" t="s">
        <v>125</v>
      </c>
      <c r="BM86" s="221" t="s">
        <v>333</v>
      </c>
    </row>
    <row r="87" spans="1:51" s="13" customFormat="1" ht="12">
      <c r="A87" s="13"/>
      <c r="B87" s="241"/>
      <c r="C87" s="242"/>
      <c r="D87" s="223" t="s">
        <v>192</v>
      </c>
      <c r="E87" s="243" t="s">
        <v>19</v>
      </c>
      <c r="F87" s="244" t="s">
        <v>334</v>
      </c>
      <c r="G87" s="242"/>
      <c r="H87" s="245">
        <v>12</v>
      </c>
      <c r="I87" s="246"/>
      <c r="J87" s="242"/>
      <c r="K87" s="242"/>
      <c r="L87" s="247"/>
      <c r="M87" s="248"/>
      <c r="N87" s="249"/>
      <c r="O87" s="249"/>
      <c r="P87" s="249"/>
      <c r="Q87" s="249"/>
      <c r="R87" s="249"/>
      <c r="S87" s="249"/>
      <c r="T87" s="25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51" t="s">
        <v>192</v>
      </c>
      <c r="AU87" s="251" t="s">
        <v>83</v>
      </c>
      <c r="AV87" s="13" t="s">
        <v>83</v>
      </c>
      <c r="AW87" s="13" t="s">
        <v>31</v>
      </c>
      <c r="AX87" s="13" t="s">
        <v>77</v>
      </c>
      <c r="AY87" s="251" t="s">
        <v>119</v>
      </c>
    </row>
    <row r="88" spans="1:65" s="2" customFormat="1" ht="21.75" customHeight="1">
      <c r="A88" s="39"/>
      <c r="B88" s="40"/>
      <c r="C88" s="210" t="s">
        <v>132</v>
      </c>
      <c r="D88" s="210" t="s">
        <v>120</v>
      </c>
      <c r="E88" s="211" t="s">
        <v>335</v>
      </c>
      <c r="F88" s="212" t="s">
        <v>336</v>
      </c>
      <c r="G88" s="213" t="s">
        <v>332</v>
      </c>
      <c r="H88" s="214">
        <v>10</v>
      </c>
      <c r="I88" s="215"/>
      <c r="J88" s="216">
        <f>ROUND(I88*H88,2)</f>
        <v>0</v>
      </c>
      <c r="K88" s="212" t="s">
        <v>190</v>
      </c>
      <c r="L88" s="45"/>
      <c r="M88" s="217" t="s">
        <v>19</v>
      </c>
      <c r="N88" s="218" t="s">
        <v>40</v>
      </c>
      <c r="O88" s="85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1" t="s">
        <v>125</v>
      </c>
      <c r="AT88" s="221" t="s">
        <v>120</v>
      </c>
      <c r="AU88" s="221" t="s">
        <v>83</v>
      </c>
      <c r="AY88" s="18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8" t="s">
        <v>77</v>
      </c>
      <c r="BK88" s="222">
        <f>ROUND(I88*H88,2)</f>
        <v>0</v>
      </c>
      <c r="BL88" s="18" t="s">
        <v>125</v>
      </c>
      <c r="BM88" s="221" t="s">
        <v>337</v>
      </c>
    </row>
    <row r="89" spans="1:51" s="13" customFormat="1" ht="12">
      <c r="A89" s="13"/>
      <c r="B89" s="241"/>
      <c r="C89" s="242"/>
      <c r="D89" s="223" t="s">
        <v>192</v>
      </c>
      <c r="E89" s="243" t="s">
        <v>19</v>
      </c>
      <c r="F89" s="244" t="s">
        <v>338</v>
      </c>
      <c r="G89" s="242"/>
      <c r="H89" s="245">
        <v>10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192</v>
      </c>
      <c r="AU89" s="251" t="s">
        <v>83</v>
      </c>
      <c r="AV89" s="13" t="s">
        <v>83</v>
      </c>
      <c r="AW89" s="13" t="s">
        <v>31</v>
      </c>
      <c r="AX89" s="13" t="s">
        <v>77</v>
      </c>
      <c r="AY89" s="251" t="s">
        <v>119</v>
      </c>
    </row>
    <row r="90" spans="1:65" s="2" customFormat="1" ht="33" customHeight="1">
      <c r="A90" s="39"/>
      <c r="B90" s="40"/>
      <c r="C90" s="210" t="s">
        <v>125</v>
      </c>
      <c r="D90" s="210" t="s">
        <v>120</v>
      </c>
      <c r="E90" s="211" t="s">
        <v>339</v>
      </c>
      <c r="F90" s="212" t="s">
        <v>340</v>
      </c>
      <c r="G90" s="213" t="s">
        <v>332</v>
      </c>
      <c r="H90" s="214">
        <v>12</v>
      </c>
      <c r="I90" s="215"/>
      <c r="J90" s="216">
        <f>ROUND(I90*H90,2)</f>
        <v>0</v>
      </c>
      <c r="K90" s="212" t="s">
        <v>190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125</v>
      </c>
      <c r="AT90" s="221" t="s">
        <v>120</v>
      </c>
      <c r="AU90" s="221" t="s">
        <v>83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125</v>
      </c>
      <c r="BM90" s="221" t="s">
        <v>341</v>
      </c>
    </row>
    <row r="91" spans="1:51" s="13" customFormat="1" ht="12">
      <c r="A91" s="13"/>
      <c r="B91" s="241"/>
      <c r="C91" s="242"/>
      <c r="D91" s="223" t="s">
        <v>192</v>
      </c>
      <c r="E91" s="243" t="s">
        <v>19</v>
      </c>
      <c r="F91" s="244" t="s">
        <v>334</v>
      </c>
      <c r="G91" s="242"/>
      <c r="H91" s="245">
        <v>12</v>
      </c>
      <c r="I91" s="246"/>
      <c r="J91" s="242"/>
      <c r="K91" s="242"/>
      <c r="L91" s="247"/>
      <c r="M91" s="248"/>
      <c r="N91" s="249"/>
      <c r="O91" s="249"/>
      <c r="P91" s="249"/>
      <c r="Q91" s="249"/>
      <c r="R91" s="249"/>
      <c r="S91" s="249"/>
      <c r="T91" s="25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1" t="s">
        <v>192</v>
      </c>
      <c r="AU91" s="251" t="s">
        <v>83</v>
      </c>
      <c r="AV91" s="13" t="s">
        <v>83</v>
      </c>
      <c r="AW91" s="13" t="s">
        <v>31</v>
      </c>
      <c r="AX91" s="13" t="s">
        <v>77</v>
      </c>
      <c r="AY91" s="251" t="s">
        <v>119</v>
      </c>
    </row>
    <row r="92" spans="1:65" s="2" customFormat="1" ht="33" customHeight="1">
      <c r="A92" s="39"/>
      <c r="B92" s="40"/>
      <c r="C92" s="210" t="s">
        <v>141</v>
      </c>
      <c r="D92" s="210" t="s">
        <v>120</v>
      </c>
      <c r="E92" s="211" t="s">
        <v>342</v>
      </c>
      <c r="F92" s="212" t="s">
        <v>343</v>
      </c>
      <c r="G92" s="213" t="s">
        <v>332</v>
      </c>
      <c r="H92" s="214">
        <v>10</v>
      </c>
      <c r="I92" s="215"/>
      <c r="J92" s="216">
        <f>ROUND(I92*H92,2)</f>
        <v>0</v>
      </c>
      <c r="K92" s="212" t="s">
        <v>190</v>
      </c>
      <c r="L92" s="45"/>
      <c r="M92" s="217" t="s">
        <v>19</v>
      </c>
      <c r="N92" s="218" t="s">
        <v>40</v>
      </c>
      <c r="O92" s="85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1" t="s">
        <v>125</v>
      </c>
      <c r="AT92" s="221" t="s">
        <v>120</v>
      </c>
      <c r="AU92" s="221" t="s">
        <v>83</v>
      </c>
      <c r="AY92" s="18" t="s">
        <v>119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8" t="s">
        <v>77</v>
      </c>
      <c r="BK92" s="222">
        <f>ROUND(I92*H92,2)</f>
        <v>0</v>
      </c>
      <c r="BL92" s="18" t="s">
        <v>125</v>
      </c>
      <c r="BM92" s="221" t="s">
        <v>344</v>
      </c>
    </row>
    <row r="93" spans="1:51" s="13" customFormat="1" ht="12">
      <c r="A93" s="13"/>
      <c r="B93" s="241"/>
      <c r="C93" s="242"/>
      <c r="D93" s="223" t="s">
        <v>192</v>
      </c>
      <c r="E93" s="243" t="s">
        <v>19</v>
      </c>
      <c r="F93" s="244" t="s">
        <v>338</v>
      </c>
      <c r="G93" s="242"/>
      <c r="H93" s="245">
        <v>10</v>
      </c>
      <c r="I93" s="246"/>
      <c r="J93" s="242"/>
      <c r="K93" s="242"/>
      <c r="L93" s="247"/>
      <c r="M93" s="263"/>
      <c r="N93" s="264"/>
      <c r="O93" s="264"/>
      <c r="P93" s="264"/>
      <c r="Q93" s="264"/>
      <c r="R93" s="264"/>
      <c r="S93" s="264"/>
      <c r="T93" s="26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192</v>
      </c>
      <c r="AU93" s="251" t="s">
        <v>83</v>
      </c>
      <c r="AV93" s="13" t="s">
        <v>83</v>
      </c>
      <c r="AW93" s="13" t="s">
        <v>31</v>
      </c>
      <c r="AX93" s="13" t="s">
        <v>77</v>
      </c>
      <c r="AY93" s="251" t="s">
        <v>119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167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345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ROUND(J85,2)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ROUND((SUM(BE85:BE116)),2)</f>
        <v>0</v>
      </c>
      <c r="G33" s="39"/>
      <c r="H33" s="39"/>
      <c r="I33" s="156">
        <v>0.21</v>
      </c>
      <c r="J33" s="155">
        <f>ROUND(((SUM(BE85:BE116))*I33),2)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ROUND((SUM(BF85:BF116)),2)</f>
        <v>0</v>
      </c>
      <c r="G34" s="39"/>
      <c r="H34" s="39"/>
      <c r="I34" s="156">
        <v>0.15</v>
      </c>
      <c r="J34" s="155">
        <f>ROUND(((SUM(BF85:BF116))*I34),2)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ROUND((SUM(BG85:BG116)),2)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ROUND((SUM(BH85:BH116)),2)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ROUND((SUM(BI85:BI116)),2)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170 - Provizorní trasa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178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179</v>
      </c>
      <c r="E61" s="235"/>
      <c r="F61" s="235"/>
      <c r="G61" s="235"/>
      <c r="H61" s="235"/>
      <c r="I61" s="236"/>
      <c r="J61" s="237">
        <f>J87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32"/>
      <c r="C62" s="233"/>
      <c r="D62" s="234" t="s">
        <v>180</v>
      </c>
      <c r="E62" s="235"/>
      <c r="F62" s="235"/>
      <c r="G62" s="235"/>
      <c r="H62" s="235"/>
      <c r="I62" s="236"/>
      <c r="J62" s="237">
        <f>J95</f>
        <v>0</v>
      </c>
      <c r="K62" s="233"/>
      <c r="L62" s="23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32"/>
      <c r="C63" s="233"/>
      <c r="D63" s="234" t="s">
        <v>182</v>
      </c>
      <c r="E63" s="235"/>
      <c r="F63" s="235"/>
      <c r="G63" s="235"/>
      <c r="H63" s="235"/>
      <c r="I63" s="236"/>
      <c r="J63" s="237">
        <f>J102</f>
        <v>0</v>
      </c>
      <c r="K63" s="233"/>
      <c r="L63" s="23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32"/>
      <c r="C64" s="233"/>
      <c r="D64" s="234" t="s">
        <v>183</v>
      </c>
      <c r="E64" s="235"/>
      <c r="F64" s="235"/>
      <c r="G64" s="235"/>
      <c r="H64" s="235"/>
      <c r="I64" s="236"/>
      <c r="J64" s="237">
        <f>J106</f>
        <v>0</v>
      </c>
      <c r="K64" s="233"/>
      <c r="L64" s="23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9" customFormat="1" ht="24.95" customHeight="1">
      <c r="A65" s="9"/>
      <c r="B65" s="177"/>
      <c r="C65" s="178"/>
      <c r="D65" s="179" t="s">
        <v>346</v>
      </c>
      <c r="E65" s="180"/>
      <c r="F65" s="180"/>
      <c r="G65" s="180"/>
      <c r="H65" s="180"/>
      <c r="I65" s="181"/>
      <c r="J65" s="182">
        <f>J110</f>
        <v>0</v>
      </c>
      <c r="K65" s="178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106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1" t="str">
        <f>E7</f>
        <v>Most ev. č. 235-004 Drahoňův Újezd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 170 - Provizorní trasa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141" t="s">
        <v>23</v>
      </c>
      <c r="J79" s="73" t="str">
        <f>IF(J12="","",J12)</f>
        <v>28. 1. 2020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141" t="s">
        <v>30</v>
      </c>
      <c r="J81" s="37" t="str">
        <f>E21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141" t="s">
        <v>32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0" customFormat="1" ht="29.25" customHeight="1">
      <c r="A84" s="184"/>
      <c r="B84" s="185"/>
      <c r="C84" s="186" t="s">
        <v>107</v>
      </c>
      <c r="D84" s="187" t="s">
        <v>54</v>
      </c>
      <c r="E84" s="187" t="s">
        <v>50</v>
      </c>
      <c r="F84" s="187" t="s">
        <v>51</v>
      </c>
      <c r="G84" s="187" t="s">
        <v>108</v>
      </c>
      <c r="H84" s="187" t="s">
        <v>109</v>
      </c>
      <c r="I84" s="188" t="s">
        <v>110</v>
      </c>
      <c r="J84" s="187" t="s">
        <v>104</v>
      </c>
      <c r="K84" s="189" t="s">
        <v>111</v>
      </c>
      <c r="L84" s="190"/>
      <c r="M84" s="93" t="s">
        <v>19</v>
      </c>
      <c r="N84" s="94" t="s">
        <v>39</v>
      </c>
      <c r="O84" s="94" t="s">
        <v>112</v>
      </c>
      <c r="P84" s="94" t="s">
        <v>113</v>
      </c>
      <c r="Q84" s="94" t="s">
        <v>114</v>
      </c>
      <c r="R84" s="94" t="s">
        <v>115</v>
      </c>
      <c r="S84" s="94" t="s">
        <v>116</v>
      </c>
      <c r="T84" s="95" t="s">
        <v>117</v>
      </c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63" s="2" customFormat="1" ht="22.8" customHeight="1">
      <c r="A85" s="39"/>
      <c r="B85" s="40"/>
      <c r="C85" s="100" t="s">
        <v>118</v>
      </c>
      <c r="D85" s="41"/>
      <c r="E85" s="41"/>
      <c r="F85" s="41"/>
      <c r="G85" s="41"/>
      <c r="H85" s="41"/>
      <c r="I85" s="137"/>
      <c r="J85" s="191">
        <f>BK85</f>
        <v>0</v>
      </c>
      <c r="K85" s="41"/>
      <c r="L85" s="45"/>
      <c r="M85" s="96"/>
      <c r="N85" s="192"/>
      <c r="O85" s="97"/>
      <c r="P85" s="193">
        <f>P86+P110</f>
        <v>0</v>
      </c>
      <c r="Q85" s="97"/>
      <c r="R85" s="193">
        <f>R86+R110</f>
        <v>526.518965</v>
      </c>
      <c r="S85" s="97"/>
      <c r="T85" s="194">
        <f>T86+T110</f>
        <v>265.225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68</v>
      </c>
      <c r="AU85" s="18" t="s">
        <v>79</v>
      </c>
      <c r="BK85" s="195">
        <f>BK86+BK110</f>
        <v>0</v>
      </c>
    </row>
    <row r="86" spans="1:63" s="11" customFormat="1" ht="25.9" customHeight="1">
      <c r="A86" s="11"/>
      <c r="B86" s="196"/>
      <c r="C86" s="197"/>
      <c r="D86" s="198" t="s">
        <v>68</v>
      </c>
      <c r="E86" s="199" t="s">
        <v>184</v>
      </c>
      <c r="F86" s="199" t="s">
        <v>185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P87+P95+P102+P106</f>
        <v>0</v>
      </c>
      <c r="Q86" s="204"/>
      <c r="R86" s="205">
        <f>R87+R95+R102+R106</f>
        <v>526.518965</v>
      </c>
      <c r="S86" s="204"/>
      <c r="T86" s="206">
        <f>T87+T95+T102+T106</f>
        <v>265.225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207" t="s">
        <v>77</v>
      </c>
      <c r="AT86" s="208" t="s">
        <v>68</v>
      </c>
      <c r="AU86" s="208" t="s">
        <v>69</v>
      </c>
      <c r="AY86" s="207" t="s">
        <v>119</v>
      </c>
      <c r="BK86" s="209">
        <f>BK87+BK95+BK102+BK106</f>
        <v>0</v>
      </c>
    </row>
    <row r="87" spans="1:63" s="11" customFormat="1" ht="22.8" customHeight="1">
      <c r="A87" s="11"/>
      <c r="B87" s="196"/>
      <c r="C87" s="197"/>
      <c r="D87" s="198" t="s">
        <v>68</v>
      </c>
      <c r="E87" s="239" t="s">
        <v>77</v>
      </c>
      <c r="F87" s="239" t="s">
        <v>186</v>
      </c>
      <c r="G87" s="197"/>
      <c r="H87" s="197"/>
      <c r="I87" s="200"/>
      <c r="J87" s="240">
        <f>BK87</f>
        <v>0</v>
      </c>
      <c r="K87" s="197"/>
      <c r="L87" s="202"/>
      <c r="M87" s="203"/>
      <c r="N87" s="204"/>
      <c r="O87" s="204"/>
      <c r="P87" s="205">
        <f>SUM(P88:P94)</f>
        <v>0</v>
      </c>
      <c r="Q87" s="204"/>
      <c r="R87" s="205">
        <f>SUM(R88:R94)</f>
        <v>0</v>
      </c>
      <c r="S87" s="204"/>
      <c r="T87" s="206">
        <f>SUM(T88:T94)</f>
        <v>265.225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07" t="s">
        <v>77</v>
      </c>
      <c r="AT87" s="208" t="s">
        <v>68</v>
      </c>
      <c r="AU87" s="208" t="s">
        <v>77</v>
      </c>
      <c r="AY87" s="207" t="s">
        <v>119</v>
      </c>
      <c r="BK87" s="209">
        <f>SUM(BK88:BK94)</f>
        <v>0</v>
      </c>
    </row>
    <row r="88" spans="1:65" s="2" customFormat="1" ht="33" customHeight="1">
      <c r="A88" s="39"/>
      <c r="B88" s="40"/>
      <c r="C88" s="210" t="s">
        <v>77</v>
      </c>
      <c r="D88" s="210" t="s">
        <v>120</v>
      </c>
      <c r="E88" s="211" t="s">
        <v>347</v>
      </c>
      <c r="F88" s="212" t="s">
        <v>348</v>
      </c>
      <c r="G88" s="213" t="s">
        <v>189</v>
      </c>
      <c r="H88" s="214">
        <v>515</v>
      </c>
      <c r="I88" s="215"/>
      <c r="J88" s="216">
        <f>ROUND(I88*H88,2)</f>
        <v>0</v>
      </c>
      <c r="K88" s="212" t="s">
        <v>190</v>
      </c>
      <c r="L88" s="45"/>
      <c r="M88" s="217" t="s">
        <v>19</v>
      </c>
      <c r="N88" s="218" t="s">
        <v>40</v>
      </c>
      <c r="O88" s="85"/>
      <c r="P88" s="219">
        <f>O88*H88</f>
        <v>0</v>
      </c>
      <c r="Q88" s="219">
        <v>0</v>
      </c>
      <c r="R88" s="219">
        <f>Q88*H88</f>
        <v>0</v>
      </c>
      <c r="S88" s="219">
        <v>0.355</v>
      </c>
      <c r="T88" s="220">
        <f>S88*H88</f>
        <v>182.825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1" t="s">
        <v>125</v>
      </c>
      <c r="AT88" s="221" t="s">
        <v>120</v>
      </c>
      <c r="AU88" s="221" t="s">
        <v>83</v>
      </c>
      <c r="AY88" s="18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8" t="s">
        <v>77</v>
      </c>
      <c r="BK88" s="222">
        <f>ROUND(I88*H88,2)</f>
        <v>0</v>
      </c>
      <c r="BL88" s="18" t="s">
        <v>125</v>
      </c>
      <c r="BM88" s="221" t="s">
        <v>349</v>
      </c>
    </row>
    <row r="89" spans="1:51" s="13" customFormat="1" ht="12">
      <c r="A89" s="13"/>
      <c r="B89" s="241"/>
      <c r="C89" s="242"/>
      <c r="D89" s="223" t="s">
        <v>192</v>
      </c>
      <c r="E89" s="243" t="s">
        <v>19</v>
      </c>
      <c r="F89" s="244" t="s">
        <v>350</v>
      </c>
      <c r="G89" s="242"/>
      <c r="H89" s="245">
        <v>515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192</v>
      </c>
      <c r="AU89" s="251" t="s">
        <v>83</v>
      </c>
      <c r="AV89" s="13" t="s">
        <v>83</v>
      </c>
      <c r="AW89" s="13" t="s">
        <v>31</v>
      </c>
      <c r="AX89" s="13" t="s">
        <v>77</v>
      </c>
      <c r="AY89" s="251" t="s">
        <v>119</v>
      </c>
    </row>
    <row r="90" spans="1:65" s="2" customFormat="1" ht="33" customHeight="1">
      <c r="A90" s="39"/>
      <c r="B90" s="40"/>
      <c r="C90" s="210" t="s">
        <v>83</v>
      </c>
      <c r="D90" s="210" t="s">
        <v>120</v>
      </c>
      <c r="E90" s="211" t="s">
        <v>351</v>
      </c>
      <c r="F90" s="212" t="s">
        <v>352</v>
      </c>
      <c r="G90" s="213" t="s">
        <v>218</v>
      </c>
      <c r="H90" s="214">
        <v>51.5</v>
      </c>
      <c r="I90" s="215"/>
      <c r="J90" s="216">
        <f>ROUND(I90*H90,2)</f>
        <v>0</v>
      </c>
      <c r="K90" s="212" t="s">
        <v>190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0</v>
      </c>
      <c r="R90" s="219">
        <f>Q90*H90</f>
        <v>0</v>
      </c>
      <c r="S90" s="219">
        <v>1.6</v>
      </c>
      <c r="T90" s="220">
        <f>S90*H90</f>
        <v>82.4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125</v>
      </c>
      <c r="AT90" s="221" t="s">
        <v>120</v>
      </c>
      <c r="AU90" s="221" t="s">
        <v>83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125</v>
      </c>
      <c r="BM90" s="221" t="s">
        <v>353</v>
      </c>
    </row>
    <row r="91" spans="1:51" s="13" customFormat="1" ht="12">
      <c r="A91" s="13"/>
      <c r="B91" s="241"/>
      <c r="C91" s="242"/>
      <c r="D91" s="223" t="s">
        <v>192</v>
      </c>
      <c r="E91" s="243" t="s">
        <v>19</v>
      </c>
      <c r="F91" s="244" t="s">
        <v>354</v>
      </c>
      <c r="G91" s="242"/>
      <c r="H91" s="245">
        <v>51.5</v>
      </c>
      <c r="I91" s="246"/>
      <c r="J91" s="242"/>
      <c r="K91" s="242"/>
      <c r="L91" s="247"/>
      <c r="M91" s="248"/>
      <c r="N91" s="249"/>
      <c r="O91" s="249"/>
      <c r="P91" s="249"/>
      <c r="Q91" s="249"/>
      <c r="R91" s="249"/>
      <c r="S91" s="249"/>
      <c r="T91" s="25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51" t="s">
        <v>192</v>
      </c>
      <c r="AU91" s="251" t="s">
        <v>83</v>
      </c>
      <c r="AV91" s="13" t="s">
        <v>83</v>
      </c>
      <c r="AW91" s="13" t="s">
        <v>31</v>
      </c>
      <c r="AX91" s="13" t="s">
        <v>77</v>
      </c>
      <c r="AY91" s="251" t="s">
        <v>119</v>
      </c>
    </row>
    <row r="92" spans="1:65" s="2" customFormat="1" ht="21.75" customHeight="1">
      <c r="A92" s="39"/>
      <c r="B92" s="40"/>
      <c r="C92" s="210" t="s">
        <v>132</v>
      </c>
      <c r="D92" s="210" t="s">
        <v>120</v>
      </c>
      <c r="E92" s="211" t="s">
        <v>355</v>
      </c>
      <c r="F92" s="212" t="s">
        <v>356</v>
      </c>
      <c r="G92" s="213" t="s">
        <v>189</v>
      </c>
      <c r="H92" s="214">
        <v>166</v>
      </c>
      <c r="I92" s="215"/>
      <c r="J92" s="216">
        <f>ROUND(I92*H92,2)</f>
        <v>0</v>
      </c>
      <c r="K92" s="212" t="s">
        <v>190</v>
      </c>
      <c r="L92" s="45"/>
      <c r="M92" s="217" t="s">
        <v>19</v>
      </c>
      <c r="N92" s="218" t="s">
        <v>40</v>
      </c>
      <c r="O92" s="85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1" t="s">
        <v>125</v>
      </c>
      <c r="AT92" s="221" t="s">
        <v>120</v>
      </c>
      <c r="AU92" s="221" t="s">
        <v>83</v>
      </c>
      <c r="AY92" s="18" t="s">
        <v>119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8" t="s">
        <v>77</v>
      </c>
      <c r="BK92" s="222">
        <f>ROUND(I92*H92,2)</f>
        <v>0</v>
      </c>
      <c r="BL92" s="18" t="s">
        <v>125</v>
      </c>
      <c r="BM92" s="221" t="s">
        <v>357</v>
      </c>
    </row>
    <row r="93" spans="1:65" s="2" customFormat="1" ht="55.5" customHeight="1">
      <c r="A93" s="39"/>
      <c r="B93" s="40"/>
      <c r="C93" s="210" t="s">
        <v>125</v>
      </c>
      <c r="D93" s="210" t="s">
        <v>120</v>
      </c>
      <c r="E93" s="211" t="s">
        <v>358</v>
      </c>
      <c r="F93" s="212" t="s">
        <v>359</v>
      </c>
      <c r="G93" s="213" t="s">
        <v>218</v>
      </c>
      <c r="H93" s="214">
        <v>1375</v>
      </c>
      <c r="I93" s="215"/>
      <c r="J93" s="216">
        <f>ROUND(I93*H93,2)</f>
        <v>0</v>
      </c>
      <c r="K93" s="212" t="s">
        <v>207</v>
      </c>
      <c r="L93" s="45"/>
      <c r="M93" s="217" t="s">
        <v>19</v>
      </c>
      <c r="N93" s="218" t="s">
        <v>40</v>
      </c>
      <c r="O93" s="85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1" t="s">
        <v>125</v>
      </c>
      <c r="AT93" s="221" t="s">
        <v>120</v>
      </c>
      <c r="AU93" s="221" t="s">
        <v>83</v>
      </c>
      <c r="AY93" s="18" t="s">
        <v>119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8" t="s">
        <v>77</v>
      </c>
      <c r="BK93" s="222">
        <f>ROUND(I93*H93,2)</f>
        <v>0</v>
      </c>
      <c r="BL93" s="18" t="s">
        <v>125</v>
      </c>
      <c r="BM93" s="221" t="s">
        <v>360</v>
      </c>
    </row>
    <row r="94" spans="1:51" s="13" customFormat="1" ht="12">
      <c r="A94" s="13"/>
      <c r="B94" s="241"/>
      <c r="C94" s="242"/>
      <c r="D94" s="223" t="s">
        <v>192</v>
      </c>
      <c r="E94" s="243" t="s">
        <v>19</v>
      </c>
      <c r="F94" s="244" t="s">
        <v>361</v>
      </c>
      <c r="G94" s="242"/>
      <c r="H94" s="245">
        <v>1375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1" t="s">
        <v>192</v>
      </c>
      <c r="AU94" s="251" t="s">
        <v>83</v>
      </c>
      <c r="AV94" s="13" t="s">
        <v>83</v>
      </c>
      <c r="AW94" s="13" t="s">
        <v>31</v>
      </c>
      <c r="AX94" s="13" t="s">
        <v>77</v>
      </c>
      <c r="AY94" s="251" t="s">
        <v>119</v>
      </c>
    </row>
    <row r="95" spans="1:63" s="11" customFormat="1" ht="22.8" customHeight="1">
      <c r="A95" s="11"/>
      <c r="B95" s="196"/>
      <c r="C95" s="197"/>
      <c r="D95" s="198" t="s">
        <v>68</v>
      </c>
      <c r="E95" s="239" t="s">
        <v>83</v>
      </c>
      <c r="F95" s="239" t="s">
        <v>253</v>
      </c>
      <c r="G95" s="197"/>
      <c r="H95" s="197"/>
      <c r="I95" s="200"/>
      <c r="J95" s="240">
        <f>BK95</f>
        <v>0</v>
      </c>
      <c r="K95" s="197"/>
      <c r="L95" s="202"/>
      <c r="M95" s="203"/>
      <c r="N95" s="204"/>
      <c r="O95" s="204"/>
      <c r="P95" s="205">
        <f>SUM(P96:P101)</f>
        <v>0</v>
      </c>
      <c r="Q95" s="204"/>
      <c r="R95" s="205">
        <f>SUM(R96:R101)</f>
        <v>526.518965</v>
      </c>
      <c r="S95" s="204"/>
      <c r="T95" s="206">
        <f>SUM(T96:T101)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7" t="s">
        <v>77</v>
      </c>
      <c r="AT95" s="208" t="s">
        <v>68</v>
      </c>
      <c r="AU95" s="208" t="s">
        <v>77</v>
      </c>
      <c r="AY95" s="207" t="s">
        <v>119</v>
      </c>
      <c r="BK95" s="209">
        <f>SUM(BK96:BK101)</f>
        <v>0</v>
      </c>
    </row>
    <row r="96" spans="1:65" s="2" customFormat="1" ht="21.75" customHeight="1">
      <c r="A96" s="39"/>
      <c r="B96" s="40"/>
      <c r="C96" s="210" t="s">
        <v>141</v>
      </c>
      <c r="D96" s="210" t="s">
        <v>120</v>
      </c>
      <c r="E96" s="211" t="s">
        <v>362</v>
      </c>
      <c r="F96" s="212" t="s">
        <v>363</v>
      </c>
      <c r="G96" s="213" t="s">
        <v>218</v>
      </c>
      <c r="H96" s="214">
        <v>51.5</v>
      </c>
      <c r="I96" s="215"/>
      <c r="J96" s="216">
        <f>ROUND(I96*H96,2)</f>
        <v>0</v>
      </c>
      <c r="K96" s="212" t="s">
        <v>190</v>
      </c>
      <c r="L96" s="45"/>
      <c r="M96" s="217" t="s">
        <v>19</v>
      </c>
      <c r="N96" s="218" t="s">
        <v>40</v>
      </c>
      <c r="O96" s="85"/>
      <c r="P96" s="219">
        <f>O96*H96</f>
        <v>0</v>
      </c>
      <c r="Q96" s="219">
        <v>1.93125</v>
      </c>
      <c r="R96" s="219">
        <f>Q96*H96</f>
        <v>99.459375</v>
      </c>
      <c r="S96" s="219">
        <v>0</v>
      </c>
      <c r="T96" s="22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1" t="s">
        <v>125</v>
      </c>
      <c r="AT96" s="221" t="s">
        <v>120</v>
      </c>
      <c r="AU96" s="221" t="s">
        <v>83</v>
      </c>
      <c r="AY96" s="18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8" t="s">
        <v>77</v>
      </c>
      <c r="BK96" s="222">
        <f>ROUND(I96*H96,2)</f>
        <v>0</v>
      </c>
      <c r="BL96" s="18" t="s">
        <v>125</v>
      </c>
      <c r="BM96" s="221" t="s">
        <v>364</v>
      </c>
    </row>
    <row r="97" spans="1:51" s="13" customFormat="1" ht="12">
      <c r="A97" s="13"/>
      <c r="B97" s="241"/>
      <c r="C97" s="242"/>
      <c r="D97" s="223" t="s">
        <v>192</v>
      </c>
      <c r="E97" s="243" t="s">
        <v>19</v>
      </c>
      <c r="F97" s="244" t="s">
        <v>354</v>
      </c>
      <c r="G97" s="242"/>
      <c r="H97" s="245">
        <v>51.5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1" t="s">
        <v>192</v>
      </c>
      <c r="AU97" s="251" t="s">
        <v>83</v>
      </c>
      <c r="AV97" s="13" t="s">
        <v>83</v>
      </c>
      <c r="AW97" s="13" t="s">
        <v>31</v>
      </c>
      <c r="AX97" s="13" t="s">
        <v>77</v>
      </c>
      <c r="AY97" s="251" t="s">
        <v>119</v>
      </c>
    </row>
    <row r="98" spans="1:65" s="2" customFormat="1" ht="21.75" customHeight="1">
      <c r="A98" s="39"/>
      <c r="B98" s="40"/>
      <c r="C98" s="210" t="s">
        <v>146</v>
      </c>
      <c r="D98" s="210" t="s">
        <v>120</v>
      </c>
      <c r="E98" s="211" t="s">
        <v>365</v>
      </c>
      <c r="F98" s="212" t="s">
        <v>366</v>
      </c>
      <c r="G98" s="213" t="s">
        <v>189</v>
      </c>
      <c r="H98" s="214">
        <v>905</v>
      </c>
      <c r="I98" s="215"/>
      <c r="J98" s="216">
        <f>ROUND(I98*H98,2)</f>
        <v>0</v>
      </c>
      <c r="K98" s="212" t="s">
        <v>190</v>
      </c>
      <c r="L98" s="45"/>
      <c r="M98" s="217" t="s">
        <v>19</v>
      </c>
      <c r="N98" s="218" t="s">
        <v>40</v>
      </c>
      <c r="O98" s="85"/>
      <c r="P98" s="219">
        <f>O98*H98</f>
        <v>0</v>
      </c>
      <c r="Q98" s="219">
        <v>0.108</v>
      </c>
      <c r="R98" s="219">
        <f>Q98*H98</f>
        <v>97.74</v>
      </c>
      <c r="S98" s="219">
        <v>0</v>
      </c>
      <c r="T98" s="22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1" t="s">
        <v>125</v>
      </c>
      <c r="AT98" s="221" t="s">
        <v>120</v>
      </c>
      <c r="AU98" s="221" t="s">
        <v>83</v>
      </c>
      <c r="AY98" s="18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8" t="s">
        <v>77</v>
      </c>
      <c r="BK98" s="222">
        <f>ROUND(I98*H98,2)</f>
        <v>0</v>
      </c>
      <c r="BL98" s="18" t="s">
        <v>125</v>
      </c>
      <c r="BM98" s="221" t="s">
        <v>367</v>
      </c>
    </row>
    <row r="99" spans="1:51" s="13" customFormat="1" ht="12">
      <c r="A99" s="13"/>
      <c r="B99" s="241"/>
      <c r="C99" s="242"/>
      <c r="D99" s="223" t="s">
        <v>192</v>
      </c>
      <c r="E99" s="243" t="s">
        <v>19</v>
      </c>
      <c r="F99" s="244" t="s">
        <v>368</v>
      </c>
      <c r="G99" s="242"/>
      <c r="H99" s="245">
        <v>905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192</v>
      </c>
      <c r="AU99" s="251" t="s">
        <v>83</v>
      </c>
      <c r="AV99" s="13" t="s">
        <v>83</v>
      </c>
      <c r="AW99" s="13" t="s">
        <v>31</v>
      </c>
      <c r="AX99" s="13" t="s">
        <v>77</v>
      </c>
      <c r="AY99" s="251" t="s">
        <v>119</v>
      </c>
    </row>
    <row r="100" spans="1:65" s="2" customFormat="1" ht="16.5" customHeight="1">
      <c r="A100" s="39"/>
      <c r="B100" s="40"/>
      <c r="C100" s="266" t="s">
        <v>151</v>
      </c>
      <c r="D100" s="266" t="s">
        <v>369</v>
      </c>
      <c r="E100" s="267" t="s">
        <v>370</v>
      </c>
      <c r="F100" s="268" t="s">
        <v>371</v>
      </c>
      <c r="G100" s="269" t="s">
        <v>332</v>
      </c>
      <c r="H100" s="270">
        <v>251.389</v>
      </c>
      <c r="I100" s="271"/>
      <c r="J100" s="272">
        <f>ROUND(I100*H100,2)</f>
        <v>0</v>
      </c>
      <c r="K100" s="268" t="s">
        <v>190</v>
      </c>
      <c r="L100" s="273"/>
      <c r="M100" s="274" t="s">
        <v>19</v>
      </c>
      <c r="N100" s="275" t="s">
        <v>40</v>
      </c>
      <c r="O100" s="85"/>
      <c r="P100" s="219">
        <f>O100*H100</f>
        <v>0</v>
      </c>
      <c r="Q100" s="219">
        <v>1.31</v>
      </c>
      <c r="R100" s="219">
        <f>Q100*H100</f>
        <v>329.31959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155</v>
      </c>
      <c r="AT100" s="221" t="s">
        <v>369</v>
      </c>
      <c r="AU100" s="221" t="s">
        <v>83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125</v>
      </c>
      <c r="BM100" s="221" t="s">
        <v>372</v>
      </c>
    </row>
    <row r="101" spans="1:51" s="13" customFormat="1" ht="12">
      <c r="A101" s="13"/>
      <c r="B101" s="241"/>
      <c r="C101" s="242"/>
      <c r="D101" s="223" t="s">
        <v>192</v>
      </c>
      <c r="E101" s="243" t="s">
        <v>19</v>
      </c>
      <c r="F101" s="244" t="s">
        <v>373</v>
      </c>
      <c r="G101" s="242"/>
      <c r="H101" s="245">
        <v>251.389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192</v>
      </c>
      <c r="AU101" s="251" t="s">
        <v>83</v>
      </c>
      <c r="AV101" s="13" t="s">
        <v>83</v>
      </c>
      <c r="AW101" s="13" t="s">
        <v>31</v>
      </c>
      <c r="AX101" s="13" t="s">
        <v>77</v>
      </c>
      <c r="AY101" s="251" t="s">
        <v>119</v>
      </c>
    </row>
    <row r="102" spans="1:63" s="11" customFormat="1" ht="22.8" customHeight="1">
      <c r="A102" s="11"/>
      <c r="B102" s="196"/>
      <c r="C102" s="197"/>
      <c r="D102" s="198" t="s">
        <v>68</v>
      </c>
      <c r="E102" s="239" t="s">
        <v>288</v>
      </c>
      <c r="F102" s="239" t="s">
        <v>289</v>
      </c>
      <c r="G102" s="197"/>
      <c r="H102" s="197"/>
      <c r="I102" s="200"/>
      <c r="J102" s="240">
        <f>BK102</f>
        <v>0</v>
      </c>
      <c r="K102" s="197"/>
      <c r="L102" s="202"/>
      <c r="M102" s="203"/>
      <c r="N102" s="204"/>
      <c r="O102" s="204"/>
      <c r="P102" s="205">
        <f>SUM(P103:P105)</f>
        <v>0</v>
      </c>
      <c r="Q102" s="204"/>
      <c r="R102" s="205">
        <f>SUM(R103:R105)</f>
        <v>0</v>
      </c>
      <c r="S102" s="204"/>
      <c r="T102" s="206">
        <f>SUM(T103:T105)</f>
        <v>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R102" s="207" t="s">
        <v>77</v>
      </c>
      <c r="AT102" s="208" t="s">
        <v>68</v>
      </c>
      <c r="AU102" s="208" t="s">
        <v>77</v>
      </c>
      <c r="AY102" s="207" t="s">
        <v>119</v>
      </c>
      <c r="BK102" s="209">
        <f>SUM(BK103:BK105)</f>
        <v>0</v>
      </c>
    </row>
    <row r="103" spans="1:65" s="2" customFormat="1" ht="33" customHeight="1">
      <c r="A103" s="39"/>
      <c r="B103" s="40"/>
      <c r="C103" s="210" t="s">
        <v>155</v>
      </c>
      <c r="D103" s="210" t="s">
        <v>120</v>
      </c>
      <c r="E103" s="211" t="s">
        <v>295</v>
      </c>
      <c r="F103" s="212" t="s">
        <v>296</v>
      </c>
      <c r="G103" s="213" t="s">
        <v>237</v>
      </c>
      <c r="H103" s="214">
        <v>265.225</v>
      </c>
      <c r="I103" s="215"/>
      <c r="J103" s="216">
        <f>ROUND(I103*H103,2)</f>
        <v>0</v>
      </c>
      <c r="K103" s="212" t="s">
        <v>190</v>
      </c>
      <c r="L103" s="45"/>
      <c r="M103" s="217" t="s">
        <v>19</v>
      </c>
      <c r="N103" s="218" t="s">
        <v>40</v>
      </c>
      <c r="O103" s="85"/>
      <c r="P103" s="219">
        <f>O103*H103</f>
        <v>0</v>
      </c>
      <c r="Q103" s="219">
        <v>0</v>
      </c>
      <c r="R103" s="219">
        <f>Q103*H103</f>
        <v>0</v>
      </c>
      <c r="S103" s="219">
        <v>0</v>
      </c>
      <c r="T103" s="220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1" t="s">
        <v>125</v>
      </c>
      <c r="AT103" s="221" t="s">
        <v>120</v>
      </c>
      <c r="AU103" s="221" t="s">
        <v>83</v>
      </c>
      <c r="AY103" s="18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8" t="s">
        <v>77</v>
      </c>
      <c r="BK103" s="222">
        <f>ROUND(I103*H103,2)</f>
        <v>0</v>
      </c>
      <c r="BL103" s="18" t="s">
        <v>125</v>
      </c>
      <c r="BM103" s="221" t="s">
        <v>374</v>
      </c>
    </row>
    <row r="104" spans="1:65" s="2" customFormat="1" ht="33" customHeight="1">
      <c r="A104" s="39"/>
      <c r="B104" s="40"/>
      <c r="C104" s="210" t="s">
        <v>160</v>
      </c>
      <c r="D104" s="210" t="s">
        <v>120</v>
      </c>
      <c r="E104" s="211" t="s">
        <v>299</v>
      </c>
      <c r="F104" s="212" t="s">
        <v>300</v>
      </c>
      <c r="G104" s="213" t="s">
        <v>237</v>
      </c>
      <c r="H104" s="214">
        <v>5039.275</v>
      </c>
      <c r="I104" s="215"/>
      <c r="J104" s="216">
        <f>ROUND(I104*H104,2)</f>
        <v>0</v>
      </c>
      <c r="K104" s="212" t="s">
        <v>190</v>
      </c>
      <c r="L104" s="45"/>
      <c r="M104" s="217" t="s">
        <v>19</v>
      </c>
      <c r="N104" s="218" t="s">
        <v>40</v>
      </c>
      <c r="O104" s="85"/>
      <c r="P104" s="219">
        <f>O104*H104</f>
        <v>0</v>
      </c>
      <c r="Q104" s="219">
        <v>0</v>
      </c>
      <c r="R104" s="219">
        <f>Q104*H104</f>
        <v>0</v>
      </c>
      <c r="S104" s="219">
        <v>0</v>
      </c>
      <c r="T104" s="220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1" t="s">
        <v>125</v>
      </c>
      <c r="AT104" s="221" t="s">
        <v>120</v>
      </c>
      <c r="AU104" s="221" t="s">
        <v>83</v>
      </c>
      <c r="AY104" s="18" t="s">
        <v>119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8" t="s">
        <v>77</v>
      </c>
      <c r="BK104" s="222">
        <f>ROUND(I104*H104,2)</f>
        <v>0</v>
      </c>
      <c r="BL104" s="18" t="s">
        <v>125</v>
      </c>
      <c r="BM104" s="221" t="s">
        <v>375</v>
      </c>
    </row>
    <row r="105" spans="1:51" s="13" customFormat="1" ht="12">
      <c r="A105" s="13"/>
      <c r="B105" s="241"/>
      <c r="C105" s="242"/>
      <c r="D105" s="223" t="s">
        <v>192</v>
      </c>
      <c r="E105" s="242"/>
      <c r="F105" s="244" t="s">
        <v>376</v>
      </c>
      <c r="G105" s="242"/>
      <c r="H105" s="245">
        <v>5039.275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192</v>
      </c>
      <c r="AU105" s="251" t="s">
        <v>83</v>
      </c>
      <c r="AV105" s="13" t="s">
        <v>83</v>
      </c>
      <c r="AW105" s="13" t="s">
        <v>4</v>
      </c>
      <c r="AX105" s="13" t="s">
        <v>77</v>
      </c>
      <c r="AY105" s="251" t="s">
        <v>119</v>
      </c>
    </row>
    <row r="106" spans="1:63" s="11" customFormat="1" ht="22.8" customHeight="1">
      <c r="A106" s="11"/>
      <c r="B106" s="196"/>
      <c r="C106" s="197"/>
      <c r="D106" s="198" t="s">
        <v>68</v>
      </c>
      <c r="E106" s="239" t="s">
        <v>311</v>
      </c>
      <c r="F106" s="239" t="s">
        <v>312</v>
      </c>
      <c r="G106" s="197"/>
      <c r="H106" s="197"/>
      <c r="I106" s="200"/>
      <c r="J106" s="240">
        <f>BK106</f>
        <v>0</v>
      </c>
      <c r="K106" s="197"/>
      <c r="L106" s="202"/>
      <c r="M106" s="203"/>
      <c r="N106" s="204"/>
      <c r="O106" s="204"/>
      <c r="P106" s="205">
        <f>SUM(P107:P109)</f>
        <v>0</v>
      </c>
      <c r="Q106" s="204"/>
      <c r="R106" s="205">
        <f>SUM(R107:R109)</f>
        <v>0</v>
      </c>
      <c r="S106" s="204"/>
      <c r="T106" s="206">
        <f>SUM(T107:T109)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7" t="s">
        <v>77</v>
      </c>
      <c r="AT106" s="208" t="s">
        <v>68</v>
      </c>
      <c r="AU106" s="208" t="s">
        <v>77</v>
      </c>
      <c r="AY106" s="207" t="s">
        <v>119</v>
      </c>
      <c r="BK106" s="209">
        <f>SUM(BK107:BK109)</f>
        <v>0</v>
      </c>
    </row>
    <row r="107" spans="1:65" s="2" customFormat="1" ht="44.25" customHeight="1">
      <c r="A107" s="39"/>
      <c r="B107" s="40"/>
      <c r="C107" s="210" t="s">
        <v>164</v>
      </c>
      <c r="D107" s="210" t="s">
        <v>120</v>
      </c>
      <c r="E107" s="211" t="s">
        <v>377</v>
      </c>
      <c r="F107" s="212" t="s">
        <v>378</v>
      </c>
      <c r="G107" s="213" t="s">
        <v>237</v>
      </c>
      <c r="H107" s="214">
        <v>526.519</v>
      </c>
      <c r="I107" s="215"/>
      <c r="J107" s="216">
        <f>ROUND(I107*H107,2)</f>
        <v>0</v>
      </c>
      <c r="K107" s="212" t="s">
        <v>190</v>
      </c>
      <c r="L107" s="45"/>
      <c r="M107" s="217" t="s">
        <v>19</v>
      </c>
      <c r="N107" s="218" t="s">
        <v>40</v>
      </c>
      <c r="O107" s="85"/>
      <c r="P107" s="219">
        <f>O107*H107</f>
        <v>0</v>
      </c>
      <c r="Q107" s="219">
        <v>0</v>
      </c>
      <c r="R107" s="219">
        <f>Q107*H107</f>
        <v>0</v>
      </c>
      <c r="S107" s="219">
        <v>0</v>
      </c>
      <c r="T107" s="22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1" t="s">
        <v>125</v>
      </c>
      <c r="AT107" s="221" t="s">
        <v>120</v>
      </c>
      <c r="AU107" s="221" t="s">
        <v>83</v>
      </c>
      <c r="AY107" s="18" t="s">
        <v>119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18" t="s">
        <v>77</v>
      </c>
      <c r="BK107" s="222">
        <f>ROUND(I107*H107,2)</f>
        <v>0</v>
      </c>
      <c r="BL107" s="18" t="s">
        <v>125</v>
      </c>
      <c r="BM107" s="221" t="s">
        <v>379</v>
      </c>
    </row>
    <row r="108" spans="1:65" s="2" customFormat="1" ht="55.5" customHeight="1">
      <c r="A108" s="39"/>
      <c r="B108" s="40"/>
      <c r="C108" s="210" t="s">
        <v>169</v>
      </c>
      <c r="D108" s="210" t="s">
        <v>120</v>
      </c>
      <c r="E108" s="211" t="s">
        <v>380</v>
      </c>
      <c r="F108" s="212" t="s">
        <v>381</v>
      </c>
      <c r="G108" s="213" t="s">
        <v>237</v>
      </c>
      <c r="H108" s="214">
        <v>526.519</v>
      </c>
      <c r="I108" s="215"/>
      <c r="J108" s="216">
        <f>ROUND(I108*H108,2)</f>
        <v>0</v>
      </c>
      <c r="K108" s="212" t="s">
        <v>190</v>
      </c>
      <c r="L108" s="45"/>
      <c r="M108" s="217" t="s">
        <v>19</v>
      </c>
      <c r="N108" s="218" t="s">
        <v>40</v>
      </c>
      <c r="O108" s="85"/>
      <c r="P108" s="219">
        <f>O108*H108</f>
        <v>0</v>
      </c>
      <c r="Q108" s="219">
        <v>0</v>
      </c>
      <c r="R108" s="219">
        <f>Q108*H108</f>
        <v>0</v>
      </c>
      <c r="S108" s="219">
        <v>0</v>
      </c>
      <c r="T108" s="22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1" t="s">
        <v>125</v>
      </c>
      <c r="AT108" s="221" t="s">
        <v>120</v>
      </c>
      <c r="AU108" s="221" t="s">
        <v>83</v>
      </c>
      <c r="AY108" s="18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8" t="s">
        <v>77</v>
      </c>
      <c r="BK108" s="222">
        <f>ROUND(I108*H108,2)</f>
        <v>0</v>
      </c>
      <c r="BL108" s="18" t="s">
        <v>125</v>
      </c>
      <c r="BM108" s="221" t="s">
        <v>382</v>
      </c>
    </row>
    <row r="109" spans="1:65" s="2" customFormat="1" ht="55.5" customHeight="1">
      <c r="A109" s="39"/>
      <c r="B109" s="40"/>
      <c r="C109" s="210" t="s">
        <v>173</v>
      </c>
      <c r="D109" s="210" t="s">
        <v>120</v>
      </c>
      <c r="E109" s="211" t="s">
        <v>383</v>
      </c>
      <c r="F109" s="212" t="s">
        <v>384</v>
      </c>
      <c r="G109" s="213" t="s">
        <v>237</v>
      </c>
      <c r="H109" s="214">
        <v>526.519</v>
      </c>
      <c r="I109" s="215"/>
      <c r="J109" s="216">
        <f>ROUND(I109*H109,2)</f>
        <v>0</v>
      </c>
      <c r="K109" s="212" t="s">
        <v>190</v>
      </c>
      <c r="L109" s="45"/>
      <c r="M109" s="217" t="s">
        <v>19</v>
      </c>
      <c r="N109" s="218" t="s">
        <v>40</v>
      </c>
      <c r="O109" s="85"/>
      <c r="P109" s="219">
        <f>O109*H109</f>
        <v>0</v>
      </c>
      <c r="Q109" s="219">
        <v>0</v>
      </c>
      <c r="R109" s="219">
        <f>Q109*H109</f>
        <v>0</v>
      </c>
      <c r="S109" s="219">
        <v>0</v>
      </c>
      <c r="T109" s="220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1" t="s">
        <v>125</v>
      </c>
      <c r="AT109" s="221" t="s">
        <v>120</v>
      </c>
      <c r="AU109" s="221" t="s">
        <v>83</v>
      </c>
      <c r="AY109" s="18" t="s">
        <v>119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18" t="s">
        <v>77</v>
      </c>
      <c r="BK109" s="222">
        <f>ROUND(I109*H109,2)</f>
        <v>0</v>
      </c>
      <c r="BL109" s="18" t="s">
        <v>125</v>
      </c>
      <c r="BM109" s="221" t="s">
        <v>385</v>
      </c>
    </row>
    <row r="110" spans="1:63" s="11" customFormat="1" ht="25.9" customHeight="1">
      <c r="A110" s="11"/>
      <c r="B110" s="196"/>
      <c r="C110" s="197"/>
      <c r="D110" s="198" t="s">
        <v>68</v>
      </c>
      <c r="E110" s="199" t="s">
        <v>386</v>
      </c>
      <c r="F110" s="199" t="s">
        <v>387</v>
      </c>
      <c r="G110" s="197"/>
      <c r="H110" s="197"/>
      <c r="I110" s="200"/>
      <c r="J110" s="201">
        <f>BK110</f>
        <v>0</v>
      </c>
      <c r="K110" s="197"/>
      <c r="L110" s="202"/>
      <c r="M110" s="203"/>
      <c r="N110" s="204"/>
      <c r="O110" s="204"/>
      <c r="P110" s="205">
        <f>SUM(P111:P116)</f>
        <v>0</v>
      </c>
      <c r="Q110" s="204"/>
      <c r="R110" s="205">
        <f>SUM(R111:R116)</f>
        <v>0</v>
      </c>
      <c r="S110" s="204"/>
      <c r="T110" s="206">
        <f>SUM(T111:T116)</f>
        <v>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207" t="s">
        <v>125</v>
      </c>
      <c r="AT110" s="208" t="s">
        <v>68</v>
      </c>
      <c r="AU110" s="208" t="s">
        <v>69</v>
      </c>
      <c r="AY110" s="207" t="s">
        <v>119</v>
      </c>
      <c r="BK110" s="209">
        <f>SUM(BK111:BK116)</f>
        <v>0</v>
      </c>
    </row>
    <row r="111" spans="1:65" s="2" customFormat="1" ht="16.5" customHeight="1">
      <c r="A111" s="39"/>
      <c r="B111" s="40"/>
      <c r="C111" s="210" t="s">
        <v>240</v>
      </c>
      <c r="D111" s="210" t="s">
        <v>120</v>
      </c>
      <c r="E111" s="211" t="s">
        <v>388</v>
      </c>
      <c r="F111" s="212" t="s">
        <v>389</v>
      </c>
      <c r="G111" s="213" t="s">
        <v>189</v>
      </c>
      <c r="H111" s="214">
        <v>86.24</v>
      </c>
      <c r="I111" s="215"/>
      <c r="J111" s="216">
        <f>ROUND(I111*H111,2)</f>
        <v>0</v>
      </c>
      <c r="K111" s="212" t="s">
        <v>207</v>
      </c>
      <c r="L111" s="45"/>
      <c r="M111" s="217" t="s">
        <v>19</v>
      </c>
      <c r="N111" s="218" t="s">
        <v>40</v>
      </c>
      <c r="O111" s="85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1" t="s">
        <v>390</v>
      </c>
      <c r="AT111" s="221" t="s">
        <v>120</v>
      </c>
      <c r="AU111" s="221" t="s">
        <v>77</v>
      </c>
      <c r="AY111" s="18" t="s">
        <v>119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18" t="s">
        <v>77</v>
      </c>
      <c r="BK111" s="222">
        <f>ROUND(I111*H111,2)</f>
        <v>0</v>
      </c>
      <c r="BL111" s="18" t="s">
        <v>390</v>
      </c>
      <c r="BM111" s="221" t="s">
        <v>391</v>
      </c>
    </row>
    <row r="112" spans="1:47" s="2" customFormat="1" ht="12">
      <c r="A112" s="39"/>
      <c r="B112" s="40"/>
      <c r="C112" s="41"/>
      <c r="D112" s="223" t="s">
        <v>130</v>
      </c>
      <c r="E112" s="41"/>
      <c r="F112" s="224" t="s">
        <v>392</v>
      </c>
      <c r="G112" s="41"/>
      <c r="H112" s="41"/>
      <c r="I112" s="137"/>
      <c r="J112" s="41"/>
      <c r="K112" s="41"/>
      <c r="L112" s="45"/>
      <c r="M112" s="225"/>
      <c r="N112" s="226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130</v>
      </c>
      <c r="AU112" s="18" t="s">
        <v>77</v>
      </c>
    </row>
    <row r="113" spans="1:51" s="13" customFormat="1" ht="12">
      <c r="A113" s="13"/>
      <c r="B113" s="241"/>
      <c r="C113" s="242"/>
      <c r="D113" s="223" t="s">
        <v>192</v>
      </c>
      <c r="E113" s="243" t="s">
        <v>19</v>
      </c>
      <c r="F113" s="244" t="s">
        <v>393</v>
      </c>
      <c r="G113" s="242"/>
      <c r="H113" s="245">
        <v>86.24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51" t="s">
        <v>192</v>
      </c>
      <c r="AU113" s="251" t="s">
        <v>77</v>
      </c>
      <c r="AV113" s="13" t="s">
        <v>83</v>
      </c>
      <c r="AW113" s="13" t="s">
        <v>31</v>
      </c>
      <c r="AX113" s="13" t="s">
        <v>77</v>
      </c>
      <c r="AY113" s="251" t="s">
        <v>119</v>
      </c>
    </row>
    <row r="114" spans="1:65" s="2" customFormat="1" ht="16.5" customHeight="1">
      <c r="A114" s="39"/>
      <c r="B114" s="40"/>
      <c r="C114" s="210" t="s">
        <v>244</v>
      </c>
      <c r="D114" s="210" t="s">
        <v>120</v>
      </c>
      <c r="E114" s="211" t="s">
        <v>394</v>
      </c>
      <c r="F114" s="212" t="s">
        <v>395</v>
      </c>
      <c r="G114" s="213" t="s">
        <v>396</v>
      </c>
      <c r="H114" s="214">
        <v>6</v>
      </c>
      <c r="I114" s="215"/>
      <c r="J114" s="216">
        <f>ROUND(I114*H114,2)</f>
        <v>0</v>
      </c>
      <c r="K114" s="212" t="s">
        <v>207</v>
      </c>
      <c r="L114" s="45"/>
      <c r="M114" s="217" t="s">
        <v>19</v>
      </c>
      <c r="N114" s="218" t="s">
        <v>40</v>
      </c>
      <c r="O114" s="85"/>
      <c r="P114" s="219">
        <f>O114*H114</f>
        <v>0</v>
      </c>
      <c r="Q114" s="219">
        <v>0</v>
      </c>
      <c r="R114" s="219">
        <f>Q114*H114</f>
        <v>0</v>
      </c>
      <c r="S114" s="219">
        <v>0</v>
      </c>
      <c r="T114" s="22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1" t="s">
        <v>390</v>
      </c>
      <c r="AT114" s="221" t="s">
        <v>120</v>
      </c>
      <c r="AU114" s="221" t="s">
        <v>77</v>
      </c>
      <c r="AY114" s="18" t="s">
        <v>119</v>
      </c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18" t="s">
        <v>77</v>
      </c>
      <c r="BK114" s="222">
        <f>ROUND(I114*H114,2)</f>
        <v>0</v>
      </c>
      <c r="BL114" s="18" t="s">
        <v>390</v>
      </c>
      <c r="BM114" s="221" t="s">
        <v>397</v>
      </c>
    </row>
    <row r="115" spans="1:65" s="2" customFormat="1" ht="16.5" customHeight="1">
      <c r="A115" s="39"/>
      <c r="B115" s="40"/>
      <c r="C115" s="210" t="s">
        <v>8</v>
      </c>
      <c r="D115" s="210" t="s">
        <v>120</v>
      </c>
      <c r="E115" s="211" t="s">
        <v>398</v>
      </c>
      <c r="F115" s="212" t="s">
        <v>399</v>
      </c>
      <c r="G115" s="213" t="s">
        <v>189</v>
      </c>
      <c r="H115" s="214">
        <v>86.24</v>
      </c>
      <c r="I115" s="215"/>
      <c r="J115" s="216">
        <f>ROUND(I115*H115,2)</f>
        <v>0</v>
      </c>
      <c r="K115" s="212" t="s">
        <v>207</v>
      </c>
      <c r="L115" s="45"/>
      <c r="M115" s="217" t="s">
        <v>19</v>
      </c>
      <c r="N115" s="218" t="s">
        <v>40</v>
      </c>
      <c r="O115" s="8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1" t="s">
        <v>390</v>
      </c>
      <c r="AT115" s="221" t="s">
        <v>120</v>
      </c>
      <c r="AU115" s="221" t="s">
        <v>77</v>
      </c>
      <c r="AY115" s="18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8" t="s">
        <v>77</v>
      </c>
      <c r="BK115" s="222">
        <f>ROUND(I115*H115,2)</f>
        <v>0</v>
      </c>
      <c r="BL115" s="18" t="s">
        <v>390</v>
      </c>
      <c r="BM115" s="221" t="s">
        <v>400</v>
      </c>
    </row>
    <row r="116" spans="1:51" s="13" customFormat="1" ht="12">
      <c r="A116" s="13"/>
      <c r="B116" s="241"/>
      <c r="C116" s="242"/>
      <c r="D116" s="223" t="s">
        <v>192</v>
      </c>
      <c r="E116" s="243" t="s">
        <v>19</v>
      </c>
      <c r="F116" s="244" t="s">
        <v>393</v>
      </c>
      <c r="G116" s="242"/>
      <c r="H116" s="245">
        <v>86.24</v>
      </c>
      <c r="I116" s="246"/>
      <c r="J116" s="242"/>
      <c r="K116" s="242"/>
      <c r="L116" s="247"/>
      <c r="M116" s="263"/>
      <c r="N116" s="264"/>
      <c r="O116" s="264"/>
      <c r="P116" s="264"/>
      <c r="Q116" s="264"/>
      <c r="R116" s="264"/>
      <c r="S116" s="264"/>
      <c r="T116" s="26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192</v>
      </c>
      <c r="AU116" s="251" t="s">
        <v>77</v>
      </c>
      <c r="AV116" s="13" t="s">
        <v>83</v>
      </c>
      <c r="AW116" s="13" t="s">
        <v>31</v>
      </c>
      <c r="AX116" s="13" t="s">
        <v>77</v>
      </c>
      <c r="AY116" s="251" t="s">
        <v>119</v>
      </c>
    </row>
    <row r="117" spans="1:31" s="2" customFormat="1" ht="6.95" customHeight="1">
      <c r="A117" s="39"/>
      <c r="B117" s="60"/>
      <c r="C117" s="61"/>
      <c r="D117" s="61"/>
      <c r="E117" s="61"/>
      <c r="F117" s="61"/>
      <c r="G117" s="61"/>
      <c r="H117" s="61"/>
      <c r="I117" s="167"/>
      <c r="J117" s="61"/>
      <c r="K117" s="61"/>
      <c r="L117" s="45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sheetProtection password="CC35" sheet="1" objects="1" scenarios="1" formatColumns="0" formatRows="0" autoFilter="0"/>
  <autoFilter ref="C84:K11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76" t="s">
        <v>401</v>
      </c>
      <c r="BA2" s="276" t="s">
        <v>401</v>
      </c>
      <c r="BB2" s="276" t="s">
        <v>19</v>
      </c>
      <c r="BC2" s="276" t="s">
        <v>402</v>
      </c>
      <c r="BD2" s="276" t="s">
        <v>83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  <c r="AZ3" s="276" t="s">
        <v>403</v>
      </c>
      <c r="BA3" s="276" t="s">
        <v>403</v>
      </c>
      <c r="BB3" s="276" t="s">
        <v>19</v>
      </c>
      <c r="BC3" s="276" t="s">
        <v>404</v>
      </c>
      <c r="BD3" s="276" t="s">
        <v>83</v>
      </c>
    </row>
    <row r="4" spans="2:5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  <c r="AZ4" s="276" t="s">
        <v>405</v>
      </c>
      <c r="BA4" s="276" t="s">
        <v>405</v>
      </c>
      <c r="BB4" s="276" t="s">
        <v>19</v>
      </c>
      <c r="BC4" s="276" t="s">
        <v>132</v>
      </c>
      <c r="BD4" s="276" t="s">
        <v>83</v>
      </c>
    </row>
    <row r="5" spans="2:56" s="1" customFormat="1" ht="6.95" customHeight="1">
      <c r="B5" s="21"/>
      <c r="I5" s="129"/>
      <c r="L5" s="21"/>
      <c r="AZ5" s="276" t="s">
        <v>406</v>
      </c>
      <c r="BA5" s="276" t="s">
        <v>406</v>
      </c>
      <c r="BB5" s="276" t="s">
        <v>19</v>
      </c>
      <c r="BC5" s="276" t="s">
        <v>402</v>
      </c>
      <c r="BD5" s="276" t="s">
        <v>83</v>
      </c>
    </row>
    <row r="6" spans="2:56" s="1" customFormat="1" ht="12" customHeight="1">
      <c r="B6" s="21"/>
      <c r="D6" s="135" t="s">
        <v>16</v>
      </c>
      <c r="I6" s="129"/>
      <c r="L6" s="21"/>
      <c r="AZ6" s="276" t="s">
        <v>407</v>
      </c>
      <c r="BA6" s="276" t="s">
        <v>407</v>
      </c>
      <c r="BB6" s="276" t="s">
        <v>19</v>
      </c>
      <c r="BC6" s="276" t="s">
        <v>404</v>
      </c>
      <c r="BD6" s="276" t="s">
        <v>83</v>
      </c>
    </row>
    <row r="7" spans="2:56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  <c r="AZ7" s="276" t="s">
        <v>408</v>
      </c>
      <c r="BA7" s="276" t="s">
        <v>408</v>
      </c>
      <c r="BB7" s="276" t="s">
        <v>19</v>
      </c>
      <c r="BC7" s="276" t="s">
        <v>132</v>
      </c>
      <c r="BD7" s="276" t="s">
        <v>83</v>
      </c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409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ROUND((SUM(BE80:BE130)),2)</f>
        <v>0</v>
      </c>
      <c r="G33" s="39"/>
      <c r="H33" s="39"/>
      <c r="I33" s="156">
        <v>0.21</v>
      </c>
      <c r="J33" s="155">
        <f>ROUND(((SUM(BE80:BE130))*I33),2)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ROUND((SUM(BF80:BF130)),2)</f>
        <v>0</v>
      </c>
      <c r="G34" s="39"/>
      <c r="H34" s="39"/>
      <c r="I34" s="156">
        <v>0.15</v>
      </c>
      <c r="J34" s="155">
        <f>ROUND(((SUM(BF80:BF130))*I34),2)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ROUND((SUM(BG80:BG130)),2)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ROUND((SUM(BH80:BH130)),2)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ROUND((SUM(BI80:BI130)),2)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191.1 - DIO pro vozidla do 3,5 t a BUS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410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106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71" t="str">
        <f>E7</f>
        <v>Most ev. č. 235-004 Drahoňův Újezd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100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SO 191.1 - DIO pro vozidla do 3,5 t a BUS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141" t="s">
        <v>23</v>
      </c>
      <c r="J74" s="73" t="str">
        <f>IF(J12="","",J12)</f>
        <v>28. 1. 2020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141" t="s">
        <v>30</v>
      </c>
      <c r="J76" s="37" t="str">
        <f>E21</f>
        <v xml:space="preserve"> 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141" t="s">
        <v>32</v>
      </c>
      <c r="J77" s="37" t="str">
        <f>E24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4"/>
      <c r="B79" s="185"/>
      <c r="C79" s="186" t="s">
        <v>107</v>
      </c>
      <c r="D79" s="187" t="s">
        <v>54</v>
      </c>
      <c r="E79" s="187" t="s">
        <v>50</v>
      </c>
      <c r="F79" s="187" t="s">
        <v>51</v>
      </c>
      <c r="G79" s="187" t="s">
        <v>108</v>
      </c>
      <c r="H79" s="187" t="s">
        <v>109</v>
      </c>
      <c r="I79" s="188" t="s">
        <v>110</v>
      </c>
      <c r="J79" s="187" t="s">
        <v>104</v>
      </c>
      <c r="K79" s="189" t="s">
        <v>111</v>
      </c>
      <c r="L79" s="190"/>
      <c r="M79" s="93" t="s">
        <v>19</v>
      </c>
      <c r="N79" s="94" t="s">
        <v>39</v>
      </c>
      <c r="O79" s="94" t="s">
        <v>112</v>
      </c>
      <c r="P79" s="94" t="s">
        <v>113</v>
      </c>
      <c r="Q79" s="94" t="s">
        <v>114</v>
      </c>
      <c r="R79" s="94" t="s">
        <v>115</v>
      </c>
      <c r="S79" s="94" t="s">
        <v>116</v>
      </c>
      <c r="T79" s="95" t="s">
        <v>117</v>
      </c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</row>
    <row r="80" spans="1:63" s="2" customFormat="1" ht="22.8" customHeight="1">
      <c r="A80" s="39"/>
      <c r="B80" s="40"/>
      <c r="C80" s="100" t="s">
        <v>118</v>
      </c>
      <c r="D80" s="41"/>
      <c r="E80" s="41"/>
      <c r="F80" s="41"/>
      <c r="G80" s="41"/>
      <c r="H80" s="41"/>
      <c r="I80" s="137"/>
      <c r="J80" s="191">
        <f>BK80</f>
        <v>0</v>
      </c>
      <c r="K80" s="41"/>
      <c r="L80" s="45"/>
      <c r="M80" s="96"/>
      <c r="N80" s="192"/>
      <c r="O80" s="97"/>
      <c r="P80" s="193">
        <f>P81</f>
        <v>0</v>
      </c>
      <c r="Q80" s="97"/>
      <c r="R80" s="193">
        <f>R81</f>
        <v>0</v>
      </c>
      <c r="S80" s="97"/>
      <c r="T80" s="194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68</v>
      </c>
      <c r="AU80" s="18" t="s">
        <v>79</v>
      </c>
      <c r="BK80" s="195">
        <f>BK81</f>
        <v>0</v>
      </c>
    </row>
    <row r="81" spans="1:63" s="11" customFormat="1" ht="25.9" customHeight="1">
      <c r="A81" s="11"/>
      <c r="B81" s="196"/>
      <c r="C81" s="197"/>
      <c r="D81" s="198" t="s">
        <v>68</v>
      </c>
      <c r="E81" s="199" t="s">
        <v>160</v>
      </c>
      <c r="F81" s="199" t="s">
        <v>411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SUM(P82:P130)</f>
        <v>0</v>
      </c>
      <c r="Q81" s="204"/>
      <c r="R81" s="205">
        <f>SUM(R82:R130)</f>
        <v>0</v>
      </c>
      <c r="S81" s="204"/>
      <c r="T81" s="206">
        <f>SUM(T82:T130)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7" t="s">
        <v>77</v>
      </c>
      <c r="AT81" s="208" t="s">
        <v>68</v>
      </c>
      <c r="AU81" s="208" t="s">
        <v>69</v>
      </c>
      <c r="AY81" s="207" t="s">
        <v>119</v>
      </c>
      <c r="BK81" s="209">
        <f>SUM(BK82:BK130)</f>
        <v>0</v>
      </c>
    </row>
    <row r="82" spans="1:65" s="2" customFormat="1" ht="21.75" customHeight="1">
      <c r="A82" s="39"/>
      <c r="B82" s="40"/>
      <c r="C82" s="210" t="s">
        <v>77</v>
      </c>
      <c r="D82" s="210" t="s">
        <v>120</v>
      </c>
      <c r="E82" s="211" t="s">
        <v>412</v>
      </c>
      <c r="F82" s="212" t="s">
        <v>413</v>
      </c>
      <c r="G82" s="213" t="s">
        <v>149</v>
      </c>
      <c r="H82" s="214">
        <v>16</v>
      </c>
      <c r="I82" s="215"/>
      <c r="J82" s="216">
        <f>ROUND(I82*H82,2)</f>
        <v>0</v>
      </c>
      <c r="K82" s="212" t="s">
        <v>414</v>
      </c>
      <c r="L82" s="45"/>
      <c r="M82" s="217" t="s">
        <v>19</v>
      </c>
      <c r="N82" s="218" t="s">
        <v>40</v>
      </c>
      <c r="O82" s="8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21" t="s">
        <v>125</v>
      </c>
      <c r="AT82" s="221" t="s">
        <v>120</v>
      </c>
      <c r="AU82" s="221" t="s">
        <v>77</v>
      </c>
      <c r="AY82" s="18" t="s">
        <v>119</v>
      </c>
      <c r="BE82" s="222">
        <f>IF(N82="základní",J82,0)</f>
        <v>0</v>
      </c>
      <c r="BF82" s="222">
        <f>IF(N82="snížená",J82,0)</f>
        <v>0</v>
      </c>
      <c r="BG82" s="222">
        <f>IF(N82="zákl. přenesená",J82,0)</f>
        <v>0</v>
      </c>
      <c r="BH82" s="222">
        <f>IF(N82="sníž. přenesená",J82,0)</f>
        <v>0</v>
      </c>
      <c r="BI82" s="222">
        <f>IF(N82="nulová",J82,0)</f>
        <v>0</v>
      </c>
      <c r="BJ82" s="18" t="s">
        <v>77</v>
      </c>
      <c r="BK82" s="222">
        <f>ROUND(I82*H82,2)</f>
        <v>0</v>
      </c>
      <c r="BL82" s="18" t="s">
        <v>125</v>
      </c>
      <c r="BM82" s="221" t="s">
        <v>415</v>
      </c>
    </row>
    <row r="83" spans="1:65" s="2" customFormat="1" ht="21.75" customHeight="1">
      <c r="A83" s="39"/>
      <c r="B83" s="40"/>
      <c r="C83" s="210" t="s">
        <v>83</v>
      </c>
      <c r="D83" s="210" t="s">
        <v>120</v>
      </c>
      <c r="E83" s="211" t="s">
        <v>416</v>
      </c>
      <c r="F83" s="212" t="s">
        <v>417</v>
      </c>
      <c r="G83" s="213" t="s">
        <v>149</v>
      </c>
      <c r="H83" s="214">
        <v>30</v>
      </c>
      <c r="I83" s="215"/>
      <c r="J83" s="216">
        <f>ROUND(I83*H83,2)</f>
        <v>0</v>
      </c>
      <c r="K83" s="212" t="s">
        <v>414</v>
      </c>
      <c r="L83" s="45"/>
      <c r="M83" s="217" t="s">
        <v>19</v>
      </c>
      <c r="N83" s="218" t="s">
        <v>40</v>
      </c>
      <c r="O83" s="8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21" t="s">
        <v>125</v>
      </c>
      <c r="AT83" s="221" t="s">
        <v>120</v>
      </c>
      <c r="AU83" s="221" t="s">
        <v>77</v>
      </c>
      <c r="AY83" s="18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8" t="s">
        <v>77</v>
      </c>
      <c r="BK83" s="222">
        <f>ROUND(I83*H83,2)</f>
        <v>0</v>
      </c>
      <c r="BL83" s="18" t="s">
        <v>125</v>
      </c>
      <c r="BM83" s="221" t="s">
        <v>418</v>
      </c>
    </row>
    <row r="84" spans="1:65" s="2" customFormat="1" ht="16.5" customHeight="1">
      <c r="A84" s="39"/>
      <c r="B84" s="40"/>
      <c r="C84" s="210" t="s">
        <v>132</v>
      </c>
      <c r="D84" s="210" t="s">
        <v>120</v>
      </c>
      <c r="E84" s="211" t="s">
        <v>419</v>
      </c>
      <c r="F84" s="212" t="s">
        <v>420</v>
      </c>
      <c r="G84" s="213" t="s">
        <v>149</v>
      </c>
      <c r="H84" s="214">
        <v>6</v>
      </c>
      <c r="I84" s="215"/>
      <c r="J84" s="216">
        <f>ROUND(I84*H84,2)</f>
        <v>0</v>
      </c>
      <c r="K84" s="212" t="s">
        <v>414</v>
      </c>
      <c r="L84" s="45"/>
      <c r="M84" s="217" t="s">
        <v>19</v>
      </c>
      <c r="N84" s="218" t="s">
        <v>40</v>
      </c>
      <c r="O84" s="8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1" t="s">
        <v>125</v>
      </c>
      <c r="AT84" s="221" t="s">
        <v>120</v>
      </c>
      <c r="AU84" s="221" t="s">
        <v>77</v>
      </c>
      <c r="AY84" s="18" t="s">
        <v>119</v>
      </c>
      <c r="BE84" s="222">
        <f>IF(N84="základní",J84,0)</f>
        <v>0</v>
      </c>
      <c r="BF84" s="222">
        <f>IF(N84="snížená",J84,0)</f>
        <v>0</v>
      </c>
      <c r="BG84" s="222">
        <f>IF(N84="zákl. přenesená",J84,0)</f>
        <v>0</v>
      </c>
      <c r="BH84" s="222">
        <f>IF(N84="sníž. přenesená",J84,0)</f>
        <v>0</v>
      </c>
      <c r="BI84" s="222">
        <f>IF(N84="nulová",J84,0)</f>
        <v>0</v>
      </c>
      <c r="BJ84" s="18" t="s">
        <v>77</v>
      </c>
      <c r="BK84" s="222">
        <f>ROUND(I84*H84,2)</f>
        <v>0</v>
      </c>
      <c r="BL84" s="18" t="s">
        <v>125</v>
      </c>
      <c r="BM84" s="221" t="s">
        <v>421</v>
      </c>
    </row>
    <row r="85" spans="1:65" s="2" customFormat="1" ht="21.75" customHeight="1">
      <c r="A85" s="39"/>
      <c r="B85" s="40"/>
      <c r="C85" s="210" t="s">
        <v>125</v>
      </c>
      <c r="D85" s="210" t="s">
        <v>120</v>
      </c>
      <c r="E85" s="211" t="s">
        <v>422</v>
      </c>
      <c r="F85" s="212" t="s">
        <v>423</v>
      </c>
      <c r="G85" s="213" t="s">
        <v>149</v>
      </c>
      <c r="H85" s="214">
        <v>24</v>
      </c>
      <c r="I85" s="215"/>
      <c r="J85" s="216">
        <f>ROUND(I85*H85,2)</f>
        <v>0</v>
      </c>
      <c r="K85" s="212" t="s">
        <v>414</v>
      </c>
      <c r="L85" s="45"/>
      <c r="M85" s="217" t="s">
        <v>19</v>
      </c>
      <c r="N85" s="218" t="s">
        <v>40</v>
      </c>
      <c r="O85" s="85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1" t="s">
        <v>125</v>
      </c>
      <c r="AT85" s="221" t="s">
        <v>120</v>
      </c>
      <c r="AU85" s="221" t="s">
        <v>77</v>
      </c>
      <c r="AY85" s="18" t="s">
        <v>119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8" t="s">
        <v>77</v>
      </c>
      <c r="BK85" s="222">
        <f>ROUND(I85*H85,2)</f>
        <v>0</v>
      </c>
      <c r="BL85" s="18" t="s">
        <v>125</v>
      </c>
      <c r="BM85" s="221" t="s">
        <v>424</v>
      </c>
    </row>
    <row r="86" spans="1:65" s="2" customFormat="1" ht="21.75" customHeight="1">
      <c r="A86" s="39"/>
      <c r="B86" s="40"/>
      <c r="C86" s="210" t="s">
        <v>141</v>
      </c>
      <c r="D86" s="210" t="s">
        <v>120</v>
      </c>
      <c r="E86" s="211" t="s">
        <v>425</v>
      </c>
      <c r="F86" s="212" t="s">
        <v>426</v>
      </c>
      <c r="G86" s="213" t="s">
        <v>149</v>
      </c>
      <c r="H86" s="214">
        <v>24</v>
      </c>
      <c r="I86" s="215"/>
      <c r="J86" s="216">
        <f>ROUND(I86*H86,2)</f>
        <v>0</v>
      </c>
      <c r="K86" s="212" t="s">
        <v>414</v>
      </c>
      <c r="L86" s="45"/>
      <c r="M86" s="217" t="s">
        <v>19</v>
      </c>
      <c r="N86" s="218" t="s">
        <v>40</v>
      </c>
      <c r="O86" s="85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1" t="s">
        <v>125</v>
      </c>
      <c r="AT86" s="221" t="s">
        <v>120</v>
      </c>
      <c r="AU86" s="221" t="s">
        <v>77</v>
      </c>
      <c r="AY86" s="18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18" t="s">
        <v>77</v>
      </c>
      <c r="BK86" s="222">
        <f>ROUND(I86*H86,2)</f>
        <v>0</v>
      </c>
      <c r="BL86" s="18" t="s">
        <v>125</v>
      </c>
      <c r="BM86" s="221" t="s">
        <v>427</v>
      </c>
    </row>
    <row r="87" spans="1:65" s="2" customFormat="1" ht="21.75" customHeight="1">
      <c r="A87" s="39"/>
      <c r="B87" s="40"/>
      <c r="C87" s="210" t="s">
        <v>146</v>
      </c>
      <c r="D87" s="210" t="s">
        <v>120</v>
      </c>
      <c r="E87" s="211" t="s">
        <v>428</v>
      </c>
      <c r="F87" s="212" t="s">
        <v>429</v>
      </c>
      <c r="G87" s="213" t="s">
        <v>430</v>
      </c>
      <c r="H87" s="214">
        <v>4368</v>
      </c>
      <c r="I87" s="215"/>
      <c r="J87" s="216">
        <f>ROUND(I87*H87,2)</f>
        <v>0</v>
      </c>
      <c r="K87" s="212" t="s">
        <v>414</v>
      </c>
      <c r="L87" s="45"/>
      <c r="M87" s="217" t="s">
        <v>19</v>
      </c>
      <c r="N87" s="218" t="s">
        <v>40</v>
      </c>
      <c r="O87" s="85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1" t="s">
        <v>125</v>
      </c>
      <c r="AT87" s="221" t="s">
        <v>120</v>
      </c>
      <c r="AU87" s="221" t="s">
        <v>77</v>
      </c>
      <c r="AY87" s="18" t="s">
        <v>119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8" t="s">
        <v>77</v>
      </c>
      <c r="BK87" s="222">
        <f>ROUND(I87*H87,2)</f>
        <v>0</v>
      </c>
      <c r="BL87" s="18" t="s">
        <v>125</v>
      </c>
      <c r="BM87" s="221" t="s">
        <v>431</v>
      </c>
    </row>
    <row r="88" spans="1:51" s="13" customFormat="1" ht="12">
      <c r="A88" s="13"/>
      <c r="B88" s="241"/>
      <c r="C88" s="242"/>
      <c r="D88" s="223" t="s">
        <v>192</v>
      </c>
      <c r="E88" s="243" t="s">
        <v>432</v>
      </c>
      <c r="F88" s="244" t="s">
        <v>433</v>
      </c>
      <c r="G88" s="242"/>
      <c r="H88" s="245">
        <v>4368</v>
      </c>
      <c r="I88" s="246"/>
      <c r="J88" s="242"/>
      <c r="K88" s="242"/>
      <c r="L88" s="247"/>
      <c r="M88" s="248"/>
      <c r="N88" s="249"/>
      <c r="O88" s="249"/>
      <c r="P88" s="249"/>
      <c r="Q88" s="249"/>
      <c r="R88" s="249"/>
      <c r="S88" s="249"/>
      <c r="T88" s="25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51" t="s">
        <v>192</v>
      </c>
      <c r="AU88" s="251" t="s">
        <v>77</v>
      </c>
      <c r="AV88" s="13" t="s">
        <v>83</v>
      </c>
      <c r="AW88" s="13" t="s">
        <v>31</v>
      </c>
      <c r="AX88" s="13" t="s">
        <v>77</v>
      </c>
      <c r="AY88" s="251" t="s">
        <v>119</v>
      </c>
    </row>
    <row r="89" spans="1:65" s="2" customFormat="1" ht="21.75" customHeight="1">
      <c r="A89" s="39"/>
      <c r="B89" s="40"/>
      <c r="C89" s="210" t="s">
        <v>151</v>
      </c>
      <c r="D89" s="210" t="s">
        <v>120</v>
      </c>
      <c r="E89" s="211" t="s">
        <v>434</v>
      </c>
      <c r="F89" s="212" t="s">
        <v>435</v>
      </c>
      <c r="G89" s="213" t="s">
        <v>149</v>
      </c>
      <c r="H89" s="214">
        <v>7</v>
      </c>
      <c r="I89" s="215"/>
      <c r="J89" s="216">
        <f>ROUND(I89*H89,2)</f>
        <v>0</v>
      </c>
      <c r="K89" s="212" t="s">
        <v>414</v>
      </c>
      <c r="L89" s="45"/>
      <c r="M89" s="217" t="s">
        <v>19</v>
      </c>
      <c r="N89" s="218" t="s">
        <v>40</v>
      </c>
      <c r="O89" s="85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1" t="s">
        <v>125</v>
      </c>
      <c r="AT89" s="221" t="s">
        <v>120</v>
      </c>
      <c r="AU89" s="221" t="s">
        <v>77</v>
      </c>
      <c r="AY89" s="18" t="s">
        <v>119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8" t="s">
        <v>77</v>
      </c>
      <c r="BK89" s="222">
        <f>ROUND(I89*H89,2)</f>
        <v>0</v>
      </c>
      <c r="BL89" s="18" t="s">
        <v>125</v>
      </c>
      <c r="BM89" s="221" t="s">
        <v>436</v>
      </c>
    </row>
    <row r="90" spans="1:65" s="2" customFormat="1" ht="21.75" customHeight="1">
      <c r="A90" s="39"/>
      <c r="B90" s="40"/>
      <c r="C90" s="210" t="s">
        <v>155</v>
      </c>
      <c r="D90" s="210" t="s">
        <v>120</v>
      </c>
      <c r="E90" s="211" t="s">
        <v>437</v>
      </c>
      <c r="F90" s="212" t="s">
        <v>438</v>
      </c>
      <c r="G90" s="213" t="s">
        <v>149</v>
      </c>
      <c r="H90" s="214">
        <v>7</v>
      </c>
      <c r="I90" s="215"/>
      <c r="J90" s="216">
        <f>ROUND(I90*H90,2)</f>
        <v>0</v>
      </c>
      <c r="K90" s="212" t="s">
        <v>414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125</v>
      </c>
      <c r="AT90" s="221" t="s">
        <v>120</v>
      </c>
      <c r="AU90" s="221" t="s">
        <v>77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125</v>
      </c>
      <c r="BM90" s="221" t="s">
        <v>439</v>
      </c>
    </row>
    <row r="91" spans="1:65" s="2" customFormat="1" ht="21.75" customHeight="1">
      <c r="A91" s="39"/>
      <c r="B91" s="40"/>
      <c r="C91" s="210" t="s">
        <v>160</v>
      </c>
      <c r="D91" s="210" t="s">
        <v>120</v>
      </c>
      <c r="E91" s="211" t="s">
        <v>440</v>
      </c>
      <c r="F91" s="212" t="s">
        <v>441</v>
      </c>
      <c r="G91" s="213" t="s">
        <v>430</v>
      </c>
      <c r="H91" s="214">
        <v>1274</v>
      </c>
      <c r="I91" s="215"/>
      <c r="J91" s="216">
        <f>ROUND(I91*H91,2)</f>
        <v>0</v>
      </c>
      <c r="K91" s="212" t="s">
        <v>414</v>
      </c>
      <c r="L91" s="45"/>
      <c r="M91" s="217" t="s">
        <v>19</v>
      </c>
      <c r="N91" s="218" t="s">
        <v>40</v>
      </c>
      <c r="O91" s="85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1" t="s">
        <v>125</v>
      </c>
      <c r="AT91" s="221" t="s">
        <v>120</v>
      </c>
      <c r="AU91" s="221" t="s">
        <v>77</v>
      </c>
      <c r="AY91" s="18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8" t="s">
        <v>77</v>
      </c>
      <c r="BK91" s="222">
        <f>ROUND(I91*H91,2)</f>
        <v>0</v>
      </c>
      <c r="BL91" s="18" t="s">
        <v>125</v>
      </c>
      <c r="BM91" s="221" t="s">
        <v>442</v>
      </c>
    </row>
    <row r="92" spans="1:51" s="13" customFormat="1" ht="12">
      <c r="A92" s="13"/>
      <c r="B92" s="241"/>
      <c r="C92" s="242"/>
      <c r="D92" s="223" t="s">
        <v>192</v>
      </c>
      <c r="E92" s="243" t="s">
        <v>443</v>
      </c>
      <c r="F92" s="244" t="s">
        <v>444</v>
      </c>
      <c r="G92" s="242"/>
      <c r="H92" s="245">
        <v>1274</v>
      </c>
      <c r="I92" s="246"/>
      <c r="J92" s="242"/>
      <c r="K92" s="242"/>
      <c r="L92" s="247"/>
      <c r="M92" s="248"/>
      <c r="N92" s="249"/>
      <c r="O92" s="249"/>
      <c r="P92" s="249"/>
      <c r="Q92" s="249"/>
      <c r="R92" s="249"/>
      <c r="S92" s="249"/>
      <c r="T92" s="25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1" t="s">
        <v>192</v>
      </c>
      <c r="AU92" s="251" t="s">
        <v>77</v>
      </c>
      <c r="AV92" s="13" t="s">
        <v>83</v>
      </c>
      <c r="AW92" s="13" t="s">
        <v>31</v>
      </c>
      <c r="AX92" s="13" t="s">
        <v>77</v>
      </c>
      <c r="AY92" s="251" t="s">
        <v>119</v>
      </c>
    </row>
    <row r="93" spans="1:65" s="2" customFormat="1" ht="21.75" customHeight="1">
      <c r="A93" s="39"/>
      <c r="B93" s="40"/>
      <c r="C93" s="210" t="s">
        <v>164</v>
      </c>
      <c r="D93" s="210" t="s">
        <v>120</v>
      </c>
      <c r="E93" s="211" t="s">
        <v>445</v>
      </c>
      <c r="F93" s="212" t="s">
        <v>446</v>
      </c>
      <c r="G93" s="213" t="s">
        <v>149</v>
      </c>
      <c r="H93" s="214">
        <v>24</v>
      </c>
      <c r="I93" s="215"/>
      <c r="J93" s="216">
        <f>ROUND(I93*H93,2)</f>
        <v>0</v>
      </c>
      <c r="K93" s="212" t="s">
        <v>414</v>
      </c>
      <c r="L93" s="45"/>
      <c r="M93" s="217" t="s">
        <v>19</v>
      </c>
      <c r="N93" s="218" t="s">
        <v>40</v>
      </c>
      <c r="O93" s="85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1" t="s">
        <v>125</v>
      </c>
      <c r="AT93" s="221" t="s">
        <v>120</v>
      </c>
      <c r="AU93" s="221" t="s">
        <v>77</v>
      </c>
      <c r="AY93" s="18" t="s">
        <v>119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8" t="s">
        <v>77</v>
      </c>
      <c r="BK93" s="222">
        <f>ROUND(I93*H93,2)</f>
        <v>0</v>
      </c>
      <c r="BL93" s="18" t="s">
        <v>125</v>
      </c>
      <c r="BM93" s="221" t="s">
        <v>447</v>
      </c>
    </row>
    <row r="94" spans="1:65" s="2" customFormat="1" ht="21.75" customHeight="1">
      <c r="A94" s="39"/>
      <c r="B94" s="40"/>
      <c r="C94" s="210" t="s">
        <v>169</v>
      </c>
      <c r="D94" s="210" t="s">
        <v>120</v>
      </c>
      <c r="E94" s="211" t="s">
        <v>448</v>
      </c>
      <c r="F94" s="212" t="s">
        <v>449</v>
      </c>
      <c r="G94" s="213" t="s">
        <v>149</v>
      </c>
      <c r="H94" s="214">
        <v>24</v>
      </c>
      <c r="I94" s="215"/>
      <c r="J94" s="216">
        <f>ROUND(I94*H94,2)</f>
        <v>0</v>
      </c>
      <c r="K94" s="212" t="s">
        <v>414</v>
      </c>
      <c r="L94" s="45"/>
      <c r="M94" s="217" t="s">
        <v>19</v>
      </c>
      <c r="N94" s="218" t="s">
        <v>40</v>
      </c>
      <c r="O94" s="85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1" t="s">
        <v>125</v>
      </c>
      <c r="AT94" s="221" t="s">
        <v>120</v>
      </c>
      <c r="AU94" s="221" t="s">
        <v>77</v>
      </c>
      <c r="AY94" s="18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8" t="s">
        <v>77</v>
      </c>
      <c r="BK94" s="222">
        <f>ROUND(I94*H94,2)</f>
        <v>0</v>
      </c>
      <c r="BL94" s="18" t="s">
        <v>125</v>
      </c>
      <c r="BM94" s="221" t="s">
        <v>450</v>
      </c>
    </row>
    <row r="95" spans="1:65" s="2" customFormat="1" ht="21.75" customHeight="1">
      <c r="A95" s="39"/>
      <c r="B95" s="40"/>
      <c r="C95" s="210" t="s">
        <v>173</v>
      </c>
      <c r="D95" s="210" t="s">
        <v>120</v>
      </c>
      <c r="E95" s="211" t="s">
        <v>451</v>
      </c>
      <c r="F95" s="212" t="s">
        <v>452</v>
      </c>
      <c r="G95" s="213" t="s">
        <v>430</v>
      </c>
      <c r="H95" s="214">
        <v>4368</v>
      </c>
      <c r="I95" s="215"/>
      <c r="J95" s="216">
        <f>ROUND(I95*H95,2)</f>
        <v>0</v>
      </c>
      <c r="K95" s="212" t="s">
        <v>414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125</v>
      </c>
      <c r="AT95" s="221" t="s">
        <v>120</v>
      </c>
      <c r="AU95" s="221" t="s">
        <v>77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125</v>
      </c>
      <c r="BM95" s="221" t="s">
        <v>453</v>
      </c>
    </row>
    <row r="96" spans="1:51" s="13" customFormat="1" ht="12">
      <c r="A96" s="13"/>
      <c r="B96" s="241"/>
      <c r="C96" s="242"/>
      <c r="D96" s="223" t="s">
        <v>192</v>
      </c>
      <c r="E96" s="243" t="s">
        <v>454</v>
      </c>
      <c r="F96" s="244" t="s">
        <v>433</v>
      </c>
      <c r="G96" s="242"/>
      <c r="H96" s="245">
        <v>4368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1" t="s">
        <v>192</v>
      </c>
      <c r="AU96" s="251" t="s">
        <v>77</v>
      </c>
      <c r="AV96" s="13" t="s">
        <v>83</v>
      </c>
      <c r="AW96" s="13" t="s">
        <v>31</v>
      </c>
      <c r="AX96" s="13" t="s">
        <v>77</v>
      </c>
      <c r="AY96" s="251" t="s">
        <v>119</v>
      </c>
    </row>
    <row r="97" spans="1:65" s="2" customFormat="1" ht="21.75" customHeight="1">
      <c r="A97" s="39"/>
      <c r="B97" s="40"/>
      <c r="C97" s="210" t="s">
        <v>240</v>
      </c>
      <c r="D97" s="210" t="s">
        <v>120</v>
      </c>
      <c r="E97" s="211" t="s">
        <v>455</v>
      </c>
      <c r="F97" s="212" t="s">
        <v>456</v>
      </c>
      <c r="G97" s="213" t="s">
        <v>457</v>
      </c>
      <c r="H97" s="214">
        <v>31.25</v>
      </c>
      <c r="I97" s="215"/>
      <c r="J97" s="216">
        <f>ROUND(I97*H97,2)</f>
        <v>0</v>
      </c>
      <c r="K97" s="212" t="s">
        <v>414</v>
      </c>
      <c r="L97" s="45"/>
      <c r="M97" s="217" t="s">
        <v>19</v>
      </c>
      <c r="N97" s="218" t="s">
        <v>40</v>
      </c>
      <c r="O97" s="85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1" t="s">
        <v>125</v>
      </c>
      <c r="AT97" s="221" t="s">
        <v>120</v>
      </c>
      <c r="AU97" s="221" t="s">
        <v>77</v>
      </c>
      <c r="AY97" s="18" t="s">
        <v>119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8" t="s">
        <v>77</v>
      </c>
      <c r="BK97" s="222">
        <f>ROUND(I97*H97,2)</f>
        <v>0</v>
      </c>
      <c r="BL97" s="18" t="s">
        <v>125</v>
      </c>
      <c r="BM97" s="221" t="s">
        <v>458</v>
      </c>
    </row>
    <row r="98" spans="1:51" s="13" customFormat="1" ht="12">
      <c r="A98" s="13"/>
      <c r="B98" s="241"/>
      <c r="C98" s="242"/>
      <c r="D98" s="223" t="s">
        <v>192</v>
      </c>
      <c r="E98" s="243" t="s">
        <v>459</v>
      </c>
      <c r="F98" s="244" t="s">
        <v>460</v>
      </c>
      <c r="G98" s="242"/>
      <c r="H98" s="245">
        <v>31.25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1" t="s">
        <v>192</v>
      </c>
      <c r="AU98" s="251" t="s">
        <v>77</v>
      </c>
      <c r="AV98" s="13" t="s">
        <v>83</v>
      </c>
      <c r="AW98" s="13" t="s">
        <v>31</v>
      </c>
      <c r="AX98" s="13" t="s">
        <v>77</v>
      </c>
      <c r="AY98" s="251" t="s">
        <v>119</v>
      </c>
    </row>
    <row r="99" spans="1:65" s="2" customFormat="1" ht="21.75" customHeight="1">
      <c r="A99" s="39"/>
      <c r="B99" s="40"/>
      <c r="C99" s="210" t="s">
        <v>244</v>
      </c>
      <c r="D99" s="210" t="s">
        <v>120</v>
      </c>
      <c r="E99" s="211" t="s">
        <v>461</v>
      </c>
      <c r="F99" s="212" t="s">
        <v>462</v>
      </c>
      <c r="G99" s="213" t="s">
        <v>457</v>
      </c>
      <c r="H99" s="214">
        <v>20.5</v>
      </c>
      <c r="I99" s="215"/>
      <c r="J99" s="216">
        <f>ROUND(I99*H99,2)</f>
        <v>0</v>
      </c>
      <c r="K99" s="212" t="s">
        <v>414</v>
      </c>
      <c r="L99" s="45"/>
      <c r="M99" s="217" t="s">
        <v>19</v>
      </c>
      <c r="N99" s="218" t="s">
        <v>40</v>
      </c>
      <c r="O99" s="85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1" t="s">
        <v>125</v>
      </c>
      <c r="AT99" s="221" t="s">
        <v>120</v>
      </c>
      <c r="AU99" s="221" t="s">
        <v>77</v>
      </c>
      <c r="AY99" s="18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8" t="s">
        <v>77</v>
      </c>
      <c r="BK99" s="222">
        <f>ROUND(I99*H99,2)</f>
        <v>0</v>
      </c>
      <c r="BL99" s="18" t="s">
        <v>125</v>
      </c>
      <c r="BM99" s="221" t="s">
        <v>463</v>
      </c>
    </row>
    <row r="100" spans="1:51" s="13" customFormat="1" ht="12">
      <c r="A100" s="13"/>
      <c r="B100" s="241"/>
      <c r="C100" s="242"/>
      <c r="D100" s="223" t="s">
        <v>192</v>
      </c>
      <c r="E100" s="243" t="s">
        <v>464</v>
      </c>
      <c r="F100" s="244" t="s">
        <v>465</v>
      </c>
      <c r="G100" s="242"/>
      <c r="H100" s="245">
        <v>7.5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51" t="s">
        <v>192</v>
      </c>
      <c r="AU100" s="251" t="s">
        <v>77</v>
      </c>
      <c r="AV100" s="13" t="s">
        <v>83</v>
      </c>
      <c r="AW100" s="13" t="s">
        <v>31</v>
      </c>
      <c r="AX100" s="13" t="s">
        <v>69</v>
      </c>
      <c r="AY100" s="251" t="s">
        <v>119</v>
      </c>
    </row>
    <row r="101" spans="1:51" s="13" customFormat="1" ht="12">
      <c r="A101" s="13"/>
      <c r="B101" s="241"/>
      <c r="C101" s="242"/>
      <c r="D101" s="223" t="s">
        <v>192</v>
      </c>
      <c r="E101" s="243" t="s">
        <v>401</v>
      </c>
      <c r="F101" s="244" t="s">
        <v>466</v>
      </c>
      <c r="G101" s="242"/>
      <c r="H101" s="245">
        <v>2.5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192</v>
      </c>
      <c r="AU101" s="251" t="s">
        <v>77</v>
      </c>
      <c r="AV101" s="13" t="s">
        <v>83</v>
      </c>
      <c r="AW101" s="13" t="s">
        <v>31</v>
      </c>
      <c r="AX101" s="13" t="s">
        <v>69</v>
      </c>
      <c r="AY101" s="251" t="s">
        <v>119</v>
      </c>
    </row>
    <row r="102" spans="1:51" s="13" customFormat="1" ht="12">
      <c r="A102" s="13"/>
      <c r="B102" s="241"/>
      <c r="C102" s="242"/>
      <c r="D102" s="223" t="s">
        <v>192</v>
      </c>
      <c r="E102" s="243" t="s">
        <v>403</v>
      </c>
      <c r="F102" s="244" t="s">
        <v>467</v>
      </c>
      <c r="G102" s="242"/>
      <c r="H102" s="245">
        <v>7.5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192</v>
      </c>
      <c r="AU102" s="251" t="s">
        <v>77</v>
      </c>
      <c r="AV102" s="13" t="s">
        <v>83</v>
      </c>
      <c r="AW102" s="13" t="s">
        <v>31</v>
      </c>
      <c r="AX102" s="13" t="s">
        <v>69</v>
      </c>
      <c r="AY102" s="251" t="s">
        <v>119</v>
      </c>
    </row>
    <row r="103" spans="1:51" s="13" customFormat="1" ht="12">
      <c r="A103" s="13"/>
      <c r="B103" s="241"/>
      <c r="C103" s="242"/>
      <c r="D103" s="223" t="s">
        <v>192</v>
      </c>
      <c r="E103" s="243" t="s">
        <v>405</v>
      </c>
      <c r="F103" s="244" t="s">
        <v>468</v>
      </c>
      <c r="G103" s="242"/>
      <c r="H103" s="245">
        <v>3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192</v>
      </c>
      <c r="AU103" s="251" t="s">
        <v>77</v>
      </c>
      <c r="AV103" s="13" t="s">
        <v>83</v>
      </c>
      <c r="AW103" s="13" t="s">
        <v>31</v>
      </c>
      <c r="AX103" s="13" t="s">
        <v>69</v>
      </c>
      <c r="AY103" s="251" t="s">
        <v>119</v>
      </c>
    </row>
    <row r="104" spans="1:51" s="13" customFormat="1" ht="12">
      <c r="A104" s="13"/>
      <c r="B104" s="241"/>
      <c r="C104" s="242"/>
      <c r="D104" s="223" t="s">
        <v>192</v>
      </c>
      <c r="E104" s="243" t="s">
        <v>469</v>
      </c>
      <c r="F104" s="244" t="s">
        <v>470</v>
      </c>
      <c r="G104" s="242"/>
      <c r="H104" s="245">
        <v>20.5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192</v>
      </c>
      <c r="AU104" s="251" t="s">
        <v>77</v>
      </c>
      <c r="AV104" s="13" t="s">
        <v>83</v>
      </c>
      <c r="AW104" s="13" t="s">
        <v>31</v>
      </c>
      <c r="AX104" s="13" t="s">
        <v>77</v>
      </c>
      <c r="AY104" s="251" t="s">
        <v>119</v>
      </c>
    </row>
    <row r="105" spans="1:65" s="2" customFormat="1" ht="21.75" customHeight="1">
      <c r="A105" s="39"/>
      <c r="B105" s="40"/>
      <c r="C105" s="210" t="s">
        <v>8</v>
      </c>
      <c r="D105" s="210" t="s">
        <v>120</v>
      </c>
      <c r="E105" s="211" t="s">
        <v>471</v>
      </c>
      <c r="F105" s="212" t="s">
        <v>472</v>
      </c>
      <c r="G105" s="213" t="s">
        <v>457</v>
      </c>
      <c r="H105" s="214">
        <v>20.5</v>
      </c>
      <c r="I105" s="215"/>
      <c r="J105" s="216">
        <f>ROUND(I105*H105,2)</f>
        <v>0</v>
      </c>
      <c r="K105" s="212" t="s">
        <v>414</v>
      </c>
      <c r="L105" s="45"/>
      <c r="M105" s="217" t="s">
        <v>19</v>
      </c>
      <c r="N105" s="218" t="s">
        <v>40</v>
      </c>
      <c r="O105" s="85"/>
      <c r="P105" s="219">
        <f>O105*H105</f>
        <v>0</v>
      </c>
      <c r="Q105" s="219">
        <v>0</v>
      </c>
      <c r="R105" s="219">
        <f>Q105*H105</f>
        <v>0</v>
      </c>
      <c r="S105" s="219">
        <v>0</v>
      </c>
      <c r="T105" s="220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1" t="s">
        <v>125</v>
      </c>
      <c r="AT105" s="221" t="s">
        <v>120</v>
      </c>
      <c r="AU105" s="221" t="s">
        <v>77</v>
      </c>
      <c r="AY105" s="18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8" t="s">
        <v>77</v>
      </c>
      <c r="BK105" s="222">
        <f>ROUND(I105*H105,2)</f>
        <v>0</v>
      </c>
      <c r="BL105" s="18" t="s">
        <v>125</v>
      </c>
      <c r="BM105" s="221" t="s">
        <v>473</v>
      </c>
    </row>
    <row r="106" spans="1:51" s="13" customFormat="1" ht="12">
      <c r="A106" s="13"/>
      <c r="B106" s="241"/>
      <c r="C106" s="242"/>
      <c r="D106" s="223" t="s">
        <v>192</v>
      </c>
      <c r="E106" s="243" t="s">
        <v>474</v>
      </c>
      <c r="F106" s="244" t="s">
        <v>465</v>
      </c>
      <c r="G106" s="242"/>
      <c r="H106" s="245">
        <v>7.5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192</v>
      </c>
      <c r="AU106" s="251" t="s">
        <v>77</v>
      </c>
      <c r="AV106" s="13" t="s">
        <v>83</v>
      </c>
      <c r="AW106" s="13" t="s">
        <v>31</v>
      </c>
      <c r="AX106" s="13" t="s">
        <v>69</v>
      </c>
      <c r="AY106" s="251" t="s">
        <v>119</v>
      </c>
    </row>
    <row r="107" spans="1:51" s="13" customFormat="1" ht="12">
      <c r="A107" s="13"/>
      <c r="B107" s="241"/>
      <c r="C107" s="242"/>
      <c r="D107" s="223" t="s">
        <v>192</v>
      </c>
      <c r="E107" s="243" t="s">
        <v>406</v>
      </c>
      <c r="F107" s="244" t="s">
        <v>466</v>
      </c>
      <c r="G107" s="242"/>
      <c r="H107" s="245">
        <v>2.5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192</v>
      </c>
      <c r="AU107" s="251" t="s">
        <v>77</v>
      </c>
      <c r="AV107" s="13" t="s">
        <v>83</v>
      </c>
      <c r="AW107" s="13" t="s">
        <v>31</v>
      </c>
      <c r="AX107" s="13" t="s">
        <v>69</v>
      </c>
      <c r="AY107" s="251" t="s">
        <v>119</v>
      </c>
    </row>
    <row r="108" spans="1:51" s="13" customFormat="1" ht="12">
      <c r="A108" s="13"/>
      <c r="B108" s="241"/>
      <c r="C108" s="242"/>
      <c r="D108" s="223" t="s">
        <v>192</v>
      </c>
      <c r="E108" s="243" t="s">
        <v>407</v>
      </c>
      <c r="F108" s="244" t="s">
        <v>467</v>
      </c>
      <c r="G108" s="242"/>
      <c r="H108" s="245">
        <v>7.5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192</v>
      </c>
      <c r="AU108" s="251" t="s">
        <v>77</v>
      </c>
      <c r="AV108" s="13" t="s">
        <v>83</v>
      </c>
      <c r="AW108" s="13" t="s">
        <v>31</v>
      </c>
      <c r="AX108" s="13" t="s">
        <v>69</v>
      </c>
      <c r="AY108" s="251" t="s">
        <v>119</v>
      </c>
    </row>
    <row r="109" spans="1:51" s="13" customFormat="1" ht="12">
      <c r="A109" s="13"/>
      <c r="B109" s="241"/>
      <c r="C109" s="242"/>
      <c r="D109" s="223" t="s">
        <v>192</v>
      </c>
      <c r="E109" s="243" t="s">
        <v>408</v>
      </c>
      <c r="F109" s="244" t="s">
        <v>468</v>
      </c>
      <c r="G109" s="242"/>
      <c r="H109" s="245">
        <v>3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192</v>
      </c>
      <c r="AU109" s="251" t="s">
        <v>77</v>
      </c>
      <c r="AV109" s="13" t="s">
        <v>83</v>
      </c>
      <c r="AW109" s="13" t="s">
        <v>31</v>
      </c>
      <c r="AX109" s="13" t="s">
        <v>69</v>
      </c>
      <c r="AY109" s="251" t="s">
        <v>119</v>
      </c>
    </row>
    <row r="110" spans="1:51" s="13" customFormat="1" ht="12">
      <c r="A110" s="13"/>
      <c r="B110" s="241"/>
      <c r="C110" s="242"/>
      <c r="D110" s="223" t="s">
        <v>192</v>
      </c>
      <c r="E110" s="243" t="s">
        <v>475</v>
      </c>
      <c r="F110" s="244" t="s">
        <v>476</v>
      </c>
      <c r="G110" s="242"/>
      <c r="H110" s="245">
        <v>20.5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192</v>
      </c>
      <c r="AU110" s="251" t="s">
        <v>77</v>
      </c>
      <c r="AV110" s="13" t="s">
        <v>83</v>
      </c>
      <c r="AW110" s="13" t="s">
        <v>31</v>
      </c>
      <c r="AX110" s="13" t="s">
        <v>77</v>
      </c>
      <c r="AY110" s="251" t="s">
        <v>119</v>
      </c>
    </row>
    <row r="111" spans="1:65" s="2" customFormat="1" ht="21.75" customHeight="1">
      <c r="A111" s="39"/>
      <c r="B111" s="40"/>
      <c r="C111" s="210" t="s">
        <v>254</v>
      </c>
      <c r="D111" s="210" t="s">
        <v>120</v>
      </c>
      <c r="E111" s="211" t="s">
        <v>477</v>
      </c>
      <c r="F111" s="212" t="s">
        <v>478</v>
      </c>
      <c r="G111" s="213" t="s">
        <v>149</v>
      </c>
      <c r="H111" s="214">
        <v>3</v>
      </c>
      <c r="I111" s="215"/>
      <c r="J111" s="216">
        <f>ROUND(I111*H111,2)</f>
        <v>0</v>
      </c>
      <c r="K111" s="212" t="s">
        <v>414</v>
      </c>
      <c r="L111" s="45"/>
      <c r="M111" s="217" t="s">
        <v>19</v>
      </c>
      <c r="N111" s="218" t="s">
        <v>40</v>
      </c>
      <c r="O111" s="85"/>
      <c r="P111" s="219">
        <f>O111*H111</f>
        <v>0</v>
      </c>
      <c r="Q111" s="219">
        <v>0</v>
      </c>
      <c r="R111" s="219">
        <f>Q111*H111</f>
        <v>0</v>
      </c>
      <c r="S111" s="219">
        <v>0</v>
      </c>
      <c r="T111" s="22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1" t="s">
        <v>125</v>
      </c>
      <c r="AT111" s="221" t="s">
        <v>120</v>
      </c>
      <c r="AU111" s="221" t="s">
        <v>77</v>
      </c>
      <c r="AY111" s="18" t="s">
        <v>119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18" t="s">
        <v>77</v>
      </c>
      <c r="BK111" s="222">
        <f>ROUND(I111*H111,2)</f>
        <v>0</v>
      </c>
      <c r="BL111" s="18" t="s">
        <v>125</v>
      </c>
      <c r="BM111" s="221" t="s">
        <v>479</v>
      </c>
    </row>
    <row r="112" spans="1:65" s="2" customFormat="1" ht="21.75" customHeight="1">
      <c r="A112" s="39"/>
      <c r="B112" s="40"/>
      <c r="C112" s="210" t="s">
        <v>261</v>
      </c>
      <c r="D112" s="210" t="s">
        <v>120</v>
      </c>
      <c r="E112" s="211" t="s">
        <v>480</v>
      </c>
      <c r="F112" s="212" t="s">
        <v>481</v>
      </c>
      <c r="G112" s="213" t="s">
        <v>149</v>
      </c>
      <c r="H112" s="214">
        <v>3</v>
      </c>
      <c r="I112" s="215"/>
      <c r="J112" s="216">
        <f>ROUND(I112*H112,2)</f>
        <v>0</v>
      </c>
      <c r="K112" s="212" t="s">
        <v>414</v>
      </c>
      <c r="L112" s="45"/>
      <c r="M112" s="217" t="s">
        <v>19</v>
      </c>
      <c r="N112" s="218" t="s">
        <v>40</v>
      </c>
      <c r="O112" s="85"/>
      <c r="P112" s="219">
        <f>O112*H112</f>
        <v>0</v>
      </c>
      <c r="Q112" s="219">
        <v>0</v>
      </c>
      <c r="R112" s="219">
        <f>Q112*H112</f>
        <v>0</v>
      </c>
      <c r="S112" s="219">
        <v>0</v>
      </c>
      <c r="T112" s="22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1" t="s">
        <v>125</v>
      </c>
      <c r="AT112" s="221" t="s">
        <v>120</v>
      </c>
      <c r="AU112" s="221" t="s">
        <v>77</v>
      </c>
      <c r="AY112" s="18" t="s">
        <v>119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8" t="s">
        <v>77</v>
      </c>
      <c r="BK112" s="222">
        <f>ROUND(I112*H112,2)</f>
        <v>0</v>
      </c>
      <c r="BL112" s="18" t="s">
        <v>125</v>
      </c>
      <c r="BM112" s="221" t="s">
        <v>482</v>
      </c>
    </row>
    <row r="113" spans="1:65" s="2" customFormat="1" ht="21.75" customHeight="1">
      <c r="A113" s="39"/>
      <c r="B113" s="40"/>
      <c r="C113" s="210" t="s">
        <v>266</v>
      </c>
      <c r="D113" s="210" t="s">
        <v>120</v>
      </c>
      <c r="E113" s="211" t="s">
        <v>483</v>
      </c>
      <c r="F113" s="212" t="s">
        <v>484</v>
      </c>
      <c r="G113" s="213" t="s">
        <v>430</v>
      </c>
      <c r="H113" s="214">
        <v>546</v>
      </c>
      <c r="I113" s="215"/>
      <c r="J113" s="216">
        <f>ROUND(I113*H113,2)</f>
        <v>0</v>
      </c>
      <c r="K113" s="212" t="s">
        <v>414</v>
      </c>
      <c r="L113" s="45"/>
      <c r="M113" s="217" t="s">
        <v>19</v>
      </c>
      <c r="N113" s="218" t="s">
        <v>40</v>
      </c>
      <c r="O113" s="85"/>
      <c r="P113" s="219">
        <f>O113*H113</f>
        <v>0</v>
      </c>
      <c r="Q113" s="219">
        <v>0</v>
      </c>
      <c r="R113" s="219">
        <f>Q113*H113</f>
        <v>0</v>
      </c>
      <c r="S113" s="219">
        <v>0</v>
      </c>
      <c r="T113" s="220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1" t="s">
        <v>125</v>
      </c>
      <c r="AT113" s="221" t="s">
        <v>120</v>
      </c>
      <c r="AU113" s="221" t="s">
        <v>77</v>
      </c>
      <c r="AY113" s="18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8" t="s">
        <v>77</v>
      </c>
      <c r="BK113" s="222">
        <f>ROUND(I113*H113,2)</f>
        <v>0</v>
      </c>
      <c r="BL113" s="18" t="s">
        <v>125</v>
      </c>
      <c r="BM113" s="221" t="s">
        <v>485</v>
      </c>
    </row>
    <row r="114" spans="1:51" s="13" customFormat="1" ht="12">
      <c r="A114" s="13"/>
      <c r="B114" s="241"/>
      <c r="C114" s="242"/>
      <c r="D114" s="223" t="s">
        <v>192</v>
      </c>
      <c r="E114" s="243" t="s">
        <v>486</v>
      </c>
      <c r="F114" s="244" t="s">
        <v>487</v>
      </c>
      <c r="G114" s="242"/>
      <c r="H114" s="245">
        <v>546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192</v>
      </c>
      <c r="AU114" s="251" t="s">
        <v>77</v>
      </c>
      <c r="AV114" s="13" t="s">
        <v>83</v>
      </c>
      <c r="AW114" s="13" t="s">
        <v>31</v>
      </c>
      <c r="AX114" s="13" t="s">
        <v>77</v>
      </c>
      <c r="AY114" s="251" t="s">
        <v>119</v>
      </c>
    </row>
    <row r="115" spans="1:65" s="2" customFormat="1" ht="21.75" customHeight="1">
      <c r="A115" s="39"/>
      <c r="B115" s="40"/>
      <c r="C115" s="210" t="s">
        <v>271</v>
      </c>
      <c r="D115" s="210" t="s">
        <v>120</v>
      </c>
      <c r="E115" s="211" t="s">
        <v>488</v>
      </c>
      <c r="F115" s="212" t="s">
        <v>489</v>
      </c>
      <c r="G115" s="213" t="s">
        <v>149</v>
      </c>
      <c r="H115" s="214">
        <v>2</v>
      </c>
      <c r="I115" s="215"/>
      <c r="J115" s="216">
        <f>ROUND(I115*H115,2)</f>
        <v>0</v>
      </c>
      <c r="K115" s="212" t="s">
        <v>414</v>
      </c>
      <c r="L115" s="45"/>
      <c r="M115" s="217" t="s">
        <v>19</v>
      </c>
      <c r="N115" s="218" t="s">
        <v>40</v>
      </c>
      <c r="O115" s="85"/>
      <c r="P115" s="219">
        <f>O115*H115</f>
        <v>0</v>
      </c>
      <c r="Q115" s="219">
        <v>0</v>
      </c>
      <c r="R115" s="219">
        <f>Q115*H115</f>
        <v>0</v>
      </c>
      <c r="S115" s="219">
        <v>0</v>
      </c>
      <c r="T115" s="22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1" t="s">
        <v>125</v>
      </c>
      <c r="AT115" s="221" t="s">
        <v>120</v>
      </c>
      <c r="AU115" s="221" t="s">
        <v>77</v>
      </c>
      <c r="AY115" s="18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8" t="s">
        <v>77</v>
      </c>
      <c r="BK115" s="222">
        <f>ROUND(I115*H115,2)</f>
        <v>0</v>
      </c>
      <c r="BL115" s="18" t="s">
        <v>125</v>
      </c>
      <c r="BM115" s="221" t="s">
        <v>490</v>
      </c>
    </row>
    <row r="116" spans="1:65" s="2" customFormat="1" ht="16.5" customHeight="1">
      <c r="A116" s="39"/>
      <c r="B116" s="40"/>
      <c r="C116" s="210" t="s">
        <v>277</v>
      </c>
      <c r="D116" s="210" t="s">
        <v>120</v>
      </c>
      <c r="E116" s="211" t="s">
        <v>491</v>
      </c>
      <c r="F116" s="212" t="s">
        <v>492</v>
      </c>
      <c r="G116" s="213" t="s">
        <v>149</v>
      </c>
      <c r="H116" s="214">
        <v>2</v>
      </c>
      <c r="I116" s="215"/>
      <c r="J116" s="216">
        <f>ROUND(I116*H116,2)</f>
        <v>0</v>
      </c>
      <c r="K116" s="212" t="s">
        <v>414</v>
      </c>
      <c r="L116" s="45"/>
      <c r="M116" s="217" t="s">
        <v>19</v>
      </c>
      <c r="N116" s="218" t="s">
        <v>40</v>
      </c>
      <c r="O116" s="85"/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1" t="s">
        <v>125</v>
      </c>
      <c r="AT116" s="221" t="s">
        <v>120</v>
      </c>
      <c r="AU116" s="221" t="s">
        <v>77</v>
      </c>
      <c r="AY116" s="18" t="s">
        <v>119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18" t="s">
        <v>77</v>
      </c>
      <c r="BK116" s="222">
        <f>ROUND(I116*H116,2)</f>
        <v>0</v>
      </c>
      <c r="BL116" s="18" t="s">
        <v>125</v>
      </c>
      <c r="BM116" s="221" t="s">
        <v>493</v>
      </c>
    </row>
    <row r="117" spans="1:65" s="2" customFormat="1" ht="16.5" customHeight="1">
      <c r="A117" s="39"/>
      <c r="B117" s="40"/>
      <c r="C117" s="210" t="s">
        <v>7</v>
      </c>
      <c r="D117" s="210" t="s">
        <v>120</v>
      </c>
      <c r="E117" s="211" t="s">
        <v>494</v>
      </c>
      <c r="F117" s="212" t="s">
        <v>495</v>
      </c>
      <c r="G117" s="213" t="s">
        <v>430</v>
      </c>
      <c r="H117" s="214">
        <v>364</v>
      </c>
      <c r="I117" s="215"/>
      <c r="J117" s="216">
        <f>ROUND(I117*H117,2)</f>
        <v>0</v>
      </c>
      <c r="K117" s="212" t="s">
        <v>414</v>
      </c>
      <c r="L117" s="45"/>
      <c r="M117" s="217" t="s">
        <v>19</v>
      </c>
      <c r="N117" s="218" t="s">
        <v>40</v>
      </c>
      <c r="O117" s="85"/>
      <c r="P117" s="219">
        <f>O117*H117</f>
        <v>0</v>
      </c>
      <c r="Q117" s="219">
        <v>0</v>
      </c>
      <c r="R117" s="219">
        <f>Q117*H117</f>
        <v>0</v>
      </c>
      <c r="S117" s="219">
        <v>0</v>
      </c>
      <c r="T117" s="22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1" t="s">
        <v>125</v>
      </c>
      <c r="AT117" s="221" t="s">
        <v>120</v>
      </c>
      <c r="AU117" s="221" t="s">
        <v>77</v>
      </c>
      <c r="AY117" s="18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8" t="s">
        <v>77</v>
      </c>
      <c r="BK117" s="222">
        <f>ROUND(I117*H117,2)</f>
        <v>0</v>
      </c>
      <c r="BL117" s="18" t="s">
        <v>125</v>
      </c>
      <c r="BM117" s="221" t="s">
        <v>496</v>
      </c>
    </row>
    <row r="118" spans="1:51" s="13" customFormat="1" ht="12">
      <c r="A118" s="13"/>
      <c r="B118" s="241"/>
      <c r="C118" s="242"/>
      <c r="D118" s="223" t="s">
        <v>192</v>
      </c>
      <c r="E118" s="243" t="s">
        <v>497</v>
      </c>
      <c r="F118" s="244" t="s">
        <v>498</v>
      </c>
      <c r="G118" s="242"/>
      <c r="H118" s="245">
        <v>364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1" t="s">
        <v>192</v>
      </c>
      <c r="AU118" s="251" t="s">
        <v>77</v>
      </c>
      <c r="AV118" s="13" t="s">
        <v>83</v>
      </c>
      <c r="AW118" s="13" t="s">
        <v>31</v>
      </c>
      <c r="AX118" s="13" t="s">
        <v>77</v>
      </c>
      <c r="AY118" s="251" t="s">
        <v>119</v>
      </c>
    </row>
    <row r="119" spans="1:65" s="2" customFormat="1" ht="21.75" customHeight="1">
      <c r="A119" s="39"/>
      <c r="B119" s="40"/>
      <c r="C119" s="210" t="s">
        <v>290</v>
      </c>
      <c r="D119" s="210" t="s">
        <v>120</v>
      </c>
      <c r="E119" s="211" t="s">
        <v>499</v>
      </c>
      <c r="F119" s="212" t="s">
        <v>500</v>
      </c>
      <c r="G119" s="213" t="s">
        <v>149</v>
      </c>
      <c r="H119" s="214">
        <v>3</v>
      </c>
      <c r="I119" s="215"/>
      <c r="J119" s="216">
        <f>ROUND(I119*H119,2)</f>
        <v>0</v>
      </c>
      <c r="K119" s="212" t="s">
        <v>414</v>
      </c>
      <c r="L119" s="45"/>
      <c r="M119" s="217" t="s">
        <v>19</v>
      </c>
      <c r="N119" s="218" t="s">
        <v>40</v>
      </c>
      <c r="O119" s="85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1" t="s">
        <v>125</v>
      </c>
      <c r="AT119" s="221" t="s">
        <v>120</v>
      </c>
      <c r="AU119" s="221" t="s">
        <v>77</v>
      </c>
      <c r="AY119" s="18" t="s">
        <v>119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8" t="s">
        <v>77</v>
      </c>
      <c r="BK119" s="222">
        <f>ROUND(I119*H119,2)</f>
        <v>0</v>
      </c>
      <c r="BL119" s="18" t="s">
        <v>125</v>
      </c>
      <c r="BM119" s="221" t="s">
        <v>501</v>
      </c>
    </row>
    <row r="120" spans="1:65" s="2" customFormat="1" ht="16.5" customHeight="1">
      <c r="A120" s="39"/>
      <c r="B120" s="40"/>
      <c r="C120" s="210" t="s">
        <v>294</v>
      </c>
      <c r="D120" s="210" t="s">
        <v>120</v>
      </c>
      <c r="E120" s="211" t="s">
        <v>502</v>
      </c>
      <c r="F120" s="212" t="s">
        <v>503</v>
      </c>
      <c r="G120" s="213" t="s">
        <v>149</v>
      </c>
      <c r="H120" s="214">
        <v>3</v>
      </c>
      <c r="I120" s="215"/>
      <c r="J120" s="216">
        <f>ROUND(I120*H120,2)</f>
        <v>0</v>
      </c>
      <c r="K120" s="212" t="s">
        <v>414</v>
      </c>
      <c r="L120" s="45"/>
      <c r="M120" s="217" t="s">
        <v>19</v>
      </c>
      <c r="N120" s="218" t="s">
        <v>40</v>
      </c>
      <c r="O120" s="85"/>
      <c r="P120" s="219">
        <f>O120*H120</f>
        <v>0</v>
      </c>
      <c r="Q120" s="219">
        <v>0</v>
      </c>
      <c r="R120" s="219">
        <f>Q120*H120</f>
        <v>0</v>
      </c>
      <c r="S120" s="219">
        <v>0</v>
      </c>
      <c r="T120" s="220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1" t="s">
        <v>125</v>
      </c>
      <c r="AT120" s="221" t="s">
        <v>120</v>
      </c>
      <c r="AU120" s="221" t="s">
        <v>77</v>
      </c>
      <c r="AY120" s="18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8" t="s">
        <v>77</v>
      </c>
      <c r="BK120" s="222">
        <f>ROUND(I120*H120,2)</f>
        <v>0</v>
      </c>
      <c r="BL120" s="18" t="s">
        <v>125</v>
      </c>
      <c r="BM120" s="221" t="s">
        <v>504</v>
      </c>
    </row>
    <row r="121" spans="1:65" s="2" customFormat="1" ht="16.5" customHeight="1">
      <c r="A121" s="39"/>
      <c r="B121" s="40"/>
      <c r="C121" s="210" t="s">
        <v>298</v>
      </c>
      <c r="D121" s="210" t="s">
        <v>120</v>
      </c>
      <c r="E121" s="211" t="s">
        <v>505</v>
      </c>
      <c r="F121" s="212" t="s">
        <v>506</v>
      </c>
      <c r="G121" s="213" t="s">
        <v>430</v>
      </c>
      <c r="H121" s="214">
        <v>546</v>
      </c>
      <c r="I121" s="215"/>
      <c r="J121" s="216">
        <f>ROUND(I121*H121,2)</f>
        <v>0</v>
      </c>
      <c r="K121" s="212" t="s">
        <v>414</v>
      </c>
      <c r="L121" s="45"/>
      <c r="M121" s="217" t="s">
        <v>19</v>
      </c>
      <c r="N121" s="218" t="s">
        <v>40</v>
      </c>
      <c r="O121" s="85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1" t="s">
        <v>125</v>
      </c>
      <c r="AT121" s="221" t="s">
        <v>120</v>
      </c>
      <c r="AU121" s="221" t="s">
        <v>77</v>
      </c>
      <c r="AY121" s="18" t="s">
        <v>119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8" t="s">
        <v>77</v>
      </c>
      <c r="BK121" s="222">
        <f>ROUND(I121*H121,2)</f>
        <v>0</v>
      </c>
      <c r="BL121" s="18" t="s">
        <v>125</v>
      </c>
      <c r="BM121" s="221" t="s">
        <v>507</v>
      </c>
    </row>
    <row r="122" spans="1:51" s="13" customFormat="1" ht="12">
      <c r="A122" s="13"/>
      <c r="B122" s="241"/>
      <c r="C122" s="242"/>
      <c r="D122" s="223" t="s">
        <v>192</v>
      </c>
      <c r="E122" s="243" t="s">
        <v>508</v>
      </c>
      <c r="F122" s="244" t="s">
        <v>487</v>
      </c>
      <c r="G122" s="242"/>
      <c r="H122" s="245">
        <v>546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192</v>
      </c>
      <c r="AU122" s="251" t="s">
        <v>77</v>
      </c>
      <c r="AV122" s="13" t="s">
        <v>83</v>
      </c>
      <c r="AW122" s="13" t="s">
        <v>31</v>
      </c>
      <c r="AX122" s="13" t="s">
        <v>77</v>
      </c>
      <c r="AY122" s="251" t="s">
        <v>119</v>
      </c>
    </row>
    <row r="123" spans="1:65" s="2" customFormat="1" ht="21.75" customHeight="1">
      <c r="A123" s="39"/>
      <c r="B123" s="40"/>
      <c r="C123" s="210" t="s">
        <v>303</v>
      </c>
      <c r="D123" s="210" t="s">
        <v>120</v>
      </c>
      <c r="E123" s="211" t="s">
        <v>509</v>
      </c>
      <c r="F123" s="212" t="s">
        <v>510</v>
      </c>
      <c r="G123" s="213" t="s">
        <v>149</v>
      </c>
      <c r="H123" s="214">
        <v>20</v>
      </c>
      <c r="I123" s="215"/>
      <c r="J123" s="216">
        <f>ROUND(I123*H123,2)</f>
        <v>0</v>
      </c>
      <c r="K123" s="212" t="s">
        <v>414</v>
      </c>
      <c r="L123" s="45"/>
      <c r="M123" s="217" t="s">
        <v>19</v>
      </c>
      <c r="N123" s="218" t="s">
        <v>40</v>
      </c>
      <c r="O123" s="85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1" t="s">
        <v>125</v>
      </c>
      <c r="AT123" s="221" t="s">
        <v>120</v>
      </c>
      <c r="AU123" s="221" t="s">
        <v>77</v>
      </c>
      <c r="AY123" s="18" t="s">
        <v>119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8" t="s">
        <v>77</v>
      </c>
      <c r="BK123" s="222">
        <f>ROUND(I123*H123,2)</f>
        <v>0</v>
      </c>
      <c r="BL123" s="18" t="s">
        <v>125</v>
      </c>
      <c r="BM123" s="221" t="s">
        <v>511</v>
      </c>
    </row>
    <row r="124" spans="1:65" s="2" customFormat="1" ht="21.75" customHeight="1">
      <c r="A124" s="39"/>
      <c r="B124" s="40"/>
      <c r="C124" s="210" t="s">
        <v>307</v>
      </c>
      <c r="D124" s="210" t="s">
        <v>120</v>
      </c>
      <c r="E124" s="211" t="s">
        <v>512</v>
      </c>
      <c r="F124" s="212" t="s">
        <v>513</v>
      </c>
      <c r="G124" s="213" t="s">
        <v>149</v>
      </c>
      <c r="H124" s="214">
        <v>20</v>
      </c>
      <c r="I124" s="215"/>
      <c r="J124" s="216">
        <f>ROUND(I124*H124,2)</f>
        <v>0</v>
      </c>
      <c r="K124" s="212" t="s">
        <v>414</v>
      </c>
      <c r="L124" s="45"/>
      <c r="M124" s="217" t="s">
        <v>19</v>
      </c>
      <c r="N124" s="218" t="s">
        <v>40</v>
      </c>
      <c r="O124" s="85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1" t="s">
        <v>125</v>
      </c>
      <c r="AT124" s="221" t="s">
        <v>120</v>
      </c>
      <c r="AU124" s="221" t="s">
        <v>77</v>
      </c>
      <c r="AY124" s="18" t="s">
        <v>119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8" t="s">
        <v>77</v>
      </c>
      <c r="BK124" s="222">
        <f>ROUND(I124*H124,2)</f>
        <v>0</v>
      </c>
      <c r="BL124" s="18" t="s">
        <v>125</v>
      </c>
      <c r="BM124" s="221" t="s">
        <v>514</v>
      </c>
    </row>
    <row r="125" spans="1:65" s="2" customFormat="1" ht="21.75" customHeight="1">
      <c r="A125" s="39"/>
      <c r="B125" s="40"/>
      <c r="C125" s="210" t="s">
        <v>313</v>
      </c>
      <c r="D125" s="210" t="s">
        <v>120</v>
      </c>
      <c r="E125" s="211" t="s">
        <v>515</v>
      </c>
      <c r="F125" s="212" t="s">
        <v>516</v>
      </c>
      <c r="G125" s="213" t="s">
        <v>430</v>
      </c>
      <c r="H125" s="214">
        <v>3640</v>
      </c>
      <c r="I125" s="215"/>
      <c r="J125" s="216">
        <f>ROUND(I125*H125,2)</f>
        <v>0</v>
      </c>
      <c r="K125" s="212" t="s">
        <v>414</v>
      </c>
      <c r="L125" s="45"/>
      <c r="M125" s="217" t="s">
        <v>19</v>
      </c>
      <c r="N125" s="218" t="s">
        <v>40</v>
      </c>
      <c r="O125" s="85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1" t="s">
        <v>125</v>
      </c>
      <c r="AT125" s="221" t="s">
        <v>120</v>
      </c>
      <c r="AU125" s="221" t="s">
        <v>77</v>
      </c>
      <c r="AY125" s="18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8" t="s">
        <v>77</v>
      </c>
      <c r="BK125" s="222">
        <f>ROUND(I125*H125,2)</f>
        <v>0</v>
      </c>
      <c r="BL125" s="18" t="s">
        <v>125</v>
      </c>
      <c r="BM125" s="221" t="s">
        <v>517</v>
      </c>
    </row>
    <row r="126" spans="1:51" s="13" customFormat="1" ht="12">
      <c r="A126" s="13"/>
      <c r="B126" s="241"/>
      <c r="C126" s="242"/>
      <c r="D126" s="223" t="s">
        <v>192</v>
      </c>
      <c r="E126" s="243" t="s">
        <v>518</v>
      </c>
      <c r="F126" s="244" t="s">
        <v>519</v>
      </c>
      <c r="G126" s="242"/>
      <c r="H126" s="245">
        <v>3640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192</v>
      </c>
      <c r="AU126" s="251" t="s">
        <v>77</v>
      </c>
      <c r="AV126" s="13" t="s">
        <v>83</v>
      </c>
      <c r="AW126" s="13" t="s">
        <v>31</v>
      </c>
      <c r="AX126" s="13" t="s">
        <v>77</v>
      </c>
      <c r="AY126" s="251" t="s">
        <v>119</v>
      </c>
    </row>
    <row r="127" spans="1:65" s="2" customFormat="1" ht="21.75" customHeight="1">
      <c r="A127" s="39"/>
      <c r="B127" s="40"/>
      <c r="C127" s="210" t="s">
        <v>317</v>
      </c>
      <c r="D127" s="210" t="s">
        <v>120</v>
      </c>
      <c r="E127" s="211" t="s">
        <v>520</v>
      </c>
      <c r="F127" s="212" t="s">
        <v>521</v>
      </c>
      <c r="G127" s="213" t="s">
        <v>149</v>
      </c>
      <c r="H127" s="214">
        <v>24</v>
      </c>
      <c r="I127" s="215"/>
      <c r="J127" s="216">
        <f>ROUND(I127*H127,2)</f>
        <v>0</v>
      </c>
      <c r="K127" s="212" t="s">
        <v>414</v>
      </c>
      <c r="L127" s="45"/>
      <c r="M127" s="217" t="s">
        <v>19</v>
      </c>
      <c r="N127" s="218" t="s">
        <v>40</v>
      </c>
      <c r="O127" s="85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1" t="s">
        <v>125</v>
      </c>
      <c r="AT127" s="221" t="s">
        <v>120</v>
      </c>
      <c r="AU127" s="221" t="s">
        <v>77</v>
      </c>
      <c r="AY127" s="18" t="s">
        <v>119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8" t="s">
        <v>77</v>
      </c>
      <c r="BK127" s="222">
        <f>ROUND(I127*H127,2)</f>
        <v>0</v>
      </c>
      <c r="BL127" s="18" t="s">
        <v>125</v>
      </c>
      <c r="BM127" s="221" t="s">
        <v>522</v>
      </c>
    </row>
    <row r="128" spans="1:65" s="2" customFormat="1" ht="21.75" customHeight="1">
      <c r="A128" s="39"/>
      <c r="B128" s="40"/>
      <c r="C128" s="210" t="s">
        <v>321</v>
      </c>
      <c r="D128" s="210" t="s">
        <v>120</v>
      </c>
      <c r="E128" s="211" t="s">
        <v>523</v>
      </c>
      <c r="F128" s="212" t="s">
        <v>524</v>
      </c>
      <c r="G128" s="213" t="s">
        <v>149</v>
      </c>
      <c r="H128" s="214">
        <v>24</v>
      </c>
      <c r="I128" s="215"/>
      <c r="J128" s="216">
        <f>ROUND(I128*H128,2)</f>
        <v>0</v>
      </c>
      <c r="K128" s="212" t="s">
        <v>414</v>
      </c>
      <c r="L128" s="45"/>
      <c r="M128" s="217" t="s">
        <v>19</v>
      </c>
      <c r="N128" s="218" t="s">
        <v>40</v>
      </c>
      <c r="O128" s="85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1" t="s">
        <v>125</v>
      </c>
      <c r="AT128" s="221" t="s">
        <v>120</v>
      </c>
      <c r="AU128" s="221" t="s">
        <v>77</v>
      </c>
      <c r="AY128" s="18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8" t="s">
        <v>77</v>
      </c>
      <c r="BK128" s="222">
        <f>ROUND(I128*H128,2)</f>
        <v>0</v>
      </c>
      <c r="BL128" s="18" t="s">
        <v>125</v>
      </c>
      <c r="BM128" s="221" t="s">
        <v>525</v>
      </c>
    </row>
    <row r="129" spans="1:65" s="2" customFormat="1" ht="21.75" customHeight="1">
      <c r="A129" s="39"/>
      <c r="B129" s="40"/>
      <c r="C129" s="210" t="s">
        <v>526</v>
      </c>
      <c r="D129" s="210" t="s">
        <v>120</v>
      </c>
      <c r="E129" s="211" t="s">
        <v>527</v>
      </c>
      <c r="F129" s="212" t="s">
        <v>528</v>
      </c>
      <c r="G129" s="213" t="s">
        <v>430</v>
      </c>
      <c r="H129" s="214">
        <v>4368</v>
      </c>
      <c r="I129" s="215"/>
      <c r="J129" s="216">
        <f>ROUND(I129*H129,2)</f>
        <v>0</v>
      </c>
      <c r="K129" s="212" t="s">
        <v>414</v>
      </c>
      <c r="L129" s="45"/>
      <c r="M129" s="217" t="s">
        <v>19</v>
      </c>
      <c r="N129" s="218" t="s">
        <v>40</v>
      </c>
      <c r="O129" s="85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1" t="s">
        <v>125</v>
      </c>
      <c r="AT129" s="221" t="s">
        <v>120</v>
      </c>
      <c r="AU129" s="221" t="s">
        <v>77</v>
      </c>
      <c r="AY129" s="18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8" t="s">
        <v>77</v>
      </c>
      <c r="BK129" s="222">
        <f>ROUND(I129*H129,2)</f>
        <v>0</v>
      </c>
      <c r="BL129" s="18" t="s">
        <v>125</v>
      </c>
      <c r="BM129" s="221" t="s">
        <v>529</v>
      </c>
    </row>
    <row r="130" spans="1:51" s="13" customFormat="1" ht="12">
      <c r="A130" s="13"/>
      <c r="B130" s="241"/>
      <c r="C130" s="242"/>
      <c r="D130" s="223" t="s">
        <v>192</v>
      </c>
      <c r="E130" s="243" t="s">
        <v>530</v>
      </c>
      <c r="F130" s="244" t="s">
        <v>433</v>
      </c>
      <c r="G130" s="242"/>
      <c r="H130" s="245">
        <v>4368</v>
      </c>
      <c r="I130" s="246"/>
      <c r="J130" s="242"/>
      <c r="K130" s="242"/>
      <c r="L130" s="247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192</v>
      </c>
      <c r="AU130" s="251" t="s">
        <v>77</v>
      </c>
      <c r="AV130" s="13" t="s">
        <v>83</v>
      </c>
      <c r="AW130" s="13" t="s">
        <v>31</v>
      </c>
      <c r="AX130" s="13" t="s">
        <v>77</v>
      </c>
      <c r="AY130" s="251" t="s">
        <v>119</v>
      </c>
    </row>
    <row r="131" spans="1:31" s="2" customFormat="1" ht="6.95" customHeight="1">
      <c r="A131" s="39"/>
      <c r="B131" s="60"/>
      <c r="C131" s="61"/>
      <c r="D131" s="61"/>
      <c r="E131" s="61"/>
      <c r="F131" s="61"/>
      <c r="G131" s="61"/>
      <c r="H131" s="61"/>
      <c r="I131" s="167"/>
      <c r="J131" s="61"/>
      <c r="K131" s="61"/>
      <c r="L131" s="45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sheetProtection password="CC35" sheet="1" objects="1" scenarios="1" formatColumns="0" formatRows="0" autoFilter="0"/>
  <autoFilter ref="C79:K130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79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531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ROUND(J80,2)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ROUND((SUM(BE80:BE101)),2)</f>
        <v>0</v>
      </c>
      <c r="G33" s="39"/>
      <c r="H33" s="39"/>
      <c r="I33" s="156">
        <v>0.21</v>
      </c>
      <c r="J33" s="155">
        <f>ROUND(((SUM(BE80:BE101))*I33),2)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ROUND((SUM(BF80:BF101)),2)</f>
        <v>0</v>
      </c>
      <c r="G34" s="39"/>
      <c r="H34" s="39"/>
      <c r="I34" s="156">
        <v>0.15</v>
      </c>
      <c r="J34" s="155">
        <f>ROUND(((SUM(BF80:BF101))*I34),2)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ROUND((SUM(BG80:BG101)),2)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ROUND((SUM(BH80:BH101)),2)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ROUND((SUM(BI80:BI101)),2)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191.2 - DIO pro vozidla nad 3,5 t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J80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410</v>
      </c>
      <c r="E60" s="180"/>
      <c r="F60" s="180"/>
      <c r="G60" s="180"/>
      <c r="H60" s="180"/>
      <c r="I60" s="181"/>
      <c r="J60" s="182">
        <f>J81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137"/>
      <c r="J61" s="41"/>
      <c r="K61" s="41"/>
      <c r="L61" s="138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167"/>
      <c r="J62" s="61"/>
      <c r="K62" s="61"/>
      <c r="L62" s="138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170"/>
      <c r="J66" s="63"/>
      <c r="K66" s="63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106</v>
      </c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137"/>
      <c r="J68" s="41"/>
      <c r="K68" s="4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137"/>
      <c r="J69" s="41"/>
      <c r="K69" s="41"/>
      <c r="L69" s="13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71" t="str">
        <f>E7</f>
        <v>Most ev. č. 235-004 Drahoňův Újezd</v>
      </c>
      <c r="F70" s="33"/>
      <c r="G70" s="33"/>
      <c r="H70" s="33"/>
      <c r="I70" s="137"/>
      <c r="J70" s="41"/>
      <c r="K70" s="41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100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SO 191.2 - DIO pro vozidla nad 3,5 t</v>
      </c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141" t="s">
        <v>23</v>
      </c>
      <c r="J74" s="73" t="str">
        <f>IF(J12="","",J12)</f>
        <v>28. 1. 2020</v>
      </c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 xml:space="preserve"> </v>
      </c>
      <c r="G76" s="41"/>
      <c r="H76" s="41"/>
      <c r="I76" s="141" t="s">
        <v>30</v>
      </c>
      <c r="J76" s="37" t="str">
        <f>E21</f>
        <v xml:space="preserve"> </v>
      </c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28</v>
      </c>
      <c r="D77" s="41"/>
      <c r="E77" s="41"/>
      <c r="F77" s="28" t="str">
        <f>IF(E18="","",E18)</f>
        <v>Vyplň údaj</v>
      </c>
      <c r="G77" s="41"/>
      <c r="H77" s="41"/>
      <c r="I77" s="141" t="s">
        <v>32</v>
      </c>
      <c r="J77" s="37" t="str">
        <f>E24</f>
        <v xml:space="preserve"> </v>
      </c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4"/>
      <c r="B79" s="185"/>
      <c r="C79" s="186" t="s">
        <v>107</v>
      </c>
      <c r="D79" s="187" t="s">
        <v>54</v>
      </c>
      <c r="E79" s="187" t="s">
        <v>50</v>
      </c>
      <c r="F79" s="187" t="s">
        <v>51</v>
      </c>
      <c r="G79" s="187" t="s">
        <v>108</v>
      </c>
      <c r="H79" s="187" t="s">
        <v>109</v>
      </c>
      <c r="I79" s="188" t="s">
        <v>110</v>
      </c>
      <c r="J79" s="187" t="s">
        <v>104</v>
      </c>
      <c r="K79" s="189" t="s">
        <v>111</v>
      </c>
      <c r="L79" s="190"/>
      <c r="M79" s="93" t="s">
        <v>19</v>
      </c>
      <c r="N79" s="94" t="s">
        <v>39</v>
      </c>
      <c r="O79" s="94" t="s">
        <v>112</v>
      </c>
      <c r="P79" s="94" t="s">
        <v>113</v>
      </c>
      <c r="Q79" s="94" t="s">
        <v>114</v>
      </c>
      <c r="R79" s="94" t="s">
        <v>115</v>
      </c>
      <c r="S79" s="94" t="s">
        <v>116</v>
      </c>
      <c r="T79" s="95" t="s">
        <v>117</v>
      </c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</row>
    <row r="80" spans="1:63" s="2" customFormat="1" ht="22.8" customHeight="1">
      <c r="A80" s="39"/>
      <c r="B80" s="40"/>
      <c r="C80" s="100" t="s">
        <v>118</v>
      </c>
      <c r="D80" s="41"/>
      <c r="E80" s="41"/>
      <c r="F80" s="41"/>
      <c r="G80" s="41"/>
      <c r="H80" s="41"/>
      <c r="I80" s="137"/>
      <c r="J80" s="191">
        <f>BK80</f>
        <v>0</v>
      </c>
      <c r="K80" s="41"/>
      <c r="L80" s="45"/>
      <c r="M80" s="96"/>
      <c r="N80" s="192"/>
      <c r="O80" s="97"/>
      <c r="P80" s="193">
        <f>P81</f>
        <v>0</v>
      </c>
      <c r="Q80" s="97"/>
      <c r="R80" s="193">
        <f>R81</f>
        <v>0</v>
      </c>
      <c r="S80" s="97"/>
      <c r="T80" s="194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68</v>
      </c>
      <c r="AU80" s="18" t="s">
        <v>79</v>
      </c>
      <c r="BK80" s="195">
        <f>BK81</f>
        <v>0</v>
      </c>
    </row>
    <row r="81" spans="1:63" s="11" customFormat="1" ht="25.9" customHeight="1">
      <c r="A81" s="11"/>
      <c r="B81" s="196"/>
      <c r="C81" s="197"/>
      <c r="D81" s="198" t="s">
        <v>68</v>
      </c>
      <c r="E81" s="199" t="s">
        <v>160</v>
      </c>
      <c r="F81" s="199" t="s">
        <v>411</v>
      </c>
      <c r="G81" s="197"/>
      <c r="H81" s="197"/>
      <c r="I81" s="200"/>
      <c r="J81" s="201">
        <f>BK81</f>
        <v>0</v>
      </c>
      <c r="K81" s="197"/>
      <c r="L81" s="202"/>
      <c r="M81" s="203"/>
      <c r="N81" s="204"/>
      <c r="O81" s="204"/>
      <c r="P81" s="205">
        <f>SUM(P82:P101)</f>
        <v>0</v>
      </c>
      <c r="Q81" s="204"/>
      <c r="R81" s="205">
        <f>SUM(R82:R101)</f>
        <v>0</v>
      </c>
      <c r="S81" s="204"/>
      <c r="T81" s="206">
        <f>SUM(T82:T101)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7" t="s">
        <v>77</v>
      </c>
      <c r="AT81" s="208" t="s">
        <v>68</v>
      </c>
      <c r="AU81" s="208" t="s">
        <v>69</v>
      </c>
      <c r="AY81" s="207" t="s">
        <v>119</v>
      </c>
      <c r="BK81" s="209">
        <f>SUM(BK82:BK101)</f>
        <v>0</v>
      </c>
    </row>
    <row r="82" spans="1:65" s="2" customFormat="1" ht="21.75" customHeight="1">
      <c r="A82" s="39"/>
      <c r="B82" s="40"/>
      <c r="C82" s="210" t="s">
        <v>77</v>
      </c>
      <c r="D82" s="210" t="s">
        <v>120</v>
      </c>
      <c r="E82" s="211" t="s">
        <v>422</v>
      </c>
      <c r="F82" s="212" t="s">
        <v>423</v>
      </c>
      <c r="G82" s="213" t="s">
        <v>149</v>
      </c>
      <c r="H82" s="214">
        <v>4</v>
      </c>
      <c r="I82" s="215"/>
      <c r="J82" s="216">
        <f>ROUND(I82*H82,2)</f>
        <v>0</v>
      </c>
      <c r="K82" s="212" t="s">
        <v>414</v>
      </c>
      <c r="L82" s="45"/>
      <c r="M82" s="217" t="s">
        <v>19</v>
      </c>
      <c r="N82" s="218" t="s">
        <v>40</v>
      </c>
      <c r="O82" s="85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21" t="s">
        <v>125</v>
      </c>
      <c r="AT82" s="221" t="s">
        <v>120</v>
      </c>
      <c r="AU82" s="221" t="s">
        <v>77</v>
      </c>
      <c r="AY82" s="18" t="s">
        <v>119</v>
      </c>
      <c r="BE82" s="222">
        <f>IF(N82="základní",J82,0)</f>
        <v>0</v>
      </c>
      <c r="BF82" s="222">
        <f>IF(N82="snížená",J82,0)</f>
        <v>0</v>
      </c>
      <c r="BG82" s="222">
        <f>IF(N82="zákl. přenesená",J82,0)</f>
        <v>0</v>
      </c>
      <c r="BH82" s="222">
        <f>IF(N82="sníž. přenesená",J82,0)</f>
        <v>0</v>
      </c>
      <c r="BI82" s="222">
        <f>IF(N82="nulová",J82,0)</f>
        <v>0</v>
      </c>
      <c r="BJ82" s="18" t="s">
        <v>77</v>
      </c>
      <c r="BK82" s="222">
        <f>ROUND(I82*H82,2)</f>
        <v>0</v>
      </c>
      <c r="BL82" s="18" t="s">
        <v>125</v>
      </c>
      <c r="BM82" s="221" t="s">
        <v>532</v>
      </c>
    </row>
    <row r="83" spans="1:65" s="2" customFormat="1" ht="21.75" customHeight="1">
      <c r="A83" s="39"/>
      <c r="B83" s="40"/>
      <c r="C83" s="210" t="s">
        <v>83</v>
      </c>
      <c r="D83" s="210" t="s">
        <v>120</v>
      </c>
      <c r="E83" s="211" t="s">
        <v>425</v>
      </c>
      <c r="F83" s="212" t="s">
        <v>426</v>
      </c>
      <c r="G83" s="213" t="s">
        <v>149</v>
      </c>
      <c r="H83" s="214">
        <v>4</v>
      </c>
      <c r="I83" s="215"/>
      <c r="J83" s="216">
        <f>ROUND(I83*H83,2)</f>
        <v>0</v>
      </c>
      <c r="K83" s="212" t="s">
        <v>414</v>
      </c>
      <c r="L83" s="45"/>
      <c r="M83" s="217" t="s">
        <v>19</v>
      </c>
      <c r="N83" s="218" t="s">
        <v>40</v>
      </c>
      <c r="O83" s="85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21" t="s">
        <v>125</v>
      </c>
      <c r="AT83" s="221" t="s">
        <v>120</v>
      </c>
      <c r="AU83" s="221" t="s">
        <v>77</v>
      </c>
      <c r="AY83" s="18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8" t="s">
        <v>77</v>
      </c>
      <c r="BK83" s="222">
        <f>ROUND(I83*H83,2)</f>
        <v>0</v>
      </c>
      <c r="BL83" s="18" t="s">
        <v>125</v>
      </c>
      <c r="BM83" s="221" t="s">
        <v>533</v>
      </c>
    </row>
    <row r="84" spans="1:65" s="2" customFormat="1" ht="21.75" customHeight="1">
      <c r="A84" s="39"/>
      <c r="B84" s="40"/>
      <c r="C84" s="210" t="s">
        <v>132</v>
      </c>
      <c r="D84" s="210" t="s">
        <v>120</v>
      </c>
      <c r="E84" s="211" t="s">
        <v>428</v>
      </c>
      <c r="F84" s="212" t="s">
        <v>429</v>
      </c>
      <c r="G84" s="213" t="s">
        <v>430</v>
      </c>
      <c r="H84" s="214">
        <v>728</v>
      </c>
      <c r="I84" s="215"/>
      <c r="J84" s="216">
        <f>ROUND(I84*H84,2)</f>
        <v>0</v>
      </c>
      <c r="K84" s="212" t="s">
        <v>414</v>
      </c>
      <c r="L84" s="45"/>
      <c r="M84" s="217" t="s">
        <v>19</v>
      </c>
      <c r="N84" s="218" t="s">
        <v>40</v>
      </c>
      <c r="O84" s="85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21" t="s">
        <v>125</v>
      </c>
      <c r="AT84" s="221" t="s">
        <v>120</v>
      </c>
      <c r="AU84" s="221" t="s">
        <v>77</v>
      </c>
      <c r="AY84" s="18" t="s">
        <v>119</v>
      </c>
      <c r="BE84" s="222">
        <f>IF(N84="základní",J84,0)</f>
        <v>0</v>
      </c>
      <c r="BF84" s="222">
        <f>IF(N84="snížená",J84,0)</f>
        <v>0</v>
      </c>
      <c r="BG84" s="222">
        <f>IF(N84="zákl. přenesená",J84,0)</f>
        <v>0</v>
      </c>
      <c r="BH84" s="222">
        <f>IF(N84="sníž. přenesená",J84,0)</f>
        <v>0</v>
      </c>
      <c r="BI84" s="222">
        <f>IF(N84="nulová",J84,0)</f>
        <v>0</v>
      </c>
      <c r="BJ84" s="18" t="s">
        <v>77</v>
      </c>
      <c r="BK84" s="222">
        <f>ROUND(I84*H84,2)</f>
        <v>0</v>
      </c>
      <c r="BL84" s="18" t="s">
        <v>125</v>
      </c>
      <c r="BM84" s="221" t="s">
        <v>534</v>
      </c>
    </row>
    <row r="85" spans="1:51" s="13" customFormat="1" ht="12">
      <c r="A85" s="13"/>
      <c r="B85" s="241"/>
      <c r="C85" s="242"/>
      <c r="D85" s="223" t="s">
        <v>192</v>
      </c>
      <c r="E85" s="243" t="s">
        <v>535</v>
      </c>
      <c r="F85" s="244" t="s">
        <v>536</v>
      </c>
      <c r="G85" s="242"/>
      <c r="H85" s="245">
        <v>728</v>
      </c>
      <c r="I85" s="246"/>
      <c r="J85" s="242"/>
      <c r="K85" s="242"/>
      <c r="L85" s="247"/>
      <c r="M85" s="248"/>
      <c r="N85" s="249"/>
      <c r="O85" s="249"/>
      <c r="P85" s="249"/>
      <c r="Q85" s="249"/>
      <c r="R85" s="249"/>
      <c r="S85" s="249"/>
      <c r="T85" s="25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51" t="s">
        <v>192</v>
      </c>
      <c r="AU85" s="251" t="s">
        <v>77</v>
      </c>
      <c r="AV85" s="13" t="s">
        <v>83</v>
      </c>
      <c r="AW85" s="13" t="s">
        <v>31</v>
      </c>
      <c r="AX85" s="13" t="s">
        <v>77</v>
      </c>
      <c r="AY85" s="251" t="s">
        <v>119</v>
      </c>
    </row>
    <row r="86" spans="1:65" s="2" customFormat="1" ht="21.75" customHeight="1">
      <c r="A86" s="39"/>
      <c r="B86" s="40"/>
      <c r="C86" s="210" t="s">
        <v>125</v>
      </c>
      <c r="D86" s="210" t="s">
        <v>120</v>
      </c>
      <c r="E86" s="211" t="s">
        <v>434</v>
      </c>
      <c r="F86" s="212" t="s">
        <v>435</v>
      </c>
      <c r="G86" s="213" t="s">
        <v>149</v>
      </c>
      <c r="H86" s="214">
        <v>37</v>
      </c>
      <c r="I86" s="215"/>
      <c r="J86" s="216">
        <f>ROUND(I86*H86,2)</f>
        <v>0</v>
      </c>
      <c r="K86" s="212" t="s">
        <v>414</v>
      </c>
      <c r="L86" s="45"/>
      <c r="M86" s="217" t="s">
        <v>19</v>
      </c>
      <c r="N86" s="218" t="s">
        <v>40</v>
      </c>
      <c r="O86" s="85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1" t="s">
        <v>125</v>
      </c>
      <c r="AT86" s="221" t="s">
        <v>120</v>
      </c>
      <c r="AU86" s="221" t="s">
        <v>77</v>
      </c>
      <c r="AY86" s="18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18" t="s">
        <v>77</v>
      </c>
      <c r="BK86" s="222">
        <f>ROUND(I86*H86,2)</f>
        <v>0</v>
      </c>
      <c r="BL86" s="18" t="s">
        <v>125</v>
      </c>
      <c r="BM86" s="221" t="s">
        <v>537</v>
      </c>
    </row>
    <row r="87" spans="1:65" s="2" customFormat="1" ht="21.75" customHeight="1">
      <c r="A87" s="39"/>
      <c r="B87" s="40"/>
      <c r="C87" s="210" t="s">
        <v>141</v>
      </c>
      <c r="D87" s="210" t="s">
        <v>120</v>
      </c>
      <c r="E87" s="211" t="s">
        <v>437</v>
      </c>
      <c r="F87" s="212" t="s">
        <v>438</v>
      </c>
      <c r="G87" s="213" t="s">
        <v>149</v>
      </c>
      <c r="H87" s="214">
        <v>37</v>
      </c>
      <c r="I87" s="215"/>
      <c r="J87" s="216">
        <f>ROUND(I87*H87,2)</f>
        <v>0</v>
      </c>
      <c r="K87" s="212" t="s">
        <v>414</v>
      </c>
      <c r="L87" s="45"/>
      <c r="M87" s="217" t="s">
        <v>19</v>
      </c>
      <c r="N87" s="218" t="s">
        <v>40</v>
      </c>
      <c r="O87" s="85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1" t="s">
        <v>125</v>
      </c>
      <c r="AT87" s="221" t="s">
        <v>120</v>
      </c>
      <c r="AU87" s="221" t="s">
        <v>77</v>
      </c>
      <c r="AY87" s="18" t="s">
        <v>119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8" t="s">
        <v>77</v>
      </c>
      <c r="BK87" s="222">
        <f>ROUND(I87*H87,2)</f>
        <v>0</v>
      </c>
      <c r="BL87" s="18" t="s">
        <v>125</v>
      </c>
      <c r="BM87" s="221" t="s">
        <v>538</v>
      </c>
    </row>
    <row r="88" spans="1:65" s="2" customFormat="1" ht="21.75" customHeight="1">
      <c r="A88" s="39"/>
      <c r="B88" s="40"/>
      <c r="C88" s="210" t="s">
        <v>146</v>
      </c>
      <c r="D88" s="210" t="s">
        <v>120</v>
      </c>
      <c r="E88" s="211" t="s">
        <v>440</v>
      </c>
      <c r="F88" s="212" t="s">
        <v>441</v>
      </c>
      <c r="G88" s="213" t="s">
        <v>430</v>
      </c>
      <c r="H88" s="214">
        <v>6734</v>
      </c>
      <c r="I88" s="215"/>
      <c r="J88" s="216">
        <f>ROUND(I88*H88,2)</f>
        <v>0</v>
      </c>
      <c r="K88" s="212" t="s">
        <v>414</v>
      </c>
      <c r="L88" s="45"/>
      <c r="M88" s="217" t="s">
        <v>19</v>
      </c>
      <c r="N88" s="218" t="s">
        <v>40</v>
      </c>
      <c r="O88" s="85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1" t="s">
        <v>125</v>
      </c>
      <c r="AT88" s="221" t="s">
        <v>120</v>
      </c>
      <c r="AU88" s="221" t="s">
        <v>77</v>
      </c>
      <c r="AY88" s="18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8" t="s">
        <v>77</v>
      </c>
      <c r="BK88" s="222">
        <f>ROUND(I88*H88,2)</f>
        <v>0</v>
      </c>
      <c r="BL88" s="18" t="s">
        <v>125</v>
      </c>
      <c r="BM88" s="221" t="s">
        <v>539</v>
      </c>
    </row>
    <row r="89" spans="1:51" s="13" customFormat="1" ht="12">
      <c r="A89" s="13"/>
      <c r="B89" s="241"/>
      <c r="C89" s="242"/>
      <c r="D89" s="223" t="s">
        <v>192</v>
      </c>
      <c r="E89" s="243" t="s">
        <v>486</v>
      </c>
      <c r="F89" s="244" t="s">
        <v>540</v>
      </c>
      <c r="G89" s="242"/>
      <c r="H89" s="245">
        <v>6734</v>
      </c>
      <c r="I89" s="246"/>
      <c r="J89" s="242"/>
      <c r="K89" s="242"/>
      <c r="L89" s="247"/>
      <c r="M89" s="248"/>
      <c r="N89" s="249"/>
      <c r="O89" s="249"/>
      <c r="P89" s="249"/>
      <c r="Q89" s="249"/>
      <c r="R89" s="249"/>
      <c r="S89" s="249"/>
      <c r="T89" s="25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51" t="s">
        <v>192</v>
      </c>
      <c r="AU89" s="251" t="s">
        <v>77</v>
      </c>
      <c r="AV89" s="13" t="s">
        <v>83</v>
      </c>
      <c r="AW89" s="13" t="s">
        <v>31</v>
      </c>
      <c r="AX89" s="13" t="s">
        <v>77</v>
      </c>
      <c r="AY89" s="251" t="s">
        <v>119</v>
      </c>
    </row>
    <row r="90" spans="1:65" s="2" customFormat="1" ht="21.75" customHeight="1">
      <c r="A90" s="39"/>
      <c r="B90" s="40"/>
      <c r="C90" s="210" t="s">
        <v>151</v>
      </c>
      <c r="D90" s="210" t="s">
        <v>120</v>
      </c>
      <c r="E90" s="211" t="s">
        <v>541</v>
      </c>
      <c r="F90" s="212" t="s">
        <v>542</v>
      </c>
      <c r="G90" s="213" t="s">
        <v>149</v>
      </c>
      <c r="H90" s="214">
        <v>4</v>
      </c>
      <c r="I90" s="215"/>
      <c r="J90" s="216">
        <f>ROUND(I90*H90,2)</f>
        <v>0</v>
      </c>
      <c r="K90" s="212" t="s">
        <v>414</v>
      </c>
      <c r="L90" s="45"/>
      <c r="M90" s="217" t="s">
        <v>19</v>
      </c>
      <c r="N90" s="218" t="s">
        <v>40</v>
      </c>
      <c r="O90" s="85"/>
      <c r="P90" s="219">
        <f>O90*H90</f>
        <v>0</v>
      </c>
      <c r="Q90" s="219">
        <v>0</v>
      </c>
      <c r="R90" s="219">
        <f>Q90*H90</f>
        <v>0</v>
      </c>
      <c r="S90" s="219">
        <v>0</v>
      </c>
      <c r="T90" s="220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1" t="s">
        <v>125</v>
      </c>
      <c r="AT90" s="221" t="s">
        <v>120</v>
      </c>
      <c r="AU90" s="221" t="s">
        <v>77</v>
      </c>
      <c r="AY90" s="18" t="s">
        <v>119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8" t="s">
        <v>77</v>
      </c>
      <c r="BK90" s="222">
        <f>ROUND(I90*H90,2)</f>
        <v>0</v>
      </c>
      <c r="BL90" s="18" t="s">
        <v>125</v>
      </c>
      <c r="BM90" s="221" t="s">
        <v>543</v>
      </c>
    </row>
    <row r="91" spans="1:65" s="2" customFormat="1" ht="21.75" customHeight="1">
      <c r="A91" s="39"/>
      <c r="B91" s="40"/>
      <c r="C91" s="210" t="s">
        <v>155</v>
      </c>
      <c r="D91" s="210" t="s">
        <v>120</v>
      </c>
      <c r="E91" s="211" t="s">
        <v>544</v>
      </c>
      <c r="F91" s="212" t="s">
        <v>545</v>
      </c>
      <c r="G91" s="213" t="s">
        <v>149</v>
      </c>
      <c r="H91" s="214">
        <v>4</v>
      </c>
      <c r="I91" s="215"/>
      <c r="J91" s="216">
        <f>ROUND(I91*H91,2)</f>
        <v>0</v>
      </c>
      <c r="K91" s="212" t="s">
        <v>414</v>
      </c>
      <c r="L91" s="45"/>
      <c r="M91" s="217" t="s">
        <v>19</v>
      </c>
      <c r="N91" s="218" t="s">
        <v>40</v>
      </c>
      <c r="O91" s="85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1" t="s">
        <v>125</v>
      </c>
      <c r="AT91" s="221" t="s">
        <v>120</v>
      </c>
      <c r="AU91" s="221" t="s">
        <v>77</v>
      </c>
      <c r="AY91" s="18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8" t="s">
        <v>77</v>
      </c>
      <c r="BK91" s="222">
        <f>ROUND(I91*H91,2)</f>
        <v>0</v>
      </c>
      <c r="BL91" s="18" t="s">
        <v>125</v>
      </c>
      <c r="BM91" s="221" t="s">
        <v>546</v>
      </c>
    </row>
    <row r="92" spans="1:65" s="2" customFormat="1" ht="21.75" customHeight="1">
      <c r="A92" s="39"/>
      <c r="B92" s="40"/>
      <c r="C92" s="210" t="s">
        <v>160</v>
      </c>
      <c r="D92" s="210" t="s">
        <v>120</v>
      </c>
      <c r="E92" s="211" t="s">
        <v>547</v>
      </c>
      <c r="F92" s="212" t="s">
        <v>548</v>
      </c>
      <c r="G92" s="213" t="s">
        <v>430</v>
      </c>
      <c r="H92" s="214">
        <v>728</v>
      </c>
      <c r="I92" s="215"/>
      <c r="J92" s="216">
        <f>ROUND(I92*H92,2)</f>
        <v>0</v>
      </c>
      <c r="K92" s="212" t="s">
        <v>414</v>
      </c>
      <c r="L92" s="45"/>
      <c r="M92" s="217" t="s">
        <v>19</v>
      </c>
      <c r="N92" s="218" t="s">
        <v>40</v>
      </c>
      <c r="O92" s="85"/>
      <c r="P92" s="219">
        <f>O92*H92</f>
        <v>0</v>
      </c>
      <c r="Q92" s="219">
        <v>0</v>
      </c>
      <c r="R92" s="219">
        <f>Q92*H92</f>
        <v>0</v>
      </c>
      <c r="S92" s="219">
        <v>0</v>
      </c>
      <c r="T92" s="220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1" t="s">
        <v>125</v>
      </c>
      <c r="AT92" s="221" t="s">
        <v>120</v>
      </c>
      <c r="AU92" s="221" t="s">
        <v>77</v>
      </c>
      <c r="AY92" s="18" t="s">
        <v>119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8" t="s">
        <v>77</v>
      </c>
      <c r="BK92" s="222">
        <f>ROUND(I92*H92,2)</f>
        <v>0</v>
      </c>
      <c r="BL92" s="18" t="s">
        <v>125</v>
      </c>
      <c r="BM92" s="221" t="s">
        <v>549</v>
      </c>
    </row>
    <row r="93" spans="1:51" s="13" customFormat="1" ht="12">
      <c r="A93" s="13"/>
      <c r="B93" s="241"/>
      <c r="C93" s="242"/>
      <c r="D93" s="223" t="s">
        <v>192</v>
      </c>
      <c r="E93" s="243" t="s">
        <v>454</v>
      </c>
      <c r="F93" s="244" t="s">
        <v>536</v>
      </c>
      <c r="G93" s="242"/>
      <c r="H93" s="245">
        <v>728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1" t="s">
        <v>192</v>
      </c>
      <c r="AU93" s="251" t="s">
        <v>77</v>
      </c>
      <c r="AV93" s="13" t="s">
        <v>83</v>
      </c>
      <c r="AW93" s="13" t="s">
        <v>31</v>
      </c>
      <c r="AX93" s="13" t="s">
        <v>77</v>
      </c>
      <c r="AY93" s="251" t="s">
        <v>119</v>
      </c>
    </row>
    <row r="94" spans="1:65" s="2" customFormat="1" ht="21.75" customHeight="1">
      <c r="A94" s="39"/>
      <c r="B94" s="40"/>
      <c r="C94" s="210" t="s">
        <v>164</v>
      </c>
      <c r="D94" s="210" t="s">
        <v>120</v>
      </c>
      <c r="E94" s="211" t="s">
        <v>445</v>
      </c>
      <c r="F94" s="212" t="s">
        <v>446</v>
      </c>
      <c r="G94" s="213" t="s">
        <v>149</v>
      </c>
      <c r="H94" s="214">
        <v>24</v>
      </c>
      <c r="I94" s="215"/>
      <c r="J94" s="216">
        <f>ROUND(I94*H94,2)</f>
        <v>0</v>
      </c>
      <c r="K94" s="212" t="s">
        <v>414</v>
      </c>
      <c r="L94" s="45"/>
      <c r="M94" s="217" t="s">
        <v>19</v>
      </c>
      <c r="N94" s="218" t="s">
        <v>40</v>
      </c>
      <c r="O94" s="85"/>
      <c r="P94" s="219">
        <f>O94*H94</f>
        <v>0</v>
      </c>
      <c r="Q94" s="219">
        <v>0</v>
      </c>
      <c r="R94" s="219">
        <f>Q94*H94</f>
        <v>0</v>
      </c>
      <c r="S94" s="219">
        <v>0</v>
      </c>
      <c r="T94" s="220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1" t="s">
        <v>125</v>
      </c>
      <c r="AT94" s="221" t="s">
        <v>120</v>
      </c>
      <c r="AU94" s="221" t="s">
        <v>77</v>
      </c>
      <c r="AY94" s="18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8" t="s">
        <v>77</v>
      </c>
      <c r="BK94" s="222">
        <f>ROUND(I94*H94,2)</f>
        <v>0</v>
      </c>
      <c r="BL94" s="18" t="s">
        <v>125</v>
      </c>
      <c r="BM94" s="221" t="s">
        <v>550</v>
      </c>
    </row>
    <row r="95" spans="1:65" s="2" customFormat="1" ht="21.75" customHeight="1">
      <c r="A95" s="39"/>
      <c r="B95" s="40"/>
      <c r="C95" s="210" t="s">
        <v>169</v>
      </c>
      <c r="D95" s="210" t="s">
        <v>120</v>
      </c>
      <c r="E95" s="211" t="s">
        <v>448</v>
      </c>
      <c r="F95" s="212" t="s">
        <v>449</v>
      </c>
      <c r="G95" s="213" t="s">
        <v>149</v>
      </c>
      <c r="H95" s="214">
        <v>24</v>
      </c>
      <c r="I95" s="215"/>
      <c r="J95" s="216">
        <f>ROUND(I95*H95,2)</f>
        <v>0</v>
      </c>
      <c r="K95" s="212" t="s">
        <v>414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125</v>
      </c>
      <c r="AT95" s="221" t="s">
        <v>120</v>
      </c>
      <c r="AU95" s="221" t="s">
        <v>77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125</v>
      </c>
      <c r="BM95" s="221" t="s">
        <v>551</v>
      </c>
    </row>
    <row r="96" spans="1:65" s="2" customFormat="1" ht="21.75" customHeight="1">
      <c r="A96" s="39"/>
      <c r="B96" s="40"/>
      <c r="C96" s="210" t="s">
        <v>173</v>
      </c>
      <c r="D96" s="210" t="s">
        <v>120</v>
      </c>
      <c r="E96" s="211" t="s">
        <v>451</v>
      </c>
      <c r="F96" s="212" t="s">
        <v>452</v>
      </c>
      <c r="G96" s="213" t="s">
        <v>430</v>
      </c>
      <c r="H96" s="214">
        <v>4368</v>
      </c>
      <c r="I96" s="215"/>
      <c r="J96" s="216">
        <f>ROUND(I96*H96,2)</f>
        <v>0</v>
      </c>
      <c r="K96" s="212" t="s">
        <v>414</v>
      </c>
      <c r="L96" s="45"/>
      <c r="M96" s="217" t="s">
        <v>19</v>
      </c>
      <c r="N96" s="218" t="s">
        <v>40</v>
      </c>
      <c r="O96" s="85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1" t="s">
        <v>125</v>
      </c>
      <c r="AT96" s="221" t="s">
        <v>120</v>
      </c>
      <c r="AU96" s="221" t="s">
        <v>77</v>
      </c>
      <c r="AY96" s="18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8" t="s">
        <v>77</v>
      </c>
      <c r="BK96" s="222">
        <f>ROUND(I96*H96,2)</f>
        <v>0</v>
      </c>
      <c r="BL96" s="18" t="s">
        <v>125</v>
      </c>
      <c r="BM96" s="221" t="s">
        <v>552</v>
      </c>
    </row>
    <row r="97" spans="1:51" s="13" customFormat="1" ht="12">
      <c r="A97" s="13"/>
      <c r="B97" s="241"/>
      <c r="C97" s="242"/>
      <c r="D97" s="223" t="s">
        <v>192</v>
      </c>
      <c r="E97" s="243" t="s">
        <v>553</v>
      </c>
      <c r="F97" s="244" t="s">
        <v>433</v>
      </c>
      <c r="G97" s="242"/>
      <c r="H97" s="245">
        <v>4368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1" t="s">
        <v>192</v>
      </c>
      <c r="AU97" s="251" t="s">
        <v>77</v>
      </c>
      <c r="AV97" s="13" t="s">
        <v>83</v>
      </c>
      <c r="AW97" s="13" t="s">
        <v>31</v>
      </c>
      <c r="AX97" s="13" t="s">
        <v>77</v>
      </c>
      <c r="AY97" s="251" t="s">
        <v>119</v>
      </c>
    </row>
    <row r="98" spans="1:65" s="2" customFormat="1" ht="21.75" customHeight="1">
      <c r="A98" s="39"/>
      <c r="B98" s="40"/>
      <c r="C98" s="210" t="s">
        <v>240</v>
      </c>
      <c r="D98" s="210" t="s">
        <v>120</v>
      </c>
      <c r="E98" s="211" t="s">
        <v>520</v>
      </c>
      <c r="F98" s="212" t="s">
        <v>521</v>
      </c>
      <c r="G98" s="213" t="s">
        <v>149</v>
      </c>
      <c r="H98" s="214">
        <v>24</v>
      </c>
      <c r="I98" s="215"/>
      <c r="J98" s="216">
        <f>ROUND(I98*H98,2)</f>
        <v>0</v>
      </c>
      <c r="K98" s="212" t="s">
        <v>414</v>
      </c>
      <c r="L98" s="45"/>
      <c r="M98" s="217" t="s">
        <v>19</v>
      </c>
      <c r="N98" s="218" t="s">
        <v>40</v>
      </c>
      <c r="O98" s="85"/>
      <c r="P98" s="219">
        <f>O98*H98</f>
        <v>0</v>
      </c>
      <c r="Q98" s="219">
        <v>0</v>
      </c>
      <c r="R98" s="219">
        <f>Q98*H98</f>
        <v>0</v>
      </c>
      <c r="S98" s="219">
        <v>0</v>
      </c>
      <c r="T98" s="22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1" t="s">
        <v>125</v>
      </c>
      <c r="AT98" s="221" t="s">
        <v>120</v>
      </c>
      <c r="AU98" s="221" t="s">
        <v>77</v>
      </c>
      <c r="AY98" s="18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8" t="s">
        <v>77</v>
      </c>
      <c r="BK98" s="222">
        <f>ROUND(I98*H98,2)</f>
        <v>0</v>
      </c>
      <c r="BL98" s="18" t="s">
        <v>125</v>
      </c>
      <c r="BM98" s="221" t="s">
        <v>554</v>
      </c>
    </row>
    <row r="99" spans="1:65" s="2" customFormat="1" ht="21.75" customHeight="1">
      <c r="A99" s="39"/>
      <c r="B99" s="40"/>
      <c r="C99" s="210" t="s">
        <v>244</v>
      </c>
      <c r="D99" s="210" t="s">
        <v>120</v>
      </c>
      <c r="E99" s="211" t="s">
        <v>523</v>
      </c>
      <c r="F99" s="212" t="s">
        <v>524</v>
      </c>
      <c r="G99" s="213" t="s">
        <v>149</v>
      </c>
      <c r="H99" s="214">
        <v>24</v>
      </c>
      <c r="I99" s="215"/>
      <c r="J99" s="216">
        <f>ROUND(I99*H99,2)</f>
        <v>0</v>
      </c>
      <c r="K99" s="212" t="s">
        <v>414</v>
      </c>
      <c r="L99" s="45"/>
      <c r="M99" s="217" t="s">
        <v>19</v>
      </c>
      <c r="N99" s="218" t="s">
        <v>40</v>
      </c>
      <c r="O99" s="85"/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1" t="s">
        <v>125</v>
      </c>
      <c r="AT99" s="221" t="s">
        <v>120</v>
      </c>
      <c r="AU99" s="221" t="s">
        <v>77</v>
      </c>
      <c r="AY99" s="18" t="s">
        <v>119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8" t="s">
        <v>77</v>
      </c>
      <c r="BK99" s="222">
        <f>ROUND(I99*H99,2)</f>
        <v>0</v>
      </c>
      <c r="BL99" s="18" t="s">
        <v>125</v>
      </c>
      <c r="BM99" s="221" t="s">
        <v>555</v>
      </c>
    </row>
    <row r="100" spans="1:65" s="2" customFormat="1" ht="21.75" customHeight="1">
      <c r="A100" s="39"/>
      <c r="B100" s="40"/>
      <c r="C100" s="210" t="s">
        <v>8</v>
      </c>
      <c r="D100" s="210" t="s">
        <v>120</v>
      </c>
      <c r="E100" s="211" t="s">
        <v>527</v>
      </c>
      <c r="F100" s="212" t="s">
        <v>528</v>
      </c>
      <c r="G100" s="213" t="s">
        <v>430</v>
      </c>
      <c r="H100" s="214">
        <v>4368</v>
      </c>
      <c r="I100" s="215"/>
      <c r="J100" s="216">
        <f>ROUND(I100*H100,2)</f>
        <v>0</v>
      </c>
      <c r="K100" s="212" t="s">
        <v>414</v>
      </c>
      <c r="L100" s="45"/>
      <c r="M100" s="217" t="s">
        <v>19</v>
      </c>
      <c r="N100" s="218" t="s">
        <v>40</v>
      </c>
      <c r="O100" s="85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125</v>
      </c>
      <c r="AT100" s="221" t="s">
        <v>120</v>
      </c>
      <c r="AU100" s="221" t="s">
        <v>77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125</v>
      </c>
      <c r="BM100" s="221" t="s">
        <v>556</v>
      </c>
    </row>
    <row r="101" spans="1:51" s="13" customFormat="1" ht="12">
      <c r="A101" s="13"/>
      <c r="B101" s="241"/>
      <c r="C101" s="242"/>
      <c r="D101" s="223" t="s">
        <v>192</v>
      </c>
      <c r="E101" s="243" t="s">
        <v>508</v>
      </c>
      <c r="F101" s="244" t="s">
        <v>433</v>
      </c>
      <c r="G101" s="242"/>
      <c r="H101" s="245">
        <v>4368</v>
      </c>
      <c r="I101" s="246"/>
      <c r="J101" s="242"/>
      <c r="K101" s="242"/>
      <c r="L101" s="247"/>
      <c r="M101" s="263"/>
      <c r="N101" s="264"/>
      <c r="O101" s="264"/>
      <c r="P101" s="264"/>
      <c r="Q101" s="264"/>
      <c r="R101" s="264"/>
      <c r="S101" s="264"/>
      <c r="T101" s="26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1" t="s">
        <v>192</v>
      </c>
      <c r="AU101" s="251" t="s">
        <v>77</v>
      </c>
      <c r="AV101" s="13" t="s">
        <v>83</v>
      </c>
      <c r="AW101" s="13" t="s">
        <v>31</v>
      </c>
      <c r="AX101" s="13" t="s">
        <v>77</v>
      </c>
      <c r="AY101" s="251" t="s">
        <v>119</v>
      </c>
    </row>
    <row r="102" spans="1:31" s="2" customFormat="1" ht="6.95" customHeight="1">
      <c r="A102" s="39"/>
      <c r="B102" s="60"/>
      <c r="C102" s="61"/>
      <c r="D102" s="61"/>
      <c r="E102" s="61"/>
      <c r="F102" s="61"/>
      <c r="G102" s="61"/>
      <c r="H102" s="61"/>
      <c r="I102" s="167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password="CC35" sheet="1" objects="1" scenarios="1" formatColumns="0" formatRows="0" autoFilter="0"/>
  <autoFilter ref="C79:K10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99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Most ev. č. 235-004 Drahoňův Újezd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100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557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28. 1. 2020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tr">
        <f>IF('Rekapitulace stavby'!AN10="","",'Rekapitulace stavby'!AN10)</f>
        <v/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tr">
        <f>IF('Rekapitulace stavby'!E11="","",'Rekapitulace stavby'!E11)</f>
        <v xml:space="preserve"> </v>
      </c>
      <c r="F15" s="39"/>
      <c r="G15" s="39"/>
      <c r="H15" s="39"/>
      <c r="I15" s="141" t="s">
        <v>27</v>
      </c>
      <c r="J15" s="140" t="str">
        <f>IF('Rekapitulace stavby'!AN11="","",'Rekapitulace stavby'!AN11)</f>
        <v/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tr">
        <f>IF('Rekapitulace stavby'!AN16="","",'Rekapitulace stavby'!AN16)</f>
        <v/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0" t="str">
        <f>IF('Rekapitulace stavby'!AN17="","",'Rekapitulace stavby'!AN17)</f>
        <v/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35</v>
      </c>
      <c r="E30" s="39"/>
      <c r="F30" s="39"/>
      <c r="G30" s="39"/>
      <c r="H30" s="39"/>
      <c r="I30" s="137"/>
      <c r="J30" s="151">
        <f>ROUND(J92,2)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37</v>
      </c>
      <c r="G32" s="39"/>
      <c r="H32" s="39"/>
      <c r="I32" s="153" t="s">
        <v>36</v>
      </c>
      <c r="J32" s="152" t="s">
        <v>38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39</v>
      </c>
      <c r="E33" s="135" t="s">
        <v>40</v>
      </c>
      <c r="F33" s="155">
        <f>ROUND((SUM(BE92:BE363)),2)</f>
        <v>0</v>
      </c>
      <c r="G33" s="39"/>
      <c r="H33" s="39"/>
      <c r="I33" s="156">
        <v>0.21</v>
      </c>
      <c r="J33" s="155">
        <f>ROUND(((SUM(BE92:BE363))*I33),2)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41</v>
      </c>
      <c r="F34" s="155">
        <f>ROUND((SUM(BF92:BF363)),2)</f>
        <v>0</v>
      </c>
      <c r="G34" s="39"/>
      <c r="H34" s="39"/>
      <c r="I34" s="156">
        <v>0.15</v>
      </c>
      <c r="J34" s="155">
        <f>ROUND(((SUM(BF92:BF363))*I34),2)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42</v>
      </c>
      <c r="F35" s="155">
        <f>ROUND((SUM(BG92:BG363)),2)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43</v>
      </c>
      <c r="F36" s="155">
        <f>ROUND((SUM(BH92:BH363)),2)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44</v>
      </c>
      <c r="F37" s="155">
        <f>ROUND((SUM(BI92:BI363)),2)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Most ev. č. 235-004 Drahoňův Újezd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201 - Rekonstrukce mostu ev. č. 235-004 Drahoňův Újezd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28. 1. 2020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103</v>
      </c>
      <c r="D57" s="173"/>
      <c r="E57" s="173"/>
      <c r="F57" s="173"/>
      <c r="G57" s="173"/>
      <c r="H57" s="173"/>
      <c r="I57" s="174"/>
      <c r="J57" s="175" t="s">
        <v>104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67</v>
      </c>
      <c r="D59" s="41"/>
      <c r="E59" s="41"/>
      <c r="F59" s="41"/>
      <c r="G59" s="41"/>
      <c r="H59" s="41"/>
      <c r="I59" s="137"/>
      <c r="J59" s="103">
        <f>J92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79</v>
      </c>
    </row>
    <row r="60" spans="1:31" s="9" customFormat="1" ht="24.95" customHeight="1">
      <c r="A60" s="9"/>
      <c r="B60" s="177"/>
      <c r="C60" s="178"/>
      <c r="D60" s="179" t="s">
        <v>178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>
      <c r="A61" s="12"/>
      <c r="B61" s="232"/>
      <c r="C61" s="233"/>
      <c r="D61" s="234" t="s">
        <v>179</v>
      </c>
      <c r="E61" s="235"/>
      <c r="F61" s="235"/>
      <c r="G61" s="235"/>
      <c r="H61" s="235"/>
      <c r="I61" s="236"/>
      <c r="J61" s="237">
        <f>J94</f>
        <v>0</v>
      </c>
      <c r="K61" s="233"/>
      <c r="L61" s="23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>
      <c r="A62" s="12"/>
      <c r="B62" s="232"/>
      <c r="C62" s="233"/>
      <c r="D62" s="234" t="s">
        <v>180</v>
      </c>
      <c r="E62" s="235"/>
      <c r="F62" s="235"/>
      <c r="G62" s="235"/>
      <c r="H62" s="235"/>
      <c r="I62" s="236"/>
      <c r="J62" s="237">
        <f>J105</f>
        <v>0</v>
      </c>
      <c r="K62" s="233"/>
      <c r="L62" s="23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>
      <c r="A63" s="12"/>
      <c r="B63" s="232"/>
      <c r="C63" s="233"/>
      <c r="D63" s="234" t="s">
        <v>558</v>
      </c>
      <c r="E63" s="235"/>
      <c r="F63" s="235"/>
      <c r="G63" s="235"/>
      <c r="H63" s="235"/>
      <c r="I63" s="236"/>
      <c r="J63" s="237">
        <f>J150</f>
        <v>0</v>
      </c>
      <c r="K63" s="233"/>
      <c r="L63" s="238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>
      <c r="A64" s="12"/>
      <c r="B64" s="232"/>
      <c r="C64" s="233"/>
      <c r="D64" s="234" t="s">
        <v>559</v>
      </c>
      <c r="E64" s="235"/>
      <c r="F64" s="235"/>
      <c r="G64" s="235"/>
      <c r="H64" s="235"/>
      <c r="I64" s="236"/>
      <c r="J64" s="237">
        <f>J198</f>
        <v>0</v>
      </c>
      <c r="K64" s="233"/>
      <c r="L64" s="238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>
      <c r="A65" s="12"/>
      <c r="B65" s="232"/>
      <c r="C65" s="233"/>
      <c r="D65" s="234" t="s">
        <v>560</v>
      </c>
      <c r="E65" s="235"/>
      <c r="F65" s="235"/>
      <c r="G65" s="235"/>
      <c r="H65" s="235"/>
      <c r="I65" s="236"/>
      <c r="J65" s="237">
        <f>J237</f>
        <v>0</v>
      </c>
      <c r="K65" s="233"/>
      <c r="L65" s="238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32"/>
      <c r="C66" s="233"/>
      <c r="D66" s="234" t="s">
        <v>561</v>
      </c>
      <c r="E66" s="235"/>
      <c r="F66" s="235"/>
      <c r="G66" s="235"/>
      <c r="H66" s="235"/>
      <c r="I66" s="236"/>
      <c r="J66" s="237">
        <f>J259</f>
        <v>0</v>
      </c>
      <c r="K66" s="233"/>
      <c r="L66" s="238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32"/>
      <c r="C67" s="233"/>
      <c r="D67" s="234" t="s">
        <v>562</v>
      </c>
      <c r="E67" s="235"/>
      <c r="F67" s="235"/>
      <c r="G67" s="235"/>
      <c r="H67" s="235"/>
      <c r="I67" s="236"/>
      <c r="J67" s="237">
        <f>J264</f>
        <v>0</v>
      </c>
      <c r="K67" s="233"/>
      <c r="L67" s="238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>
      <c r="A68" s="12"/>
      <c r="B68" s="232"/>
      <c r="C68" s="233"/>
      <c r="D68" s="234" t="s">
        <v>181</v>
      </c>
      <c r="E68" s="235"/>
      <c r="F68" s="235"/>
      <c r="G68" s="235"/>
      <c r="H68" s="235"/>
      <c r="I68" s="236"/>
      <c r="J68" s="237">
        <f>J267</f>
        <v>0</v>
      </c>
      <c r="K68" s="233"/>
      <c r="L68" s="238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2" customFormat="1" ht="19.9" customHeight="1">
      <c r="A69" s="12"/>
      <c r="B69" s="232"/>
      <c r="C69" s="233"/>
      <c r="D69" s="234" t="s">
        <v>182</v>
      </c>
      <c r="E69" s="235"/>
      <c r="F69" s="235"/>
      <c r="G69" s="235"/>
      <c r="H69" s="235"/>
      <c r="I69" s="236"/>
      <c r="J69" s="237">
        <f>J324</f>
        <v>0</v>
      </c>
      <c r="K69" s="233"/>
      <c r="L69" s="238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2" customFormat="1" ht="19.9" customHeight="1">
      <c r="A70" s="12"/>
      <c r="B70" s="232"/>
      <c r="C70" s="233"/>
      <c r="D70" s="234" t="s">
        <v>183</v>
      </c>
      <c r="E70" s="235"/>
      <c r="F70" s="235"/>
      <c r="G70" s="235"/>
      <c r="H70" s="235"/>
      <c r="I70" s="236"/>
      <c r="J70" s="237">
        <f>J328</f>
        <v>0</v>
      </c>
      <c r="K70" s="233"/>
      <c r="L70" s="238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9" customFormat="1" ht="24.95" customHeight="1">
      <c r="A71" s="9"/>
      <c r="B71" s="177"/>
      <c r="C71" s="178"/>
      <c r="D71" s="179" t="s">
        <v>563</v>
      </c>
      <c r="E71" s="180"/>
      <c r="F71" s="180"/>
      <c r="G71" s="180"/>
      <c r="H71" s="180"/>
      <c r="I71" s="181"/>
      <c r="J71" s="182">
        <f>J333</f>
        <v>0</v>
      </c>
      <c r="K71" s="178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2" customFormat="1" ht="19.9" customHeight="1">
      <c r="A72" s="12"/>
      <c r="B72" s="232"/>
      <c r="C72" s="233"/>
      <c r="D72" s="234" t="s">
        <v>564</v>
      </c>
      <c r="E72" s="235"/>
      <c r="F72" s="235"/>
      <c r="G72" s="235"/>
      <c r="H72" s="235"/>
      <c r="I72" s="236"/>
      <c r="J72" s="237">
        <f>J334</f>
        <v>0</v>
      </c>
      <c r="K72" s="233"/>
      <c r="L72" s="238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7"/>
      <c r="J74" s="61"/>
      <c r="K74" s="6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0"/>
      <c r="J78" s="63"/>
      <c r="K78" s="63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>Most ev. č. 235-004 Drahoňův Újezd</v>
      </c>
      <c r="F82" s="33"/>
      <c r="G82" s="33"/>
      <c r="H82" s="33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100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SO 201 - Rekonstrukce mostu ev. č. 235-004 Drahoňův Újezd</v>
      </c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 xml:space="preserve"> </v>
      </c>
      <c r="G86" s="41"/>
      <c r="H86" s="41"/>
      <c r="I86" s="141" t="s">
        <v>23</v>
      </c>
      <c r="J86" s="73" t="str">
        <f>IF(J12="","",J12)</f>
        <v>28. 1. 2020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 xml:space="preserve"> </v>
      </c>
      <c r="G88" s="41"/>
      <c r="H88" s="41"/>
      <c r="I88" s="141" t="s">
        <v>30</v>
      </c>
      <c r="J88" s="37" t="str">
        <f>E21</f>
        <v xml:space="preserve"> 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28</v>
      </c>
      <c r="D89" s="41"/>
      <c r="E89" s="41"/>
      <c r="F89" s="28" t="str">
        <f>IF(E18="","",E18)</f>
        <v>Vyplň údaj</v>
      </c>
      <c r="G89" s="41"/>
      <c r="H89" s="41"/>
      <c r="I89" s="141" t="s">
        <v>32</v>
      </c>
      <c r="J89" s="37" t="str">
        <f>E24</f>
        <v xml:space="preserve"> </v>
      </c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0" customFormat="1" ht="29.25" customHeight="1">
      <c r="A91" s="184"/>
      <c r="B91" s="185"/>
      <c r="C91" s="186" t="s">
        <v>107</v>
      </c>
      <c r="D91" s="187" t="s">
        <v>54</v>
      </c>
      <c r="E91" s="187" t="s">
        <v>50</v>
      </c>
      <c r="F91" s="187" t="s">
        <v>51</v>
      </c>
      <c r="G91" s="187" t="s">
        <v>108</v>
      </c>
      <c r="H91" s="187" t="s">
        <v>109</v>
      </c>
      <c r="I91" s="188" t="s">
        <v>110</v>
      </c>
      <c r="J91" s="187" t="s">
        <v>104</v>
      </c>
      <c r="K91" s="189" t="s">
        <v>111</v>
      </c>
      <c r="L91" s="190"/>
      <c r="M91" s="93" t="s">
        <v>19</v>
      </c>
      <c r="N91" s="94" t="s">
        <v>39</v>
      </c>
      <c r="O91" s="94" t="s">
        <v>112</v>
      </c>
      <c r="P91" s="94" t="s">
        <v>113</v>
      </c>
      <c r="Q91" s="94" t="s">
        <v>114</v>
      </c>
      <c r="R91" s="94" t="s">
        <v>115</v>
      </c>
      <c r="S91" s="94" t="s">
        <v>116</v>
      </c>
      <c r="T91" s="95" t="s">
        <v>117</v>
      </c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63" s="2" customFormat="1" ht="22.8" customHeight="1">
      <c r="A92" s="39"/>
      <c r="B92" s="40"/>
      <c r="C92" s="100" t="s">
        <v>118</v>
      </c>
      <c r="D92" s="41"/>
      <c r="E92" s="41"/>
      <c r="F92" s="41"/>
      <c r="G92" s="41"/>
      <c r="H92" s="41"/>
      <c r="I92" s="137"/>
      <c r="J92" s="191">
        <f>BK92</f>
        <v>0</v>
      </c>
      <c r="K92" s="41"/>
      <c r="L92" s="45"/>
      <c r="M92" s="96"/>
      <c r="N92" s="192"/>
      <c r="O92" s="97"/>
      <c r="P92" s="193">
        <f>P93+P333</f>
        <v>0</v>
      </c>
      <c r="Q92" s="97"/>
      <c r="R92" s="193">
        <f>R93+R333</f>
        <v>2435.15011758</v>
      </c>
      <c r="S92" s="97"/>
      <c r="T92" s="194">
        <f>T93+T333</f>
        <v>83.941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68</v>
      </c>
      <c r="AU92" s="18" t="s">
        <v>79</v>
      </c>
      <c r="BK92" s="195">
        <f>BK93+BK333</f>
        <v>0</v>
      </c>
    </row>
    <row r="93" spans="1:63" s="11" customFormat="1" ht="25.9" customHeight="1">
      <c r="A93" s="11"/>
      <c r="B93" s="196"/>
      <c r="C93" s="197"/>
      <c r="D93" s="198" t="s">
        <v>68</v>
      </c>
      <c r="E93" s="199" t="s">
        <v>184</v>
      </c>
      <c r="F93" s="199" t="s">
        <v>185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P94+P105+P150+P198+P237+P259+P264+P267+P324+P328</f>
        <v>0</v>
      </c>
      <c r="Q93" s="204"/>
      <c r="R93" s="205">
        <f>R94+R105+R150+R198+R237+R259+R264+R267+R324+R328</f>
        <v>2434.7721175799998</v>
      </c>
      <c r="S93" s="204"/>
      <c r="T93" s="206">
        <f>T94+T105+T150+T198+T237+T259+T264+T267+T324+T328</f>
        <v>83.941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7" t="s">
        <v>77</v>
      </c>
      <c r="AT93" s="208" t="s">
        <v>68</v>
      </c>
      <c r="AU93" s="208" t="s">
        <v>69</v>
      </c>
      <c r="AY93" s="207" t="s">
        <v>119</v>
      </c>
      <c r="BK93" s="209">
        <f>BK94+BK105+BK150+BK198+BK237+BK259+BK264+BK267+BK324+BK328</f>
        <v>0</v>
      </c>
    </row>
    <row r="94" spans="1:63" s="11" customFormat="1" ht="22.8" customHeight="1">
      <c r="A94" s="11"/>
      <c r="B94" s="196"/>
      <c r="C94" s="197"/>
      <c r="D94" s="198" t="s">
        <v>68</v>
      </c>
      <c r="E94" s="239" t="s">
        <v>77</v>
      </c>
      <c r="F94" s="239" t="s">
        <v>186</v>
      </c>
      <c r="G94" s="197"/>
      <c r="H94" s="197"/>
      <c r="I94" s="200"/>
      <c r="J94" s="240">
        <f>BK94</f>
        <v>0</v>
      </c>
      <c r="K94" s="197"/>
      <c r="L94" s="202"/>
      <c r="M94" s="203"/>
      <c r="N94" s="204"/>
      <c r="O94" s="204"/>
      <c r="P94" s="205">
        <f>SUM(P95:P104)</f>
        <v>0</v>
      </c>
      <c r="Q94" s="204"/>
      <c r="R94" s="205">
        <f>SUM(R95:R104)</f>
        <v>2261.0125</v>
      </c>
      <c r="S94" s="204"/>
      <c r="T94" s="206">
        <f>SUM(T95:T104)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7" t="s">
        <v>77</v>
      </c>
      <c r="AT94" s="208" t="s">
        <v>68</v>
      </c>
      <c r="AU94" s="208" t="s">
        <v>77</v>
      </c>
      <c r="AY94" s="207" t="s">
        <v>119</v>
      </c>
      <c r="BK94" s="209">
        <f>SUM(BK95:BK104)</f>
        <v>0</v>
      </c>
    </row>
    <row r="95" spans="1:65" s="2" customFormat="1" ht="21.75" customHeight="1">
      <c r="A95" s="39"/>
      <c r="B95" s="40"/>
      <c r="C95" s="210" t="s">
        <v>77</v>
      </c>
      <c r="D95" s="210" t="s">
        <v>120</v>
      </c>
      <c r="E95" s="211" t="s">
        <v>213</v>
      </c>
      <c r="F95" s="212" t="s">
        <v>214</v>
      </c>
      <c r="G95" s="213" t="s">
        <v>189</v>
      </c>
      <c r="H95" s="214">
        <v>806</v>
      </c>
      <c r="I95" s="215"/>
      <c r="J95" s="216">
        <f>ROUND(I95*H95,2)</f>
        <v>0</v>
      </c>
      <c r="K95" s="212" t="s">
        <v>190</v>
      </c>
      <c r="L95" s="45"/>
      <c r="M95" s="217" t="s">
        <v>19</v>
      </c>
      <c r="N95" s="218" t="s">
        <v>40</v>
      </c>
      <c r="O95" s="85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1" t="s">
        <v>125</v>
      </c>
      <c r="AT95" s="221" t="s">
        <v>120</v>
      </c>
      <c r="AU95" s="221" t="s">
        <v>83</v>
      </c>
      <c r="AY95" s="18" t="s">
        <v>119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8" t="s">
        <v>77</v>
      </c>
      <c r="BK95" s="222">
        <f>ROUND(I95*H95,2)</f>
        <v>0</v>
      </c>
      <c r="BL95" s="18" t="s">
        <v>125</v>
      </c>
      <c r="BM95" s="221" t="s">
        <v>565</v>
      </c>
    </row>
    <row r="96" spans="1:65" s="2" customFormat="1" ht="55.5" customHeight="1">
      <c r="A96" s="39"/>
      <c r="B96" s="40"/>
      <c r="C96" s="210" t="s">
        <v>83</v>
      </c>
      <c r="D96" s="210" t="s">
        <v>120</v>
      </c>
      <c r="E96" s="211" t="s">
        <v>566</v>
      </c>
      <c r="F96" s="212" t="s">
        <v>567</v>
      </c>
      <c r="G96" s="213" t="s">
        <v>218</v>
      </c>
      <c r="H96" s="214">
        <v>1130.5</v>
      </c>
      <c r="I96" s="215"/>
      <c r="J96" s="216">
        <f>ROUND(I96*H96,2)</f>
        <v>0</v>
      </c>
      <c r="K96" s="212" t="s">
        <v>190</v>
      </c>
      <c r="L96" s="45"/>
      <c r="M96" s="217" t="s">
        <v>19</v>
      </c>
      <c r="N96" s="218" t="s">
        <v>40</v>
      </c>
      <c r="O96" s="85"/>
      <c r="P96" s="219">
        <f>O96*H96</f>
        <v>0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1" t="s">
        <v>125</v>
      </c>
      <c r="AT96" s="221" t="s">
        <v>120</v>
      </c>
      <c r="AU96" s="221" t="s">
        <v>83</v>
      </c>
      <c r="AY96" s="18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8" t="s">
        <v>77</v>
      </c>
      <c r="BK96" s="222">
        <f>ROUND(I96*H96,2)</f>
        <v>0</v>
      </c>
      <c r="BL96" s="18" t="s">
        <v>125</v>
      </c>
      <c r="BM96" s="221" t="s">
        <v>568</v>
      </c>
    </row>
    <row r="97" spans="1:51" s="13" customFormat="1" ht="12">
      <c r="A97" s="13"/>
      <c r="B97" s="241"/>
      <c r="C97" s="242"/>
      <c r="D97" s="223" t="s">
        <v>192</v>
      </c>
      <c r="E97" s="243" t="s">
        <v>19</v>
      </c>
      <c r="F97" s="244" t="s">
        <v>569</v>
      </c>
      <c r="G97" s="242"/>
      <c r="H97" s="245">
        <v>1130.5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51" t="s">
        <v>192</v>
      </c>
      <c r="AU97" s="251" t="s">
        <v>83</v>
      </c>
      <c r="AV97" s="13" t="s">
        <v>83</v>
      </c>
      <c r="AW97" s="13" t="s">
        <v>31</v>
      </c>
      <c r="AX97" s="13" t="s">
        <v>77</v>
      </c>
      <c r="AY97" s="251" t="s">
        <v>119</v>
      </c>
    </row>
    <row r="98" spans="1:65" s="2" customFormat="1" ht="16.5" customHeight="1">
      <c r="A98" s="39"/>
      <c r="B98" s="40"/>
      <c r="C98" s="266" t="s">
        <v>132</v>
      </c>
      <c r="D98" s="266" t="s">
        <v>369</v>
      </c>
      <c r="E98" s="267" t="s">
        <v>570</v>
      </c>
      <c r="F98" s="268" t="s">
        <v>571</v>
      </c>
      <c r="G98" s="269" t="s">
        <v>237</v>
      </c>
      <c r="H98" s="270">
        <v>2261</v>
      </c>
      <c r="I98" s="271"/>
      <c r="J98" s="272">
        <f>ROUND(I98*H98,2)</f>
        <v>0</v>
      </c>
      <c r="K98" s="268" t="s">
        <v>190</v>
      </c>
      <c r="L98" s="273"/>
      <c r="M98" s="274" t="s">
        <v>19</v>
      </c>
      <c r="N98" s="275" t="s">
        <v>40</v>
      </c>
      <c r="O98" s="85"/>
      <c r="P98" s="219">
        <f>O98*H98</f>
        <v>0</v>
      </c>
      <c r="Q98" s="219">
        <v>1</v>
      </c>
      <c r="R98" s="219">
        <f>Q98*H98</f>
        <v>2261</v>
      </c>
      <c r="S98" s="219">
        <v>0</v>
      </c>
      <c r="T98" s="22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1" t="s">
        <v>155</v>
      </c>
      <c r="AT98" s="221" t="s">
        <v>369</v>
      </c>
      <c r="AU98" s="221" t="s">
        <v>83</v>
      </c>
      <c r="AY98" s="18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8" t="s">
        <v>77</v>
      </c>
      <c r="BK98" s="222">
        <f>ROUND(I98*H98,2)</f>
        <v>0</v>
      </c>
      <c r="BL98" s="18" t="s">
        <v>125</v>
      </c>
      <c r="BM98" s="221" t="s">
        <v>572</v>
      </c>
    </row>
    <row r="99" spans="1:51" s="13" customFormat="1" ht="12">
      <c r="A99" s="13"/>
      <c r="B99" s="241"/>
      <c r="C99" s="242"/>
      <c r="D99" s="223" t="s">
        <v>192</v>
      </c>
      <c r="E99" s="242"/>
      <c r="F99" s="244" t="s">
        <v>573</v>
      </c>
      <c r="G99" s="242"/>
      <c r="H99" s="245">
        <v>2261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1" t="s">
        <v>192</v>
      </c>
      <c r="AU99" s="251" t="s">
        <v>83</v>
      </c>
      <c r="AV99" s="13" t="s">
        <v>83</v>
      </c>
      <c r="AW99" s="13" t="s">
        <v>4</v>
      </c>
      <c r="AX99" s="13" t="s">
        <v>77</v>
      </c>
      <c r="AY99" s="251" t="s">
        <v>119</v>
      </c>
    </row>
    <row r="100" spans="1:65" s="2" customFormat="1" ht="21.75" customHeight="1">
      <c r="A100" s="39"/>
      <c r="B100" s="40"/>
      <c r="C100" s="210" t="s">
        <v>125</v>
      </c>
      <c r="D100" s="210" t="s">
        <v>120</v>
      </c>
      <c r="E100" s="211" t="s">
        <v>574</v>
      </c>
      <c r="F100" s="212" t="s">
        <v>575</v>
      </c>
      <c r="G100" s="213" t="s">
        <v>189</v>
      </c>
      <c r="H100" s="214">
        <v>500</v>
      </c>
      <c r="I100" s="215"/>
      <c r="J100" s="216">
        <f>ROUND(I100*H100,2)</f>
        <v>0</v>
      </c>
      <c r="K100" s="212" t="s">
        <v>190</v>
      </c>
      <c r="L100" s="45"/>
      <c r="M100" s="217" t="s">
        <v>19</v>
      </c>
      <c r="N100" s="218" t="s">
        <v>40</v>
      </c>
      <c r="O100" s="85"/>
      <c r="P100" s="219">
        <f>O100*H100</f>
        <v>0</v>
      </c>
      <c r="Q100" s="219">
        <v>0</v>
      </c>
      <c r="R100" s="219">
        <f>Q100*H100</f>
        <v>0</v>
      </c>
      <c r="S100" s="219">
        <v>0</v>
      </c>
      <c r="T100" s="22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1" t="s">
        <v>125</v>
      </c>
      <c r="AT100" s="221" t="s">
        <v>120</v>
      </c>
      <c r="AU100" s="221" t="s">
        <v>83</v>
      </c>
      <c r="AY100" s="18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8" t="s">
        <v>77</v>
      </c>
      <c r="BK100" s="222">
        <f>ROUND(I100*H100,2)</f>
        <v>0</v>
      </c>
      <c r="BL100" s="18" t="s">
        <v>125</v>
      </c>
      <c r="BM100" s="221" t="s">
        <v>576</v>
      </c>
    </row>
    <row r="101" spans="1:65" s="2" customFormat="1" ht="16.5" customHeight="1">
      <c r="A101" s="39"/>
      <c r="B101" s="40"/>
      <c r="C101" s="266" t="s">
        <v>141</v>
      </c>
      <c r="D101" s="266" t="s">
        <v>369</v>
      </c>
      <c r="E101" s="267" t="s">
        <v>577</v>
      </c>
      <c r="F101" s="268" t="s">
        <v>578</v>
      </c>
      <c r="G101" s="269" t="s">
        <v>285</v>
      </c>
      <c r="H101" s="270">
        <v>12.5</v>
      </c>
      <c r="I101" s="271"/>
      <c r="J101" s="272">
        <f>ROUND(I101*H101,2)</f>
        <v>0</v>
      </c>
      <c r="K101" s="268" t="s">
        <v>190</v>
      </c>
      <c r="L101" s="273"/>
      <c r="M101" s="274" t="s">
        <v>19</v>
      </c>
      <c r="N101" s="275" t="s">
        <v>40</v>
      </c>
      <c r="O101" s="85"/>
      <c r="P101" s="219">
        <f>O101*H101</f>
        <v>0</v>
      </c>
      <c r="Q101" s="219">
        <v>0.001</v>
      </c>
      <c r="R101" s="219">
        <f>Q101*H101</f>
        <v>0.0125</v>
      </c>
      <c r="S101" s="219">
        <v>0</v>
      </c>
      <c r="T101" s="22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1" t="s">
        <v>155</v>
      </c>
      <c r="AT101" s="221" t="s">
        <v>369</v>
      </c>
      <c r="AU101" s="221" t="s">
        <v>83</v>
      </c>
      <c r="AY101" s="18" t="s">
        <v>119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18" t="s">
        <v>77</v>
      </c>
      <c r="BK101" s="222">
        <f>ROUND(I101*H101,2)</f>
        <v>0</v>
      </c>
      <c r="BL101" s="18" t="s">
        <v>125</v>
      </c>
      <c r="BM101" s="221" t="s">
        <v>579</v>
      </c>
    </row>
    <row r="102" spans="1:51" s="13" customFormat="1" ht="12">
      <c r="A102" s="13"/>
      <c r="B102" s="241"/>
      <c r="C102" s="242"/>
      <c r="D102" s="223" t="s">
        <v>192</v>
      </c>
      <c r="E102" s="242"/>
      <c r="F102" s="244" t="s">
        <v>580</v>
      </c>
      <c r="G102" s="242"/>
      <c r="H102" s="245">
        <v>12.5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1" t="s">
        <v>192</v>
      </c>
      <c r="AU102" s="251" t="s">
        <v>83</v>
      </c>
      <c r="AV102" s="13" t="s">
        <v>83</v>
      </c>
      <c r="AW102" s="13" t="s">
        <v>4</v>
      </c>
      <c r="AX102" s="13" t="s">
        <v>77</v>
      </c>
      <c r="AY102" s="251" t="s">
        <v>119</v>
      </c>
    </row>
    <row r="103" spans="1:65" s="2" customFormat="1" ht="21.75" customHeight="1">
      <c r="A103" s="39"/>
      <c r="B103" s="40"/>
      <c r="C103" s="210" t="s">
        <v>146</v>
      </c>
      <c r="D103" s="210" t="s">
        <v>120</v>
      </c>
      <c r="E103" s="211" t="s">
        <v>581</v>
      </c>
      <c r="F103" s="212" t="s">
        <v>582</v>
      </c>
      <c r="G103" s="213" t="s">
        <v>189</v>
      </c>
      <c r="H103" s="214">
        <v>440</v>
      </c>
      <c r="I103" s="215"/>
      <c r="J103" s="216">
        <f>ROUND(I103*H103,2)</f>
        <v>0</v>
      </c>
      <c r="K103" s="212" t="s">
        <v>190</v>
      </c>
      <c r="L103" s="45"/>
      <c r="M103" s="217" t="s">
        <v>19</v>
      </c>
      <c r="N103" s="218" t="s">
        <v>40</v>
      </c>
      <c r="O103" s="85"/>
      <c r="P103" s="219">
        <f>O103*H103</f>
        <v>0</v>
      </c>
      <c r="Q103" s="219">
        <v>0</v>
      </c>
      <c r="R103" s="219">
        <f>Q103*H103</f>
        <v>0</v>
      </c>
      <c r="S103" s="219">
        <v>0</v>
      </c>
      <c r="T103" s="220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1" t="s">
        <v>125</v>
      </c>
      <c r="AT103" s="221" t="s">
        <v>120</v>
      </c>
      <c r="AU103" s="221" t="s">
        <v>83</v>
      </c>
      <c r="AY103" s="18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8" t="s">
        <v>77</v>
      </c>
      <c r="BK103" s="222">
        <f>ROUND(I103*H103,2)</f>
        <v>0</v>
      </c>
      <c r="BL103" s="18" t="s">
        <v>125</v>
      </c>
      <c r="BM103" s="221" t="s">
        <v>583</v>
      </c>
    </row>
    <row r="104" spans="1:65" s="2" customFormat="1" ht="33" customHeight="1">
      <c r="A104" s="39"/>
      <c r="B104" s="40"/>
      <c r="C104" s="210" t="s">
        <v>151</v>
      </c>
      <c r="D104" s="210" t="s">
        <v>120</v>
      </c>
      <c r="E104" s="211" t="s">
        <v>584</v>
      </c>
      <c r="F104" s="212" t="s">
        <v>585</v>
      </c>
      <c r="G104" s="213" t="s">
        <v>189</v>
      </c>
      <c r="H104" s="214">
        <v>500</v>
      </c>
      <c r="I104" s="215"/>
      <c r="J104" s="216">
        <f>ROUND(I104*H104,2)</f>
        <v>0</v>
      </c>
      <c r="K104" s="212" t="s">
        <v>207</v>
      </c>
      <c r="L104" s="45"/>
      <c r="M104" s="217" t="s">
        <v>19</v>
      </c>
      <c r="N104" s="218" t="s">
        <v>40</v>
      </c>
      <c r="O104" s="85"/>
      <c r="P104" s="219">
        <f>O104*H104</f>
        <v>0</v>
      </c>
      <c r="Q104" s="219">
        <v>0</v>
      </c>
      <c r="R104" s="219">
        <f>Q104*H104</f>
        <v>0</v>
      </c>
      <c r="S104" s="219">
        <v>0</v>
      </c>
      <c r="T104" s="220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1" t="s">
        <v>125</v>
      </c>
      <c r="AT104" s="221" t="s">
        <v>120</v>
      </c>
      <c r="AU104" s="221" t="s">
        <v>83</v>
      </c>
      <c r="AY104" s="18" t="s">
        <v>119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8" t="s">
        <v>77</v>
      </c>
      <c r="BK104" s="222">
        <f>ROUND(I104*H104,2)</f>
        <v>0</v>
      </c>
      <c r="BL104" s="18" t="s">
        <v>125</v>
      </c>
      <c r="BM104" s="221" t="s">
        <v>586</v>
      </c>
    </row>
    <row r="105" spans="1:63" s="11" customFormat="1" ht="22.8" customHeight="1">
      <c r="A105" s="11"/>
      <c r="B105" s="196"/>
      <c r="C105" s="197"/>
      <c r="D105" s="198" t="s">
        <v>68</v>
      </c>
      <c r="E105" s="239" t="s">
        <v>83</v>
      </c>
      <c r="F105" s="239" t="s">
        <v>253</v>
      </c>
      <c r="G105" s="197"/>
      <c r="H105" s="197"/>
      <c r="I105" s="200"/>
      <c r="J105" s="240">
        <f>BK105</f>
        <v>0</v>
      </c>
      <c r="K105" s="197"/>
      <c r="L105" s="202"/>
      <c r="M105" s="203"/>
      <c r="N105" s="204"/>
      <c r="O105" s="204"/>
      <c r="P105" s="205">
        <f>SUM(P106:P149)</f>
        <v>0</v>
      </c>
      <c r="Q105" s="204"/>
      <c r="R105" s="205">
        <f>SUM(R106:R149)</f>
        <v>20.62700974</v>
      </c>
      <c r="S105" s="204"/>
      <c r="T105" s="206">
        <f>SUM(T106:T149)</f>
        <v>32.281</v>
      </c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R105" s="207" t="s">
        <v>77</v>
      </c>
      <c r="AT105" s="208" t="s">
        <v>68</v>
      </c>
      <c r="AU105" s="208" t="s">
        <v>77</v>
      </c>
      <c r="AY105" s="207" t="s">
        <v>119</v>
      </c>
      <c r="BK105" s="209">
        <f>SUM(BK106:BK149)</f>
        <v>0</v>
      </c>
    </row>
    <row r="106" spans="1:65" s="2" customFormat="1" ht="21.75" customHeight="1">
      <c r="A106" s="39"/>
      <c r="B106" s="40"/>
      <c r="C106" s="210" t="s">
        <v>155</v>
      </c>
      <c r="D106" s="210" t="s">
        <v>120</v>
      </c>
      <c r="E106" s="211" t="s">
        <v>587</v>
      </c>
      <c r="F106" s="212" t="s">
        <v>588</v>
      </c>
      <c r="G106" s="213" t="s">
        <v>257</v>
      </c>
      <c r="H106" s="214">
        <v>16.6</v>
      </c>
      <c r="I106" s="215"/>
      <c r="J106" s="216">
        <f>ROUND(I106*H106,2)</f>
        <v>0</v>
      </c>
      <c r="K106" s="212" t="s">
        <v>190</v>
      </c>
      <c r="L106" s="45"/>
      <c r="M106" s="217" t="s">
        <v>19</v>
      </c>
      <c r="N106" s="218" t="s">
        <v>40</v>
      </c>
      <c r="O106" s="85"/>
      <c r="P106" s="219">
        <f>O106*H106</f>
        <v>0</v>
      </c>
      <c r="Q106" s="219">
        <v>0.00092</v>
      </c>
      <c r="R106" s="219">
        <f>Q106*H106</f>
        <v>0.015272000000000003</v>
      </c>
      <c r="S106" s="219">
        <v>0</v>
      </c>
      <c r="T106" s="22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1" t="s">
        <v>125</v>
      </c>
      <c r="AT106" s="221" t="s">
        <v>120</v>
      </c>
      <c r="AU106" s="221" t="s">
        <v>83</v>
      </c>
      <c r="AY106" s="18" t="s">
        <v>119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8" t="s">
        <v>77</v>
      </c>
      <c r="BK106" s="222">
        <f>ROUND(I106*H106,2)</f>
        <v>0</v>
      </c>
      <c r="BL106" s="18" t="s">
        <v>125</v>
      </c>
      <c r="BM106" s="221" t="s">
        <v>589</v>
      </c>
    </row>
    <row r="107" spans="1:51" s="13" customFormat="1" ht="12">
      <c r="A107" s="13"/>
      <c r="B107" s="241"/>
      <c r="C107" s="242"/>
      <c r="D107" s="223" t="s">
        <v>192</v>
      </c>
      <c r="E107" s="243" t="s">
        <v>19</v>
      </c>
      <c r="F107" s="244" t="s">
        <v>590</v>
      </c>
      <c r="G107" s="242"/>
      <c r="H107" s="245">
        <v>16.6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192</v>
      </c>
      <c r="AU107" s="251" t="s">
        <v>83</v>
      </c>
      <c r="AV107" s="13" t="s">
        <v>83</v>
      </c>
      <c r="AW107" s="13" t="s">
        <v>31</v>
      </c>
      <c r="AX107" s="13" t="s">
        <v>77</v>
      </c>
      <c r="AY107" s="251" t="s">
        <v>119</v>
      </c>
    </row>
    <row r="108" spans="1:65" s="2" customFormat="1" ht="33" customHeight="1">
      <c r="A108" s="39"/>
      <c r="B108" s="40"/>
      <c r="C108" s="210" t="s">
        <v>160</v>
      </c>
      <c r="D108" s="210" t="s">
        <v>120</v>
      </c>
      <c r="E108" s="211" t="s">
        <v>591</v>
      </c>
      <c r="F108" s="212" t="s">
        <v>592</v>
      </c>
      <c r="G108" s="213" t="s">
        <v>257</v>
      </c>
      <c r="H108" s="214">
        <v>128.25</v>
      </c>
      <c r="I108" s="215"/>
      <c r="J108" s="216">
        <f>ROUND(I108*H108,2)</f>
        <v>0</v>
      </c>
      <c r="K108" s="212" t="s">
        <v>190</v>
      </c>
      <c r="L108" s="45"/>
      <c r="M108" s="217" t="s">
        <v>19</v>
      </c>
      <c r="N108" s="218" t="s">
        <v>40</v>
      </c>
      <c r="O108" s="85"/>
      <c r="P108" s="219">
        <f>O108*H108</f>
        <v>0</v>
      </c>
      <c r="Q108" s="219">
        <v>0.00014</v>
      </c>
      <c r="R108" s="219">
        <f>Q108*H108</f>
        <v>0.017955</v>
      </c>
      <c r="S108" s="219">
        <v>0</v>
      </c>
      <c r="T108" s="22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1" t="s">
        <v>125</v>
      </c>
      <c r="AT108" s="221" t="s">
        <v>120</v>
      </c>
      <c r="AU108" s="221" t="s">
        <v>83</v>
      </c>
      <c r="AY108" s="18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8" t="s">
        <v>77</v>
      </c>
      <c r="BK108" s="222">
        <f>ROUND(I108*H108,2)</f>
        <v>0</v>
      </c>
      <c r="BL108" s="18" t="s">
        <v>125</v>
      </c>
      <c r="BM108" s="221" t="s">
        <v>593</v>
      </c>
    </row>
    <row r="109" spans="1:51" s="13" customFormat="1" ht="12">
      <c r="A109" s="13"/>
      <c r="B109" s="241"/>
      <c r="C109" s="242"/>
      <c r="D109" s="223" t="s">
        <v>192</v>
      </c>
      <c r="E109" s="243" t="s">
        <v>19</v>
      </c>
      <c r="F109" s="244" t="s">
        <v>594</v>
      </c>
      <c r="G109" s="242"/>
      <c r="H109" s="245">
        <v>47.25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1" t="s">
        <v>192</v>
      </c>
      <c r="AU109" s="251" t="s">
        <v>83</v>
      </c>
      <c r="AV109" s="13" t="s">
        <v>83</v>
      </c>
      <c r="AW109" s="13" t="s">
        <v>31</v>
      </c>
      <c r="AX109" s="13" t="s">
        <v>69</v>
      </c>
      <c r="AY109" s="251" t="s">
        <v>119</v>
      </c>
    </row>
    <row r="110" spans="1:51" s="13" customFormat="1" ht="12">
      <c r="A110" s="13"/>
      <c r="B110" s="241"/>
      <c r="C110" s="242"/>
      <c r="D110" s="223" t="s">
        <v>192</v>
      </c>
      <c r="E110" s="243" t="s">
        <v>19</v>
      </c>
      <c r="F110" s="244" t="s">
        <v>595</v>
      </c>
      <c r="G110" s="242"/>
      <c r="H110" s="245">
        <v>33.75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1" t="s">
        <v>192</v>
      </c>
      <c r="AU110" s="251" t="s">
        <v>83</v>
      </c>
      <c r="AV110" s="13" t="s">
        <v>83</v>
      </c>
      <c r="AW110" s="13" t="s">
        <v>31</v>
      </c>
      <c r="AX110" s="13" t="s">
        <v>69</v>
      </c>
      <c r="AY110" s="251" t="s">
        <v>119</v>
      </c>
    </row>
    <row r="111" spans="1:51" s="13" customFormat="1" ht="12">
      <c r="A111" s="13"/>
      <c r="B111" s="241"/>
      <c r="C111" s="242"/>
      <c r="D111" s="223" t="s">
        <v>192</v>
      </c>
      <c r="E111" s="243" t="s">
        <v>19</v>
      </c>
      <c r="F111" s="244" t="s">
        <v>596</v>
      </c>
      <c r="G111" s="242"/>
      <c r="H111" s="245">
        <v>47.25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1" t="s">
        <v>192</v>
      </c>
      <c r="AU111" s="251" t="s">
        <v>83</v>
      </c>
      <c r="AV111" s="13" t="s">
        <v>83</v>
      </c>
      <c r="AW111" s="13" t="s">
        <v>31</v>
      </c>
      <c r="AX111" s="13" t="s">
        <v>69</v>
      </c>
      <c r="AY111" s="251" t="s">
        <v>119</v>
      </c>
    </row>
    <row r="112" spans="1:51" s="14" customFormat="1" ht="12">
      <c r="A112" s="14"/>
      <c r="B112" s="252"/>
      <c r="C112" s="253"/>
      <c r="D112" s="223" t="s">
        <v>192</v>
      </c>
      <c r="E112" s="254" t="s">
        <v>19</v>
      </c>
      <c r="F112" s="255" t="s">
        <v>199</v>
      </c>
      <c r="G112" s="253"/>
      <c r="H112" s="256">
        <v>128.25</v>
      </c>
      <c r="I112" s="257"/>
      <c r="J112" s="253"/>
      <c r="K112" s="253"/>
      <c r="L112" s="258"/>
      <c r="M112" s="259"/>
      <c r="N112" s="260"/>
      <c r="O112" s="260"/>
      <c r="P112" s="260"/>
      <c r="Q112" s="260"/>
      <c r="R112" s="260"/>
      <c r="S112" s="260"/>
      <c r="T112" s="26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2" t="s">
        <v>192</v>
      </c>
      <c r="AU112" s="262" t="s">
        <v>83</v>
      </c>
      <c r="AV112" s="14" t="s">
        <v>125</v>
      </c>
      <c r="AW112" s="14" t="s">
        <v>31</v>
      </c>
      <c r="AX112" s="14" t="s">
        <v>77</v>
      </c>
      <c r="AY112" s="262" t="s">
        <v>119</v>
      </c>
    </row>
    <row r="113" spans="1:65" s="2" customFormat="1" ht="33" customHeight="1">
      <c r="A113" s="39"/>
      <c r="B113" s="40"/>
      <c r="C113" s="210" t="s">
        <v>164</v>
      </c>
      <c r="D113" s="210" t="s">
        <v>120</v>
      </c>
      <c r="E113" s="211" t="s">
        <v>597</v>
      </c>
      <c r="F113" s="212" t="s">
        <v>598</v>
      </c>
      <c r="G113" s="213" t="s">
        <v>257</v>
      </c>
      <c r="H113" s="214">
        <v>42.75</v>
      </c>
      <c r="I113" s="215"/>
      <c r="J113" s="216">
        <f>ROUND(I113*H113,2)</f>
        <v>0</v>
      </c>
      <c r="K113" s="212" t="s">
        <v>190</v>
      </c>
      <c r="L113" s="45"/>
      <c r="M113" s="217" t="s">
        <v>19</v>
      </c>
      <c r="N113" s="218" t="s">
        <v>40</v>
      </c>
      <c r="O113" s="85"/>
      <c r="P113" s="219">
        <f>O113*H113</f>
        <v>0</v>
      </c>
      <c r="Q113" s="219">
        <v>0.00016</v>
      </c>
      <c r="R113" s="219">
        <f>Q113*H113</f>
        <v>0.006840000000000001</v>
      </c>
      <c r="S113" s="219">
        <v>0</v>
      </c>
      <c r="T113" s="220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1" t="s">
        <v>125</v>
      </c>
      <c r="AT113" s="221" t="s">
        <v>120</v>
      </c>
      <c r="AU113" s="221" t="s">
        <v>83</v>
      </c>
      <c r="AY113" s="18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8" t="s">
        <v>77</v>
      </c>
      <c r="BK113" s="222">
        <f>ROUND(I113*H113,2)</f>
        <v>0</v>
      </c>
      <c r="BL113" s="18" t="s">
        <v>125</v>
      </c>
      <c r="BM113" s="221" t="s">
        <v>599</v>
      </c>
    </row>
    <row r="114" spans="1:51" s="13" customFormat="1" ht="12">
      <c r="A114" s="13"/>
      <c r="B114" s="241"/>
      <c r="C114" s="242"/>
      <c r="D114" s="223" t="s">
        <v>192</v>
      </c>
      <c r="E114" s="243" t="s">
        <v>19</v>
      </c>
      <c r="F114" s="244" t="s">
        <v>600</v>
      </c>
      <c r="G114" s="242"/>
      <c r="H114" s="245">
        <v>15.75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192</v>
      </c>
      <c r="AU114" s="251" t="s">
        <v>83</v>
      </c>
      <c r="AV114" s="13" t="s">
        <v>83</v>
      </c>
      <c r="AW114" s="13" t="s">
        <v>31</v>
      </c>
      <c r="AX114" s="13" t="s">
        <v>69</v>
      </c>
      <c r="AY114" s="251" t="s">
        <v>119</v>
      </c>
    </row>
    <row r="115" spans="1:51" s="13" customFormat="1" ht="12">
      <c r="A115" s="13"/>
      <c r="B115" s="241"/>
      <c r="C115" s="242"/>
      <c r="D115" s="223" t="s">
        <v>192</v>
      </c>
      <c r="E115" s="243" t="s">
        <v>19</v>
      </c>
      <c r="F115" s="244" t="s">
        <v>601</v>
      </c>
      <c r="G115" s="242"/>
      <c r="H115" s="245">
        <v>11.25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1" t="s">
        <v>192</v>
      </c>
      <c r="AU115" s="251" t="s">
        <v>83</v>
      </c>
      <c r="AV115" s="13" t="s">
        <v>83</v>
      </c>
      <c r="AW115" s="13" t="s">
        <v>31</v>
      </c>
      <c r="AX115" s="13" t="s">
        <v>69</v>
      </c>
      <c r="AY115" s="251" t="s">
        <v>119</v>
      </c>
    </row>
    <row r="116" spans="1:51" s="13" customFormat="1" ht="12">
      <c r="A116" s="13"/>
      <c r="B116" s="241"/>
      <c r="C116" s="242"/>
      <c r="D116" s="223" t="s">
        <v>192</v>
      </c>
      <c r="E116" s="243" t="s">
        <v>19</v>
      </c>
      <c r="F116" s="244" t="s">
        <v>602</v>
      </c>
      <c r="G116" s="242"/>
      <c r="H116" s="245">
        <v>15.75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1" t="s">
        <v>192</v>
      </c>
      <c r="AU116" s="251" t="s">
        <v>83</v>
      </c>
      <c r="AV116" s="13" t="s">
        <v>83</v>
      </c>
      <c r="AW116" s="13" t="s">
        <v>31</v>
      </c>
      <c r="AX116" s="13" t="s">
        <v>69</v>
      </c>
      <c r="AY116" s="251" t="s">
        <v>119</v>
      </c>
    </row>
    <row r="117" spans="1:51" s="14" customFormat="1" ht="12">
      <c r="A117" s="14"/>
      <c r="B117" s="252"/>
      <c r="C117" s="253"/>
      <c r="D117" s="223" t="s">
        <v>192</v>
      </c>
      <c r="E117" s="254" t="s">
        <v>19</v>
      </c>
      <c r="F117" s="255" t="s">
        <v>199</v>
      </c>
      <c r="G117" s="253"/>
      <c r="H117" s="256">
        <v>42.75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2" t="s">
        <v>192</v>
      </c>
      <c r="AU117" s="262" t="s">
        <v>83</v>
      </c>
      <c r="AV117" s="14" t="s">
        <v>125</v>
      </c>
      <c r="AW117" s="14" t="s">
        <v>31</v>
      </c>
      <c r="AX117" s="14" t="s">
        <v>77</v>
      </c>
      <c r="AY117" s="262" t="s">
        <v>119</v>
      </c>
    </row>
    <row r="118" spans="1:65" s="2" customFormat="1" ht="33" customHeight="1">
      <c r="A118" s="39"/>
      <c r="B118" s="40"/>
      <c r="C118" s="210" t="s">
        <v>169</v>
      </c>
      <c r="D118" s="210" t="s">
        <v>120</v>
      </c>
      <c r="E118" s="211" t="s">
        <v>603</v>
      </c>
      <c r="F118" s="212" t="s">
        <v>604</v>
      </c>
      <c r="G118" s="213" t="s">
        <v>257</v>
      </c>
      <c r="H118" s="214">
        <v>152</v>
      </c>
      <c r="I118" s="215"/>
      <c r="J118" s="216">
        <f>ROUND(I118*H118,2)</f>
        <v>0</v>
      </c>
      <c r="K118" s="212" t="s">
        <v>190</v>
      </c>
      <c r="L118" s="45"/>
      <c r="M118" s="217" t="s">
        <v>19</v>
      </c>
      <c r="N118" s="218" t="s">
        <v>40</v>
      </c>
      <c r="O118" s="85"/>
      <c r="P118" s="219">
        <f>O118*H118</f>
        <v>0</v>
      </c>
      <c r="Q118" s="219">
        <v>0</v>
      </c>
      <c r="R118" s="219">
        <f>Q118*H118</f>
        <v>0</v>
      </c>
      <c r="S118" s="219">
        <v>0</v>
      </c>
      <c r="T118" s="220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1" t="s">
        <v>125</v>
      </c>
      <c r="AT118" s="221" t="s">
        <v>120</v>
      </c>
      <c r="AU118" s="221" t="s">
        <v>83</v>
      </c>
      <c r="AY118" s="18" t="s">
        <v>119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8" t="s">
        <v>77</v>
      </c>
      <c r="BK118" s="222">
        <f>ROUND(I118*H118,2)</f>
        <v>0</v>
      </c>
      <c r="BL118" s="18" t="s">
        <v>125</v>
      </c>
      <c r="BM118" s="221" t="s">
        <v>605</v>
      </c>
    </row>
    <row r="119" spans="1:51" s="13" customFormat="1" ht="12">
      <c r="A119" s="13"/>
      <c r="B119" s="241"/>
      <c r="C119" s="242"/>
      <c r="D119" s="223" t="s">
        <v>192</v>
      </c>
      <c r="E119" s="243" t="s">
        <v>19</v>
      </c>
      <c r="F119" s="244" t="s">
        <v>606</v>
      </c>
      <c r="G119" s="242"/>
      <c r="H119" s="245">
        <v>56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1" t="s">
        <v>192</v>
      </c>
      <c r="AU119" s="251" t="s">
        <v>83</v>
      </c>
      <c r="AV119" s="13" t="s">
        <v>83</v>
      </c>
      <c r="AW119" s="13" t="s">
        <v>31</v>
      </c>
      <c r="AX119" s="13" t="s">
        <v>69</v>
      </c>
      <c r="AY119" s="251" t="s">
        <v>119</v>
      </c>
    </row>
    <row r="120" spans="1:51" s="13" customFormat="1" ht="12">
      <c r="A120" s="13"/>
      <c r="B120" s="241"/>
      <c r="C120" s="242"/>
      <c r="D120" s="223" t="s">
        <v>192</v>
      </c>
      <c r="E120" s="243" t="s">
        <v>19</v>
      </c>
      <c r="F120" s="244" t="s">
        <v>607</v>
      </c>
      <c r="G120" s="242"/>
      <c r="H120" s="245">
        <v>40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192</v>
      </c>
      <c r="AU120" s="251" t="s">
        <v>83</v>
      </c>
      <c r="AV120" s="13" t="s">
        <v>83</v>
      </c>
      <c r="AW120" s="13" t="s">
        <v>31</v>
      </c>
      <c r="AX120" s="13" t="s">
        <v>69</v>
      </c>
      <c r="AY120" s="251" t="s">
        <v>119</v>
      </c>
    </row>
    <row r="121" spans="1:51" s="13" customFormat="1" ht="12">
      <c r="A121" s="13"/>
      <c r="B121" s="241"/>
      <c r="C121" s="242"/>
      <c r="D121" s="223" t="s">
        <v>192</v>
      </c>
      <c r="E121" s="243" t="s">
        <v>19</v>
      </c>
      <c r="F121" s="244" t="s">
        <v>608</v>
      </c>
      <c r="G121" s="242"/>
      <c r="H121" s="245">
        <v>56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192</v>
      </c>
      <c r="AU121" s="251" t="s">
        <v>83</v>
      </c>
      <c r="AV121" s="13" t="s">
        <v>83</v>
      </c>
      <c r="AW121" s="13" t="s">
        <v>31</v>
      </c>
      <c r="AX121" s="13" t="s">
        <v>69</v>
      </c>
      <c r="AY121" s="251" t="s">
        <v>119</v>
      </c>
    </row>
    <row r="122" spans="1:51" s="14" customFormat="1" ht="12">
      <c r="A122" s="14"/>
      <c r="B122" s="252"/>
      <c r="C122" s="253"/>
      <c r="D122" s="223" t="s">
        <v>192</v>
      </c>
      <c r="E122" s="254" t="s">
        <v>19</v>
      </c>
      <c r="F122" s="255" t="s">
        <v>199</v>
      </c>
      <c r="G122" s="253"/>
      <c r="H122" s="256">
        <v>152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2" t="s">
        <v>192</v>
      </c>
      <c r="AU122" s="262" t="s">
        <v>83</v>
      </c>
      <c r="AV122" s="14" t="s">
        <v>125</v>
      </c>
      <c r="AW122" s="14" t="s">
        <v>31</v>
      </c>
      <c r="AX122" s="14" t="s">
        <v>77</v>
      </c>
      <c r="AY122" s="262" t="s">
        <v>119</v>
      </c>
    </row>
    <row r="123" spans="1:65" s="2" customFormat="1" ht="16.5" customHeight="1">
      <c r="A123" s="39"/>
      <c r="B123" s="40"/>
      <c r="C123" s="266" t="s">
        <v>173</v>
      </c>
      <c r="D123" s="266" t="s">
        <v>369</v>
      </c>
      <c r="E123" s="267" t="s">
        <v>609</v>
      </c>
      <c r="F123" s="268" t="s">
        <v>610</v>
      </c>
      <c r="G123" s="269" t="s">
        <v>218</v>
      </c>
      <c r="H123" s="270">
        <v>96.65</v>
      </c>
      <c r="I123" s="271"/>
      <c r="J123" s="272">
        <f>ROUND(I123*H123,2)</f>
        <v>0</v>
      </c>
      <c r="K123" s="268" t="s">
        <v>190</v>
      </c>
      <c r="L123" s="273"/>
      <c r="M123" s="274" t="s">
        <v>19</v>
      </c>
      <c r="N123" s="275" t="s">
        <v>40</v>
      </c>
      <c r="O123" s="85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1" t="s">
        <v>155</v>
      </c>
      <c r="AT123" s="221" t="s">
        <v>369</v>
      </c>
      <c r="AU123" s="221" t="s">
        <v>83</v>
      </c>
      <c r="AY123" s="18" t="s">
        <v>119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8" t="s">
        <v>77</v>
      </c>
      <c r="BK123" s="222">
        <f>ROUND(I123*H123,2)</f>
        <v>0</v>
      </c>
      <c r="BL123" s="18" t="s">
        <v>125</v>
      </c>
      <c r="BM123" s="221" t="s">
        <v>611</v>
      </c>
    </row>
    <row r="124" spans="1:51" s="13" customFormat="1" ht="12">
      <c r="A124" s="13"/>
      <c r="B124" s="241"/>
      <c r="C124" s="242"/>
      <c r="D124" s="223" t="s">
        <v>192</v>
      </c>
      <c r="E124" s="243" t="s">
        <v>19</v>
      </c>
      <c r="F124" s="244" t="s">
        <v>612</v>
      </c>
      <c r="G124" s="242"/>
      <c r="H124" s="245">
        <v>35.608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192</v>
      </c>
      <c r="AU124" s="251" t="s">
        <v>83</v>
      </c>
      <c r="AV124" s="13" t="s">
        <v>83</v>
      </c>
      <c r="AW124" s="13" t="s">
        <v>31</v>
      </c>
      <c r="AX124" s="13" t="s">
        <v>69</v>
      </c>
      <c r="AY124" s="251" t="s">
        <v>119</v>
      </c>
    </row>
    <row r="125" spans="1:51" s="13" customFormat="1" ht="12">
      <c r="A125" s="13"/>
      <c r="B125" s="241"/>
      <c r="C125" s="242"/>
      <c r="D125" s="223" t="s">
        <v>192</v>
      </c>
      <c r="E125" s="243" t="s">
        <v>19</v>
      </c>
      <c r="F125" s="244" t="s">
        <v>613</v>
      </c>
      <c r="G125" s="242"/>
      <c r="H125" s="245">
        <v>25.434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192</v>
      </c>
      <c r="AU125" s="251" t="s">
        <v>83</v>
      </c>
      <c r="AV125" s="13" t="s">
        <v>83</v>
      </c>
      <c r="AW125" s="13" t="s">
        <v>31</v>
      </c>
      <c r="AX125" s="13" t="s">
        <v>69</v>
      </c>
      <c r="AY125" s="251" t="s">
        <v>119</v>
      </c>
    </row>
    <row r="126" spans="1:51" s="13" customFormat="1" ht="12">
      <c r="A126" s="13"/>
      <c r="B126" s="241"/>
      <c r="C126" s="242"/>
      <c r="D126" s="223" t="s">
        <v>192</v>
      </c>
      <c r="E126" s="243" t="s">
        <v>19</v>
      </c>
      <c r="F126" s="244" t="s">
        <v>614</v>
      </c>
      <c r="G126" s="242"/>
      <c r="H126" s="245">
        <v>35.608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192</v>
      </c>
      <c r="AU126" s="251" t="s">
        <v>83</v>
      </c>
      <c r="AV126" s="13" t="s">
        <v>83</v>
      </c>
      <c r="AW126" s="13" t="s">
        <v>31</v>
      </c>
      <c r="AX126" s="13" t="s">
        <v>69</v>
      </c>
      <c r="AY126" s="251" t="s">
        <v>119</v>
      </c>
    </row>
    <row r="127" spans="1:51" s="14" customFormat="1" ht="12">
      <c r="A127" s="14"/>
      <c r="B127" s="252"/>
      <c r="C127" s="253"/>
      <c r="D127" s="223" t="s">
        <v>192</v>
      </c>
      <c r="E127" s="254" t="s">
        <v>19</v>
      </c>
      <c r="F127" s="255" t="s">
        <v>199</v>
      </c>
      <c r="G127" s="253"/>
      <c r="H127" s="256">
        <v>96.65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2" t="s">
        <v>192</v>
      </c>
      <c r="AU127" s="262" t="s">
        <v>83</v>
      </c>
      <c r="AV127" s="14" t="s">
        <v>125</v>
      </c>
      <c r="AW127" s="14" t="s">
        <v>31</v>
      </c>
      <c r="AX127" s="14" t="s">
        <v>77</v>
      </c>
      <c r="AY127" s="262" t="s">
        <v>119</v>
      </c>
    </row>
    <row r="128" spans="1:65" s="2" customFormat="1" ht="16.5" customHeight="1">
      <c r="A128" s="39"/>
      <c r="B128" s="40"/>
      <c r="C128" s="210" t="s">
        <v>240</v>
      </c>
      <c r="D128" s="210" t="s">
        <v>120</v>
      </c>
      <c r="E128" s="211" t="s">
        <v>615</v>
      </c>
      <c r="F128" s="212" t="s">
        <v>616</v>
      </c>
      <c r="G128" s="213" t="s">
        <v>237</v>
      </c>
      <c r="H128" s="214">
        <v>9.184</v>
      </c>
      <c r="I128" s="215"/>
      <c r="J128" s="216">
        <f>ROUND(I128*H128,2)</f>
        <v>0</v>
      </c>
      <c r="K128" s="212" t="s">
        <v>190</v>
      </c>
      <c r="L128" s="45"/>
      <c r="M128" s="217" t="s">
        <v>19</v>
      </c>
      <c r="N128" s="218" t="s">
        <v>40</v>
      </c>
      <c r="O128" s="85"/>
      <c r="P128" s="219">
        <f>O128*H128</f>
        <v>0</v>
      </c>
      <c r="Q128" s="219">
        <v>1.11332</v>
      </c>
      <c r="R128" s="219">
        <f>Q128*H128</f>
        <v>10.22473088</v>
      </c>
      <c r="S128" s="219">
        <v>0</v>
      </c>
      <c r="T128" s="22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1" t="s">
        <v>125</v>
      </c>
      <c r="AT128" s="221" t="s">
        <v>120</v>
      </c>
      <c r="AU128" s="221" t="s">
        <v>83</v>
      </c>
      <c r="AY128" s="18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8" t="s">
        <v>77</v>
      </c>
      <c r="BK128" s="222">
        <f>ROUND(I128*H128,2)</f>
        <v>0</v>
      </c>
      <c r="BL128" s="18" t="s">
        <v>125</v>
      </c>
      <c r="BM128" s="221" t="s">
        <v>617</v>
      </c>
    </row>
    <row r="129" spans="1:65" s="2" customFormat="1" ht="33" customHeight="1">
      <c r="A129" s="39"/>
      <c r="B129" s="40"/>
      <c r="C129" s="210" t="s">
        <v>244</v>
      </c>
      <c r="D129" s="210" t="s">
        <v>120</v>
      </c>
      <c r="E129" s="211" t="s">
        <v>618</v>
      </c>
      <c r="F129" s="212" t="s">
        <v>619</v>
      </c>
      <c r="G129" s="213" t="s">
        <v>257</v>
      </c>
      <c r="H129" s="214">
        <v>19</v>
      </c>
      <c r="I129" s="215"/>
      <c r="J129" s="216">
        <f>ROUND(I129*H129,2)</f>
        <v>0</v>
      </c>
      <c r="K129" s="212" t="s">
        <v>190</v>
      </c>
      <c r="L129" s="45"/>
      <c r="M129" s="217" t="s">
        <v>19</v>
      </c>
      <c r="N129" s="218" t="s">
        <v>40</v>
      </c>
      <c r="O129" s="85"/>
      <c r="P129" s="219">
        <f>O129*H129</f>
        <v>0</v>
      </c>
      <c r="Q129" s="219">
        <v>0</v>
      </c>
      <c r="R129" s="219">
        <f>Q129*H129</f>
        <v>0</v>
      </c>
      <c r="S129" s="219">
        <v>1.699</v>
      </c>
      <c r="T129" s="220">
        <f>S129*H129</f>
        <v>32.281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1" t="s">
        <v>125</v>
      </c>
      <c r="AT129" s="221" t="s">
        <v>120</v>
      </c>
      <c r="AU129" s="221" t="s">
        <v>83</v>
      </c>
      <c r="AY129" s="18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8" t="s">
        <v>77</v>
      </c>
      <c r="BK129" s="222">
        <f>ROUND(I129*H129,2)</f>
        <v>0</v>
      </c>
      <c r="BL129" s="18" t="s">
        <v>125</v>
      </c>
      <c r="BM129" s="221" t="s">
        <v>620</v>
      </c>
    </row>
    <row r="130" spans="1:51" s="13" customFormat="1" ht="12">
      <c r="A130" s="13"/>
      <c r="B130" s="241"/>
      <c r="C130" s="242"/>
      <c r="D130" s="223" t="s">
        <v>192</v>
      </c>
      <c r="E130" s="243" t="s">
        <v>19</v>
      </c>
      <c r="F130" s="244" t="s">
        <v>621</v>
      </c>
      <c r="G130" s="242"/>
      <c r="H130" s="245">
        <v>7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1" t="s">
        <v>192</v>
      </c>
      <c r="AU130" s="251" t="s">
        <v>83</v>
      </c>
      <c r="AV130" s="13" t="s">
        <v>83</v>
      </c>
      <c r="AW130" s="13" t="s">
        <v>31</v>
      </c>
      <c r="AX130" s="13" t="s">
        <v>69</v>
      </c>
      <c r="AY130" s="251" t="s">
        <v>119</v>
      </c>
    </row>
    <row r="131" spans="1:51" s="13" customFormat="1" ht="12">
      <c r="A131" s="13"/>
      <c r="B131" s="241"/>
      <c r="C131" s="242"/>
      <c r="D131" s="223" t="s">
        <v>192</v>
      </c>
      <c r="E131" s="243" t="s">
        <v>19</v>
      </c>
      <c r="F131" s="244" t="s">
        <v>622</v>
      </c>
      <c r="G131" s="242"/>
      <c r="H131" s="245">
        <v>5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192</v>
      </c>
      <c r="AU131" s="251" t="s">
        <v>83</v>
      </c>
      <c r="AV131" s="13" t="s">
        <v>83</v>
      </c>
      <c r="AW131" s="13" t="s">
        <v>31</v>
      </c>
      <c r="AX131" s="13" t="s">
        <v>69</v>
      </c>
      <c r="AY131" s="251" t="s">
        <v>119</v>
      </c>
    </row>
    <row r="132" spans="1:51" s="13" customFormat="1" ht="12">
      <c r="A132" s="13"/>
      <c r="B132" s="241"/>
      <c r="C132" s="242"/>
      <c r="D132" s="223" t="s">
        <v>192</v>
      </c>
      <c r="E132" s="243" t="s">
        <v>19</v>
      </c>
      <c r="F132" s="244" t="s">
        <v>623</v>
      </c>
      <c r="G132" s="242"/>
      <c r="H132" s="245">
        <v>7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192</v>
      </c>
      <c r="AU132" s="251" t="s">
        <v>83</v>
      </c>
      <c r="AV132" s="13" t="s">
        <v>83</v>
      </c>
      <c r="AW132" s="13" t="s">
        <v>31</v>
      </c>
      <c r="AX132" s="13" t="s">
        <v>69</v>
      </c>
      <c r="AY132" s="251" t="s">
        <v>119</v>
      </c>
    </row>
    <row r="133" spans="1:51" s="14" customFormat="1" ht="12">
      <c r="A133" s="14"/>
      <c r="B133" s="252"/>
      <c r="C133" s="253"/>
      <c r="D133" s="223" t="s">
        <v>192</v>
      </c>
      <c r="E133" s="254" t="s">
        <v>19</v>
      </c>
      <c r="F133" s="255" t="s">
        <v>199</v>
      </c>
      <c r="G133" s="253"/>
      <c r="H133" s="256">
        <v>19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2" t="s">
        <v>192</v>
      </c>
      <c r="AU133" s="262" t="s">
        <v>83</v>
      </c>
      <c r="AV133" s="14" t="s">
        <v>125</v>
      </c>
      <c r="AW133" s="14" t="s">
        <v>31</v>
      </c>
      <c r="AX133" s="14" t="s">
        <v>77</v>
      </c>
      <c r="AY133" s="262" t="s">
        <v>119</v>
      </c>
    </row>
    <row r="134" spans="1:65" s="2" customFormat="1" ht="33" customHeight="1">
      <c r="A134" s="39"/>
      <c r="B134" s="40"/>
      <c r="C134" s="210" t="s">
        <v>8</v>
      </c>
      <c r="D134" s="210" t="s">
        <v>120</v>
      </c>
      <c r="E134" s="211" t="s">
        <v>624</v>
      </c>
      <c r="F134" s="212" t="s">
        <v>625</v>
      </c>
      <c r="G134" s="213" t="s">
        <v>218</v>
      </c>
      <c r="H134" s="214">
        <v>55.6</v>
      </c>
      <c r="I134" s="215"/>
      <c r="J134" s="216">
        <f>ROUND(I134*H134,2)</f>
        <v>0</v>
      </c>
      <c r="K134" s="212" t="s">
        <v>190</v>
      </c>
      <c r="L134" s="45"/>
      <c r="M134" s="217" t="s">
        <v>19</v>
      </c>
      <c r="N134" s="218" t="s">
        <v>40</v>
      </c>
      <c r="O134" s="85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1" t="s">
        <v>125</v>
      </c>
      <c r="AT134" s="221" t="s">
        <v>120</v>
      </c>
      <c r="AU134" s="221" t="s">
        <v>83</v>
      </c>
      <c r="AY134" s="18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8" t="s">
        <v>77</v>
      </c>
      <c r="BK134" s="222">
        <f>ROUND(I134*H134,2)</f>
        <v>0</v>
      </c>
      <c r="BL134" s="18" t="s">
        <v>125</v>
      </c>
      <c r="BM134" s="221" t="s">
        <v>626</v>
      </c>
    </row>
    <row r="135" spans="1:51" s="13" customFormat="1" ht="12">
      <c r="A135" s="13"/>
      <c r="B135" s="241"/>
      <c r="C135" s="242"/>
      <c r="D135" s="223" t="s">
        <v>192</v>
      </c>
      <c r="E135" s="243" t="s">
        <v>19</v>
      </c>
      <c r="F135" s="244" t="s">
        <v>627</v>
      </c>
      <c r="G135" s="242"/>
      <c r="H135" s="245">
        <v>20.6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192</v>
      </c>
      <c r="AU135" s="251" t="s">
        <v>83</v>
      </c>
      <c r="AV135" s="13" t="s">
        <v>83</v>
      </c>
      <c r="AW135" s="13" t="s">
        <v>31</v>
      </c>
      <c r="AX135" s="13" t="s">
        <v>69</v>
      </c>
      <c r="AY135" s="251" t="s">
        <v>119</v>
      </c>
    </row>
    <row r="136" spans="1:51" s="13" customFormat="1" ht="12">
      <c r="A136" s="13"/>
      <c r="B136" s="241"/>
      <c r="C136" s="242"/>
      <c r="D136" s="223" t="s">
        <v>192</v>
      </c>
      <c r="E136" s="243" t="s">
        <v>19</v>
      </c>
      <c r="F136" s="244" t="s">
        <v>628</v>
      </c>
      <c r="G136" s="242"/>
      <c r="H136" s="245">
        <v>14.4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192</v>
      </c>
      <c r="AU136" s="251" t="s">
        <v>83</v>
      </c>
      <c r="AV136" s="13" t="s">
        <v>83</v>
      </c>
      <c r="AW136" s="13" t="s">
        <v>31</v>
      </c>
      <c r="AX136" s="13" t="s">
        <v>69</v>
      </c>
      <c r="AY136" s="251" t="s">
        <v>119</v>
      </c>
    </row>
    <row r="137" spans="1:51" s="13" customFormat="1" ht="12">
      <c r="A137" s="13"/>
      <c r="B137" s="241"/>
      <c r="C137" s="242"/>
      <c r="D137" s="223" t="s">
        <v>192</v>
      </c>
      <c r="E137" s="243" t="s">
        <v>19</v>
      </c>
      <c r="F137" s="244" t="s">
        <v>629</v>
      </c>
      <c r="G137" s="242"/>
      <c r="H137" s="245">
        <v>20.6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192</v>
      </c>
      <c r="AU137" s="251" t="s">
        <v>83</v>
      </c>
      <c r="AV137" s="13" t="s">
        <v>83</v>
      </c>
      <c r="AW137" s="13" t="s">
        <v>31</v>
      </c>
      <c r="AX137" s="13" t="s">
        <v>69</v>
      </c>
      <c r="AY137" s="251" t="s">
        <v>119</v>
      </c>
    </row>
    <row r="138" spans="1:51" s="14" customFormat="1" ht="12">
      <c r="A138" s="14"/>
      <c r="B138" s="252"/>
      <c r="C138" s="253"/>
      <c r="D138" s="223" t="s">
        <v>192</v>
      </c>
      <c r="E138" s="254" t="s">
        <v>19</v>
      </c>
      <c r="F138" s="255" t="s">
        <v>199</v>
      </c>
      <c r="G138" s="253"/>
      <c r="H138" s="256">
        <v>55.6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192</v>
      </c>
      <c r="AU138" s="262" t="s">
        <v>83</v>
      </c>
      <c r="AV138" s="14" t="s">
        <v>125</v>
      </c>
      <c r="AW138" s="14" t="s">
        <v>31</v>
      </c>
      <c r="AX138" s="14" t="s">
        <v>77</v>
      </c>
      <c r="AY138" s="262" t="s">
        <v>119</v>
      </c>
    </row>
    <row r="139" spans="1:65" s="2" customFormat="1" ht="21.75" customHeight="1">
      <c r="A139" s="39"/>
      <c r="B139" s="40"/>
      <c r="C139" s="210" t="s">
        <v>254</v>
      </c>
      <c r="D139" s="210" t="s">
        <v>120</v>
      </c>
      <c r="E139" s="211" t="s">
        <v>630</v>
      </c>
      <c r="F139" s="212" t="s">
        <v>631</v>
      </c>
      <c r="G139" s="213" t="s">
        <v>189</v>
      </c>
      <c r="H139" s="214">
        <v>82.6</v>
      </c>
      <c r="I139" s="215"/>
      <c r="J139" s="216">
        <f>ROUND(I139*H139,2)</f>
        <v>0</v>
      </c>
      <c r="K139" s="212" t="s">
        <v>190</v>
      </c>
      <c r="L139" s="45"/>
      <c r="M139" s="217" t="s">
        <v>19</v>
      </c>
      <c r="N139" s="218" t="s">
        <v>40</v>
      </c>
      <c r="O139" s="85"/>
      <c r="P139" s="219">
        <f>O139*H139</f>
        <v>0</v>
      </c>
      <c r="Q139" s="219">
        <v>0.00144</v>
      </c>
      <c r="R139" s="219">
        <f>Q139*H139</f>
        <v>0.118944</v>
      </c>
      <c r="S139" s="219">
        <v>0</v>
      </c>
      <c r="T139" s="22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1" t="s">
        <v>125</v>
      </c>
      <c r="AT139" s="221" t="s">
        <v>120</v>
      </c>
      <c r="AU139" s="221" t="s">
        <v>83</v>
      </c>
      <c r="AY139" s="18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8" t="s">
        <v>77</v>
      </c>
      <c r="BK139" s="222">
        <f>ROUND(I139*H139,2)</f>
        <v>0</v>
      </c>
      <c r="BL139" s="18" t="s">
        <v>125</v>
      </c>
      <c r="BM139" s="221" t="s">
        <v>632</v>
      </c>
    </row>
    <row r="140" spans="1:51" s="13" customFormat="1" ht="12">
      <c r="A140" s="13"/>
      <c r="B140" s="241"/>
      <c r="C140" s="242"/>
      <c r="D140" s="223" t="s">
        <v>192</v>
      </c>
      <c r="E140" s="243" t="s">
        <v>19</v>
      </c>
      <c r="F140" s="244" t="s">
        <v>633</v>
      </c>
      <c r="G140" s="242"/>
      <c r="H140" s="245">
        <v>30.2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192</v>
      </c>
      <c r="AU140" s="251" t="s">
        <v>83</v>
      </c>
      <c r="AV140" s="13" t="s">
        <v>83</v>
      </c>
      <c r="AW140" s="13" t="s">
        <v>31</v>
      </c>
      <c r="AX140" s="13" t="s">
        <v>69</v>
      </c>
      <c r="AY140" s="251" t="s">
        <v>119</v>
      </c>
    </row>
    <row r="141" spans="1:51" s="13" customFormat="1" ht="12">
      <c r="A141" s="13"/>
      <c r="B141" s="241"/>
      <c r="C141" s="242"/>
      <c r="D141" s="223" t="s">
        <v>192</v>
      </c>
      <c r="E141" s="243" t="s">
        <v>19</v>
      </c>
      <c r="F141" s="244" t="s">
        <v>634</v>
      </c>
      <c r="G141" s="242"/>
      <c r="H141" s="245">
        <v>22.2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192</v>
      </c>
      <c r="AU141" s="251" t="s">
        <v>83</v>
      </c>
      <c r="AV141" s="13" t="s">
        <v>83</v>
      </c>
      <c r="AW141" s="13" t="s">
        <v>31</v>
      </c>
      <c r="AX141" s="13" t="s">
        <v>69</v>
      </c>
      <c r="AY141" s="251" t="s">
        <v>119</v>
      </c>
    </row>
    <row r="142" spans="1:51" s="13" customFormat="1" ht="12">
      <c r="A142" s="13"/>
      <c r="B142" s="241"/>
      <c r="C142" s="242"/>
      <c r="D142" s="223" t="s">
        <v>192</v>
      </c>
      <c r="E142" s="243" t="s">
        <v>19</v>
      </c>
      <c r="F142" s="244" t="s">
        <v>635</v>
      </c>
      <c r="G142" s="242"/>
      <c r="H142" s="245">
        <v>30.2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192</v>
      </c>
      <c r="AU142" s="251" t="s">
        <v>83</v>
      </c>
      <c r="AV142" s="13" t="s">
        <v>83</v>
      </c>
      <c r="AW142" s="13" t="s">
        <v>31</v>
      </c>
      <c r="AX142" s="13" t="s">
        <v>69</v>
      </c>
      <c r="AY142" s="251" t="s">
        <v>119</v>
      </c>
    </row>
    <row r="143" spans="1:51" s="14" customFormat="1" ht="12">
      <c r="A143" s="14"/>
      <c r="B143" s="252"/>
      <c r="C143" s="253"/>
      <c r="D143" s="223" t="s">
        <v>192</v>
      </c>
      <c r="E143" s="254" t="s">
        <v>19</v>
      </c>
      <c r="F143" s="255" t="s">
        <v>199</v>
      </c>
      <c r="G143" s="253"/>
      <c r="H143" s="256">
        <v>82.6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192</v>
      </c>
      <c r="AU143" s="262" t="s">
        <v>83</v>
      </c>
      <c r="AV143" s="14" t="s">
        <v>125</v>
      </c>
      <c r="AW143" s="14" t="s">
        <v>31</v>
      </c>
      <c r="AX143" s="14" t="s">
        <v>77</v>
      </c>
      <c r="AY143" s="262" t="s">
        <v>119</v>
      </c>
    </row>
    <row r="144" spans="1:65" s="2" customFormat="1" ht="21.75" customHeight="1">
      <c r="A144" s="39"/>
      <c r="B144" s="40"/>
      <c r="C144" s="210" t="s">
        <v>261</v>
      </c>
      <c r="D144" s="210" t="s">
        <v>120</v>
      </c>
      <c r="E144" s="211" t="s">
        <v>636</v>
      </c>
      <c r="F144" s="212" t="s">
        <v>637</v>
      </c>
      <c r="G144" s="213" t="s">
        <v>189</v>
      </c>
      <c r="H144" s="214">
        <v>82.6</v>
      </c>
      <c r="I144" s="215"/>
      <c r="J144" s="216">
        <f>ROUND(I144*H144,2)</f>
        <v>0</v>
      </c>
      <c r="K144" s="212" t="s">
        <v>190</v>
      </c>
      <c r="L144" s="45"/>
      <c r="M144" s="217" t="s">
        <v>19</v>
      </c>
      <c r="N144" s="218" t="s">
        <v>40</v>
      </c>
      <c r="O144" s="85"/>
      <c r="P144" s="219">
        <f>O144*H144</f>
        <v>0</v>
      </c>
      <c r="Q144" s="219">
        <v>4E-05</v>
      </c>
      <c r="R144" s="219">
        <f>Q144*H144</f>
        <v>0.003304</v>
      </c>
      <c r="S144" s="219">
        <v>0</v>
      </c>
      <c r="T144" s="22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1" t="s">
        <v>125</v>
      </c>
      <c r="AT144" s="221" t="s">
        <v>120</v>
      </c>
      <c r="AU144" s="221" t="s">
        <v>83</v>
      </c>
      <c r="AY144" s="18" t="s">
        <v>119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8" t="s">
        <v>77</v>
      </c>
      <c r="BK144" s="222">
        <f>ROUND(I144*H144,2)</f>
        <v>0</v>
      </c>
      <c r="BL144" s="18" t="s">
        <v>125</v>
      </c>
      <c r="BM144" s="221" t="s">
        <v>638</v>
      </c>
    </row>
    <row r="145" spans="1:51" s="13" customFormat="1" ht="12">
      <c r="A145" s="13"/>
      <c r="B145" s="241"/>
      <c r="C145" s="242"/>
      <c r="D145" s="223" t="s">
        <v>192</v>
      </c>
      <c r="E145" s="243" t="s">
        <v>19</v>
      </c>
      <c r="F145" s="244" t="s">
        <v>633</v>
      </c>
      <c r="G145" s="242"/>
      <c r="H145" s="245">
        <v>30.2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192</v>
      </c>
      <c r="AU145" s="251" t="s">
        <v>83</v>
      </c>
      <c r="AV145" s="13" t="s">
        <v>83</v>
      </c>
      <c r="AW145" s="13" t="s">
        <v>31</v>
      </c>
      <c r="AX145" s="13" t="s">
        <v>69</v>
      </c>
      <c r="AY145" s="251" t="s">
        <v>119</v>
      </c>
    </row>
    <row r="146" spans="1:51" s="13" customFormat="1" ht="12">
      <c r="A146" s="13"/>
      <c r="B146" s="241"/>
      <c r="C146" s="242"/>
      <c r="D146" s="223" t="s">
        <v>192</v>
      </c>
      <c r="E146" s="243" t="s">
        <v>19</v>
      </c>
      <c r="F146" s="244" t="s">
        <v>634</v>
      </c>
      <c r="G146" s="242"/>
      <c r="H146" s="245">
        <v>22.2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192</v>
      </c>
      <c r="AU146" s="251" t="s">
        <v>83</v>
      </c>
      <c r="AV146" s="13" t="s">
        <v>83</v>
      </c>
      <c r="AW146" s="13" t="s">
        <v>31</v>
      </c>
      <c r="AX146" s="13" t="s">
        <v>69</v>
      </c>
      <c r="AY146" s="251" t="s">
        <v>119</v>
      </c>
    </row>
    <row r="147" spans="1:51" s="13" customFormat="1" ht="12">
      <c r="A147" s="13"/>
      <c r="B147" s="241"/>
      <c r="C147" s="242"/>
      <c r="D147" s="223" t="s">
        <v>192</v>
      </c>
      <c r="E147" s="243" t="s">
        <v>19</v>
      </c>
      <c r="F147" s="244" t="s">
        <v>635</v>
      </c>
      <c r="G147" s="242"/>
      <c r="H147" s="245">
        <v>30.2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192</v>
      </c>
      <c r="AU147" s="251" t="s">
        <v>83</v>
      </c>
      <c r="AV147" s="13" t="s">
        <v>83</v>
      </c>
      <c r="AW147" s="13" t="s">
        <v>31</v>
      </c>
      <c r="AX147" s="13" t="s">
        <v>69</v>
      </c>
      <c r="AY147" s="251" t="s">
        <v>119</v>
      </c>
    </row>
    <row r="148" spans="1:51" s="14" customFormat="1" ht="12">
      <c r="A148" s="14"/>
      <c r="B148" s="252"/>
      <c r="C148" s="253"/>
      <c r="D148" s="223" t="s">
        <v>192</v>
      </c>
      <c r="E148" s="254" t="s">
        <v>19</v>
      </c>
      <c r="F148" s="255" t="s">
        <v>199</v>
      </c>
      <c r="G148" s="253"/>
      <c r="H148" s="256">
        <v>82.6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192</v>
      </c>
      <c r="AU148" s="262" t="s">
        <v>83</v>
      </c>
      <c r="AV148" s="14" t="s">
        <v>125</v>
      </c>
      <c r="AW148" s="14" t="s">
        <v>31</v>
      </c>
      <c r="AX148" s="14" t="s">
        <v>77</v>
      </c>
      <c r="AY148" s="262" t="s">
        <v>119</v>
      </c>
    </row>
    <row r="149" spans="1:65" s="2" customFormat="1" ht="21.75" customHeight="1">
      <c r="A149" s="39"/>
      <c r="B149" s="40"/>
      <c r="C149" s="210" t="s">
        <v>266</v>
      </c>
      <c r="D149" s="210" t="s">
        <v>120</v>
      </c>
      <c r="E149" s="211" t="s">
        <v>639</v>
      </c>
      <c r="F149" s="212" t="s">
        <v>640</v>
      </c>
      <c r="G149" s="213" t="s">
        <v>237</v>
      </c>
      <c r="H149" s="214">
        <v>9.863</v>
      </c>
      <c r="I149" s="215"/>
      <c r="J149" s="216">
        <f>ROUND(I149*H149,2)</f>
        <v>0</v>
      </c>
      <c r="K149" s="212" t="s">
        <v>190</v>
      </c>
      <c r="L149" s="45"/>
      <c r="M149" s="217" t="s">
        <v>19</v>
      </c>
      <c r="N149" s="218" t="s">
        <v>40</v>
      </c>
      <c r="O149" s="85"/>
      <c r="P149" s="219">
        <f>O149*H149</f>
        <v>0</v>
      </c>
      <c r="Q149" s="219">
        <v>1.03822</v>
      </c>
      <c r="R149" s="219">
        <f>Q149*H149</f>
        <v>10.23996386</v>
      </c>
      <c r="S149" s="219">
        <v>0</v>
      </c>
      <c r="T149" s="22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1" t="s">
        <v>125</v>
      </c>
      <c r="AT149" s="221" t="s">
        <v>120</v>
      </c>
      <c r="AU149" s="221" t="s">
        <v>83</v>
      </c>
      <c r="AY149" s="18" t="s">
        <v>119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8" t="s">
        <v>77</v>
      </c>
      <c r="BK149" s="222">
        <f>ROUND(I149*H149,2)</f>
        <v>0</v>
      </c>
      <c r="BL149" s="18" t="s">
        <v>125</v>
      </c>
      <c r="BM149" s="221" t="s">
        <v>641</v>
      </c>
    </row>
    <row r="150" spans="1:63" s="11" customFormat="1" ht="22.8" customHeight="1">
      <c r="A150" s="11"/>
      <c r="B150" s="196"/>
      <c r="C150" s="197"/>
      <c r="D150" s="198" t="s">
        <v>68</v>
      </c>
      <c r="E150" s="239" t="s">
        <v>132</v>
      </c>
      <c r="F150" s="239" t="s">
        <v>642</v>
      </c>
      <c r="G150" s="197"/>
      <c r="H150" s="197"/>
      <c r="I150" s="200"/>
      <c r="J150" s="240">
        <f>BK150</f>
        <v>0</v>
      </c>
      <c r="K150" s="197"/>
      <c r="L150" s="202"/>
      <c r="M150" s="203"/>
      <c r="N150" s="204"/>
      <c r="O150" s="204"/>
      <c r="P150" s="205">
        <f>SUM(P151:P197)</f>
        <v>0</v>
      </c>
      <c r="Q150" s="204"/>
      <c r="R150" s="205">
        <f>SUM(R151:R197)</f>
        <v>31.00998239</v>
      </c>
      <c r="S150" s="204"/>
      <c r="T150" s="206">
        <f>SUM(T151:T197)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07" t="s">
        <v>77</v>
      </c>
      <c r="AT150" s="208" t="s">
        <v>68</v>
      </c>
      <c r="AU150" s="208" t="s">
        <v>77</v>
      </c>
      <c r="AY150" s="207" t="s">
        <v>119</v>
      </c>
      <c r="BK150" s="209">
        <f>SUM(BK151:BK197)</f>
        <v>0</v>
      </c>
    </row>
    <row r="151" spans="1:65" s="2" customFormat="1" ht="21.75" customHeight="1">
      <c r="A151" s="39"/>
      <c r="B151" s="40"/>
      <c r="C151" s="210" t="s">
        <v>271</v>
      </c>
      <c r="D151" s="210" t="s">
        <v>120</v>
      </c>
      <c r="E151" s="211" t="s">
        <v>643</v>
      </c>
      <c r="F151" s="212" t="s">
        <v>644</v>
      </c>
      <c r="G151" s="213" t="s">
        <v>332</v>
      </c>
      <c r="H151" s="214">
        <v>40</v>
      </c>
      <c r="I151" s="215"/>
      <c r="J151" s="216">
        <f>ROUND(I151*H151,2)</f>
        <v>0</v>
      </c>
      <c r="K151" s="212" t="s">
        <v>190</v>
      </c>
      <c r="L151" s="45"/>
      <c r="M151" s="217" t="s">
        <v>19</v>
      </c>
      <c r="N151" s="218" t="s">
        <v>40</v>
      </c>
      <c r="O151" s="85"/>
      <c r="P151" s="219">
        <f>O151*H151</f>
        <v>0</v>
      </c>
      <c r="Q151" s="219">
        <v>0.00018</v>
      </c>
      <c r="R151" s="219">
        <f>Q151*H151</f>
        <v>0.007200000000000001</v>
      </c>
      <c r="S151" s="219">
        <v>0</v>
      </c>
      <c r="T151" s="22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1" t="s">
        <v>125</v>
      </c>
      <c r="AT151" s="221" t="s">
        <v>120</v>
      </c>
      <c r="AU151" s="221" t="s">
        <v>83</v>
      </c>
      <c r="AY151" s="18" t="s">
        <v>119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8" t="s">
        <v>77</v>
      </c>
      <c r="BK151" s="222">
        <f>ROUND(I151*H151,2)</f>
        <v>0</v>
      </c>
      <c r="BL151" s="18" t="s">
        <v>125</v>
      </c>
      <c r="BM151" s="221" t="s">
        <v>645</v>
      </c>
    </row>
    <row r="152" spans="1:51" s="13" customFormat="1" ht="12">
      <c r="A152" s="13"/>
      <c r="B152" s="241"/>
      <c r="C152" s="242"/>
      <c r="D152" s="223" t="s">
        <v>192</v>
      </c>
      <c r="E152" s="243" t="s">
        <v>19</v>
      </c>
      <c r="F152" s="244" t="s">
        <v>646</v>
      </c>
      <c r="G152" s="242"/>
      <c r="H152" s="245">
        <v>40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192</v>
      </c>
      <c r="AU152" s="251" t="s">
        <v>83</v>
      </c>
      <c r="AV152" s="13" t="s">
        <v>83</v>
      </c>
      <c r="AW152" s="13" t="s">
        <v>31</v>
      </c>
      <c r="AX152" s="13" t="s">
        <v>77</v>
      </c>
      <c r="AY152" s="251" t="s">
        <v>119</v>
      </c>
    </row>
    <row r="153" spans="1:65" s="2" customFormat="1" ht="16.5" customHeight="1">
      <c r="A153" s="39"/>
      <c r="B153" s="40"/>
      <c r="C153" s="266" t="s">
        <v>277</v>
      </c>
      <c r="D153" s="266" t="s">
        <v>369</v>
      </c>
      <c r="E153" s="267" t="s">
        <v>647</v>
      </c>
      <c r="F153" s="268" t="s">
        <v>648</v>
      </c>
      <c r="G153" s="269" t="s">
        <v>332</v>
      </c>
      <c r="H153" s="270">
        <v>40</v>
      </c>
      <c r="I153" s="271"/>
      <c r="J153" s="272">
        <f>ROUND(I153*H153,2)</f>
        <v>0</v>
      </c>
      <c r="K153" s="268" t="s">
        <v>190</v>
      </c>
      <c r="L153" s="273"/>
      <c r="M153" s="274" t="s">
        <v>19</v>
      </c>
      <c r="N153" s="275" t="s">
        <v>40</v>
      </c>
      <c r="O153" s="85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1" t="s">
        <v>155</v>
      </c>
      <c r="AT153" s="221" t="s">
        <v>369</v>
      </c>
      <c r="AU153" s="221" t="s">
        <v>83</v>
      </c>
      <c r="AY153" s="18" t="s">
        <v>119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8" t="s">
        <v>77</v>
      </c>
      <c r="BK153" s="222">
        <f>ROUND(I153*H153,2)</f>
        <v>0</v>
      </c>
      <c r="BL153" s="18" t="s">
        <v>125</v>
      </c>
      <c r="BM153" s="221" t="s">
        <v>649</v>
      </c>
    </row>
    <row r="154" spans="1:65" s="2" customFormat="1" ht="16.5" customHeight="1">
      <c r="A154" s="39"/>
      <c r="B154" s="40"/>
      <c r="C154" s="210" t="s">
        <v>7</v>
      </c>
      <c r="D154" s="210" t="s">
        <v>120</v>
      </c>
      <c r="E154" s="211" t="s">
        <v>650</v>
      </c>
      <c r="F154" s="212" t="s">
        <v>651</v>
      </c>
      <c r="G154" s="213" t="s">
        <v>218</v>
      </c>
      <c r="H154" s="214">
        <v>25.6</v>
      </c>
      <c r="I154" s="215"/>
      <c r="J154" s="216">
        <f>ROUND(I154*H154,2)</f>
        <v>0</v>
      </c>
      <c r="K154" s="212" t="s">
        <v>190</v>
      </c>
      <c r="L154" s="45"/>
      <c r="M154" s="217" t="s">
        <v>19</v>
      </c>
      <c r="N154" s="218" t="s">
        <v>40</v>
      </c>
      <c r="O154" s="85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1" t="s">
        <v>125</v>
      </c>
      <c r="AT154" s="221" t="s">
        <v>120</v>
      </c>
      <c r="AU154" s="221" t="s">
        <v>83</v>
      </c>
      <c r="AY154" s="18" t="s">
        <v>119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8" t="s">
        <v>77</v>
      </c>
      <c r="BK154" s="222">
        <f>ROUND(I154*H154,2)</f>
        <v>0</v>
      </c>
      <c r="BL154" s="18" t="s">
        <v>125</v>
      </c>
      <c r="BM154" s="221" t="s">
        <v>652</v>
      </c>
    </row>
    <row r="155" spans="1:51" s="13" customFormat="1" ht="12">
      <c r="A155" s="13"/>
      <c r="B155" s="241"/>
      <c r="C155" s="242"/>
      <c r="D155" s="223" t="s">
        <v>192</v>
      </c>
      <c r="E155" s="243" t="s">
        <v>19</v>
      </c>
      <c r="F155" s="244" t="s">
        <v>653</v>
      </c>
      <c r="G155" s="242"/>
      <c r="H155" s="245">
        <v>25.6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192</v>
      </c>
      <c r="AU155" s="251" t="s">
        <v>83</v>
      </c>
      <c r="AV155" s="13" t="s">
        <v>83</v>
      </c>
      <c r="AW155" s="13" t="s">
        <v>31</v>
      </c>
      <c r="AX155" s="13" t="s">
        <v>77</v>
      </c>
      <c r="AY155" s="251" t="s">
        <v>119</v>
      </c>
    </row>
    <row r="156" spans="1:65" s="2" customFormat="1" ht="16.5" customHeight="1">
      <c r="A156" s="39"/>
      <c r="B156" s="40"/>
      <c r="C156" s="210" t="s">
        <v>290</v>
      </c>
      <c r="D156" s="210" t="s">
        <v>120</v>
      </c>
      <c r="E156" s="211" t="s">
        <v>654</v>
      </c>
      <c r="F156" s="212" t="s">
        <v>655</v>
      </c>
      <c r="G156" s="213" t="s">
        <v>189</v>
      </c>
      <c r="H156" s="214">
        <v>57.6</v>
      </c>
      <c r="I156" s="215"/>
      <c r="J156" s="216">
        <f>ROUND(I156*H156,2)</f>
        <v>0</v>
      </c>
      <c r="K156" s="212" t="s">
        <v>190</v>
      </c>
      <c r="L156" s="45"/>
      <c r="M156" s="217" t="s">
        <v>19</v>
      </c>
      <c r="N156" s="218" t="s">
        <v>40</v>
      </c>
      <c r="O156" s="85"/>
      <c r="P156" s="219">
        <f>O156*H156</f>
        <v>0</v>
      </c>
      <c r="Q156" s="219">
        <v>0.04174</v>
      </c>
      <c r="R156" s="219">
        <f>Q156*H156</f>
        <v>2.404224</v>
      </c>
      <c r="S156" s="219">
        <v>0</v>
      </c>
      <c r="T156" s="22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1" t="s">
        <v>125</v>
      </c>
      <c r="AT156" s="221" t="s">
        <v>120</v>
      </c>
      <c r="AU156" s="221" t="s">
        <v>83</v>
      </c>
      <c r="AY156" s="18" t="s">
        <v>119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8" t="s">
        <v>77</v>
      </c>
      <c r="BK156" s="222">
        <f>ROUND(I156*H156,2)</f>
        <v>0</v>
      </c>
      <c r="BL156" s="18" t="s">
        <v>125</v>
      </c>
      <c r="BM156" s="221" t="s">
        <v>656</v>
      </c>
    </row>
    <row r="157" spans="1:51" s="13" customFormat="1" ht="12">
      <c r="A157" s="13"/>
      <c r="B157" s="241"/>
      <c r="C157" s="242"/>
      <c r="D157" s="223" t="s">
        <v>192</v>
      </c>
      <c r="E157" s="243" t="s">
        <v>19</v>
      </c>
      <c r="F157" s="244" t="s">
        <v>657</v>
      </c>
      <c r="G157" s="242"/>
      <c r="H157" s="245">
        <v>57.6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192</v>
      </c>
      <c r="AU157" s="251" t="s">
        <v>83</v>
      </c>
      <c r="AV157" s="13" t="s">
        <v>83</v>
      </c>
      <c r="AW157" s="13" t="s">
        <v>31</v>
      </c>
      <c r="AX157" s="13" t="s">
        <v>77</v>
      </c>
      <c r="AY157" s="251" t="s">
        <v>119</v>
      </c>
    </row>
    <row r="158" spans="1:65" s="2" customFormat="1" ht="16.5" customHeight="1">
      <c r="A158" s="39"/>
      <c r="B158" s="40"/>
      <c r="C158" s="210" t="s">
        <v>294</v>
      </c>
      <c r="D158" s="210" t="s">
        <v>120</v>
      </c>
      <c r="E158" s="211" t="s">
        <v>658</v>
      </c>
      <c r="F158" s="212" t="s">
        <v>659</v>
      </c>
      <c r="G158" s="213" t="s">
        <v>189</v>
      </c>
      <c r="H158" s="214">
        <v>57.6</v>
      </c>
      <c r="I158" s="215"/>
      <c r="J158" s="216">
        <f>ROUND(I158*H158,2)</f>
        <v>0</v>
      </c>
      <c r="K158" s="212" t="s">
        <v>190</v>
      </c>
      <c r="L158" s="45"/>
      <c r="M158" s="217" t="s">
        <v>19</v>
      </c>
      <c r="N158" s="218" t="s">
        <v>40</v>
      </c>
      <c r="O158" s="85"/>
      <c r="P158" s="219">
        <f>O158*H158</f>
        <v>0</v>
      </c>
      <c r="Q158" s="219">
        <v>2E-05</v>
      </c>
      <c r="R158" s="219">
        <f>Q158*H158</f>
        <v>0.001152</v>
      </c>
      <c r="S158" s="219">
        <v>0</v>
      </c>
      <c r="T158" s="22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1" t="s">
        <v>125</v>
      </c>
      <c r="AT158" s="221" t="s">
        <v>120</v>
      </c>
      <c r="AU158" s="221" t="s">
        <v>83</v>
      </c>
      <c r="AY158" s="18" t="s">
        <v>119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8" t="s">
        <v>77</v>
      </c>
      <c r="BK158" s="222">
        <f>ROUND(I158*H158,2)</f>
        <v>0</v>
      </c>
      <c r="BL158" s="18" t="s">
        <v>125</v>
      </c>
      <c r="BM158" s="221" t="s">
        <v>660</v>
      </c>
    </row>
    <row r="159" spans="1:51" s="13" customFormat="1" ht="12">
      <c r="A159" s="13"/>
      <c r="B159" s="241"/>
      <c r="C159" s="242"/>
      <c r="D159" s="223" t="s">
        <v>192</v>
      </c>
      <c r="E159" s="243" t="s">
        <v>19</v>
      </c>
      <c r="F159" s="244" t="s">
        <v>657</v>
      </c>
      <c r="G159" s="242"/>
      <c r="H159" s="245">
        <v>57.6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192</v>
      </c>
      <c r="AU159" s="251" t="s">
        <v>83</v>
      </c>
      <c r="AV159" s="13" t="s">
        <v>83</v>
      </c>
      <c r="AW159" s="13" t="s">
        <v>31</v>
      </c>
      <c r="AX159" s="13" t="s">
        <v>77</v>
      </c>
      <c r="AY159" s="251" t="s">
        <v>119</v>
      </c>
    </row>
    <row r="160" spans="1:65" s="2" customFormat="1" ht="21.75" customHeight="1">
      <c r="A160" s="39"/>
      <c r="B160" s="40"/>
      <c r="C160" s="210" t="s">
        <v>298</v>
      </c>
      <c r="D160" s="210" t="s">
        <v>120</v>
      </c>
      <c r="E160" s="211" t="s">
        <v>661</v>
      </c>
      <c r="F160" s="212" t="s">
        <v>662</v>
      </c>
      <c r="G160" s="213" t="s">
        <v>237</v>
      </c>
      <c r="H160" s="214">
        <v>3.3</v>
      </c>
      <c r="I160" s="215"/>
      <c r="J160" s="216">
        <f>ROUND(I160*H160,2)</f>
        <v>0</v>
      </c>
      <c r="K160" s="212" t="s">
        <v>190</v>
      </c>
      <c r="L160" s="45"/>
      <c r="M160" s="217" t="s">
        <v>19</v>
      </c>
      <c r="N160" s="218" t="s">
        <v>40</v>
      </c>
      <c r="O160" s="85"/>
      <c r="P160" s="219">
        <f>O160*H160</f>
        <v>0</v>
      </c>
      <c r="Q160" s="219">
        <v>1.04877</v>
      </c>
      <c r="R160" s="219">
        <f>Q160*H160</f>
        <v>3.4609409999999996</v>
      </c>
      <c r="S160" s="219">
        <v>0</v>
      </c>
      <c r="T160" s="22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1" t="s">
        <v>125</v>
      </c>
      <c r="AT160" s="221" t="s">
        <v>120</v>
      </c>
      <c r="AU160" s="221" t="s">
        <v>83</v>
      </c>
      <c r="AY160" s="18" t="s">
        <v>119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8" t="s">
        <v>77</v>
      </c>
      <c r="BK160" s="222">
        <f>ROUND(I160*H160,2)</f>
        <v>0</v>
      </c>
      <c r="BL160" s="18" t="s">
        <v>125</v>
      </c>
      <c r="BM160" s="221" t="s">
        <v>663</v>
      </c>
    </row>
    <row r="161" spans="1:65" s="2" customFormat="1" ht="21.75" customHeight="1">
      <c r="A161" s="39"/>
      <c r="B161" s="40"/>
      <c r="C161" s="210" t="s">
        <v>303</v>
      </c>
      <c r="D161" s="210" t="s">
        <v>120</v>
      </c>
      <c r="E161" s="211" t="s">
        <v>664</v>
      </c>
      <c r="F161" s="212" t="s">
        <v>665</v>
      </c>
      <c r="G161" s="213" t="s">
        <v>257</v>
      </c>
      <c r="H161" s="214">
        <v>8.4</v>
      </c>
      <c r="I161" s="215"/>
      <c r="J161" s="216">
        <f>ROUND(I161*H161,2)</f>
        <v>0</v>
      </c>
      <c r="K161" s="212" t="s">
        <v>190</v>
      </c>
      <c r="L161" s="45"/>
      <c r="M161" s="217" t="s">
        <v>19</v>
      </c>
      <c r="N161" s="218" t="s">
        <v>40</v>
      </c>
      <c r="O161" s="85"/>
      <c r="P161" s="219">
        <f>O161*H161</f>
        <v>0</v>
      </c>
      <c r="Q161" s="219">
        <v>6E-05</v>
      </c>
      <c r="R161" s="219">
        <f>Q161*H161</f>
        <v>0.000504</v>
      </c>
      <c r="S161" s="219">
        <v>0</v>
      </c>
      <c r="T161" s="22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1" t="s">
        <v>125</v>
      </c>
      <c r="AT161" s="221" t="s">
        <v>120</v>
      </c>
      <c r="AU161" s="221" t="s">
        <v>83</v>
      </c>
      <c r="AY161" s="18" t="s">
        <v>119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8" t="s">
        <v>77</v>
      </c>
      <c r="BK161" s="222">
        <f>ROUND(I161*H161,2)</f>
        <v>0</v>
      </c>
      <c r="BL161" s="18" t="s">
        <v>125</v>
      </c>
      <c r="BM161" s="221" t="s">
        <v>666</v>
      </c>
    </row>
    <row r="162" spans="1:51" s="13" customFormat="1" ht="12">
      <c r="A162" s="13"/>
      <c r="B162" s="241"/>
      <c r="C162" s="242"/>
      <c r="D162" s="223" t="s">
        <v>192</v>
      </c>
      <c r="E162" s="243" t="s">
        <v>19</v>
      </c>
      <c r="F162" s="244" t="s">
        <v>667</v>
      </c>
      <c r="G162" s="242"/>
      <c r="H162" s="245">
        <v>8.4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192</v>
      </c>
      <c r="AU162" s="251" t="s">
        <v>83</v>
      </c>
      <c r="AV162" s="13" t="s">
        <v>83</v>
      </c>
      <c r="AW162" s="13" t="s">
        <v>31</v>
      </c>
      <c r="AX162" s="13" t="s">
        <v>77</v>
      </c>
      <c r="AY162" s="251" t="s">
        <v>119</v>
      </c>
    </row>
    <row r="163" spans="1:65" s="2" customFormat="1" ht="21.75" customHeight="1">
      <c r="A163" s="39"/>
      <c r="B163" s="40"/>
      <c r="C163" s="210" t="s">
        <v>307</v>
      </c>
      <c r="D163" s="210" t="s">
        <v>120</v>
      </c>
      <c r="E163" s="211" t="s">
        <v>668</v>
      </c>
      <c r="F163" s="212" t="s">
        <v>669</v>
      </c>
      <c r="G163" s="213" t="s">
        <v>257</v>
      </c>
      <c r="H163" s="214">
        <v>12.6</v>
      </c>
      <c r="I163" s="215"/>
      <c r="J163" s="216">
        <f>ROUND(I163*H163,2)</f>
        <v>0</v>
      </c>
      <c r="K163" s="212" t="s">
        <v>190</v>
      </c>
      <c r="L163" s="45"/>
      <c r="M163" s="217" t="s">
        <v>19</v>
      </c>
      <c r="N163" s="218" t="s">
        <v>40</v>
      </c>
      <c r="O163" s="85"/>
      <c r="P163" s="219">
        <f>O163*H163</f>
        <v>0</v>
      </c>
      <c r="Q163" s="219">
        <v>0.00019</v>
      </c>
      <c r="R163" s="219">
        <f>Q163*H163</f>
        <v>0.002394</v>
      </c>
      <c r="S163" s="219">
        <v>0</v>
      </c>
      <c r="T163" s="22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1" t="s">
        <v>125</v>
      </c>
      <c r="AT163" s="221" t="s">
        <v>120</v>
      </c>
      <c r="AU163" s="221" t="s">
        <v>83</v>
      </c>
      <c r="AY163" s="18" t="s">
        <v>119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8" t="s">
        <v>77</v>
      </c>
      <c r="BK163" s="222">
        <f>ROUND(I163*H163,2)</f>
        <v>0</v>
      </c>
      <c r="BL163" s="18" t="s">
        <v>125</v>
      </c>
      <c r="BM163" s="221" t="s">
        <v>670</v>
      </c>
    </row>
    <row r="164" spans="1:51" s="13" customFormat="1" ht="12">
      <c r="A164" s="13"/>
      <c r="B164" s="241"/>
      <c r="C164" s="242"/>
      <c r="D164" s="223" t="s">
        <v>192</v>
      </c>
      <c r="E164" s="243" t="s">
        <v>19</v>
      </c>
      <c r="F164" s="244" t="s">
        <v>671</v>
      </c>
      <c r="G164" s="242"/>
      <c r="H164" s="245">
        <v>12.6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192</v>
      </c>
      <c r="AU164" s="251" t="s">
        <v>83</v>
      </c>
      <c r="AV164" s="13" t="s">
        <v>83</v>
      </c>
      <c r="AW164" s="13" t="s">
        <v>31</v>
      </c>
      <c r="AX164" s="13" t="s">
        <v>77</v>
      </c>
      <c r="AY164" s="251" t="s">
        <v>119</v>
      </c>
    </row>
    <row r="165" spans="1:65" s="2" customFormat="1" ht="21.75" customHeight="1">
      <c r="A165" s="39"/>
      <c r="B165" s="40"/>
      <c r="C165" s="210" t="s">
        <v>313</v>
      </c>
      <c r="D165" s="210" t="s">
        <v>120</v>
      </c>
      <c r="E165" s="211" t="s">
        <v>672</v>
      </c>
      <c r="F165" s="212" t="s">
        <v>673</v>
      </c>
      <c r="G165" s="213" t="s">
        <v>218</v>
      </c>
      <c r="H165" s="214">
        <v>38.528</v>
      </c>
      <c r="I165" s="215"/>
      <c r="J165" s="216">
        <f>ROUND(I165*H165,2)</f>
        <v>0</v>
      </c>
      <c r="K165" s="212" t="s">
        <v>190</v>
      </c>
      <c r="L165" s="45"/>
      <c r="M165" s="217" t="s">
        <v>19</v>
      </c>
      <c r="N165" s="218" t="s">
        <v>40</v>
      </c>
      <c r="O165" s="85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1" t="s">
        <v>125</v>
      </c>
      <c r="AT165" s="221" t="s">
        <v>120</v>
      </c>
      <c r="AU165" s="221" t="s">
        <v>83</v>
      </c>
      <c r="AY165" s="18" t="s">
        <v>119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8" t="s">
        <v>77</v>
      </c>
      <c r="BK165" s="222">
        <f>ROUND(I165*H165,2)</f>
        <v>0</v>
      </c>
      <c r="BL165" s="18" t="s">
        <v>125</v>
      </c>
      <c r="BM165" s="221" t="s">
        <v>674</v>
      </c>
    </row>
    <row r="166" spans="1:51" s="13" customFormat="1" ht="12">
      <c r="A166" s="13"/>
      <c r="B166" s="241"/>
      <c r="C166" s="242"/>
      <c r="D166" s="223" t="s">
        <v>192</v>
      </c>
      <c r="E166" s="243" t="s">
        <v>19</v>
      </c>
      <c r="F166" s="244" t="s">
        <v>675</v>
      </c>
      <c r="G166" s="242"/>
      <c r="H166" s="245">
        <v>19.264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192</v>
      </c>
      <c r="AU166" s="251" t="s">
        <v>83</v>
      </c>
      <c r="AV166" s="13" t="s">
        <v>83</v>
      </c>
      <c r="AW166" s="13" t="s">
        <v>31</v>
      </c>
      <c r="AX166" s="13" t="s">
        <v>69</v>
      </c>
      <c r="AY166" s="251" t="s">
        <v>119</v>
      </c>
    </row>
    <row r="167" spans="1:51" s="13" customFormat="1" ht="12">
      <c r="A167" s="13"/>
      <c r="B167" s="241"/>
      <c r="C167" s="242"/>
      <c r="D167" s="223" t="s">
        <v>192</v>
      </c>
      <c r="E167" s="243" t="s">
        <v>19</v>
      </c>
      <c r="F167" s="244" t="s">
        <v>676</v>
      </c>
      <c r="G167" s="242"/>
      <c r="H167" s="245">
        <v>19.264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192</v>
      </c>
      <c r="AU167" s="251" t="s">
        <v>83</v>
      </c>
      <c r="AV167" s="13" t="s">
        <v>83</v>
      </c>
      <c r="AW167" s="13" t="s">
        <v>31</v>
      </c>
      <c r="AX167" s="13" t="s">
        <v>69</v>
      </c>
      <c r="AY167" s="251" t="s">
        <v>119</v>
      </c>
    </row>
    <row r="168" spans="1:51" s="14" customFormat="1" ht="12">
      <c r="A168" s="14"/>
      <c r="B168" s="252"/>
      <c r="C168" s="253"/>
      <c r="D168" s="223" t="s">
        <v>192</v>
      </c>
      <c r="E168" s="254" t="s">
        <v>19</v>
      </c>
      <c r="F168" s="255" t="s">
        <v>199</v>
      </c>
      <c r="G168" s="253"/>
      <c r="H168" s="256">
        <v>38.528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192</v>
      </c>
      <c r="AU168" s="262" t="s">
        <v>83</v>
      </c>
      <c r="AV168" s="14" t="s">
        <v>125</v>
      </c>
      <c r="AW168" s="14" t="s">
        <v>31</v>
      </c>
      <c r="AX168" s="14" t="s">
        <v>77</v>
      </c>
      <c r="AY168" s="262" t="s">
        <v>119</v>
      </c>
    </row>
    <row r="169" spans="1:65" s="2" customFormat="1" ht="21.75" customHeight="1">
      <c r="A169" s="39"/>
      <c r="B169" s="40"/>
      <c r="C169" s="210" t="s">
        <v>317</v>
      </c>
      <c r="D169" s="210" t="s">
        <v>120</v>
      </c>
      <c r="E169" s="211" t="s">
        <v>677</v>
      </c>
      <c r="F169" s="212" t="s">
        <v>678</v>
      </c>
      <c r="G169" s="213" t="s">
        <v>218</v>
      </c>
      <c r="H169" s="214">
        <v>54.32</v>
      </c>
      <c r="I169" s="215"/>
      <c r="J169" s="216">
        <f>ROUND(I169*H169,2)</f>
        <v>0</v>
      </c>
      <c r="K169" s="212" t="s">
        <v>190</v>
      </c>
      <c r="L169" s="45"/>
      <c r="M169" s="217" t="s">
        <v>19</v>
      </c>
      <c r="N169" s="218" t="s">
        <v>40</v>
      </c>
      <c r="O169" s="85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1" t="s">
        <v>125</v>
      </c>
      <c r="AT169" s="221" t="s">
        <v>120</v>
      </c>
      <c r="AU169" s="221" t="s">
        <v>83</v>
      </c>
      <c r="AY169" s="18" t="s">
        <v>119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8" t="s">
        <v>77</v>
      </c>
      <c r="BK169" s="222">
        <f>ROUND(I169*H169,2)</f>
        <v>0</v>
      </c>
      <c r="BL169" s="18" t="s">
        <v>125</v>
      </c>
      <c r="BM169" s="221" t="s">
        <v>679</v>
      </c>
    </row>
    <row r="170" spans="1:51" s="13" customFormat="1" ht="12">
      <c r="A170" s="13"/>
      <c r="B170" s="241"/>
      <c r="C170" s="242"/>
      <c r="D170" s="223" t="s">
        <v>192</v>
      </c>
      <c r="E170" s="243" t="s">
        <v>19</v>
      </c>
      <c r="F170" s="244" t="s">
        <v>680</v>
      </c>
      <c r="G170" s="242"/>
      <c r="H170" s="245">
        <v>27.02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192</v>
      </c>
      <c r="AU170" s="251" t="s">
        <v>83</v>
      </c>
      <c r="AV170" s="13" t="s">
        <v>83</v>
      </c>
      <c r="AW170" s="13" t="s">
        <v>31</v>
      </c>
      <c r="AX170" s="13" t="s">
        <v>69</v>
      </c>
      <c r="AY170" s="251" t="s">
        <v>119</v>
      </c>
    </row>
    <row r="171" spans="1:51" s="13" customFormat="1" ht="12">
      <c r="A171" s="13"/>
      <c r="B171" s="241"/>
      <c r="C171" s="242"/>
      <c r="D171" s="223" t="s">
        <v>192</v>
      </c>
      <c r="E171" s="243" t="s">
        <v>19</v>
      </c>
      <c r="F171" s="244" t="s">
        <v>681</v>
      </c>
      <c r="G171" s="242"/>
      <c r="H171" s="245">
        <v>27.3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192</v>
      </c>
      <c r="AU171" s="251" t="s">
        <v>83</v>
      </c>
      <c r="AV171" s="13" t="s">
        <v>83</v>
      </c>
      <c r="AW171" s="13" t="s">
        <v>31</v>
      </c>
      <c r="AX171" s="13" t="s">
        <v>69</v>
      </c>
      <c r="AY171" s="251" t="s">
        <v>119</v>
      </c>
    </row>
    <row r="172" spans="1:51" s="14" customFormat="1" ht="12">
      <c r="A172" s="14"/>
      <c r="B172" s="252"/>
      <c r="C172" s="253"/>
      <c r="D172" s="223" t="s">
        <v>192</v>
      </c>
      <c r="E172" s="254" t="s">
        <v>19</v>
      </c>
      <c r="F172" s="255" t="s">
        <v>199</v>
      </c>
      <c r="G172" s="253"/>
      <c r="H172" s="256">
        <v>54.32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192</v>
      </c>
      <c r="AU172" s="262" t="s">
        <v>83</v>
      </c>
      <c r="AV172" s="14" t="s">
        <v>125</v>
      </c>
      <c r="AW172" s="14" t="s">
        <v>31</v>
      </c>
      <c r="AX172" s="14" t="s">
        <v>77</v>
      </c>
      <c r="AY172" s="262" t="s">
        <v>119</v>
      </c>
    </row>
    <row r="173" spans="1:65" s="2" customFormat="1" ht="16.5" customHeight="1">
      <c r="A173" s="39"/>
      <c r="B173" s="40"/>
      <c r="C173" s="210" t="s">
        <v>321</v>
      </c>
      <c r="D173" s="210" t="s">
        <v>120</v>
      </c>
      <c r="E173" s="211" t="s">
        <v>682</v>
      </c>
      <c r="F173" s="212" t="s">
        <v>683</v>
      </c>
      <c r="G173" s="213" t="s">
        <v>218</v>
      </c>
      <c r="H173" s="214">
        <v>19.264</v>
      </c>
      <c r="I173" s="215"/>
      <c r="J173" s="216">
        <f>ROUND(I173*H173,2)</f>
        <v>0</v>
      </c>
      <c r="K173" s="212" t="s">
        <v>190</v>
      </c>
      <c r="L173" s="45"/>
      <c r="M173" s="217" t="s">
        <v>19</v>
      </c>
      <c r="N173" s="218" t="s">
        <v>40</v>
      </c>
      <c r="O173" s="85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1" t="s">
        <v>125</v>
      </c>
      <c r="AT173" s="221" t="s">
        <v>120</v>
      </c>
      <c r="AU173" s="221" t="s">
        <v>83</v>
      </c>
      <c r="AY173" s="18" t="s">
        <v>119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8" t="s">
        <v>77</v>
      </c>
      <c r="BK173" s="222">
        <f>ROUND(I173*H173,2)</f>
        <v>0</v>
      </c>
      <c r="BL173" s="18" t="s">
        <v>125</v>
      </c>
      <c r="BM173" s="221" t="s">
        <v>684</v>
      </c>
    </row>
    <row r="174" spans="1:51" s="13" customFormat="1" ht="12">
      <c r="A174" s="13"/>
      <c r="B174" s="241"/>
      <c r="C174" s="242"/>
      <c r="D174" s="223" t="s">
        <v>192</v>
      </c>
      <c r="E174" s="243" t="s">
        <v>19</v>
      </c>
      <c r="F174" s="244" t="s">
        <v>685</v>
      </c>
      <c r="G174" s="242"/>
      <c r="H174" s="245">
        <v>19.264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192</v>
      </c>
      <c r="AU174" s="251" t="s">
        <v>83</v>
      </c>
      <c r="AV174" s="13" t="s">
        <v>83</v>
      </c>
      <c r="AW174" s="13" t="s">
        <v>31</v>
      </c>
      <c r="AX174" s="13" t="s">
        <v>77</v>
      </c>
      <c r="AY174" s="251" t="s">
        <v>119</v>
      </c>
    </row>
    <row r="175" spans="1:65" s="2" customFormat="1" ht="33" customHeight="1">
      <c r="A175" s="39"/>
      <c r="B175" s="40"/>
      <c r="C175" s="210" t="s">
        <v>526</v>
      </c>
      <c r="D175" s="210" t="s">
        <v>120</v>
      </c>
      <c r="E175" s="211" t="s">
        <v>686</v>
      </c>
      <c r="F175" s="212" t="s">
        <v>687</v>
      </c>
      <c r="G175" s="213" t="s">
        <v>189</v>
      </c>
      <c r="H175" s="214">
        <v>105.28</v>
      </c>
      <c r="I175" s="215"/>
      <c r="J175" s="216">
        <f>ROUND(I175*H175,2)</f>
        <v>0</v>
      </c>
      <c r="K175" s="212" t="s">
        <v>190</v>
      </c>
      <c r="L175" s="45"/>
      <c r="M175" s="217" t="s">
        <v>19</v>
      </c>
      <c r="N175" s="218" t="s">
        <v>40</v>
      </c>
      <c r="O175" s="85"/>
      <c r="P175" s="219">
        <f>O175*H175</f>
        <v>0</v>
      </c>
      <c r="Q175" s="219">
        <v>0.00182</v>
      </c>
      <c r="R175" s="219">
        <f>Q175*H175</f>
        <v>0.1916096</v>
      </c>
      <c r="S175" s="219">
        <v>0</v>
      </c>
      <c r="T175" s="22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1" t="s">
        <v>125</v>
      </c>
      <c r="AT175" s="221" t="s">
        <v>120</v>
      </c>
      <c r="AU175" s="221" t="s">
        <v>83</v>
      </c>
      <c r="AY175" s="18" t="s">
        <v>119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8" t="s">
        <v>77</v>
      </c>
      <c r="BK175" s="222">
        <f>ROUND(I175*H175,2)</f>
        <v>0</v>
      </c>
      <c r="BL175" s="18" t="s">
        <v>125</v>
      </c>
      <c r="BM175" s="221" t="s">
        <v>688</v>
      </c>
    </row>
    <row r="176" spans="1:51" s="13" customFormat="1" ht="12">
      <c r="A176" s="13"/>
      <c r="B176" s="241"/>
      <c r="C176" s="242"/>
      <c r="D176" s="223" t="s">
        <v>192</v>
      </c>
      <c r="E176" s="243" t="s">
        <v>19</v>
      </c>
      <c r="F176" s="244" t="s">
        <v>689</v>
      </c>
      <c r="G176" s="242"/>
      <c r="H176" s="245">
        <v>52.64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1" t="s">
        <v>192</v>
      </c>
      <c r="AU176" s="251" t="s">
        <v>83</v>
      </c>
      <c r="AV176" s="13" t="s">
        <v>83</v>
      </c>
      <c r="AW176" s="13" t="s">
        <v>31</v>
      </c>
      <c r="AX176" s="13" t="s">
        <v>69</v>
      </c>
      <c r="AY176" s="251" t="s">
        <v>119</v>
      </c>
    </row>
    <row r="177" spans="1:51" s="13" customFormat="1" ht="12">
      <c r="A177" s="13"/>
      <c r="B177" s="241"/>
      <c r="C177" s="242"/>
      <c r="D177" s="223" t="s">
        <v>192</v>
      </c>
      <c r="E177" s="243" t="s">
        <v>19</v>
      </c>
      <c r="F177" s="244" t="s">
        <v>690</v>
      </c>
      <c r="G177" s="242"/>
      <c r="H177" s="245">
        <v>52.64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192</v>
      </c>
      <c r="AU177" s="251" t="s">
        <v>83</v>
      </c>
      <c r="AV177" s="13" t="s">
        <v>83</v>
      </c>
      <c r="AW177" s="13" t="s">
        <v>31</v>
      </c>
      <c r="AX177" s="13" t="s">
        <v>69</v>
      </c>
      <c r="AY177" s="251" t="s">
        <v>119</v>
      </c>
    </row>
    <row r="178" spans="1:51" s="14" customFormat="1" ht="12">
      <c r="A178" s="14"/>
      <c r="B178" s="252"/>
      <c r="C178" s="253"/>
      <c r="D178" s="223" t="s">
        <v>192</v>
      </c>
      <c r="E178" s="254" t="s">
        <v>19</v>
      </c>
      <c r="F178" s="255" t="s">
        <v>199</v>
      </c>
      <c r="G178" s="253"/>
      <c r="H178" s="256">
        <v>105.28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192</v>
      </c>
      <c r="AU178" s="262" t="s">
        <v>83</v>
      </c>
      <c r="AV178" s="14" t="s">
        <v>125</v>
      </c>
      <c r="AW178" s="14" t="s">
        <v>31</v>
      </c>
      <c r="AX178" s="14" t="s">
        <v>77</v>
      </c>
      <c r="AY178" s="262" t="s">
        <v>119</v>
      </c>
    </row>
    <row r="179" spans="1:65" s="2" customFormat="1" ht="21.75" customHeight="1">
      <c r="A179" s="39"/>
      <c r="B179" s="40"/>
      <c r="C179" s="210" t="s">
        <v>691</v>
      </c>
      <c r="D179" s="210" t="s">
        <v>120</v>
      </c>
      <c r="E179" s="211" t="s">
        <v>692</v>
      </c>
      <c r="F179" s="212" t="s">
        <v>693</v>
      </c>
      <c r="G179" s="213" t="s">
        <v>189</v>
      </c>
      <c r="H179" s="214">
        <v>105.28</v>
      </c>
      <c r="I179" s="215"/>
      <c r="J179" s="216">
        <f>ROUND(I179*H179,2)</f>
        <v>0</v>
      </c>
      <c r="K179" s="212" t="s">
        <v>190</v>
      </c>
      <c r="L179" s="45"/>
      <c r="M179" s="217" t="s">
        <v>19</v>
      </c>
      <c r="N179" s="218" t="s">
        <v>40</v>
      </c>
      <c r="O179" s="85"/>
      <c r="P179" s="219">
        <f>O179*H179</f>
        <v>0</v>
      </c>
      <c r="Q179" s="219">
        <v>4E-05</v>
      </c>
      <c r="R179" s="219">
        <f>Q179*H179</f>
        <v>0.0042112</v>
      </c>
      <c r="S179" s="219">
        <v>0</v>
      </c>
      <c r="T179" s="22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1" t="s">
        <v>125</v>
      </c>
      <c r="AT179" s="221" t="s">
        <v>120</v>
      </c>
      <c r="AU179" s="221" t="s">
        <v>83</v>
      </c>
      <c r="AY179" s="18" t="s">
        <v>119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8" t="s">
        <v>77</v>
      </c>
      <c r="BK179" s="222">
        <f>ROUND(I179*H179,2)</f>
        <v>0</v>
      </c>
      <c r="BL179" s="18" t="s">
        <v>125</v>
      </c>
      <c r="BM179" s="221" t="s">
        <v>694</v>
      </c>
    </row>
    <row r="180" spans="1:51" s="13" customFormat="1" ht="12">
      <c r="A180" s="13"/>
      <c r="B180" s="241"/>
      <c r="C180" s="242"/>
      <c r="D180" s="223" t="s">
        <v>192</v>
      </c>
      <c r="E180" s="243" t="s">
        <v>19</v>
      </c>
      <c r="F180" s="244" t="s">
        <v>689</v>
      </c>
      <c r="G180" s="242"/>
      <c r="H180" s="245">
        <v>52.64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192</v>
      </c>
      <c r="AU180" s="251" t="s">
        <v>83</v>
      </c>
      <c r="AV180" s="13" t="s">
        <v>83</v>
      </c>
      <c r="AW180" s="13" t="s">
        <v>31</v>
      </c>
      <c r="AX180" s="13" t="s">
        <v>69</v>
      </c>
      <c r="AY180" s="251" t="s">
        <v>119</v>
      </c>
    </row>
    <row r="181" spans="1:51" s="13" customFormat="1" ht="12">
      <c r="A181" s="13"/>
      <c r="B181" s="241"/>
      <c r="C181" s="242"/>
      <c r="D181" s="223" t="s">
        <v>192</v>
      </c>
      <c r="E181" s="243" t="s">
        <v>19</v>
      </c>
      <c r="F181" s="244" t="s">
        <v>690</v>
      </c>
      <c r="G181" s="242"/>
      <c r="H181" s="245">
        <v>52.64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1" t="s">
        <v>192</v>
      </c>
      <c r="AU181" s="251" t="s">
        <v>83</v>
      </c>
      <c r="AV181" s="13" t="s">
        <v>83</v>
      </c>
      <c r="AW181" s="13" t="s">
        <v>31</v>
      </c>
      <c r="AX181" s="13" t="s">
        <v>69</v>
      </c>
      <c r="AY181" s="251" t="s">
        <v>119</v>
      </c>
    </row>
    <row r="182" spans="1:51" s="14" customFormat="1" ht="12">
      <c r="A182" s="14"/>
      <c r="B182" s="252"/>
      <c r="C182" s="253"/>
      <c r="D182" s="223" t="s">
        <v>192</v>
      </c>
      <c r="E182" s="254" t="s">
        <v>19</v>
      </c>
      <c r="F182" s="255" t="s">
        <v>199</v>
      </c>
      <c r="G182" s="253"/>
      <c r="H182" s="256">
        <v>105.28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2" t="s">
        <v>192</v>
      </c>
      <c r="AU182" s="262" t="s">
        <v>83</v>
      </c>
      <c r="AV182" s="14" t="s">
        <v>125</v>
      </c>
      <c r="AW182" s="14" t="s">
        <v>31</v>
      </c>
      <c r="AX182" s="14" t="s">
        <v>77</v>
      </c>
      <c r="AY182" s="262" t="s">
        <v>119</v>
      </c>
    </row>
    <row r="183" spans="1:65" s="2" customFormat="1" ht="21.75" customHeight="1">
      <c r="A183" s="39"/>
      <c r="B183" s="40"/>
      <c r="C183" s="210" t="s">
        <v>695</v>
      </c>
      <c r="D183" s="210" t="s">
        <v>120</v>
      </c>
      <c r="E183" s="211" t="s">
        <v>696</v>
      </c>
      <c r="F183" s="212" t="s">
        <v>697</v>
      </c>
      <c r="G183" s="213" t="s">
        <v>189</v>
      </c>
      <c r="H183" s="214">
        <v>85.86</v>
      </c>
      <c r="I183" s="215"/>
      <c r="J183" s="216">
        <f>ROUND(I183*H183,2)</f>
        <v>0</v>
      </c>
      <c r="K183" s="212" t="s">
        <v>190</v>
      </c>
      <c r="L183" s="45"/>
      <c r="M183" s="217" t="s">
        <v>19</v>
      </c>
      <c r="N183" s="218" t="s">
        <v>40</v>
      </c>
      <c r="O183" s="85"/>
      <c r="P183" s="219">
        <f>O183*H183</f>
        <v>0</v>
      </c>
      <c r="Q183" s="219">
        <v>0.00132</v>
      </c>
      <c r="R183" s="219">
        <f>Q183*H183</f>
        <v>0.1133352</v>
      </c>
      <c r="S183" s="219">
        <v>0</v>
      </c>
      <c r="T183" s="22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1" t="s">
        <v>125</v>
      </c>
      <c r="AT183" s="221" t="s">
        <v>120</v>
      </c>
      <c r="AU183" s="221" t="s">
        <v>83</v>
      </c>
      <c r="AY183" s="18" t="s">
        <v>119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8" t="s">
        <v>77</v>
      </c>
      <c r="BK183" s="222">
        <f>ROUND(I183*H183,2)</f>
        <v>0</v>
      </c>
      <c r="BL183" s="18" t="s">
        <v>125</v>
      </c>
      <c r="BM183" s="221" t="s">
        <v>698</v>
      </c>
    </row>
    <row r="184" spans="1:51" s="13" customFormat="1" ht="12">
      <c r="A184" s="13"/>
      <c r="B184" s="241"/>
      <c r="C184" s="242"/>
      <c r="D184" s="223" t="s">
        <v>192</v>
      </c>
      <c r="E184" s="243" t="s">
        <v>19</v>
      </c>
      <c r="F184" s="244" t="s">
        <v>699</v>
      </c>
      <c r="G184" s="242"/>
      <c r="H184" s="245">
        <v>42.73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192</v>
      </c>
      <c r="AU184" s="251" t="s">
        <v>83</v>
      </c>
      <c r="AV184" s="13" t="s">
        <v>83</v>
      </c>
      <c r="AW184" s="13" t="s">
        <v>31</v>
      </c>
      <c r="AX184" s="13" t="s">
        <v>69</v>
      </c>
      <c r="AY184" s="251" t="s">
        <v>119</v>
      </c>
    </row>
    <row r="185" spans="1:51" s="13" customFormat="1" ht="12">
      <c r="A185" s="13"/>
      <c r="B185" s="241"/>
      <c r="C185" s="242"/>
      <c r="D185" s="223" t="s">
        <v>192</v>
      </c>
      <c r="E185" s="243" t="s">
        <v>19</v>
      </c>
      <c r="F185" s="244" t="s">
        <v>700</v>
      </c>
      <c r="G185" s="242"/>
      <c r="H185" s="245">
        <v>43.13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192</v>
      </c>
      <c r="AU185" s="251" t="s">
        <v>83</v>
      </c>
      <c r="AV185" s="13" t="s">
        <v>83</v>
      </c>
      <c r="AW185" s="13" t="s">
        <v>31</v>
      </c>
      <c r="AX185" s="13" t="s">
        <v>69</v>
      </c>
      <c r="AY185" s="251" t="s">
        <v>119</v>
      </c>
    </row>
    <row r="186" spans="1:51" s="14" customFormat="1" ht="12">
      <c r="A186" s="14"/>
      <c r="B186" s="252"/>
      <c r="C186" s="253"/>
      <c r="D186" s="223" t="s">
        <v>192</v>
      </c>
      <c r="E186" s="254" t="s">
        <v>19</v>
      </c>
      <c r="F186" s="255" t="s">
        <v>199</v>
      </c>
      <c r="G186" s="253"/>
      <c r="H186" s="256">
        <v>85.86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192</v>
      </c>
      <c r="AU186" s="262" t="s">
        <v>83</v>
      </c>
      <c r="AV186" s="14" t="s">
        <v>125</v>
      </c>
      <c r="AW186" s="14" t="s">
        <v>31</v>
      </c>
      <c r="AX186" s="14" t="s">
        <v>77</v>
      </c>
      <c r="AY186" s="262" t="s">
        <v>119</v>
      </c>
    </row>
    <row r="187" spans="1:65" s="2" customFormat="1" ht="21.75" customHeight="1">
      <c r="A187" s="39"/>
      <c r="B187" s="40"/>
      <c r="C187" s="210" t="s">
        <v>701</v>
      </c>
      <c r="D187" s="210" t="s">
        <v>120</v>
      </c>
      <c r="E187" s="211" t="s">
        <v>702</v>
      </c>
      <c r="F187" s="212" t="s">
        <v>703</v>
      </c>
      <c r="G187" s="213" t="s">
        <v>189</v>
      </c>
      <c r="H187" s="214">
        <v>85.86</v>
      </c>
      <c r="I187" s="215"/>
      <c r="J187" s="216">
        <f>ROUND(I187*H187,2)</f>
        <v>0</v>
      </c>
      <c r="K187" s="212" t="s">
        <v>190</v>
      </c>
      <c r="L187" s="45"/>
      <c r="M187" s="217" t="s">
        <v>19</v>
      </c>
      <c r="N187" s="218" t="s">
        <v>40</v>
      </c>
      <c r="O187" s="85"/>
      <c r="P187" s="219">
        <f>O187*H187</f>
        <v>0</v>
      </c>
      <c r="Q187" s="219">
        <v>4E-05</v>
      </c>
      <c r="R187" s="219">
        <f>Q187*H187</f>
        <v>0.0034344</v>
      </c>
      <c r="S187" s="219">
        <v>0</v>
      </c>
      <c r="T187" s="22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1" t="s">
        <v>125</v>
      </c>
      <c r="AT187" s="221" t="s">
        <v>120</v>
      </c>
      <c r="AU187" s="221" t="s">
        <v>83</v>
      </c>
      <c r="AY187" s="18" t="s">
        <v>119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8" t="s">
        <v>77</v>
      </c>
      <c r="BK187" s="222">
        <f>ROUND(I187*H187,2)</f>
        <v>0</v>
      </c>
      <c r="BL187" s="18" t="s">
        <v>125</v>
      </c>
      <c r="BM187" s="221" t="s">
        <v>704</v>
      </c>
    </row>
    <row r="188" spans="1:51" s="13" customFormat="1" ht="12">
      <c r="A188" s="13"/>
      <c r="B188" s="241"/>
      <c r="C188" s="242"/>
      <c r="D188" s="223" t="s">
        <v>192</v>
      </c>
      <c r="E188" s="243" t="s">
        <v>19</v>
      </c>
      <c r="F188" s="244" t="s">
        <v>699</v>
      </c>
      <c r="G188" s="242"/>
      <c r="H188" s="245">
        <v>42.73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192</v>
      </c>
      <c r="AU188" s="251" t="s">
        <v>83</v>
      </c>
      <c r="AV188" s="13" t="s">
        <v>83</v>
      </c>
      <c r="AW188" s="13" t="s">
        <v>31</v>
      </c>
      <c r="AX188" s="13" t="s">
        <v>69</v>
      </c>
      <c r="AY188" s="251" t="s">
        <v>119</v>
      </c>
    </row>
    <row r="189" spans="1:51" s="13" customFormat="1" ht="12">
      <c r="A189" s="13"/>
      <c r="B189" s="241"/>
      <c r="C189" s="242"/>
      <c r="D189" s="223" t="s">
        <v>192</v>
      </c>
      <c r="E189" s="243" t="s">
        <v>19</v>
      </c>
      <c r="F189" s="244" t="s">
        <v>700</v>
      </c>
      <c r="G189" s="242"/>
      <c r="H189" s="245">
        <v>43.13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192</v>
      </c>
      <c r="AU189" s="251" t="s">
        <v>83</v>
      </c>
      <c r="AV189" s="13" t="s">
        <v>83</v>
      </c>
      <c r="AW189" s="13" t="s">
        <v>31</v>
      </c>
      <c r="AX189" s="13" t="s">
        <v>69</v>
      </c>
      <c r="AY189" s="251" t="s">
        <v>119</v>
      </c>
    </row>
    <row r="190" spans="1:51" s="14" customFormat="1" ht="12">
      <c r="A190" s="14"/>
      <c r="B190" s="252"/>
      <c r="C190" s="253"/>
      <c r="D190" s="223" t="s">
        <v>192</v>
      </c>
      <c r="E190" s="254" t="s">
        <v>19</v>
      </c>
      <c r="F190" s="255" t="s">
        <v>199</v>
      </c>
      <c r="G190" s="253"/>
      <c r="H190" s="256">
        <v>85.86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192</v>
      </c>
      <c r="AU190" s="262" t="s">
        <v>83</v>
      </c>
      <c r="AV190" s="14" t="s">
        <v>125</v>
      </c>
      <c r="AW190" s="14" t="s">
        <v>31</v>
      </c>
      <c r="AX190" s="14" t="s">
        <v>77</v>
      </c>
      <c r="AY190" s="262" t="s">
        <v>119</v>
      </c>
    </row>
    <row r="191" spans="1:65" s="2" customFormat="1" ht="21.75" customHeight="1">
      <c r="A191" s="39"/>
      <c r="B191" s="40"/>
      <c r="C191" s="210" t="s">
        <v>705</v>
      </c>
      <c r="D191" s="210" t="s">
        <v>120</v>
      </c>
      <c r="E191" s="211" t="s">
        <v>706</v>
      </c>
      <c r="F191" s="212" t="s">
        <v>707</v>
      </c>
      <c r="G191" s="213" t="s">
        <v>189</v>
      </c>
      <c r="H191" s="214">
        <v>52.64</v>
      </c>
      <c r="I191" s="215"/>
      <c r="J191" s="216">
        <f>ROUND(I191*H191,2)</f>
        <v>0</v>
      </c>
      <c r="K191" s="212" t="s">
        <v>190</v>
      </c>
      <c r="L191" s="45"/>
      <c r="M191" s="217" t="s">
        <v>19</v>
      </c>
      <c r="N191" s="218" t="s">
        <v>40</v>
      </c>
      <c r="O191" s="85"/>
      <c r="P191" s="219">
        <f>O191*H191</f>
        <v>0</v>
      </c>
      <c r="Q191" s="219">
        <v>0.00228</v>
      </c>
      <c r="R191" s="219">
        <f>Q191*H191</f>
        <v>0.12001919999999999</v>
      </c>
      <c r="S191" s="219">
        <v>0</v>
      </c>
      <c r="T191" s="22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1" t="s">
        <v>125</v>
      </c>
      <c r="AT191" s="221" t="s">
        <v>120</v>
      </c>
      <c r="AU191" s="221" t="s">
        <v>83</v>
      </c>
      <c r="AY191" s="18" t="s">
        <v>119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8" t="s">
        <v>77</v>
      </c>
      <c r="BK191" s="222">
        <f>ROUND(I191*H191,2)</f>
        <v>0</v>
      </c>
      <c r="BL191" s="18" t="s">
        <v>125</v>
      </c>
      <c r="BM191" s="221" t="s">
        <v>708</v>
      </c>
    </row>
    <row r="192" spans="1:51" s="13" customFormat="1" ht="12">
      <c r="A192" s="13"/>
      <c r="B192" s="241"/>
      <c r="C192" s="242"/>
      <c r="D192" s="223" t="s">
        <v>192</v>
      </c>
      <c r="E192" s="243" t="s">
        <v>19</v>
      </c>
      <c r="F192" s="244" t="s">
        <v>709</v>
      </c>
      <c r="G192" s="242"/>
      <c r="H192" s="245">
        <v>52.64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192</v>
      </c>
      <c r="AU192" s="251" t="s">
        <v>83</v>
      </c>
      <c r="AV192" s="13" t="s">
        <v>83</v>
      </c>
      <c r="AW192" s="13" t="s">
        <v>31</v>
      </c>
      <c r="AX192" s="13" t="s">
        <v>77</v>
      </c>
      <c r="AY192" s="251" t="s">
        <v>119</v>
      </c>
    </row>
    <row r="193" spans="1:65" s="2" customFormat="1" ht="21.75" customHeight="1">
      <c r="A193" s="39"/>
      <c r="B193" s="40"/>
      <c r="C193" s="210" t="s">
        <v>710</v>
      </c>
      <c r="D193" s="210" t="s">
        <v>120</v>
      </c>
      <c r="E193" s="211" t="s">
        <v>711</v>
      </c>
      <c r="F193" s="212" t="s">
        <v>712</v>
      </c>
      <c r="G193" s="213" t="s">
        <v>189</v>
      </c>
      <c r="H193" s="214">
        <v>52.64</v>
      </c>
      <c r="I193" s="215"/>
      <c r="J193" s="216">
        <f>ROUND(I193*H193,2)</f>
        <v>0</v>
      </c>
      <c r="K193" s="212" t="s">
        <v>190</v>
      </c>
      <c r="L193" s="45"/>
      <c r="M193" s="217" t="s">
        <v>19</v>
      </c>
      <c r="N193" s="218" t="s">
        <v>40</v>
      </c>
      <c r="O193" s="85"/>
      <c r="P193" s="219">
        <f>O193*H193</f>
        <v>0</v>
      </c>
      <c r="Q193" s="219">
        <v>4E-05</v>
      </c>
      <c r="R193" s="219">
        <f>Q193*H193</f>
        <v>0.0021056</v>
      </c>
      <c r="S193" s="219">
        <v>0</v>
      </c>
      <c r="T193" s="22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1" t="s">
        <v>125</v>
      </c>
      <c r="AT193" s="221" t="s">
        <v>120</v>
      </c>
      <c r="AU193" s="221" t="s">
        <v>83</v>
      </c>
      <c r="AY193" s="18" t="s">
        <v>119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8" t="s">
        <v>77</v>
      </c>
      <c r="BK193" s="222">
        <f>ROUND(I193*H193,2)</f>
        <v>0</v>
      </c>
      <c r="BL193" s="18" t="s">
        <v>125</v>
      </c>
      <c r="BM193" s="221" t="s">
        <v>713</v>
      </c>
    </row>
    <row r="194" spans="1:51" s="13" customFormat="1" ht="12">
      <c r="A194" s="13"/>
      <c r="B194" s="241"/>
      <c r="C194" s="242"/>
      <c r="D194" s="223" t="s">
        <v>192</v>
      </c>
      <c r="E194" s="243" t="s">
        <v>19</v>
      </c>
      <c r="F194" s="244" t="s">
        <v>709</v>
      </c>
      <c r="G194" s="242"/>
      <c r="H194" s="245">
        <v>52.64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192</v>
      </c>
      <c r="AU194" s="251" t="s">
        <v>83</v>
      </c>
      <c r="AV194" s="13" t="s">
        <v>83</v>
      </c>
      <c r="AW194" s="13" t="s">
        <v>31</v>
      </c>
      <c r="AX194" s="13" t="s">
        <v>77</v>
      </c>
      <c r="AY194" s="251" t="s">
        <v>119</v>
      </c>
    </row>
    <row r="195" spans="1:65" s="2" customFormat="1" ht="33" customHeight="1">
      <c r="A195" s="39"/>
      <c r="B195" s="40"/>
      <c r="C195" s="210" t="s">
        <v>714</v>
      </c>
      <c r="D195" s="210" t="s">
        <v>120</v>
      </c>
      <c r="E195" s="211" t="s">
        <v>715</v>
      </c>
      <c r="F195" s="212" t="s">
        <v>716</v>
      </c>
      <c r="G195" s="213" t="s">
        <v>237</v>
      </c>
      <c r="H195" s="214">
        <v>7.385</v>
      </c>
      <c r="I195" s="215"/>
      <c r="J195" s="216">
        <f>ROUND(I195*H195,2)</f>
        <v>0</v>
      </c>
      <c r="K195" s="212" t="s">
        <v>190</v>
      </c>
      <c r="L195" s="45"/>
      <c r="M195" s="217" t="s">
        <v>19</v>
      </c>
      <c r="N195" s="218" t="s">
        <v>40</v>
      </c>
      <c r="O195" s="85"/>
      <c r="P195" s="219">
        <f>O195*H195</f>
        <v>0</v>
      </c>
      <c r="Q195" s="219">
        <v>1.0383</v>
      </c>
      <c r="R195" s="219">
        <f>Q195*H195</f>
        <v>7.667845499999999</v>
      </c>
      <c r="S195" s="219">
        <v>0</v>
      </c>
      <c r="T195" s="22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1" t="s">
        <v>125</v>
      </c>
      <c r="AT195" s="221" t="s">
        <v>120</v>
      </c>
      <c r="AU195" s="221" t="s">
        <v>83</v>
      </c>
      <c r="AY195" s="18" t="s">
        <v>119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8" t="s">
        <v>77</v>
      </c>
      <c r="BK195" s="222">
        <f>ROUND(I195*H195,2)</f>
        <v>0</v>
      </c>
      <c r="BL195" s="18" t="s">
        <v>125</v>
      </c>
      <c r="BM195" s="221" t="s">
        <v>717</v>
      </c>
    </row>
    <row r="196" spans="1:65" s="2" customFormat="1" ht="44.25" customHeight="1">
      <c r="A196" s="39"/>
      <c r="B196" s="40"/>
      <c r="C196" s="210" t="s">
        <v>718</v>
      </c>
      <c r="D196" s="210" t="s">
        <v>120</v>
      </c>
      <c r="E196" s="211" t="s">
        <v>719</v>
      </c>
      <c r="F196" s="212" t="s">
        <v>720</v>
      </c>
      <c r="G196" s="213" t="s">
        <v>237</v>
      </c>
      <c r="H196" s="214">
        <v>12.557</v>
      </c>
      <c r="I196" s="215"/>
      <c r="J196" s="216">
        <f>ROUND(I196*H196,2)</f>
        <v>0</v>
      </c>
      <c r="K196" s="212" t="s">
        <v>190</v>
      </c>
      <c r="L196" s="45"/>
      <c r="M196" s="217" t="s">
        <v>19</v>
      </c>
      <c r="N196" s="218" t="s">
        <v>40</v>
      </c>
      <c r="O196" s="85"/>
      <c r="P196" s="219">
        <f>O196*H196</f>
        <v>0</v>
      </c>
      <c r="Q196" s="219">
        <v>1.07637</v>
      </c>
      <c r="R196" s="219">
        <f>Q196*H196</f>
        <v>13.51597809</v>
      </c>
      <c r="S196" s="219">
        <v>0</v>
      </c>
      <c r="T196" s="22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1" t="s">
        <v>125</v>
      </c>
      <c r="AT196" s="221" t="s">
        <v>120</v>
      </c>
      <c r="AU196" s="221" t="s">
        <v>83</v>
      </c>
      <c r="AY196" s="18" t="s">
        <v>119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8" t="s">
        <v>77</v>
      </c>
      <c r="BK196" s="222">
        <f>ROUND(I196*H196,2)</f>
        <v>0</v>
      </c>
      <c r="BL196" s="18" t="s">
        <v>125</v>
      </c>
      <c r="BM196" s="221" t="s">
        <v>721</v>
      </c>
    </row>
    <row r="197" spans="1:65" s="2" customFormat="1" ht="44.25" customHeight="1">
      <c r="A197" s="39"/>
      <c r="B197" s="40"/>
      <c r="C197" s="210" t="s">
        <v>722</v>
      </c>
      <c r="D197" s="210" t="s">
        <v>120</v>
      </c>
      <c r="E197" s="211" t="s">
        <v>723</v>
      </c>
      <c r="F197" s="212" t="s">
        <v>724</v>
      </c>
      <c r="G197" s="213" t="s">
        <v>237</v>
      </c>
      <c r="H197" s="214">
        <v>3.387</v>
      </c>
      <c r="I197" s="215"/>
      <c r="J197" s="216">
        <f>ROUND(I197*H197,2)</f>
        <v>0</v>
      </c>
      <c r="K197" s="212" t="s">
        <v>190</v>
      </c>
      <c r="L197" s="45"/>
      <c r="M197" s="217" t="s">
        <v>19</v>
      </c>
      <c r="N197" s="218" t="s">
        <v>40</v>
      </c>
      <c r="O197" s="85"/>
      <c r="P197" s="219">
        <f>O197*H197</f>
        <v>0</v>
      </c>
      <c r="Q197" s="219">
        <v>1.0378</v>
      </c>
      <c r="R197" s="219">
        <f>Q197*H197</f>
        <v>3.5150286000000004</v>
      </c>
      <c r="S197" s="219">
        <v>0</v>
      </c>
      <c r="T197" s="22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1" t="s">
        <v>125</v>
      </c>
      <c r="AT197" s="221" t="s">
        <v>120</v>
      </c>
      <c r="AU197" s="221" t="s">
        <v>83</v>
      </c>
      <c r="AY197" s="18" t="s">
        <v>119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8" t="s">
        <v>77</v>
      </c>
      <c r="BK197" s="222">
        <f>ROUND(I197*H197,2)</f>
        <v>0</v>
      </c>
      <c r="BL197" s="18" t="s">
        <v>125</v>
      </c>
      <c r="BM197" s="221" t="s">
        <v>725</v>
      </c>
    </row>
    <row r="198" spans="1:63" s="11" customFormat="1" ht="22.8" customHeight="1">
      <c r="A198" s="11"/>
      <c r="B198" s="196"/>
      <c r="C198" s="197"/>
      <c r="D198" s="198" t="s">
        <v>68</v>
      </c>
      <c r="E198" s="239" t="s">
        <v>125</v>
      </c>
      <c r="F198" s="239" t="s">
        <v>726</v>
      </c>
      <c r="G198" s="197"/>
      <c r="H198" s="197"/>
      <c r="I198" s="200"/>
      <c r="J198" s="240">
        <f>BK198</f>
        <v>0</v>
      </c>
      <c r="K198" s="197"/>
      <c r="L198" s="202"/>
      <c r="M198" s="203"/>
      <c r="N198" s="204"/>
      <c r="O198" s="204"/>
      <c r="P198" s="205">
        <f>SUM(P199:P236)</f>
        <v>0</v>
      </c>
      <c r="Q198" s="204"/>
      <c r="R198" s="205">
        <f>SUM(R199:R236)</f>
        <v>84.83795626</v>
      </c>
      <c r="S198" s="204"/>
      <c r="T198" s="206">
        <f>SUM(T199:T236)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07" t="s">
        <v>77</v>
      </c>
      <c r="AT198" s="208" t="s">
        <v>68</v>
      </c>
      <c r="AU198" s="208" t="s">
        <v>77</v>
      </c>
      <c r="AY198" s="207" t="s">
        <v>119</v>
      </c>
      <c r="BK198" s="209">
        <f>SUM(BK199:BK236)</f>
        <v>0</v>
      </c>
    </row>
    <row r="199" spans="1:65" s="2" customFormat="1" ht="33" customHeight="1">
      <c r="A199" s="39"/>
      <c r="B199" s="40"/>
      <c r="C199" s="210" t="s">
        <v>727</v>
      </c>
      <c r="D199" s="210" t="s">
        <v>120</v>
      </c>
      <c r="E199" s="211" t="s">
        <v>728</v>
      </c>
      <c r="F199" s="212" t="s">
        <v>729</v>
      </c>
      <c r="G199" s="213" t="s">
        <v>218</v>
      </c>
      <c r="H199" s="214">
        <v>139.28</v>
      </c>
      <c r="I199" s="215"/>
      <c r="J199" s="216">
        <f>ROUND(I199*H199,2)</f>
        <v>0</v>
      </c>
      <c r="K199" s="212" t="s">
        <v>190</v>
      </c>
      <c r="L199" s="45"/>
      <c r="M199" s="217" t="s">
        <v>19</v>
      </c>
      <c r="N199" s="218" t="s">
        <v>40</v>
      </c>
      <c r="O199" s="85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1" t="s">
        <v>125</v>
      </c>
      <c r="AT199" s="221" t="s">
        <v>120</v>
      </c>
      <c r="AU199" s="221" t="s">
        <v>83</v>
      </c>
      <c r="AY199" s="18" t="s">
        <v>119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8" t="s">
        <v>77</v>
      </c>
      <c r="BK199" s="222">
        <f>ROUND(I199*H199,2)</f>
        <v>0</v>
      </c>
      <c r="BL199" s="18" t="s">
        <v>125</v>
      </c>
      <c r="BM199" s="221" t="s">
        <v>730</v>
      </c>
    </row>
    <row r="200" spans="1:51" s="13" customFormat="1" ht="12">
      <c r="A200" s="13"/>
      <c r="B200" s="241"/>
      <c r="C200" s="242"/>
      <c r="D200" s="223" t="s">
        <v>192</v>
      </c>
      <c r="E200" s="243" t="s">
        <v>19</v>
      </c>
      <c r="F200" s="244" t="s">
        <v>731</v>
      </c>
      <c r="G200" s="242"/>
      <c r="H200" s="245">
        <v>139.28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1" t="s">
        <v>192</v>
      </c>
      <c r="AU200" s="251" t="s">
        <v>83</v>
      </c>
      <c r="AV200" s="13" t="s">
        <v>83</v>
      </c>
      <c r="AW200" s="13" t="s">
        <v>31</v>
      </c>
      <c r="AX200" s="13" t="s">
        <v>77</v>
      </c>
      <c r="AY200" s="251" t="s">
        <v>119</v>
      </c>
    </row>
    <row r="201" spans="1:65" s="2" customFormat="1" ht="21.75" customHeight="1">
      <c r="A201" s="39"/>
      <c r="B201" s="40"/>
      <c r="C201" s="210" t="s">
        <v>732</v>
      </c>
      <c r="D201" s="210" t="s">
        <v>120</v>
      </c>
      <c r="E201" s="211" t="s">
        <v>733</v>
      </c>
      <c r="F201" s="212" t="s">
        <v>734</v>
      </c>
      <c r="G201" s="213" t="s">
        <v>237</v>
      </c>
      <c r="H201" s="214">
        <v>15.674</v>
      </c>
      <c r="I201" s="215"/>
      <c r="J201" s="216">
        <f>ROUND(I201*H201,2)</f>
        <v>0</v>
      </c>
      <c r="K201" s="212" t="s">
        <v>190</v>
      </c>
      <c r="L201" s="45"/>
      <c r="M201" s="217" t="s">
        <v>19</v>
      </c>
      <c r="N201" s="218" t="s">
        <v>40</v>
      </c>
      <c r="O201" s="85"/>
      <c r="P201" s="219">
        <f>O201*H201</f>
        <v>0</v>
      </c>
      <c r="Q201" s="219">
        <v>1.04909</v>
      </c>
      <c r="R201" s="219">
        <f>Q201*H201</f>
        <v>16.44343666</v>
      </c>
      <c r="S201" s="219">
        <v>0</v>
      </c>
      <c r="T201" s="22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1" t="s">
        <v>125</v>
      </c>
      <c r="AT201" s="221" t="s">
        <v>120</v>
      </c>
      <c r="AU201" s="221" t="s">
        <v>83</v>
      </c>
      <c r="AY201" s="18" t="s">
        <v>119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8" t="s">
        <v>77</v>
      </c>
      <c r="BK201" s="222">
        <f>ROUND(I201*H201,2)</f>
        <v>0</v>
      </c>
      <c r="BL201" s="18" t="s">
        <v>125</v>
      </c>
      <c r="BM201" s="221" t="s">
        <v>735</v>
      </c>
    </row>
    <row r="202" spans="1:65" s="2" customFormat="1" ht="16.5" customHeight="1">
      <c r="A202" s="39"/>
      <c r="B202" s="40"/>
      <c r="C202" s="210" t="s">
        <v>736</v>
      </c>
      <c r="D202" s="210" t="s">
        <v>120</v>
      </c>
      <c r="E202" s="211" t="s">
        <v>737</v>
      </c>
      <c r="F202" s="212" t="s">
        <v>738</v>
      </c>
      <c r="G202" s="213" t="s">
        <v>189</v>
      </c>
      <c r="H202" s="214">
        <v>211.68</v>
      </c>
      <c r="I202" s="215"/>
      <c r="J202" s="216">
        <f>ROUND(I202*H202,2)</f>
        <v>0</v>
      </c>
      <c r="K202" s="212" t="s">
        <v>190</v>
      </c>
      <c r="L202" s="45"/>
      <c r="M202" s="217" t="s">
        <v>19</v>
      </c>
      <c r="N202" s="218" t="s">
        <v>40</v>
      </c>
      <c r="O202" s="85"/>
      <c r="P202" s="219">
        <f>O202*H202</f>
        <v>0</v>
      </c>
      <c r="Q202" s="219">
        <v>0.01087</v>
      </c>
      <c r="R202" s="219">
        <f>Q202*H202</f>
        <v>2.3009616</v>
      </c>
      <c r="S202" s="219">
        <v>0</v>
      </c>
      <c r="T202" s="22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1" t="s">
        <v>125</v>
      </c>
      <c r="AT202" s="221" t="s">
        <v>120</v>
      </c>
      <c r="AU202" s="221" t="s">
        <v>83</v>
      </c>
      <c r="AY202" s="18" t="s">
        <v>119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8" t="s">
        <v>77</v>
      </c>
      <c r="BK202" s="222">
        <f>ROUND(I202*H202,2)</f>
        <v>0</v>
      </c>
      <c r="BL202" s="18" t="s">
        <v>125</v>
      </c>
      <c r="BM202" s="221" t="s">
        <v>739</v>
      </c>
    </row>
    <row r="203" spans="1:51" s="13" customFormat="1" ht="12">
      <c r="A203" s="13"/>
      <c r="B203" s="241"/>
      <c r="C203" s="242"/>
      <c r="D203" s="223" t="s">
        <v>192</v>
      </c>
      <c r="E203" s="243" t="s">
        <v>19</v>
      </c>
      <c r="F203" s="244" t="s">
        <v>740</v>
      </c>
      <c r="G203" s="242"/>
      <c r="H203" s="245">
        <v>211.68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192</v>
      </c>
      <c r="AU203" s="251" t="s">
        <v>83</v>
      </c>
      <c r="AV203" s="13" t="s">
        <v>83</v>
      </c>
      <c r="AW203" s="13" t="s">
        <v>31</v>
      </c>
      <c r="AX203" s="13" t="s">
        <v>77</v>
      </c>
      <c r="AY203" s="251" t="s">
        <v>119</v>
      </c>
    </row>
    <row r="204" spans="1:65" s="2" customFormat="1" ht="21.75" customHeight="1">
      <c r="A204" s="39"/>
      <c r="B204" s="40"/>
      <c r="C204" s="210" t="s">
        <v>741</v>
      </c>
      <c r="D204" s="210" t="s">
        <v>120</v>
      </c>
      <c r="E204" s="211" t="s">
        <v>742</v>
      </c>
      <c r="F204" s="212" t="s">
        <v>743</v>
      </c>
      <c r="G204" s="213" t="s">
        <v>189</v>
      </c>
      <c r="H204" s="214">
        <v>211.68</v>
      </c>
      <c r="I204" s="215"/>
      <c r="J204" s="216">
        <f>ROUND(I204*H204,2)</f>
        <v>0</v>
      </c>
      <c r="K204" s="212" t="s">
        <v>190</v>
      </c>
      <c r="L204" s="45"/>
      <c r="M204" s="217" t="s">
        <v>19</v>
      </c>
      <c r="N204" s="218" t="s">
        <v>40</v>
      </c>
      <c r="O204" s="85"/>
      <c r="P204" s="219">
        <f>O204*H204</f>
        <v>0</v>
      </c>
      <c r="Q204" s="219">
        <v>0</v>
      </c>
      <c r="R204" s="219">
        <f>Q204*H204</f>
        <v>0</v>
      </c>
      <c r="S204" s="219">
        <v>0</v>
      </c>
      <c r="T204" s="22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1" t="s">
        <v>125</v>
      </c>
      <c r="AT204" s="221" t="s">
        <v>120</v>
      </c>
      <c r="AU204" s="221" t="s">
        <v>83</v>
      </c>
      <c r="AY204" s="18" t="s">
        <v>119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8" t="s">
        <v>77</v>
      </c>
      <c r="BK204" s="222">
        <f>ROUND(I204*H204,2)</f>
        <v>0</v>
      </c>
      <c r="BL204" s="18" t="s">
        <v>125</v>
      </c>
      <c r="BM204" s="221" t="s">
        <v>744</v>
      </c>
    </row>
    <row r="205" spans="1:51" s="13" customFormat="1" ht="12">
      <c r="A205" s="13"/>
      <c r="B205" s="241"/>
      <c r="C205" s="242"/>
      <c r="D205" s="223" t="s">
        <v>192</v>
      </c>
      <c r="E205" s="243" t="s">
        <v>19</v>
      </c>
      <c r="F205" s="244" t="s">
        <v>740</v>
      </c>
      <c r="G205" s="242"/>
      <c r="H205" s="245">
        <v>211.68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1" t="s">
        <v>192</v>
      </c>
      <c r="AU205" s="251" t="s">
        <v>83</v>
      </c>
      <c r="AV205" s="13" t="s">
        <v>83</v>
      </c>
      <c r="AW205" s="13" t="s">
        <v>31</v>
      </c>
      <c r="AX205" s="13" t="s">
        <v>77</v>
      </c>
      <c r="AY205" s="251" t="s">
        <v>119</v>
      </c>
    </row>
    <row r="206" spans="1:65" s="2" customFormat="1" ht="21.75" customHeight="1">
      <c r="A206" s="39"/>
      <c r="B206" s="40"/>
      <c r="C206" s="210" t="s">
        <v>745</v>
      </c>
      <c r="D206" s="210" t="s">
        <v>120</v>
      </c>
      <c r="E206" s="211" t="s">
        <v>746</v>
      </c>
      <c r="F206" s="212" t="s">
        <v>747</v>
      </c>
      <c r="G206" s="213" t="s">
        <v>189</v>
      </c>
      <c r="H206" s="214">
        <v>48</v>
      </c>
      <c r="I206" s="215"/>
      <c r="J206" s="216">
        <f>ROUND(I206*H206,2)</f>
        <v>0</v>
      </c>
      <c r="K206" s="212" t="s">
        <v>190</v>
      </c>
      <c r="L206" s="45"/>
      <c r="M206" s="217" t="s">
        <v>19</v>
      </c>
      <c r="N206" s="218" t="s">
        <v>40</v>
      </c>
      <c r="O206" s="85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1" t="s">
        <v>125</v>
      </c>
      <c r="AT206" s="221" t="s">
        <v>120</v>
      </c>
      <c r="AU206" s="221" t="s">
        <v>83</v>
      </c>
      <c r="AY206" s="18" t="s">
        <v>119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8" t="s">
        <v>77</v>
      </c>
      <c r="BK206" s="222">
        <f>ROUND(I206*H206,2)</f>
        <v>0</v>
      </c>
      <c r="BL206" s="18" t="s">
        <v>125</v>
      </c>
      <c r="BM206" s="221" t="s">
        <v>748</v>
      </c>
    </row>
    <row r="207" spans="1:51" s="13" customFormat="1" ht="12">
      <c r="A207" s="13"/>
      <c r="B207" s="241"/>
      <c r="C207" s="242"/>
      <c r="D207" s="223" t="s">
        <v>192</v>
      </c>
      <c r="E207" s="243" t="s">
        <v>19</v>
      </c>
      <c r="F207" s="244" t="s">
        <v>749</v>
      </c>
      <c r="G207" s="242"/>
      <c r="H207" s="245">
        <v>48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192</v>
      </c>
      <c r="AU207" s="251" t="s">
        <v>83</v>
      </c>
      <c r="AV207" s="13" t="s">
        <v>83</v>
      </c>
      <c r="AW207" s="13" t="s">
        <v>31</v>
      </c>
      <c r="AX207" s="13" t="s">
        <v>77</v>
      </c>
      <c r="AY207" s="251" t="s">
        <v>119</v>
      </c>
    </row>
    <row r="208" spans="1:65" s="2" customFormat="1" ht="21.75" customHeight="1">
      <c r="A208" s="39"/>
      <c r="B208" s="40"/>
      <c r="C208" s="210" t="s">
        <v>750</v>
      </c>
      <c r="D208" s="210" t="s">
        <v>120</v>
      </c>
      <c r="E208" s="211" t="s">
        <v>751</v>
      </c>
      <c r="F208" s="212" t="s">
        <v>752</v>
      </c>
      <c r="G208" s="213" t="s">
        <v>189</v>
      </c>
      <c r="H208" s="214">
        <v>72.6</v>
      </c>
      <c r="I208" s="215"/>
      <c r="J208" s="216">
        <f>ROUND(I208*H208,2)</f>
        <v>0</v>
      </c>
      <c r="K208" s="212" t="s">
        <v>190</v>
      </c>
      <c r="L208" s="45"/>
      <c r="M208" s="217" t="s">
        <v>19</v>
      </c>
      <c r="N208" s="218" t="s">
        <v>40</v>
      </c>
      <c r="O208" s="85"/>
      <c r="P208" s="219">
        <f>O208*H208</f>
        <v>0</v>
      </c>
      <c r="Q208" s="219">
        <v>0</v>
      </c>
      <c r="R208" s="219">
        <f>Q208*H208</f>
        <v>0</v>
      </c>
      <c r="S208" s="219">
        <v>0</v>
      </c>
      <c r="T208" s="22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1" t="s">
        <v>125</v>
      </c>
      <c r="AT208" s="221" t="s">
        <v>120</v>
      </c>
      <c r="AU208" s="221" t="s">
        <v>83</v>
      </c>
      <c r="AY208" s="18" t="s">
        <v>119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8" t="s">
        <v>77</v>
      </c>
      <c r="BK208" s="222">
        <f>ROUND(I208*H208,2)</f>
        <v>0</v>
      </c>
      <c r="BL208" s="18" t="s">
        <v>125</v>
      </c>
      <c r="BM208" s="221" t="s">
        <v>753</v>
      </c>
    </row>
    <row r="209" spans="1:51" s="13" customFormat="1" ht="12">
      <c r="A209" s="13"/>
      <c r="B209" s="241"/>
      <c r="C209" s="242"/>
      <c r="D209" s="223" t="s">
        <v>192</v>
      </c>
      <c r="E209" s="243" t="s">
        <v>19</v>
      </c>
      <c r="F209" s="244" t="s">
        <v>754</v>
      </c>
      <c r="G209" s="242"/>
      <c r="H209" s="245">
        <v>26.8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192</v>
      </c>
      <c r="AU209" s="251" t="s">
        <v>83</v>
      </c>
      <c r="AV209" s="13" t="s">
        <v>83</v>
      </c>
      <c r="AW209" s="13" t="s">
        <v>31</v>
      </c>
      <c r="AX209" s="13" t="s">
        <v>69</v>
      </c>
      <c r="AY209" s="251" t="s">
        <v>119</v>
      </c>
    </row>
    <row r="210" spans="1:51" s="13" customFormat="1" ht="12">
      <c r="A210" s="13"/>
      <c r="B210" s="241"/>
      <c r="C210" s="242"/>
      <c r="D210" s="223" t="s">
        <v>192</v>
      </c>
      <c r="E210" s="243" t="s">
        <v>19</v>
      </c>
      <c r="F210" s="244" t="s">
        <v>755</v>
      </c>
      <c r="G210" s="242"/>
      <c r="H210" s="245">
        <v>19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1" t="s">
        <v>192</v>
      </c>
      <c r="AU210" s="251" t="s">
        <v>83</v>
      </c>
      <c r="AV210" s="13" t="s">
        <v>83</v>
      </c>
      <c r="AW210" s="13" t="s">
        <v>31</v>
      </c>
      <c r="AX210" s="13" t="s">
        <v>69</v>
      </c>
      <c r="AY210" s="251" t="s">
        <v>119</v>
      </c>
    </row>
    <row r="211" spans="1:51" s="13" customFormat="1" ht="12">
      <c r="A211" s="13"/>
      <c r="B211" s="241"/>
      <c r="C211" s="242"/>
      <c r="D211" s="223" t="s">
        <v>192</v>
      </c>
      <c r="E211" s="243" t="s">
        <v>19</v>
      </c>
      <c r="F211" s="244" t="s">
        <v>756</v>
      </c>
      <c r="G211" s="242"/>
      <c r="H211" s="245">
        <v>26.8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192</v>
      </c>
      <c r="AU211" s="251" t="s">
        <v>83</v>
      </c>
      <c r="AV211" s="13" t="s">
        <v>83</v>
      </c>
      <c r="AW211" s="13" t="s">
        <v>31</v>
      </c>
      <c r="AX211" s="13" t="s">
        <v>69</v>
      </c>
      <c r="AY211" s="251" t="s">
        <v>119</v>
      </c>
    </row>
    <row r="212" spans="1:51" s="14" customFormat="1" ht="12">
      <c r="A212" s="14"/>
      <c r="B212" s="252"/>
      <c r="C212" s="253"/>
      <c r="D212" s="223" t="s">
        <v>192</v>
      </c>
      <c r="E212" s="254" t="s">
        <v>19</v>
      </c>
      <c r="F212" s="255" t="s">
        <v>199</v>
      </c>
      <c r="G212" s="253"/>
      <c r="H212" s="256">
        <v>72.6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192</v>
      </c>
      <c r="AU212" s="262" t="s">
        <v>83</v>
      </c>
      <c r="AV212" s="14" t="s">
        <v>125</v>
      </c>
      <c r="AW212" s="14" t="s">
        <v>31</v>
      </c>
      <c r="AX212" s="14" t="s">
        <v>77</v>
      </c>
      <c r="AY212" s="262" t="s">
        <v>119</v>
      </c>
    </row>
    <row r="213" spans="1:65" s="2" customFormat="1" ht="21.75" customHeight="1">
      <c r="A213" s="39"/>
      <c r="B213" s="40"/>
      <c r="C213" s="210" t="s">
        <v>757</v>
      </c>
      <c r="D213" s="210" t="s">
        <v>120</v>
      </c>
      <c r="E213" s="211" t="s">
        <v>758</v>
      </c>
      <c r="F213" s="212" t="s">
        <v>759</v>
      </c>
      <c r="G213" s="213" t="s">
        <v>189</v>
      </c>
      <c r="H213" s="214">
        <v>13.11</v>
      </c>
      <c r="I213" s="215"/>
      <c r="J213" s="216">
        <f>ROUND(I213*H213,2)</f>
        <v>0</v>
      </c>
      <c r="K213" s="212" t="s">
        <v>190</v>
      </c>
      <c r="L213" s="45"/>
      <c r="M213" s="217" t="s">
        <v>19</v>
      </c>
      <c r="N213" s="218" t="s">
        <v>40</v>
      </c>
      <c r="O213" s="85"/>
      <c r="P213" s="219">
        <f>O213*H213</f>
        <v>0</v>
      </c>
      <c r="Q213" s="219">
        <v>0.01136</v>
      </c>
      <c r="R213" s="219">
        <f>Q213*H213</f>
        <v>0.1489296</v>
      </c>
      <c r="S213" s="219">
        <v>0</v>
      </c>
      <c r="T213" s="22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1" t="s">
        <v>125</v>
      </c>
      <c r="AT213" s="221" t="s">
        <v>120</v>
      </c>
      <c r="AU213" s="221" t="s">
        <v>83</v>
      </c>
      <c r="AY213" s="18" t="s">
        <v>119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8" t="s">
        <v>77</v>
      </c>
      <c r="BK213" s="222">
        <f>ROUND(I213*H213,2)</f>
        <v>0</v>
      </c>
      <c r="BL213" s="18" t="s">
        <v>125</v>
      </c>
      <c r="BM213" s="221" t="s">
        <v>760</v>
      </c>
    </row>
    <row r="214" spans="1:51" s="13" customFormat="1" ht="12">
      <c r="A214" s="13"/>
      <c r="B214" s="241"/>
      <c r="C214" s="242"/>
      <c r="D214" s="223" t="s">
        <v>192</v>
      </c>
      <c r="E214" s="243" t="s">
        <v>19</v>
      </c>
      <c r="F214" s="244" t="s">
        <v>761</v>
      </c>
      <c r="G214" s="242"/>
      <c r="H214" s="245">
        <v>4.77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1" t="s">
        <v>192</v>
      </c>
      <c r="AU214" s="251" t="s">
        <v>83</v>
      </c>
      <c r="AV214" s="13" t="s">
        <v>83</v>
      </c>
      <c r="AW214" s="13" t="s">
        <v>31</v>
      </c>
      <c r="AX214" s="13" t="s">
        <v>69</v>
      </c>
      <c r="AY214" s="251" t="s">
        <v>119</v>
      </c>
    </row>
    <row r="215" spans="1:51" s="13" customFormat="1" ht="12">
      <c r="A215" s="13"/>
      <c r="B215" s="241"/>
      <c r="C215" s="242"/>
      <c r="D215" s="223" t="s">
        <v>192</v>
      </c>
      <c r="E215" s="243" t="s">
        <v>19</v>
      </c>
      <c r="F215" s="244" t="s">
        <v>762</v>
      </c>
      <c r="G215" s="242"/>
      <c r="H215" s="245">
        <v>3.57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192</v>
      </c>
      <c r="AU215" s="251" t="s">
        <v>83</v>
      </c>
      <c r="AV215" s="13" t="s">
        <v>83</v>
      </c>
      <c r="AW215" s="13" t="s">
        <v>31</v>
      </c>
      <c r="AX215" s="13" t="s">
        <v>69</v>
      </c>
      <c r="AY215" s="251" t="s">
        <v>119</v>
      </c>
    </row>
    <row r="216" spans="1:51" s="13" customFormat="1" ht="12">
      <c r="A216" s="13"/>
      <c r="B216" s="241"/>
      <c r="C216" s="242"/>
      <c r="D216" s="223" t="s">
        <v>192</v>
      </c>
      <c r="E216" s="243" t="s">
        <v>19</v>
      </c>
      <c r="F216" s="244" t="s">
        <v>763</v>
      </c>
      <c r="G216" s="242"/>
      <c r="H216" s="245">
        <v>4.77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192</v>
      </c>
      <c r="AU216" s="251" t="s">
        <v>83</v>
      </c>
      <c r="AV216" s="13" t="s">
        <v>83</v>
      </c>
      <c r="AW216" s="13" t="s">
        <v>31</v>
      </c>
      <c r="AX216" s="13" t="s">
        <v>69</v>
      </c>
      <c r="AY216" s="251" t="s">
        <v>119</v>
      </c>
    </row>
    <row r="217" spans="1:51" s="14" customFormat="1" ht="12">
      <c r="A217" s="14"/>
      <c r="B217" s="252"/>
      <c r="C217" s="253"/>
      <c r="D217" s="223" t="s">
        <v>192</v>
      </c>
      <c r="E217" s="254" t="s">
        <v>19</v>
      </c>
      <c r="F217" s="255" t="s">
        <v>199</v>
      </c>
      <c r="G217" s="253"/>
      <c r="H217" s="256">
        <v>13.11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192</v>
      </c>
      <c r="AU217" s="262" t="s">
        <v>83</v>
      </c>
      <c r="AV217" s="14" t="s">
        <v>125</v>
      </c>
      <c r="AW217" s="14" t="s">
        <v>31</v>
      </c>
      <c r="AX217" s="14" t="s">
        <v>77</v>
      </c>
      <c r="AY217" s="262" t="s">
        <v>119</v>
      </c>
    </row>
    <row r="218" spans="1:65" s="2" customFormat="1" ht="21.75" customHeight="1">
      <c r="A218" s="39"/>
      <c r="B218" s="40"/>
      <c r="C218" s="210" t="s">
        <v>764</v>
      </c>
      <c r="D218" s="210" t="s">
        <v>120</v>
      </c>
      <c r="E218" s="211" t="s">
        <v>765</v>
      </c>
      <c r="F218" s="212" t="s">
        <v>766</v>
      </c>
      <c r="G218" s="213" t="s">
        <v>189</v>
      </c>
      <c r="H218" s="214">
        <v>13.11</v>
      </c>
      <c r="I218" s="215"/>
      <c r="J218" s="216">
        <f>ROUND(I218*H218,2)</f>
        <v>0</v>
      </c>
      <c r="K218" s="212" t="s">
        <v>190</v>
      </c>
      <c r="L218" s="45"/>
      <c r="M218" s="217" t="s">
        <v>19</v>
      </c>
      <c r="N218" s="218" t="s">
        <v>40</v>
      </c>
      <c r="O218" s="85"/>
      <c r="P218" s="219">
        <f>O218*H218</f>
        <v>0</v>
      </c>
      <c r="Q218" s="219">
        <v>0</v>
      </c>
      <c r="R218" s="219">
        <f>Q218*H218</f>
        <v>0</v>
      </c>
      <c r="S218" s="219">
        <v>0</v>
      </c>
      <c r="T218" s="22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1" t="s">
        <v>125</v>
      </c>
      <c r="AT218" s="221" t="s">
        <v>120</v>
      </c>
      <c r="AU218" s="221" t="s">
        <v>83</v>
      </c>
      <c r="AY218" s="18" t="s">
        <v>119</v>
      </c>
      <c r="BE218" s="222">
        <f>IF(N218="základní",J218,0)</f>
        <v>0</v>
      </c>
      <c r="BF218" s="222">
        <f>IF(N218="snížená",J218,0)</f>
        <v>0</v>
      </c>
      <c r="BG218" s="222">
        <f>IF(N218="zákl. přenesená",J218,0)</f>
        <v>0</v>
      </c>
      <c r="BH218" s="222">
        <f>IF(N218="sníž. přenesená",J218,0)</f>
        <v>0</v>
      </c>
      <c r="BI218" s="222">
        <f>IF(N218="nulová",J218,0)</f>
        <v>0</v>
      </c>
      <c r="BJ218" s="18" t="s">
        <v>77</v>
      </c>
      <c r="BK218" s="222">
        <f>ROUND(I218*H218,2)</f>
        <v>0</v>
      </c>
      <c r="BL218" s="18" t="s">
        <v>125</v>
      </c>
      <c r="BM218" s="221" t="s">
        <v>767</v>
      </c>
    </row>
    <row r="219" spans="1:51" s="13" customFormat="1" ht="12">
      <c r="A219" s="13"/>
      <c r="B219" s="241"/>
      <c r="C219" s="242"/>
      <c r="D219" s="223" t="s">
        <v>192</v>
      </c>
      <c r="E219" s="243" t="s">
        <v>19</v>
      </c>
      <c r="F219" s="244" t="s">
        <v>761</v>
      </c>
      <c r="G219" s="242"/>
      <c r="H219" s="245">
        <v>4.77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1" t="s">
        <v>192</v>
      </c>
      <c r="AU219" s="251" t="s">
        <v>83</v>
      </c>
      <c r="AV219" s="13" t="s">
        <v>83</v>
      </c>
      <c r="AW219" s="13" t="s">
        <v>31</v>
      </c>
      <c r="AX219" s="13" t="s">
        <v>69</v>
      </c>
      <c r="AY219" s="251" t="s">
        <v>119</v>
      </c>
    </row>
    <row r="220" spans="1:51" s="13" customFormat="1" ht="12">
      <c r="A220" s="13"/>
      <c r="B220" s="241"/>
      <c r="C220" s="242"/>
      <c r="D220" s="223" t="s">
        <v>192</v>
      </c>
      <c r="E220" s="243" t="s">
        <v>19</v>
      </c>
      <c r="F220" s="244" t="s">
        <v>762</v>
      </c>
      <c r="G220" s="242"/>
      <c r="H220" s="245">
        <v>3.57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192</v>
      </c>
      <c r="AU220" s="251" t="s">
        <v>83</v>
      </c>
      <c r="AV220" s="13" t="s">
        <v>83</v>
      </c>
      <c r="AW220" s="13" t="s">
        <v>31</v>
      </c>
      <c r="AX220" s="13" t="s">
        <v>69</v>
      </c>
      <c r="AY220" s="251" t="s">
        <v>119</v>
      </c>
    </row>
    <row r="221" spans="1:51" s="13" customFormat="1" ht="12">
      <c r="A221" s="13"/>
      <c r="B221" s="241"/>
      <c r="C221" s="242"/>
      <c r="D221" s="223" t="s">
        <v>192</v>
      </c>
      <c r="E221" s="243" t="s">
        <v>19</v>
      </c>
      <c r="F221" s="244" t="s">
        <v>763</v>
      </c>
      <c r="G221" s="242"/>
      <c r="H221" s="245">
        <v>4.77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1" t="s">
        <v>192</v>
      </c>
      <c r="AU221" s="251" t="s">
        <v>83</v>
      </c>
      <c r="AV221" s="13" t="s">
        <v>83</v>
      </c>
      <c r="AW221" s="13" t="s">
        <v>31</v>
      </c>
      <c r="AX221" s="13" t="s">
        <v>69</v>
      </c>
      <c r="AY221" s="251" t="s">
        <v>119</v>
      </c>
    </row>
    <row r="222" spans="1:51" s="14" customFormat="1" ht="12">
      <c r="A222" s="14"/>
      <c r="B222" s="252"/>
      <c r="C222" s="253"/>
      <c r="D222" s="223" t="s">
        <v>192</v>
      </c>
      <c r="E222" s="254" t="s">
        <v>19</v>
      </c>
      <c r="F222" s="255" t="s">
        <v>199</v>
      </c>
      <c r="G222" s="253"/>
      <c r="H222" s="256">
        <v>13.11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2" t="s">
        <v>192</v>
      </c>
      <c r="AU222" s="262" t="s">
        <v>83</v>
      </c>
      <c r="AV222" s="14" t="s">
        <v>125</v>
      </c>
      <c r="AW222" s="14" t="s">
        <v>31</v>
      </c>
      <c r="AX222" s="14" t="s">
        <v>77</v>
      </c>
      <c r="AY222" s="262" t="s">
        <v>119</v>
      </c>
    </row>
    <row r="223" spans="1:65" s="2" customFormat="1" ht="33" customHeight="1">
      <c r="A223" s="39"/>
      <c r="B223" s="40"/>
      <c r="C223" s="210" t="s">
        <v>768</v>
      </c>
      <c r="D223" s="210" t="s">
        <v>120</v>
      </c>
      <c r="E223" s="211" t="s">
        <v>769</v>
      </c>
      <c r="F223" s="212" t="s">
        <v>770</v>
      </c>
      <c r="G223" s="213" t="s">
        <v>218</v>
      </c>
      <c r="H223" s="214">
        <v>1.46</v>
      </c>
      <c r="I223" s="215"/>
      <c r="J223" s="216">
        <f>ROUND(I223*H223,2)</f>
        <v>0</v>
      </c>
      <c r="K223" s="212" t="s">
        <v>190</v>
      </c>
      <c r="L223" s="45"/>
      <c r="M223" s="217" t="s">
        <v>19</v>
      </c>
      <c r="N223" s="218" t="s">
        <v>40</v>
      </c>
      <c r="O223" s="85"/>
      <c r="P223" s="219">
        <f>O223*H223</f>
        <v>0</v>
      </c>
      <c r="Q223" s="219">
        <v>0</v>
      </c>
      <c r="R223" s="219">
        <f>Q223*H223</f>
        <v>0</v>
      </c>
      <c r="S223" s="219">
        <v>0</v>
      </c>
      <c r="T223" s="22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1" t="s">
        <v>125</v>
      </c>
      <c r="AT223" s="221" t="s">
        <v>120</v>
      </c>
      <c r="AU223" s="221" t="s">
        <v>83</v>
      </c>
      <c r="AY223" s="18" t="s">
        <v>119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8" t="s">
        <v>77</v>
      </c>
      <c r="BK223" s="222">
        <f>ROUND(I223*H223,2)</f>
        <v>0</v>
      </c>
      <c r="BL223" s="18" t="s">
        <v>125</v>
      </c>
      <c r="BM223" s="221" t="s">
        <v>771</v>
      </c>
    </row>
    <row r="224" spans="1:51" s="15" customFormat="1" ht="12">
      <c r="A224" s="15"/>
      <c r="B224" s="277"/>
      <c r="C224" s="278"/>
      <c r="D224" s="223" t="s">
        <v>192</v>
      </c>
      <c r="E224" s="279" t="s">
        <v>19</v>
      </c>
      <c r="F224" s="280" t="s">
        <v>772</v>
      </c>
      <c r="G224" s="278"/>
      <c r="H224" s="279" t="s">
        <v>19</v>
      </c>
      <c r="I224" s="281"/>
      <c r="J224" s="278"/>
      <c r="K224" s="278"/>
      <c r="L224" s="282"/>
      <c r="M224" s="283"/>
      <c r="N224" s="284"/>
      <c r="O224" s="284"/>
      <c r="P224" s="284"/>
      <c r="Q224" s="284"/>
      <c r="R224" s="284"/>
      <c r="S224" s="284"/>
      <c r="T224" s="28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6" t="s">
        <v>192</v>
      </c>
      <c r="AU224" s="286" t="s">
        <v>83</v>
      </c>
      <c r="AV224" s="15" t="s">
        <v>77</v>
      </c>
      <c r="AW224" s="15" t="s">
        <v>31</v>
      </c>
      <c r="AX224" s="15" t="s">
        <v>69</v>
      </c>
      <c r="AY224" s="286" t="s">
        <v>119</v>
      </c>
    </row>
    <row r="225" spans="1:51" s="15" customFormat="1" ht="12">
      <c r="A225" s="15"/>
      <c r="B225" s="277"/>
      <c r="C225" s="278"/>
      <c r="D225" s="223" t="s">
        <v>192</v>
      </c>
      <c r="E225" s="279" t="s">
        <v>19</v>
      </c>
      <c r="F225" s="280" t="s">
        <v>773</v>
      </c>
      <c r="G225" s="278"/>
      <c r="H225" s="279" t="s">
        <v>19</v>
      </c>
      <c r="I225" s="281"/>
      <c r="J225" s="278"/>
      <c r="K225" s="278"/>
      <c r="L225" s="282"/>
      <c r="M225" s="283"/>
      <c r="N225" s="284"/>
      <c r="O225" s="284"/>
      <c r="P225" s="284"/>
      <c r="Q225" s="284"/>
      <c r="R225" s="284"/>
      <c r="S225" s="284"/>
      <c r="T225" s="28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6" t="s">
        <v>192</v>
      </c>
      <c r="AU225" s="286" t="s">
        <v>83</v>
      </c>
      <c r="AV225" s="15" t="s">
        <v>77</v>
      </c>
      <c r="AW225" s="15" t="s">
        <v>31</v>
      </c>
      <c r="AX225" s="15" t="s">
        <v>69</v>
      </c>
      <c r="AY225" s="286" t="s">
        <v>119</v>
      </c>
    </row>
    <row r="226" spans="1:51" s="13" customFormat="1" ht="12">
      <c r="A226" s="13"/>
      <c r="B226" s="241"/>
      <c r="C226" s="242"/>
      <c r="D226" s="223" t="s">
        <v>192</v>
      </c>
      <c r="E226" s="243" t="s">
        <v>19</v>
      </c>
      <c r="F226" s="244" t="s">
        <v>774</v>
      </c>
      <c r="G226" s="242"/>
      <c r="H226" s="245">
        <v>1.46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192</v>
      </c>
      <c r="AU226" s="251" t="s">
        <v>83</v>
      </c>
      <c r="AV226" s="13" t="s">
        <v>83</v>
      </c>
      <c r="AW226" s="13" t="s">
        <v>31</v>
      </c>
      <c r="AX226" s="13" t="s">
        <v>77</v>
      </c>
      <c r="AY226" s="251" t="s">
        <v>119</v>
      </c>
    </row>
    <row r="227" spans="1:65" s="2" customFormat="1" ht="21.75" customHeight="1">
      <c r="A227" s="39"/>
      <c r="B227" s="40"/>
      <c r="C227" s="210" t="s">
        <v>775</v>
      </c>
      <c r="D227" s="210" t="s">
        <v>120</v>
      </c>
      <c r="E227" s="211" t="s">
        <v>776</v>
      </c>
      <c r="F227" s="212" t="s">
        <v>777</v>
      </c>
      <c r="G227" s="213" t="s">
        <v>218</v>
      </c>
      <c r="H227" s="214">
        <v>8.64</v>
      </c>
      <c r="I227" s="215"/>
      <c r="J227" s="216">
        <f>ROUND(I227*H227,2)</f>
        <v>0</v>
      </c>
      <c r="K227" s="212" t="s">
        <v>190</v>
      </c>
      <c r="L227" s="45"/>
      <c r="M227" s="217" t="s">
        <v>19</v>
      </c>
      <c r="N227" s="218" t="s">
        <v>40</v>
      </c>
      <c r="O227" s="85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1" t="s">
        <v>125</v>
      </c>
      <c r="AT227" s="221" t="s">
        <v>120</v>
      </c>
      <c r="AU227" s="221" t="s">
        <v>83</v>
      </c>
      <c r="AY227" s="18" t="s">
        <v>119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8" t="s">
        <v>77</v>
      </c>
      <c r="BK227" s="222">
        <f>ROUND(I227*H227,2)</f>
        <v>0</v>
      </c>
      <c r="BL227" s="18" t="s">
        <v>125</v>
      </c>
      <c r="BM227" s="221" t="s">
        <v>778</v>
      </c>
    </row>
    <row r="228" spans="1:51" s="15" customFormat="1" ht="12">
      <c r="A228" s="15"/>
      <c r="B228" s="277"/>
      <c r="C228" s="278"/>
      <c r="D228" s="223" t="s">
        <v>192</v>
      </c>
      <c r="E228" s="279" t="s">
        <v>19</v>
      </c>
      <c r="F228" s="280" t="s">
        <v>779</v>
      </c>
      <c r="G228" s="278"/>
      <c r="H228" s="279" t="s">
        <v>19</v>
      </c>
      <c r="I228" s="281"/>
      <c r="J228" s="278"/>
      <c r="K228" s="278"/>
      <c r="L228" s="282"/>
      <c r="M228" s="283"/>
      <c r="N228" s="284"/>
      <c r="O228" s="284"/>
      <c r="P228" s="284"/>
      <c r="Q228" s="284"/>
      <c r="R228" s="284"/>
      <c r="S228" s="284"/>
      <c r="T228" s="28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6" t="s">
        <v>192</v>
      </c>
      <c r="AU228" s="286" t="s">
        <v>83</v>
      </c>
      <c r="AV228" s="15" t="s">
        <v>77</v>
      </c>
      <c r="AW228" s="15" t="s">
        <v>31</v>
      </c>
      <c r="AX228" s="15" t="s">
        <v>69</v>
      </c>
      <c r="AY228" s="286" t="s">
        <v>119</v>
      </c>
    </row>
    <row r="229" spans="1:51" s="13" customFormat="1" ht="12">
      <c r="A229" s="13"/>
      <c r="B229" s="241"/>
      <c r="C229" s="242"/>
      <c r="D229" s="223" t="s">
        <v>192</v>
      </c>
      <c r="E229" s="243" t="s">
        <v>19</v>
      </c>
      <c r="F229" s="244" t="s">
        <v>780</v>
      </c>
      <c r="G229" s="242"/>
      <c r="H229" s="245">
        <v>8.64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192</v>
      </c>
      <c r="AU229" s="251" t="s">
        <v>83</v>
      </c>
      <c r="AV229" s="13" t="s">
        <v>83</v>
      </c>
      <c r="AW229" s="13" t="s">
        <v>31</v>
      </c>
      <c r="AX229" s="13" t="s">
        <v>77</v>
      </c>
      <c r="AY229" s="251" t="s">
        <v>119</v>
      </c>
    </row>
    <row r="230" spans="1:65" s="2" customFormat="1" ht="21.75" customHeight="1">
      <c r="A230" s="39"/>
      <c r="B230" s="40"/>
      <c r="C230" s="210" t="s">
        <v>781</v>
      </c>
      <c r="D230" s="210" t="s">
        <v>120</v>
      </c>
      <c r="E230" s="211" t="s">
        <v>782</v>
      </c>
      <c r="F230" s="212" t="s">
        <v>783</v>
      </c>
      <c r="G230" s="213" t="s">
        <v>218</v>
      </c>
      <c r="H230" s="214">
        <v>1.296</v>
      </c>
      <c r="I230" s="215"/>
      <c r="J230" s="216">
        <f>ROUND(I230*H230,2)</f>
        <v>0</v>
      </c>
      <c r="K230" s="212" t="s">
        <v>190</v>
      </c>
      <c r="L230" s="45"/>
      <c r="M230" s="217" t="s">
        <v>19</v>
      </c>
      <c r="N230" s="218" t="s">
        <v>40</v>
      </c>
      <c r="O230" s="85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1" t="s">
        <v>125</v>
      </c>
      <c r="AT230" s="221" t="s">
        <v>120</v>
      </c>
      <c r="AU230" s="221" t="s">
        <v>83</v>
      </c>
      <c r="AY230" s="18" t="s">
        <v>119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8" t="s">
        <v>77</v>
      </c>
      <c r="BK230" s="222">
        <f>ROUND(I230*H230,2)</f>
        <v>0</v>
      </c>
      <c r="BL230" s="18" t="s">
        <v>125</v>
      </c>
      <c r="BM230" s="221" t="s">
        <v>784</v>
      </c>
    </row>
    <row r="231" spans="1:51" s="13" customFormat="1" ht="12">
      <c r="A231" s="13"/>
      <c r="B231" s="241"/>
      <c r="C231" s="242"/>
      <c r="D231" s="223" t="s">
        <v>192</v>
      </c>
      <c r="E231" s="243" t="s">
        <v>19</v>
      </c>
      <c r="F231" s="244" t="s">
        <v>785</v>
      </c>
      <c r="G231" s="242"/>
      <c r="H231" s="245">
        <v>1.296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1" t="s">
        <v>192</v>
      </c>
      <c r="AU231" s="251" t="s">
        <v>83</v>
      </c>
      <c r="AV231" s="13" t="s">
        <v>83</v>
      </c>
      <c r="AW231" s="13" t="s">
        <v>31</v>
      </c>
      <c r="AX231" s="13" t="s">
        <v>77</v>
      </c>
      <c r="AY231" s="251" t="s">
        <v>119</v>
      </c>
    </row>
    <row r="232" spans="1:65" s="2" customFormat="1" ht="16.5" customHeight="1">
      <c r="A232" s="39"/>
      <c r="B232" s="40"/>
      <c r="C232" s="210" t="s">
        <v>786</v>
      </c>
      <c r="D232" s="210" t="s">
        <v>120</v>
      </c>
      <c r="E232" s="211" t="s">
        <v>787</v>
      </c>
      <c r="F232" s="212" t="s">
        <v>788</v>
      </c>
      <c r="G232" s="213" t="s">
        <v>218</v>
      </c>
      <c r="H232" s="214">
        <v>6.4</v>
      </c>
      <c r="I232" s="215"/>
      <c r="J232" s="216">
        <f>ROUND(I232*H232,2)</f>
        <v>0</v>
      </c>
      <c r="K232" s="212" t="s">
        <v>190</v>
      </c>
      <c r="L232" s="45"/>
      <c r="M232" s="217" t="s">
        <v>19</v>
      </c>
      <c r="N232" s="218" t="s">
        <v>40</v>
      </c>
      <c r="O232" s="85"/>
      <c r="P232" s="219">
        <f>O232*H232</f>
        <v>0</v>
      </c>
      <c r="Q232" s="219">
        <v>2.43</v>
      </c>
      <c r="R232" s="219">
        <f>Q232*H232</f>
        <v>15.552000000000001</v>
      </c>
      <c r="S232" s="219">
        <v>0</v>
      </c>
      <c r="T232" s="22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1" t="s">
        <v>125</v>
      </c>
      <c r="AT232" s="221" t="s">
        <v>120</v>
      </c>
      <c r="AU232" s="221" t="s">
        <v>83</v>
      </c>
      <c r="AY232" s="18" t="s">
        <v>119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8" t="s">
        <v>77</v>
      </c>
      <c r="BK232" s="222">
        <f>ROUND(I232*H232,2)</f>
        <v>0</v>
      </c>
      <c r="BL232" s="18" t="s">
        <v>125</v>
      </c>
      <c r="BM232" s="221" t="s">
        <v>789</v>
      </c>
    </row>
    <row r="233" spans="1:51" s="13" customFormat="1" ht="12">
      <c r="A233" s="13"/>
      <c r="B233" s="241"/>
      <c r="C233" s="242"/>
      <c r="D233" s="223" t="s">
        <v>192</v>
      </c>
      <c r="E233" s="243" t="s">
        <v>19</v>
      </c>
      <c r="F233" s="244" t="s">
        <v>790</v>
      </c>
      <c r="G233" s="242"/>
      <c r="H233" s="245">
        <v>6.4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192</v>
      </c>
      <c r="AU233" s="251" t="s">
        <v>83</v>
      </c>
      <c r="AV233" s="13" t="s">
        <v>83</v>
      </c>
      <c r="AW233" s="13" t="s">
        <v>31</v>
      </c>
      <c r="AX233" s="13" t="s">
        <v>77</v>
      </c>
      <c r="AY233" s="251" t="s">
        <v>119</v>
      </c>
    </row>
    <row r="234" spans="1:65" s="2" customFormat="1" ht="16.5" customHeight="1">
      <c r="A234" s="39"/>
      <c r="B234" s="40"/>
      <c r="C234" s="210" t="s">
        <v>791</v>
      </c>
      <c r="D234" s="210" t="s">
        <v>120</v>
      </c>
      <c r="E234" s="211" t="s">
        <v>792</v>
      </c>
      <c r="F234" s="212" t="s">
        <v>793</v>
      </c>
      <c r="G234" s="213" t="s">
        <v>218</v>
      </c>
      <c r="H234" s="214">
        <v>1.08</v>
      </c>
      <c r="I234" s="215"/>
      <c r="J234" s="216">
        <f>ROUND(I234*H234,2)</f>
        <v>0</v>
      </c>
      <c r="K234" s="212" t="s">
        <v>207</v>
      </c>
      <c r="L234" s="45"/>
      <c r="M234" s="217" t="s">
        <v>19</v>
      </c>
      <c r="N234" s="218" t="s">
        <v>40</v>
      </c>
      <c r="O234" s="85"/>
      <c r="P234" s="219">
        <f>O234*H234</f>
        <v>0</v>
      </c>
      <c r="Q234" s="219">
        <v>0.82873</v>
      </c>
      <c r="R234" s="219">
        <f>Q234*H234</f>
        <v>0.8950284000000001</v>
      </c>
      <c r="S234" s="219">
        <v>0</v>
      </c>
      <c r="T234" s="22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1" t="s">
        <v>125</v>
      </c>
      <c r="AT234" s="221" t="s">
        <v>120</v>
      </c>
      <c r="AU234" s="221" t="s">
        <v>83</v>
      </c>
      <c r="AY234" s="18" t="s">
        <v>119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8" t="s">
        <v>77</v>
      </c>
      <c r="BK234" s="222">
        <f>ROUND(I234*H234,2)</f>
        <v>0</v>
      </c>
      <c r="BL234" s="18" t="s">
        <v>125</v>
      </c>
      <c r="BM234" s="221" t="s">
        <v>794</v>
      </c>
    </row>
    <row r="235" spans="1:51" s="13" customFormat="1" ht="12">
      <c r="A235" s="13"/>
      <c r="B235" s="241"/>
      <c r="C235" s="242"/>
      <c r="D235" s="223" t="s">
        <v>192</v>
      </c>
      <c r="E235" s="243" t="s">
        <v>19</v>
      </c>
      <c r="F235" s="244" t="s">
        <v>795</v>
      </c>
      <c r="G235" s="242"/>
      <c r="H235" s="245">
        <v>1.08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192</v>
      </c>
      <c r="AU235" s="251" t="s">
        <v>83</v>
      </c>
      <c r="AV235" s="13" t="s">
        <v>83</v>
      </c>
      <c r="AW235" s="13" t="s">
        <v>31</v>
      </c>
      <c r="AX235" s="13" t="s">
        <v>77</v>
      </c>
      <c r="AY235" s="251" t="s">
        <v>119</v>
      </c>
    </row>
    <row r="236" spans="1:65" s="2" customFormat="1" ht="44.25" customHeight="1">
      <c r="A236" s="39"/>
      <c r="B236" s="40"/>
      <c r="C236" s="210" t="s">
        <v>796</v>
      </c>
      <c r="D236" s="210" t="s">
        <v>120</v>
      </c>
      <c r="E236" s="211" t="s">
        <v>797</v>
      </c>
      <c r="F236" s="212" t="s">
        <v>798</v>
      </c>
      <c r="G236" s="213" t="s">
        <v>189</v>
      </c>
      <c r="H236" s="214">
        <v>48</v>
      </c>
      <c r="I236" s="215"/>
      <c r="J236" s="216">
        <f>ROUND(I236*H236,2)</f>
        <v>0</v>
      </c>
      <c r="K236" s="212" t="s">
        <v>190</v>
      </c>
      <c r="L236" s="45"/>
      <c r="M236" s="217" t="s">
        <v>19</v>
      </c>
      <c r="N236" s="218" t="s">
        <v>40</v>
      </c>
      <c r="O236" s="85"/>
      <c r="P236" s="219">
        <f>O236*H236</f>
        <v>0</v>
      </c>
      <c r="Q236" s="219">
        <v>1.0312</v>
      </c>
      <c r="R236" s="219">
        <f>Q236*H236</f>
        <v>49.49759999999999</v>
      </c>
      <c r="S236" s="219">
        <v>0</v>
      </c>
      <c r="T236" s="22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1" t="s">
        <v>125</v>
      </c>
      <c r="AT236" s="221" t="s">
        <v>120</v>
      </c>
      <c r="AU236" s="221" t="s">
        <v>83</v>
      </c>
      <c r="AY236" s="18" t="s">
        <v>119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8" t="s">
        <v>77</v>
      </c>
      <c r="BK236" s="222">
        <f>ROUND(I236*H236,2)</f>
        <v>0</v>
      </c>
      <c r="BL236" s="18" t="s">
        <v>125</v>
      </c>
      <c r="BM236" s="221" t="s">
        <v>799</v>
      </c>
    </row>
    <row r="237" spans="1:63" s="11" customFormat="1" ht="22.8" customHeight="1">
      <c r="A237" s="11"/>
      <c r="B237" s="196"/>
      <c r="C237" s="197"/>
      <c r="D237" s="198" t="s">
        <v>68</v>
      </c>
      <c r="E237" s="239" t="s">
        <v>141</v>
      </c>
      <c r="F237" s="239" t="s">
        <v>800</v>
      </c>
      <c r="G237" s="197"/>
      <c r="H237" s="197"/>
      <c r="I237" s="200"/>
      <c r="J237" s="240">
        <f>BK237</f>
        <v>0</v>
      </c>
      <c r="K237" s="197"/>
      <c r="L237" s="202"/>
      <c r="M237" s="203"/>
      <c r="N237" s="204"/>
      <c r="O237" s="204"/>
      <c r="P237" s="205">
        <f>SUM(P238:P258)</f>
        <v>0</v>
      </c>
      <c r="Q237" s="204"/>
      <c r="R237" s="205">
        <f>SUM(R238:R258)</f>
        <v>0</v>
      </c>
      <c r="S237" s="204"/>
      <c r="T237" s="206">
        <f>SUM(T238:T258)</f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R237" s="207" t="s">
        <v>77</v>
      </c>
      <c r="AT237" s="208" t="s">
        <v>68</v>
      </c>
      <c r="AU237" s="208" t="s">
        <v>77</v>
      </c>
      <c r="AY237" s="207" t="s">
        <v>119</v>
      </c>
      <c r="BK237" s="209">
        <f>SUM(BK238:BK258)</f>
        <v>0</v>
      </c>
    </row>
    <row r="238" spans="1:65" s="2" customFormat="1" ht="21.75" customHeight="1">
      <c r="A238" s="39"/>
      <c r="B238" s="40"/>
      <c r="C238" s="210" t="s">
        <v>801</v>
      </c>
      <c r="D238" s="210" t="s">
        <v>120</v>
      </c>
      <c r="E238" s="211" t="s">
        <v>802</v>
      </c>
      <c r="F238" s="212" t="s">
        <v>803</v>
      </c>
      <c r="G238" s="213" t="s">
        <v>189</v>
      </c>
      <c r="H238" s="214">
        <v>982.5</v>
      </c>
      <c r="I238" s="215"/>
      <c r="J238" s="216">
        <f>ROUND(I238*H238,2)</f>
        <v>0</v>
      </c>
      <c r="K238" s="212" t="s">
        <v>190</v>
      </c>
      <c r="L238" s="45"/>
      <c r="M238" s="217" t="s">
        <v>19</v>
      </c>
      <c r="N238" s="218" t="s">
        <v>40</v>
      </c>
      <c r="O238" s="85"/>
      <c r="P238" s="219">
        <f>O238*H238</f>
        <v>0</v>
      </c>
      <c r="Q238" s="219">
        <v>0</v>
      </c>
      <c r="R238" s="219">
        <f>Q238*H238</f>
        <v>0</v>
      </c>
      <c r="S238" s="219">
        <v>0</v>
      </c>
      <c r="T238" s="22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1" t="s">
        <v>125</v>
      </c>
      <c r="AT238" s="221" t="s">
        <v>120</v>
      </c>
      <c r="AU238" s="221" t="s">
        <v>83</v>
      </c>
      <c r="AY238" s="18" t="s">
        <v>119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8" t="s">
        <v>77</v>
      </c>
      <c r="BK238" s="222">
        <f>ROUND(I238*H238,2)</f>
        <v>0</v>
      </c>
      <c r="BL238" s="18" t="s">
        <v>125</v>
      </c>
      <c r="BM238" s="221" t="s">
        <v>804</v>
      </c>
    </row>
    <row r="239" spans="1:51" s="13" customFormat="1" ht="12">
      <c r="A239" s="13"/>
      <c r="B239" s="241"/>
      <c r="C239" s="242"/>
      <c r="D239" s="223" t="s">
        <v>192</v>
      </c>
      <c r="E239" s="243" t="s">
        <v>19</v>
      </c>
      <c r="F239" s="244" t="s">
        <v>805</v>
      </c>
      <c r="G239" s="242"/>
      <c r="H239" s="245">
        <v>982.5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192</v>
      </c>
      <c r="AU239" s="251" t="s">
        <v>83</v>
      </c>
      <c r="AV239" s="13" t="s">
        <v>83</v>
      </c>
      <c r="AW239" s="13" t="s">
        <v>31</v>
      </c>
      <c r="AX239" s="13" t="s">
        <v>77</v>
      </c>
      <c r="AY239" s="251" t="s">
        <v>119</v>
      </c>
    </row>
    <row r="240" spans="1:65" s="2" customFormat="1" ht="44.25" customHeight="1">
      <c r="A240" s="39"/>
      <c r="B240" s="40"/>
      <c r="C240" s="210" t="s">
        <v>806</v>
      </c>
      <c r="D240" s="210" t="s">
        <v>120</v>
      </c>
      <c r="E240" s="211" t="s">
        <v>807</v>
      </c>
      <c r="F240" s="212" t="s">
        <v>808</v>
      </c>
      <c r="G240" s="213" t="s">
        <v>189</v>
      </c>
      <c r="H240" s="214">
        <v>491.25</v>
      </c>
      <c r="I240" s="215"/>
      <c r="J240" s="216">
        <f>ROUND(I240*H240,2)</f>
        <v>0</v>
      </c>
      <c r="K240" s="212" t="s">
        <v>190</v>
      </c>
      <c r="L240" s="45"/>
      <c r="M240" s="217" t="s">
        <v>19</v>
      </c>
      <c r="N240" s="218" t="s">
        <v>40</v>
      </c>
      <c r="O240" s="85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1" t="s">
        <v>125</v>
      </c>
      <c r="AT240" s="221" t="s">
        <v>120</v>
      </c>
      <c r="AU240" s="221" t="s">
        <v>83</v>
      </c>
      <c r="AY240" s="18" t="s">
        <v>119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8" t="s">
        <v>77</v>
      </c>
      <c r="BK240" s="222">
        <f>ROUND(I240*H240,2)</f>
        <v>0</v>
      </c>
      <c r="BL240" s="18" t="s">
        <v>125</v>
      </c>
      <c r="BM240" s="221" t="s">
        <v>809</v>
      </c>
    </row>
    <row r="241" spans="1:51" s="13" customFormat="1" ht="12">
      <c r="A241" s="13"/>
      <c r="B241" s="241"/>
      <c r="C241" s="242"/>
      <c r="D241" s="223" t="s">
        <v>192</v>
      </c>
      <c r="E241" s="243" t="s">
        <v>19</v>
      </c>
      <c r="F241" s="244" t="s">
        <v>810</v>
      </c>
      <c r="G241" s="242"/>
      <c r="H241" s="245">
        <v>491.25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192</v>
      </c>
      <c r="AU241" s="251" t="s">
        <v>83</v>
      </c>
      <c r="AV241" s="13" t="s">
        <v>83</v>
      </c>
      <c r="AW241" s="13" t="s">
        <v>31</v>
      </c>
      <c r="AX241" s="13" t="s">
        <v>77</v>
      </c>
      <c r="AY241" s="251" t="s">
        <v>119</v>
      </c>
    </row>
    <row r="242" spans="1:65" s="2" customFormat="1" ht="21.75" customHeight="1">
      <c r="A242" s="39"/>
      <c r="B242" s="40"/>
      <c r="C242" s="210" t="s">
        <v>811</v>
      </c>
      <c r="D242" s="210" t="s">
        <v>120</v>
      </c>
      <c r="E242" s="211" t="s">
        <v>812</v>
      </c>
      <c r="F242" s="212" t="s">
        <v>813</v>
      </c>
      <c r="G242" s="213" t="s">
        <v>218</v>
      </c>
      <c r="H242" s="214">
        <v>43</v>
      </c>
      <c r="I242" s="215"/>
      <c r="J242" s="216">
        <f>ROUND(I242*H242,2)</f>
        <v>0</v>
      </c>
      <c r="K242" s="212" t="s">
        <v>190</v>
      </c>
      <c r="L242" s="45"/>
      <c r="M242" s="217" t="s">
        <v>19</v>
      </c>
      <c r="N242" s="218" t="s">
        <v>40</v>
      </c>
      <c r="O242" s="85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1" t="s">
        <v>125</v>
      </c>
      <c r="AT242" s="221" t="s">
        <v>120</v>
      </c>
      <c r="AU242" s="221" t="s">
        <v>83</v>
      </c>
      <c r="AY242" s="18" t="s">
        <v>119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8" t="s">
        <v>77</v>
      </c>
      <c r="BK242" s="222">
        <f>ROUND(I242*H242,2)</f>
        <v>0</v>
      </c>
      <c r="BL242" s="18" t="s">
        <v>125</v>
      </c>
      <c r="BM242" s="221" t="s">
        <v>814</v>
      </c>
    </row>
    <row r="243" spans="1:65" s="2" customFormat="1" ht="21.75" customHeight="1">
      <c r="A243" s="39"/>
      <c r="B243" s="40"/>
      <c r="C243" s="210" t="s">
        <v>815</v>
      </c>
      <c r="D243" s="210" t="s">
        <v>120</v>
      </c>
      <c r="E243" s="211" t="s">
        <v>816</v>
      </c>
      <c r="F243" s="212" t="s">
        <v>817</v>
      </c>
      <c r="G243" s="213" t="s">
        <v>189</v>
      </c>
      <c r="H243" s="214">
        <v>1642.5</v>
      </c>
      <c r="I243" s="215"/>
      <c r="J243" s="216">
        <f>ROUND(I243*H243,2)</f>
        <v>0</v>
      </c>
      <c r="K243" s="212" t="s">
        <v>190</v>
      </c>
      <c r="L243" s="45"/>
      <c r="M243" s="217" t="s">
        <v>19</v>
      </c>
      <c r="N243" s="218" t="s">
        <v>40</v>
      </c>
      <c r="O243" s="85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1" t="s">
        <v>125</v>
      </c>
      <c r="AT243" s="221" t="s">
        <v>120</v>
      </c>
      <c r="AU243" s="221" t="s">
        <v>83</v>
      </c>
      <c r="AY243" s="18" t="s">
        <v>119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8" t="s">
        <v>77</v>
      </c>
      <c r="BK243" s="222">
        <f>ROUND(I243*H243,2)</f>
        <v>0</v>
      </c>
      <c r="BL243" s="18" t="s">
        <v>125</v>
      </c>
      <c r="BM243" s="221" t="s">
        <v>818</v>
      </c>
    </row>
    <row r="244" spans="1:51" s="13" customFormat="1" ht="12">
      <c r="A244" s="13"/>
      <c r="B244" s="241"/>
      <c r="C244" s="242"/>
      <c r="D244" s="223" t="s">
        <v>192</v>
      </c>
      <c r="E244" s="243" t="s">
        <v>19</v>
      </c>
      <c r="F244" s="244" t="s">
        <v>819</v>
      </c>
      <c r="G244" s="242"/>
      <c r="H244" s="245">
        <v>982.5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192</v>
      </c>
      <c r="AU244" s="251" t="s">
        <v>83</v>
      </c>
      <c r="AV244" s="13" t="s">
        <v>83</v>
      </c>
      <c r="AW244" s="13" t="s">
        <v>31</v>
      </c>
      <c r="AX244" s="13" t="s">
        <v>69</v>
      </c>
      <c r="AY244" s="251" t="s">
        <v>119</v>
      </c>
    </row>
    <row r="245" spans="1:51" s="13" customFormat="1" ht="12">
      <c r="A245" s="13"/>
      <c r="B245" s="241"/>
      <c r="C245" s="242"/>
      <c r="D245" s="223" t="s">
        <v>192</v>
      </c>
      <c r="E245" s="243" t="s">
        <v>19</v>
      </c>
      <c r="F245" s="244" t="s">
        <v>820</v>
      </c>
      <c r="G245" s="242"/>
      <c r="H245" s="245">
        <v>660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192</v>
      </c>
      <c r="AU245" s="251" t="s">
        <v>83</v>
      </c>
      <c r="AV245" s="13" t="s">
        <v>83</v>
      </c>
      <c r="AW245" s="13" t="s">
        <v>31</v>
      </c>
      <c r="AX245" s="13" t="s">
        <v>69</v>
      </c>
      <c r="AY245" s="251" t="s">
        <v>119</v>
      </c>
    </row>
    <row r="246" spans="1:51" s="14" customFormat="1" ht="12">
      <c r="A246" s="14"/>
      <c r="B246" s="252"/>
      <c r="C246" s="253"/>
      <c r="D246" s="223" t="s">
        <v>192</v>
      </c>
      <c r="E246" s="254" t="s">
        <v>19</v>
      </c>
      <c r="F246" s="255" t="s">
        <v>199</v>
      </c>
      <c r="G246" s="253"/>
      <c r="H246" s="256">
        <v>1642.5</v>
      </c>
      <c r="I246" s="257"/>
      <c r="J246" s="253"/>
      <c r="K246" s="253"/>
      <c r="L246" s="258"/>
      <c r="M246" s="259"/>
      <c r="N246" s="260"/>
      <c r="O246" s="260"/>
      <c r="P246" s="260"/>
      <c r="Q246" s="260"/>
      <c r="R246" s="260"/>
      <c r="S246" s="260"/>
      <c r="T246" s="26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2" t="s">
        <v>192</v>
      </c>
      <c r="AU246" s="262" t="s">
        <v>83</v>
      </c>
      <c r="AV246" s="14" t="s">
        <v>125</v>
      </c>
      <c r="AW246" s="14" t="s">
        <v>31</v>
      </c>
      <c r="AX246" s="14" t="s">
        <v>77</v>
      </c>
      <c r="AY246" s="262" t="s">
        <v>119</v>
      </c>
    </row>
    <row r="247" spans="1:65" s="2" customFormat="1" ht="33" customHeight="1">
      <c r="A247" s="39"/>
      <c r="B247" s="40"/>
      <c r="C247" s="210" t="s">
        <v>821</v>
      </c>
      <c r="D247" s="210" t="s">
        <v>120</v>
      </c>
      <c r="E247" s="211" t="s">
        <v>822</v>
      </c>
      <c r="F247" s="212" t="s">
        <v>823</v>
      </c>
      <c r="G247" s="213" t="s">
        <v>189</v>
      </c>
      <c r="H247" s="214">
        <v>802.2</v>
      </c>
      <c r="I247" s="215"/>
      <c r="J247" s="216">
        <f>ROUND(I247*H247,2)</f>
        <v>0</v>
      </c>
      <c r="K247" s="212" t="s">
        <v>190</v>
      </c>
      <c r="L247" s="45"/>
      <c r="M247" s="217" t="s">
        <v>19</v>
      </c>
      <c r="N247" s="218" t="s">
        <v>40</v>
      </c>
      <c r="O247" s="85"/>
      <c r="P247" s="219">
        <f>O247*H247</f>
        <v>0</v>
      </c>
      <c r="Q247" s="219">
        <v>0</v>
      </c>
      <c r="R247" s="219">
        <f>Q247*H247</f>
        <v>0</v>
      </c>
      <c r="S247" s="219">
        <v>0</v>
      </c>
      <c r="T247" s="22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1" t="s">
        <v>125</v>
      </c>
      <c r="AT247" s="221" t="s">
        <v>120</v>
      </c>
      <c r="AU247" s="221" t="s">
        <v>83</v>
      </c>
      <c r="AY247" s="18" t="s">
        <v>119</v>
      </c>
      <c r="BE247" s="222">
        <f>IF(N247="základní",J247,0)</f>
        <v>0</v>
      </c>
      <c r="BF247" s="222">
        <f>IF(N247="snížená",J247,0)</f>
        <v>0</v>
      </c>
      <c r="BG247" s="222">
        <f>IF(N247="zákl. přenesená",J247,0)</f>
        <v>0</v>
      </c>
      <c r="BH247" s="222">
        <f>IF(N247="sníž. přenesená",J247,0)</f>
        <v>0</v>
      </c>
      <c r="BI247" s="222">
        <f>IF(N247="nulová",J247,0)</f>
        <v>0</v>
      </c>
      <c r="BJ247" s="18" t="s">
        <v>77</v>
      </c>
      <c r="BK247" s="222">
        <f>ROUND(I247*H247,2)</f>
        <v>0</v>
      </c>
      <c r="BL247" s="18" t="s">
        <v>125</v>
      </c>
      <c r="BM247" s="221" t="s">
        <v>824</v>
      </c>
    </row>
    <row r="248" spans="1:51" s="13" customFormat="1" ht="12">
      <c r="A248" s="13"/>
      <c r="B248" s="241"/>
      <c r="C248" s="242"/>
      <c r="D248" s="223" t="s">
        <v>192</v>
      </c>
      <c r="E248" s="243" t="s">
        <v>19</v>
      </c>
      <c r="F248" s="244" t="s">
        <v>825</v>
      </c>
      <c r="G248" s="242"/>
      <c r="H248" s="245">
        <v>472.2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192</v>
      </c>
      <c r="AU248" s="251" t="s">
        <v>83</v>
      </c>
      <c r="AV248" s="13" t="s">
        <v>83</v>
      </c>
      <c r="AW248" s="13" t="s">
        <v>31</v>
      </c>
      <c r="AX248" s="13" t="s">
        <v>69</v>
      </c>
      <c r="AY248" s="251" t="s">
        <v>119</v>
      </c>
    </row>
    <row r="249" spans="1:51" s="13" customFormat="1" ht="12">
      <c r="A249" s="13"/>
      <c r="B249" s="241"/>
      <c r="C249" s="242"/>
      <c r="D249" s="223" t="s">
        <v>192</v>
      </c>
      <c r="E249" s="243" t="s">
        <v>19</v>
      </c>
      <c r="F249" s="244" t="s">
        <v>826</v>
      </c>
      <c r="G249" s="242"/>
      <c r="H249" s="245">
        <v>330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192</v>
      </c>
      <c r="AU249" s="251" t="s">
        <v>83</v>
      </c>
      <c r="AV249" s="13" t="s">
        <v>83</v>
      </c>
      <c r="AW249" s="13" t="s">
        <v>31</v>
      </c>
      <c r="AX249" s="13" t="s">
        <v>69</v>
      </c>
      <c r="AY249" s="251" t="s">
        <v>119</v>
      </c>
    </row>
    <row r="250" spans="1:51" s="14" customFormat="1" ht="12">
      <c r="A250" s="14"/>
      <c r="B250" s="252"/>
      <c r="C250" s="253"/>
      <c r="D250" s="223" t="s">
        <v>192</v>
      </c>
      <c r="E250" s="254" t="s">
        <v>19</v>
      </c>
      <c r="F250" s="255" t="s">
        <v>199</v>
      </c>
      <c r="G250" s="253"/>
      <c r="H250" s="256">
        <v>802.2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2" t="s">
        <v>192</v>
      </c>
      <c r="AU250" s="262" t="s">
        <v>83</v>
      </c>
      <c r="AV250" s="14" t="s">
        <v>125</v>
      </c>
      <c r="AW250" s="14" t="s">
        <v>31</v>
      </c>
      <c r="AX250" s="14" t="s">
        <v>77</v>
      </c>
      <c r="AY250" s="262" t="s">
        <v>119</v>
      </c>
    </row>
    <row r="251" spans="1:65" s="2" customFormat="1" ht="33" customHeight="1">
      <c r="A251" s="39"/>
      <c r="B251" s="40"/>
      <c r="C251" s="210" t="s">
        <v>827</v>
      </c>
      <c r="D251" s="210" t="s">
        <v>120</v>
      </c>
      <c r="E251" s="211" t="s">
        <v>828</v>
      </c>
      <c r="F251" s="212" t="s">
        <v>829</v>
      </c>
      <c r="G251" s="213" t="s">
        <v>189</v>
      </c>
      <c r="H251" s="214">
        <v>821.25</v>
      </c>
      <c r="I251" s="215"/>
      <c r="J251" s="216">
        <f>ROUND(I251*H251,2)</f>
        <v>0</v>
      </c>
      <c r="K251" s="212" t="s">
        <v>190</v>
      </c>
      <c r="L251" s="45"/>
      <c r="M251" s="217" t="s">
        <v>19</v>
      </c>
      <c r="N251" s="218" t="s">
        <v>40</v>
      </c>
      <c r="O251" s="85"/>
      <c r="P251" s="219">
        <f>O251*H251</f>
        <v>0</v>
      </c>
      <c r="Q251" s="219">
        <v>0</v>
      </c>
      <c r="R251" s="219">
        <f>Q251*H251</f>
        <v>0</v>
      </c>
      <c r="S251" s="219">
        <v>0</v>
      </c>
      <c r="T251" s="22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1" t="s">
        <v>125</v>
      </c>
      <c r="AT251" s="221" t="s">
        <v>120</v>
      </c>
      <c r="AU251" s="221" t="s">
        <v>83</v>
      </c>
      <c r="AY251" s="18" t="s">
        <v>119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8" t="s">
        <v>77</v>
      </c>
      <c r="BK251" s="222">
        <f>ROUND(I251*H251,2)</f>
        <v>0</v>
      </c>
      <c r="BL251" s="18" t="s">
        <v>125</v>
      </c>
      <c r="BM251" s="221" t="s">
        <v>830</v>
      </c>
    </row>
    <row r="252" spans="1:51" s="13" customFormat="1" ht="12">
      <c r="A252" s="13"/>
      <c r="B252" s="241"/>
      <c r="C252" s="242"/>
      <c r="D252" s="223" t="s">
        <v>192</v>
      </c>
      <c r="E252" s="243" t="s">
        <v>19</v>
      </c>
      <c r="F252" s="244" t="s">
        <v>831</v>
      </c>
      <c r="G252" s="242"/>
      <c r="H252" s="245">
        <v>491.25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192</v>
      </c>
      <c r="AU252" s="251" t="s">
        <v>83</v>
      </c>
      <c r="AV252" s="13" t="s">
        <v>83</v>
      </c>
      <c r="AW252" s="13" t="s">
        <v>31</v>
      </c>
      <c r="AX252" s="13" t="s">
        <v>69</v>
      </c>
      <c r="AY252" s="251" t="s">
        <v>119</v>
      </c>
    </row>
    <row r="253" spans="1:51" s="13" customFormat="1" ht="12">
      <c r="A253" s="13"/>
      <c r="B253" s="241"/>
      <c r="C253" s="242"/>
      <c r="D253" s="223" t="s">
        <v>192</v>
      </c>
      <c r="E253" s="243" t="s">
        <v>19</v>
      </c>
      <c r="F253" s="244" t="s">
        <v>826</v>
      </c>
      <c r="G253" s="242"/>
      <c r="H253" s="245">
        <v>330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192</v>
      </c>
      <c r="AU253" s="251" t="s">
        <v>83</v>
      </c>
      <c r="AV253" s="13" t="s">
        <v>83</v>
      </c>
      <c r="AW253" s="13" t="s">
        <v>31</v>
      </c>
      <c r="AX253" s="13" t="s">
        <v>69</v>
      </c>
      <c r="AY253" s="251" t="s">
        <v>119</v>
      </c>
    </row>
    <row r="254" spans="1:51" s="14" customFormat="1" ht="12">
      <c r="A254" s="14"/>
      <c r="B254" s="252"/>
      <c r="C254" s="253"/>
      <c r="D254" s="223" t="s">
        <v>192</v>
      </c>
      <c r="E254" s="254" t="s">
        <v>19</v>
      </c>
      <c r="F254" s="255" t="s">
        <v>199</v>
      </c>
      <c r="G254" s="253"/>
      <c r="H254" s="256">
        <v>821.25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2" t="s">
        <v>192</v>
      </c>
      <c r="AU254" s="262" t="s">
        <v>83</v>
      </c>
      <c r="AV254" s="14" t="s">
        <v>125</v>
      </c>
      <c r="AW254" s="14" t="s">
        <v>31</v>
      </c>
      <c r="AX254" s="14" t="s">
        <v>77</v>
      </c>
      <c r="AY254" s="262" t="s">
        <v>119</v>
      </c>
    </row>
    <row r="255" spans="1:65" s="2" customFormat="1" ht="33" customHeight="1">
      <c r="A255" s="39"/>
      <c r="B255" s="40"/>
      <c r="C255" s="210" t="s">
        <v>832</v>
      </c>
      <c r="D255" s="210" t="s">
        <v>120</v>
      </c>
      <c r="E255" s="211" t="s">
        <v>833</v>
      </c>
      <c r="F255" s="212" t="s">
        <v>834</v>
      </c>
      <c r="G255" s="213" t="s">
        <v>189</v>
      </c>
      <c r="H255" s="214">
        <v>19.05</v>
      </c>
      <c r="I255" s="215"/>
      <c r="J255" s="216">
        <f>ROUND(I255*H255,2)</f>
        <v>0</v>
      </c>
      <c r="K255" s="212" t="s">
        <v>190</v>
      </c>
      <c r="L255" s="45"/>
      <c r="M255" s="217" t="s">
        <v>19</v>
      </c>
      <c r="N255" s="218" t="s">
        <v>40</v>
      </c>
      <c r="O255" s="85"/>
      <c r="P255" s="219">
        <f>O255*H255</f>
        <v>0</v>
      </c>
      <c r="Q255" s="219">
        <v>0</v>
      </c>
      <c r="R255" s="219">
        <f>Q255*H255</f>
        <v>0</v>
      </c>
      <c r="S255" s="219">
        <v>0</v>
      </c>
      <c r="T255" s="22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1" t="s">
        <v>125</v>
      </c>
      <c r="AT255" s="221" t="s">
        <v>120</v>
      </c>
      <c r="AU255" s="221" t="s">
        <v>83</v>
      </c>
      <c r="AY255" s="18" t="s">
        <v>119</v>
      </c>
      <c r="BE255" s="222">
        <f>IF(N255="základní",J255,0)</f>
        <v>0</v>
      </c>
      <c r="BF255" s="222">
        <f>IF(N255="snížená",J255,0)</f>
        <v>0</v>
      </c>
      <c r="BG255" s="222">
        <f>IF(N255="zákl. přenesená",J255,0)</f>
        <v>0</v>
      </c>
      <c r="BH255" s="222">
        <f>IF(N255="sníž. přenesená",J255,0)</f>
        <v>0</v>
      </c>
      <c r="BI255" s="222">
        <f>IF(N255="nulová",J255,0)</f>
        <v>0</v>
      </c>
      <c r="BJ255" s="18" t="s">
        <v>77</v>
      </c>
      <c r="BK255" s="222">
        <f>ROUND(I255*H255,2)</f>
        <v>0</v>
      </c>
      <c r="BL255" s="18" t="s">
        <v>125</v>
      </c>
      <c r="BM255" s="221" t="s">
        <v>835</v>
      </c>
    </row>
    <row r="256" spans="1:51" s="13" customFormat="1" ht="12">
      <c r="A256" s="13"/>
      <c r="B256" s="241"/>
      <c r="C256" s="242"/>
      <c r="D256" s="223" t="s">
        <v>192</v>
      </c>
      <c r="E256" s="243" t="s">
        <v>19</v>
      </c>
      <c r="F256" s="244" t="s">
        <v>836</v>
      </c>
      <c r="G256" s="242"/>
      <c r="H256" s="245">
        <v>19.05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192</v>
      </c>
      <c r="AU256" s="251" t="s">
        <v>83</v>
      </c>
      <c r="AV256" s="13" t="s">
        <v>83</v>
      </c>
      <c r="AW256" s="13" t="s">
        <v>31</v>
      </c>
      <c r="AX256" s="13" t="s">
        <v>77</v>
      </c>
      <c r="AY256" s="251" t="s">
        <v>119</v>
      </c>
    </row>
    <row r="257" spans="1:65" s="2" customFormat="1" ht="33" customHeight="1">
      <c r="A257" s="39"/>
      <c r="B257" s="40"/>
      <c r="C257" s="210" t="s">
        <v>837</v>
      </c>
      <c r="D257" s="210" t="s">
        <v>120</v>
      </c>
      <c r="E257" s="211" t="s">
        <v>838</v>
      </c>
      <c r="F257" s="212" t="s">
        <v>839</v>
      </c>
      <c r="G257" s="213" t="s">
        <v>189</v>
      </c>
      <c r="H257" s="214">
        <v>150</v>
      </c>
      <c r="I257" s="215"/>
      <c r="J257" s="216">
        <f>ROUND(I257*H257,2)</f>
        <v>0</v>
      </c>
      <c r="K257" s="212" t="s">
        <v>190</v>
      </c>
      <c r="L257" s="45"/>
      <c r="M257" s="217" t="s">
        <v>19</v>
      </c>
      <c r="N257" s="218" t="s">
        <v>40</v>
      </c>
      <c r="O257" s="85"/>
      <c r="P257" s="219">
        <f>O257*H257</f>
        <v>0</v>
      </c>
      <c r="Q257" s="219">
        <v>0</v>
      </c>
      <c r="R257" s="219">
        <f>Q257*H257</f>
        <v>0</v>
      </c>
      <c r="S257" s="219">
        <v>0</v>
      </c>
      <c r="T257" s="22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1" t="s">
        <v>125</v>
      </c>
      <c r="AT257" s="221" t="s">
        <v>120</v>
      </c>
      <c r="AU257" s="221" t="s">
        <v>83</v>
      </c>
      <c r="AY257" s="18" t="s">
        <v>119</v>
      </c>
      <c r="BE257" s="222">
        <f>IF(N257="základní",J257,0)</f>
        <v>0</v>
      </c>
      <c r="BF257" s="222">
        <f>IF(N257="snížená",J257,0)</f>
        <v>0</v>
      </c>
      <c r="BG257" s="222">
        <f>IF(N257="zákl. přenesená",J257,0)</f>
        <v>0</v>
      </c>
      <c r="BH257" s="222">
        <f>IF(N257="sníž. přenesená",J257,0)</f>
        <v>0</v>
      </c>
      <c r="BI257" s="222">
        <f>IF(N257="nulová",J257,0)</f>
        <v>0</v>
      </c>
      <c r="BJ257" s="18" t="s">
        <v>77</v>
      </c>
      <c r="BK257" s="222">
        <f>ROUND(I257*H257,2)</f>
        <v>0</v>
      </c>
      <c r="BL257" s="18" t="s">
        <v>125</v>
      </c>
      <c r="BM257" s="221" t="s">
        <v>840</v>
      </c>
    </row>
    <row r="258" spans="1:51" s="13" customFormat="1" ht="12">
      <c r="A258" s="13"/>
      <c r="B258" s="241"/>
      <c r="C258" s="242"/>
      <c r="D258" s="223" t="s">
        <v>192</v>
      </c>
      <c r="E258" s="243" t="s">
        <v>19</v>
      </c>
      <c r="F258" s="244" t="s">
        <v>841</v>
      </c>
      <c r="G258" s="242"/>
      <c r="H258" s="245">
        <v>150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192</v>
      </c>
      <c r="AU258" s="251" t="s">
        <v>83</v>
      </c>
      <c r="AV258" s="13" t="s">
        <v>83</v>
      </c>
      <c r="AW258" s="13" t="s">
        <v>31</v>
      </c>
      <c r="AX258" s="13" t="s">
        <v>77</v>
      </c>
      <c r="AY258" s="251" t="s">
        <v>119</v>
      </c>
    </row>
    <row r="259" spans="1:63" s="11" customFormat="1" ht="22.8" customHeight="1">
      <c r="A259" s="11"/>
      <c r="B259" s="196"/>
      <c r="C259" s="197"/>
      <c r="D259" s="198" t="s">
        <v>68</v>
      </c>
      <c r="E259" s="239" t="s">
        <v>146</v>
      </c>
      <c r="F259" s="239" t="s">
        <v>842</v>
      </c>
      <c r="G259" s="197"/>
      <c r="H259" s="197"/>
      <c r="I259" s="200"/>
      <c r="J259" s="240">
        <f>BK259</f>
        <v>0</v>
      </c>
      <c r="K259" s="197"/>
      <c r="L259" s="202"/>
      <c r="M259" s="203"/>
      <c r="N259" s="204"/>
      <c r="O259" s="204"/>
      <c r="P259" s="205">
        <f>SUM(P260:P263)</f>
        <v>0</v>
      </c>
      <c r="Q259" s="204"/>
      <c r="R259" s="205">
        <f>SUM(R260:R263)</f>
        <v>0.06688</v>
      </c>
      <c r="S259" s="204"/>
      <c r="T259" s="206">
        <f>SUM(T260:T263)</f>
        <v>0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R259" s="207" t="s">
        <v>77</v>
      </c>
      <c r="AT259" s="208" t="s">
        <v>68</v>
      </c>
      <c r="AU259" s="208" t="s">
        <v>77</v>
      </c>
      <c r="AY259" s="207" t="s">
        <v>119</v>
      </c>
      <c r="BK259" s="209">
        <f>SUM(BK260:BK263)</f>
        <v>0</v>
      </c>
    </row>
    <row r="260" spans="1:65" s="2" customFormat="1" ht="21.75" customHeight="1">
      <c r="A260" s="39"/>
      <c r="B260" s="40"/>
      <c r="C260" s="210" t="s">
        <v>843</v>
      </c>
      <c r="D260" s="210" t="s">
        <v>120</v>
      </c>
      <c r="E260" s="211" t="s">
        <v>844</v>
      </c>
      <c r="F260" s="212" t="s">
        <v>845</v>
      </c>
      <c r="G260" s="213" t="s">
        <v>189</v>
      </c>
      <c r="H260" s="214">
        <v>80</v>
      </c>
      <c r="I260" s="215"/>
      <c r="J260" s="216">
        <f>ROUND(I260*H260,2)</f>
        <v>0</v>
      </c>
      <c r="K260" s="212" t="s">
        <v>190</v>
      </c>
      <c r="L260" s="45"/>
      <c r="M260" s="217" t="s">
        <v>19</v>
      </c>
      <c r="N260" s="218" t="s">
        <v>40</v>
      </c>
      <c r="O260" s="85"/>
      <c r="P260" s="219">
        <f>O260*H260</f>
        <v>0</v>
      </c>
      <c r="Q260" s="219">
        <v>0.00042</v>
      </c>
      <c r="R260" s="219">
        <f>Q260*H260</f>
        <v>0.033600000000000005</v>
      </c>
      <c r="S260" s="219">
        <v>0</v>
      </c>
      <c r="T260" s="22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1" t="s">
        <v>125</v>
      </c>
      <c r="AT260" s="221" t="s">
        <v>120</v>
      </c>
      <c r="AU260" s="221" t="s">
        <v>83</v>
      </c>
      <c r="AY260" s="18" t="s">
        <v>119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8" t="s">
        <v>77</v>
      </c>
      <c r="BK260" s="222">
        <f>ROUND(I260*H260,2)</f>
        <v>0</v>
      </c>
      <c r="BL260" s="18" t="s">
        <v>125</v>
      </c>
      <c r="BM260" s="221" t="s">
        <v>846</v>
      </c>
    </row>
    <row r="261" spans="1:51" s="13" customFormat="1" ht="12">
      <c r="A261" s="13"/>
      <c r="B261" s="241"/>
      <c r="C261" s="242"/>
      <c r="D261" s="223" t="s">
        <v>192</v>
      </c>
      <c r="E261" s="243" t="s">
        <v>19</v>
      </c>
      <c r="F261" s="244" t="s">
        <v>847</v>
      </c>
      <c r="G261" s="242"/>
      <c r="H261" s="245">
        <v>80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1" t="s">
        <v>192</v>
      </c>
      <c r="AU261" s="251" t="s">
        <v>83</v>
      </c>
      <c r="AV261" s="13" t="s">
        <v>83</v>
      </c>
      <c r="AW261" s="13" t="s">
        <v>31</v>
      </c>
      <c r="AX261" s="13" t="s">
        <v>77</v>
      </c>
      <c r="AY261" s="251" t="s">
        <v>119</v>
      </c>
    </row>
    <row r="262" spans="1:65" s="2" customFormat="1" ht="33" customHeight="1">
      <c r="A262" s="39"/>
      <c r="B262" s="40"/>
      <c r="C262" s="210" t="s">
        <v>848</v>
      </c>
      <c r="D262" s="210" t="s">
        <v>120</v>
      </c>
      <c r="E262" s="211" t="s">
        <v>849</v>
      </c>
      <c r="F262" s="212" t="s">
        <v>850</v>
      </c>
      <c r="G262" s="213" t="s">
        <v>189</v>
      </c>
      <c r="H262" s="214">
        <v>64</v>
      </c>
      <c r="I262" s="215"/>
      <c r="J262" s="216">
        <f>ROUND(I262*H262,2)</f>
        <v>0</v>
      </c>
      <c r="K262" s="212" t="s">
        <v>190</v>
      </c>
      <c r="L262" s="45"/>
      <c r="M262" s="217" t="s">
        <v>19</v>
      </c>
      <c r="N262" s="218" t="s">
        <v>40</v>
      </c>
      <c r="O262" s="85"/>
      <c r="P262" s="219">
        <f>O262*H262</f>
        <v>0</v>
      </c>
      <c r="Q262" s="219">
        <v>0.00052</v>
      </c>
      <c r="R262" s="219">
        <f>Q262*H262</f>
        <v>0.03328</v>
      </c>
      <c r="S262" s="219">
        <v>0</v>
      </c>
      <c r="T262" s="22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1" t="s">
        <v>125</v>
      </c>
      <c r="AT262" s="221" t="s">
        <v>120</v>
      </c>
      <c r="AU262" s="221" t="s">
        <v>83</v>
      </c>
      <c r="AY262" s="18" t="s">
        <v>119</v>
      </c>
      <c r="BE262" s="222">
        <f>IF(N262="základní",J262,0)</f>
        <v>0</v>
      </c>
      <c r="BF262" s="222">
        <f>IF(N262="snížená",J262,0)</f>
        <v>0</v>
      </c>
      <c r="BG262" s="222">
        <f>IF(N262="zákl. přenesená",J262,0)</f>
        <v>0</v>
      </c>
      <c r="BH262" s="222">
        <f>IF(N262="sníž. přenesená",J262,0)</f>
        <v>0</v>
      </c>
      <c r="BI262" s="222">
        <f>IF(N262="nulová",J262,0)</f>
        <v>0</v>
      </c>
      <c r="BJ262" s="18" t="s">
        <v>77</v>
      </c>
      <c r="BK262" s="222">
        <f>ROUND(I262*H262,2)</f>
        <v>0</v>
      </c>
      <c r="BL262" s="18" t="s">
        <v>125</v>
      </c>
      <c r="BM262" s="221" t="s">
        <v>851</v>
      </c>
    </row>
    <row r="263" spans="1:51" s="13" customFormat="1" ht="12">
      <c r="A263" s="13"/>
      <c r="B263" s="241"/>
      <c r="C263" s="242"/>
      <c r="D263" s="223" t="s">
        <v>192</v>
      </c>
      <c r="E263" s="243" t="s">
        <v>19</v>
      </c>
      <c r="F263" s="244" t="s">
        <v>852</v>
      </c>
      <c r="G263" s="242"/>
      <c r="H263" s="245">
        <v>64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192</v>
      </c>
      <c r="AU263" s="251" t="s">
        <v>83</v>
      </c>
      <c r="AV263" s="13" t="s">
        <v>83</v>
      </c>
      <c r="AW263" s="13" t="s">
        <v>31</v>
      </c>
      <c r="AX263" s="13" t="s">
        <v>77</v>
      </c>
      <c r="AY263" s="251" t="s">
        <v>119</v>
      </c>
    </row>
    <row r="264" spans="1:63" s="11" customFormat="1" ht="22.8" customHeight="1">
      <c r="A264" s="11"/>
      <c r="B264" s="196"/>
      <c r="C264" s="197"/>
      <c r="D264" s="198" t="s">
        <v>68</v>
      </c>
      <c r="E264" s="239" t="s">
        <v>155</v>
      </c>
      <c r="F264" s="239" t="s">
        <v>853</v>
      </c>
      <c r="G264" s="197"/>
      <c r="H264" s="197"/>
      <c r="I264" s="200"/>
      <c r="J264" s="240">
        <f>BK264</f>
        <v>0</v>
      </c>
      <c r="K264" s="197"/>
      <c r="L264" s="202"/>
      <c r="M264" s="203"/>
      <c r="N264" s="204"/>
      <c r="O264" s="204"/>
      <c r="P264" s="205">
        <f>SUM(P265:P266)</f>
        <v>0</v>
      </c>
      <c r="Q264" s="204"/>
      <c r="R264" s="205">
        <f>SUM(R265:R266)</f>
        <v>0.013260000000000001</v>
      </c>
      <c r="S264" s="204"/>
      <c r="T264" s="206">
        <f>SUM(T265:T266)</f>
        <v>0</v>
      </c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R264" s="207" t="s">
        <v>77</v>
      </c>
      <c r="AT264" s="208" t="s">
        <v>68</v>
      </c>
      <c r="AU264" s="208" t="s">
        <v>77</v>
      </c>
      <c r="AY264" s="207" t="s">
        <v>119</v>
      </c>
      <c r="BK264" s="209">
        <f>SUM(BK265:BK266)</f>
        <v>0</v>
      </c>
    </row>
    <row r="265" spans="1:65" s="2" customFormat="1" ht="21.75" customHeight="1">
      <c r="A265" s="39"/>
      <c r="B265" s="40"/>
      <c r="C265" s="210" t="s">
        <v>854</v>
      </c>
      <c r="D265" s="210" t="s">
        <v>120</v>
      </c>
      <c r="E265" s="211" t="s">
        <v>855</v>
      </c>
      <c r="F265" s="212" t="s">
        <v>856</v>
      </c>
      <c r="G265" s="213" t="s">
        <v>332</v>
      </c>
      <c r="H265" s="214">
        <v>2</v>
      </c>
      <c r="I265" s="215"/>
      <c r="J265" s="216">
        <f>ROUND(I265*H265,2)</f>
        <v>0</v>
      </c>
      <c r="K265" s="212" t="s">
        <v>190</v>
      </c>
      <c r="L265" s="45"/>
      <c r="M265" s="217" t="s">
        <v>19</v>
      </c>
      <c r="N265" s="218" t="s">
        <v>40</v>
      </c>
      <c r="O265" s="85"/>
      <c r="P265" s="219">
        <f>O265*H265</f>
        <v>0</v>
      </c>
      <c r="Q265" s="219">
        <v>0.00063</v>
      </c>
      <c r="R265" s="219">
        <f>Q265*H265</f>
        <v>0.00126</v>
      </c>
      <c r="S265" s="219">
        <v>0</v>
      </c>
      <c r="T265" s="22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1" t="s">
        <v>125</v>
      </c>
      <c r="AT265" s="221" t="s">
        <v>120</v>
      </c>
      <c r="AU265" s="221" t="s">
        <v>83</v>
      </c>
      <c r="AY265" s="18" t="s">
        <v>119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8" t="s">
        <v>77</v>
      </c>
      <c r="BK265" s="222">
        <f>ROUND(I265*H265,2)</f>
        <v>0</v>
      </c>
      <c r="BL265" s="18" t="s">
        <v>125</v>
      </c>
      <c r="BM265" s="221" t="s">
        <v>857</v>
      </c>
    </row>
    <row r="266" spans="1:65" s="2" customFormat="1" ht="21.75" customHeight="1">
      <c r="A266" s="39"/>
      <c r="B266" s="40"/>
      <c r="C266" s="266" t="s">
        <v>858</v>
      </c>
      <c r="D266" s="266" t="s">
        <v>369</v>
      </c>
      <c r="E266" s="267" t="s">
        <v>859</v>
      </c>
      <c r="F266" s="268" t="s">
        <v>860</v>
      </c>
      <c r="G266" s="269" t="s">
        <v>332</v>
      </c>
      <c r="H266" s="270">
        <v>2</v>
      </c>
      <c r="I266" s="271"/>
      <c r="J266" s="272">
        <f>ROUND(I266*H266,2)</f>
        <v>0</v>
      </c>
      <c r="K266" s="268" t="s">
        <v>190</v>
      </c>
      <c r="L266" s="273"/>
      <c r="M266" s="274" t="s">
        <v>19</v>
      </c>
      <c r="N266" s="275" t="s">
        <v>40</v>
      </c>
      <c r="O266" s="85"/>
      <c r="P266" s="219">
        <f>O266*H266</f>
        <v>0</v>
      </c>
      <c r="Q266" s="219">
        <v>0.006</v>
      </c>
      <c r="R266" s="219">
        <f>Q266*H266</f>
        <v>0.012</v>
      </c>
      <c r="S266" s="219">
        <v>0</v>
      </c>
      <c r="T266" s="22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1" t="s">
        <v>155</v>
      </c>
      <c r="AT266" s="221" t="s">
        <v>369</v>
      </c>
      <c r="AU266" s="221" t="s">
        <v>83</v>
      </c>
      <c r="AY266" s="18" t="s">
        <v>119</v>
      </c>
      <c r="BE266" s="222">
        <f>IF(N266="základní",J266,0)</f>
        <v>0</v>
      </c>
      <c r="BF266" s="222">
        <f>IF(N266="snížená",J266,0)</f>
        <v>0</v>
      </c>
      <c r="BG266" s="222">
        <f>IF(N266="zákl. přenesená",J266,0)</f>
        <v>0</v>
      </c>
      <c r="BH266" s="222">
        <f>IF(N266="sníž. přenesená",J266,0)</f>
        <v>0</v>
      </c>
      <c r="BI266" s="222">
        <f>IF(N266="nulová",J266,0)</f>
        <v>0</v>
      </c>
      <c r="BJ266" s="18" t="s">
        <v>77</v>
      </c>
      <c r="BK266" s="222">
        <f>ROUND(I266*H266,2)</f>
        <v>0</v>
      </c>
      <c r="BL266" s="18" t="s">
        <v>125</v>
      </c>
      <c r="BM266" s="221" t="s">
        <v>861</v>
      </c>
    </row>
    <row r="267" spans="1:63" s="11" customFormat="1" ht="22.8" customHeight="1">
      <c r="A267" s="11"/>
      <c r="B267" s="196"/>
      <c r="C267" s="197"/>
      <c r="D267" s="198" t="s">
        <v>68</v>
      </c>
      <c r="E267" s="239" t="s">
        <v>160</v>
      </c>
      <c r="F267" s="239" t="s">
        <v>260</v>
      </c>
      <c r="G267" s="197"/>
      <c r="H267" s="197"/>
      <c r="I267" s="200"/>
      <c r="J267" s="240">
        <f>BK267</f>
        <v>0</v>
      </c>
      <c r="K267" s="197"/>
      <c r="L267" s="202"/>
      <c r="M267" s="203"/>
      <c r="N267" s="204"/>
      <c r="O267" s="204"/>
      <c r="P267" s="205">
        <f>SUM(P268:P323)</f>
        <v>0</v>
      </c>
      <c r="Q267" s="204"/>
      <c r="R267" s="205">
        <f>SUM(R268:R323)</f>
        <v>37.20452919</v>
      </c>
      <c r="S267" s="204"/>
      <c r="T267" s="206">
        <f>SUM(T268:T323)</f>
        <v>51.660000000000004</v>
      </c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R267" s="207" t="s">
        <v>77</v>
      </c>
      <c r="AT267" s="208" t="s">
        <v>68</v>
      </c>
      <c r="AU267" s="208" t="s">
        <v>77</v>
      </c>
      <c r="AY267" s="207" t="s">
        <v>119</v>
      </c>
      <c r="BK267" s="209">
        <f>SUM(BK268:BK323)</f>
        <v>0</v>
      </c>
    </row>
    <row r="268" spans="1:65" s="2" customFormat="1" ht="33" customHeight="1">
      <c r="A268" s="39"/>
      <c r="B268" s="40"/>
      <c r="C268" s="210" t="s">
        <v>862</v>
      </c>
      <c r="D268" s="210" t="s">
        <v>120</v>
      </c>
      <c r="E268" s="211" t="s">
        <v>863</v>
      </c>
      <c r="F268" s="212" t="s">
        <v>864</v>
      </c>
      <c r="G268" s="213" t="s">
        <v>257</v>
      </c>
      <c r="H268" s="214">
        <v>145</v>
      </c>
      <c r="I268" s="215"/>
      <c r="J268" s="216">
        <f>ROUND(I268*H268,2)</f>
        <v>0</v>
      </c>
      <c r="K268" s="212" t="s">
        <v>190</v>
      </c>
      <c r="L268" s="45"/>
      <c r="M268" s="217" t="s">
        <v>19</v>
      </c>
      <c r="N268" s="218" t="s">
        <v>40</v>
      </c>
      <c r="O268" s="85"/>
      <c r="P268" s="219">
        <f>O268*H268</f>
        <v>0</v>
      </c>
      <c r="Q268" s="219">
        <v>0.01517</v>
      </c>
      <c r="R268" s="219">
        <f>Q268*H268</f>
        <v>2.19965</v>
      </c>
      <c r="S268" s="219">
        <v>0</v>
      </c>
      <c r="T268" s="22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1" t="s">
        <v>125</v>
      </c>
      <c r="AT268" s="221" t="s">
        <v>120</v>
      </c>
      <c r="AU268" s="221" t="s">
        <v>83</v>
      </c>
      <c r="AY268" s="18" t="s">
        <v>119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8" t="s">
        <v>77</v>
      </c>
      <c r="BK268" s="222">
        <f>ROUND(I268*H268,2)</f>
        <v>0</v>
      </c>
      <c r="BL268" s="18" t="s">
        <v>125</v>
      </c>
      <c r="BM268" s="221" t="s">
        <v>865</v>
      </c>
    </row>
    <row r="269" spans="1:65" s="2" customFormat="1" ht="33" customHeight="1">
      <c r="A269" s="39"/>
      <c r="B269" s="40"/>
      <c r="C269" s="210" t="s">
        <v>866</v>
      </c>
      <c r="D269" s="210" t="s">
        <v>120</v>
      </c>
      <c r="E269" s="211" t="s">
        <v>867</v>
      </c>
      <c r="F269" s="212" t="s">
        <v>868</v>
      </c>
      <c r="G269" s="213" t="s">
        <v>257</v>
      </c>
      <c r="H269" s="214">
        <v>64</v>
      </c>
      <c r="I269" s="215"/>
      <c r="J269" s="216">
        <f>ROUND(I269*H269,2)</f>
        <v>0</v>
      </c>
      <c r="K269" s="212" t="s">
        <v>190</v>
      </c>
      <c r="L269" s="45"/>
      <c r="M269" s="217" t="s">
        <v>19</v>
      </c>
      <c r="N269" s="218" t="s">
        <v>40</v>
      </c>
      <c r="O269" s="85"/>
      <c r="P269" s="219">
        <f>O269*H269</f>
        <v>0</v>
      </c>
      <c r="Q269" s="219">
        <v>0.07057</v>
      </c>
      <c r="R269" s="219">
        <f>Q269*H269</f>
        <v>4.51648</v>
      </c>
      <c r="S269" s="219">
        <v>0</v>
      </c>
      <c r="T269" s="22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1" t="s">
        <v>125</v>
      </c>
      <c r="AT269" s="221" t="s">
        <v>120</v>
      </c>
      <c r="AU269" s="221" t="s">
        <v>83</v>
      </c>
      <c r="AY269" s="18" t="s">
        <v>119</v>
      </c>
      <c r="BE269" s="222">
        <f>IF(N269="základní",J269,0)</f>
        <v>0</v>
      </c>
      <c r="BF269" s="222">
        <f>IF(N269="snížená",J269,0)</f>
        <v>0</v>
      </c>
      <c r="BG269" s="222">
        <f>IF(N269="zákl. přenesená",J269,0)</f>
        <v>0</v>
      </c>
      <c r="BH269" s="222">
        <f>IF(N269="sníž. přenesená",J269,0)</f>
        <v>0</v>
      </c>
      <c r="BI269" s="222">
        <f>IF(N269="nulová",J269,0)</f>
        <v>0</v>
      </c>
      <c r="BJ269" s="18" t="s">
        <v>77</v>
      </c>
      <c r="BK269" s="222">
        <f>ROUND(I269*H269,2)</f>
        <v>0</v>
      </c>
      <c r="BL269" s="18" t="s">
        <v>125</v>
      </c>
      <c r="BM269" s="221" t="s">
        <v>869</v>
      </c>
    </row>
    <row r="270" spans="1:47" s="2" customFormat="1" ht="12">
      <c r="A270" s="39"/>
      <c r="B270" s="40"/>
      <c r="C270" s="41"/>
      <c r="D270" s="223" t="s">
        <v>130</v>
      </c>
      <c r="E270" s="41"/>
      <c r="F270" s="224" t="s">
        <v>870</v>
      </c>
      <c r="G270" s="41"/>
      <c r="H270" s="41"/>
      <c r="I270" s="137"/>
      <c r="J270" s="41"/>
      <c r="K270" s="41"/>
      <c r="L270" s="45"/>
      <c r="M270" s="225"/>
      <c r="N270" s="226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130</v>
      </c>
      <c r="AU270" s="18" t="s">
        <v>83</v>
      </c>
    </row>
    <row r="271" spans="1:51" s="13" customFormat="1" ht="12">
      <c r="A271" s="13"/>
      <c r="B271" s="241"/>
      <c r="C271" s="242"/>
      <c r="D271" s="223" t="s">
        <v>192</v>
      </c>
      <c r="E271" s="243" t="s">
        <v>19</v>
      </c>
      <c r="F271" s="244" t="s">
        <v>871</v>
      </c>
      <c r="G271" s="242"/>
      <c r="H271" s="245">
        <v>64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192</v>
      </c>
      <c r="AU271" s="251" t="s">
        <v>83</v>
      </c>
      <c r="AV271" s="13" t="s">
        <v>83</v>
      </c>
      <c r="AW271" s="13" t="s">
        <v>31</v>
      </c>
      <c r="AX271" s="13" t="s">
        <v>77</v>
      </c>
      <c r="AY271" s="251" t="s">
        <v>119</v>
      </c>
    </row>
    <row r="272" spans="1:65" s="2" customFormat="1" ht="21.75" customHeight="1">
      <c r="A272" s="39"/>
      <c r="B272" s="40"/>
      <c r="C272" s="210" t="s">
        <v>872</v>
      </c>
      <c r="D272" s="210" t="s">
        <v>120</v>
      </c>
      <c r="E272" s="211" t="s">
        <v>873</v>
      </c>
      <c r="F272" s="212" t="s">
        <v>874</v>
      </c>
      <c r="G272" s="213" t="s">
        <v>332</v>
      </c>
      <c r="H272" s="214">
        <v>2</v>
      </c>
      <c r="I272" s="215"/>
      <c r="J272" s="216">
        <f>ROUND(I272*H272,2)</f>
        <v>0</v>
      </c>
      <c r="K272" s="212" t="s">
        <v>190</v>
      </c>
      <c r="L272" s="45"/>
      <c r="M272" s="217" t="s">
        <v>19</v>
      </c>
      <c r="N272" s="218" t="s">
        <v>40</v>
      </c>
      <c r="O272" s="85"/>
      <c r="P272" s="219">
        <f>O272*H272</f>
        <v>0</v>
      </c>
      <c r="Q272" s="219">
        <v>0.08112</v>
      </c>
      <c r="R272" s="219">
        <f>Q272*H272</f>
        <v>0.16224</v>
      </c>
      <c r="S272" s="219">
        <v>0</v>
      </c>
      <c r="T272" s="22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1" t="s">
        <v>125</v>
      </c>
      <c r="AT272" s="221" t="s">
        <v>120</v>
      </c>
      <c r="AU272" s="221" t="s">
        <v>83</v>
      </c>
      <c r="AY272" s="18" t="s">
        <v>119</v>
      </c>
      <c r="BE272" s="222">
        <f>IF(N272="základní",J272,0)</f>
        <v>0</v>
      </c>
      <c r="BF272" s="222">
        <f>IF(N272="snížená",J272,0)</f>
        <v>0</v>
      </c>
      <c r="BG272" s="222">
        <f>IF(N272="zákl. přenesená",J272,0)</f>
        <v>0</v>
      </c>
      <c r="BH272" s="222">
        <f>IF(N272="sníž. přenesená",J272,0)</f>
        <v>0</v>
      </c>
      <c r="BI272" s="222">
        <f>IF(N272="nulová",J272,0)</f>
        <v>0</v>
      </c>
      <c r="BJ272" s="18" t="s">
        <v>77</v>
      </c>
      <c r="BK272" s="222">
        <f>ROUND(I272*H272,2)</f>
        <v>0</v>
      </c>
      <c r="BL272" s="18" t="s">
        <v>125</v>
      </c>
      <c r="BM272" s="221" t="s">
        <v>875</v>
      </c>
    </row>
    <row r="273" spans="1:65" s="2" customFormat="1" ht="16.5" customHeight="1">
      <c r="A273" s="39"/>
      <c r="B273" s="40"/>
      <c r="C273" s="210" t="s">
        <v>876</v>
      </c>
      <c r="D273" s="210" t="s">
        <v>120</v>
      </c>
      <c r="E273" s="211" t="s">
        <v>877</v>
      </c>
      <c r="F273" s="212" t="s">
        <v>878</v>
      </c>
      <c r="G273" s="213" t="s">
        <v>332</v>
      </c>
      <c r="H273" s="214">
        <v>2</v>
      </c>
      <c r="I273" s="215"/>
      <c r="J273" s="216">
        <f>ROUND(I273*H273,2)</f>
        <v>0</v>
      </c>
      <c r="K273" s="212" t="s">
        <v>207</v>
      </c>
      <c r="L273" s="45"/>
      <c r="M273" s="217" t="s">
        <v>19</v>
      </c>
      <c r="N273" s="218" t="s">
        <v>40</v>
      </c>
      <c r="O273" s="85"/>
      <c r="P273" s="219">
        <f>O273*H273</f>
        <v>0</v>
      </c>
      <c r="Q273" s="219">
        <v>0.08112</v>
      </c>
      <c r="R273" s="219">
        <f>Q273*H273</f>
        <v>0.16224</v>
      </c>
      <c r="S273" s="219">
        <v>0</v>
      </c>
      <c r="T273" s="22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1" t="s">
        <v>125</v>
      </c>
      <c r="AT273" s="221" t="s">
        <v>120</v>
      </c>
      <c r="AU273" s="221" t="s">
        <v>83</v>
      </c>
      <c r="AY273" s="18" t="s">
        <v>119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8" t="s">
        <v>77</v>
      </c>
      <c r="BK273" s="222">
        <f>ROUND(I273*H273,2)</f>
        <v>0</v>
      </c>
      <c r="BL273" s="18" t="s">
        <v>125</v>
      </c>
      <c r="BM273" s="221" t="s">
        <v>879</v>
      </c>
    </row>
    <row r="274" spans="1:65" s="2" customFormat="1" ht="44.25" customHeight="1">
      <c r="A274" s="39"/>
      <c r="B274" s="40"/>
      <c r="C274" s="210" t="s">
        <v>880</v>
      </c>
      <c r="D274" s="210" t="s">
        <v>120</v>
      </c>
      <c r="E274" s="211" t="s">
        <v>881</v>
      </c>
      <c r="F274" s="212" t="s">
        <v>882</v>
      </c>
      <c r="G274" s="213" t="s">
        <v>257</v>
      </c>
      <c r="H274" s="214">
        <v>18.5</v>
      </c>
      <c r="I274" s="215"/>
      <c r="J274" s="216">
        <f>ROUND(I274*H274,2)</f>
        <v>0</v>
      </c>
      <c r="K274" s="212" t="s">
        <v>190</v>
      </c>
      <c r="L274" s="45"/>
      <c r="M274" s="217" t="s">
        <v>19</v>
      </c>
      <c r="N274" s="218" t="s">
        <v>40</v>
      </c>
      <c r="O274" s="85"/>
      <c r="P274" s="219">
        <f>O274*H274</f>
        <v>0</v>
      </c>
      <c r="Q274" s="219">
        <v>0.20219</v>
      </c>
      <c r="R274" s="219">
        <f>Q274*H274</f>
        <v>3.7405150000000003</v>
      </c>
      <c r="S274" s="219">
        <v>0</v>
      </c>
      <c r="T274" s="22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1" t="s">
        <v>125</v>
      </c>
      <c r="AT274" s="221" t="s">
        <v>120</v>
      </c>
      <c r="AU274" s="221" t="s">
        <v>83</v>
      </c>
      <c r="AY274" s="18" t="s">
        <v>119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8" t="s">
        <v>77</v>
      </c>
      <c r="BK274" s="222">
        <f>ROUND(I274*H274,2)</f>
        <v>0</v>
      </c>
      <c r="BL274" s="18" t="s">
        <v>125</v>
      </c>
      <c r="BM274" s="221" t="s">
        <v>883</v>
      </c>
    </row>
    <row r="275" spans="1:51" s="13" customFormat="1" ht="12">
      <c r="A275" s="13"/>
      <c r="B275" s="241"/>
      <c r="C275" s="242"/>
      <c r="D275" s="223" t="s">
        <v>192</v>
      </c>
      <c r="E275" s="243" t="s">
        <v>19</v>
      </c>
      <c r="F275" s="244" t="s">
        <v>884</v>
      </c>
      <c r="G275" s="242"/>
      <c r="H275" s="245">
        <v>18.5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1" t="s">
        <v>192</v>
      </c>
      <c r="AU275" s="251" t="s">
        <v>83</v>
      </c>
      <c r="AV275" s="13" t="s">
        <v>83</v>
      </c>
      <c r="AW275" s="13" t="s">
        <v>31</v>
      </c>
      <c r="AX275" s="13" t="s">
        <v>77</v>
      </c>
      <c r="AY275" s="251" t="s">
        <v>119</v>
      </c>
    </row>
    <row r="276" spans="1:65" s="2" customFormat="1" ht="16.5" customHeight="1">
      <c r="A276" s="39"/>
      <c r="B276" s="40"/>
      <c r="C276" s="266" t="s">
        <v>885</v>
      </c>
      <c r="D276" s="266" t="s">
        <v>369</v>
      </c>
      <c r="E276" s="267" t="s">
        <v>886</v>
      </c>
      <c r="F276" s="268" t="s">
        <v>887</v>
      </c>
      <c r="G276" s="269" t="s">
        <v>257</v>
      </c>
      <c r="H276" s="270">
        <v>18.5</v>
      </c>
      <c r="I276" s="271"/>
      <c r="J276" s="272">
        <f>ROUND(I276*H276,2)</f>
        <v>0</v>
      </c>
      <c r="K276" s="268" t="s">
        <v>190</v>
      </c>
      <c r="L276" s="273"/>
      <c r="M276" s="274" t="s">
        <v>19</v>
      </c>
      <c r="N276" s="275" t="s">
        <v>40</v>
      </c>
      <c r="O276" s="85"/>
      <c r="P276" s="219">
        <f>O276*H276</f>
        <v>0</v>
      </c>
      <c r="Q276" s="219">
        <v>0.085</v>
      </c>
      <c r="R276" s="219">
        <f>Q276*H276</f>
        <v>1.5725</v>
      </c>
      <c r="S276" s="219">
        <v>0</v>
      </c>
      <c r="T276" s="22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1" t="s">
        <v>155</v>
      </c>
      <c r="AT276" s="221" t="s">
        <v>369</v>
      </c>
      <c r="AU276" s="221" t="s">
        <v>83</v>
      </c>
      <c r="AY276" s="18" t="s">
        <v>119</v>
      </c>
      <c r="BE276" s="222">
        <f>IF(N276="základní",J276,0)</f>
        <v>0</v>
      </c>
      <c r="BF276" s="222">
        <f>IF(N276="snížená",J276,0)</f>
        <v>0</v>
      </c>
      <c r="BG276" s="222">
        <f>IF(N276="zákl. přenesená",J276,0)</f>
        <v>0</v>
      </c>
      <c r="BH276" s="222">
        <f>IF(N276="sníž. přenesená",J276,0)</f>
        <v>0</v>
      </c>
      <c r="BI276" s="222">
        <f>IF(N276="nulová",J276,0)</f>
        <v>0</v>
      </c>
      <c r="BJ276" s="18" t="s">
        <v>77</v>
      </c>
      <c r="BK276" s="222">
        <f>ROUND(I276*H276,2)</f>
        <v>0</v>
      </c>
      <c r="BL276" s="18" t="s">
        <v>125</v>
      </c>
      <c r="BM276" s="221" t="s">
        <v>888</v>
      </c>
    </row>
    <row r="277" spans="1:51" s="13" customFormat="1" ht="12">
      <c r="A277" s="13"/>
      <c r="B277" s="241"/>
      <c r="C277" s="242"/>
      <c r="D277" s="223" t="s">
        <v>192</v>
      </c>
      <c r="E277" s="243" t="s">
        <v>19</v>
      </c>
      <c r="F277" s="244" t="s">
        <v>884</v>
      </c>
      <c r="G277" s="242"/>
      <c r="H277" s="245">
        <v>18.5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1" t="s">
        <v>192</v>
      </c>
      <c r="AU277" s="251" t="s">
        <v>83</v>
      </c>
      <c r="AV277" s="13" t="s">
        <v>83</v>
      </c>
      <c r="AW277" s="13" t="s">
        <v>31</v>
      </c>
      <c r="AX277" s="13" t="s">
        <v>77</v>
      </c>
      <c r="AY277" s="251" t="s">
        <v>119</v>
      </c>
    </row>
    <row r="278" spans="1:65" s="2" customFormat="1" ht="44.25" customHeight="1">
      <c r="A278" s="39"/>
      <c r="B278" s="40"/>
      <c r="C278" s="210" t="s">
        <v>889</v>
      </c>
      <c r="D278" s="210" t="s">
        <v>120</v>
      </c>
      <c r="E278" s="211" t="s">
        <v>890</v>
      </c>
      <c r="F278" s="212" t="s">
        <v>891</v>
      </c>
      <c r="G278" s="213" t="s">
        <v>257</v>
      </c>
      <c r="H278" s="214">
        <v>58.7</v>
      </c>
      <c r="I278" s="215"/>
      <c r="J278" s="216">
        <f>ROUND(I278*H278,2)</f>
        <v>0</v>
      </c>
      <c r="K278" s="212" t="s">
        <v>190</v>
      </c>
      <c r="L278" s="45"/>
      <c r="M278" s="217" t="s">
        <v>19</v>
      </c>
      <c r="N278" s="218" t="s">
        <v>40</v>
      </c>
      <c r="O278" s="85"/>
      <c r="P278" s="219">
        <f>O278*H278</f>
        <v>0</v>
      </c>
      <c r="Q278" s="219">
        <v>0.1554</v>
      </c>
      <c r="R278" s="219">
        <f>Q278*H278</f>
        <v>9.12198</v>
      </c>
      <c r="S278" s="219">
        <v>0</v>
      </c>
      <c r="T278" s="22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1" t="s">
        <v>125</v>
      </c>
      <c r="AT278" s="221" t="s">
        <v>120</v>
      </c>
      <c r="AU278" s="221" t="s">
        <v>83</v>
      </c>
      <c r="AY278" s="18" t="s">
        <v>119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8" t="s">
        <v>77</v>
      </c>
      <c r="BK278" s="222">
        <f>ROUND(I278*H278,2)</f>
        <v>0</v>
      </c>
      <c r="BL278" s="18" t="s">
        <v>125</v>
      </c>
      <c r="BM278" s="221" t="s">
        <v>892</v>
      </c>
    </row>
    <row r="279" spans="1:51" s="13" customFormat="1" ht="12">
      <c r="A279" s="13"/>
      <c r="B279" s="241"/>
      <c r="C279" s="242"/>
      <c r="D279" s="223" t="s">
        <v>192</v>
      </c>
      <c r="E279" s="243" t="s">
        <v>19</v>
      </c>
      <c r="F279" s="244" t="s">
        <v>893</v>
      </c>
      <c r="G279" s="242"/>
      <c r="H279" s="245">
        <v>58.7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1" t="s">
        <v>192</v>
      </c>
      <c r="AU279" s="251" t="s">
        <v>83</v>
      </c>
      <c r="AV279" s="13" t="s">
        <v>83</v>
      </c>
      <c r="AW279" s="13" t="s">
        <v>31</v>
      </c>
      <c r="AX279" s="13" t="s">
        <v>77</v>
      </c>
      <c r="AY279" s="251" t="s">
        <v>119</v>
      </c>
    </row>
    <row r="280" spans="1:65" s="2" customFormat="1" ht="16.5" customHeight="1">
      <c r="A280" s="39"/>
      <c r="B280" s="40"/>
      <c r="C280" s="266" t="s">
        <v>894</v>
      </c>
      <c r="D280" s="266" t="s">
        <v>369</v>
      </c>
      <c r="E280" s="267" t="s">
        <v>895</v>
      </c>
      <c r="F280" s="268" t="s">
        <v>896</v>
      </c>
      <c r="G280" s="269" t="s">
        <v>257</v>
      </c>
      <c r="H280" s="270">
        <v>58.7</v>
      </c>
      <c r="I280" s="271"/>
      <c r="J280" s="272">
        <f>ROUND(I280*H280,2)</f>
        <v>0</v>
      </c>
      <c r="K280" s="268" t="s">
        <v>190</v>
      </c>
      <c r="L280" s="273"/>
      <c r="M280" s="274" t="s">
        <v>19</v>
      </c>
      <c r="N280" s="275" t="s">
        <v>40</v>
      </c>
      <c r="O280" s="85"/>
      <c r="P280" s="219">
        <f>O280*H280</f>
        <v>0</v>
      </c>
      <c r="Q280" s="219">
        <v>0.05612</v>
      </c>
      <c r="R280" s="219">
        <f>Q280*H280</f>
        <v>3.2942440000000004</v>
      </c>
      <c r="S280" s="219">
        <v>0</v>
      </c>
      <c r="T280" s="22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1" t="s">
        <v>155</v>
      </c>
      <c r="AT280" s="221" t="s">
        <v>369</v>
      </c>
      <c r="AU280" s="221" t="s">
        <v>83</v>
      </c>
      <c r="AY280" s="18" t="s">
        <v>119</v>
      </c>
      <c r="BE280" s="222">
        <f>IF(N280="základní",J280,0)</f>
        <v>0</v>
      </c>
      <c r="BF280" s="222">
        <f>IF(N280="snížená",J280,0)</f>
        <v>0</v>
      </c>
      <c r="BG280" s="222">
        <f>IF(N280="zákl. přenesená",J280,0)</f>
        <v>0</v>
      </c>
      <c r="BH280" s="222">
        <f>IF(N280="sníž. přenesená",J280,0)</f>
        <v>0</v>
      </c>
      <c r="BI280" s="222">
        <f>IF(N280="nulová",J280,0)</f>
        <v>0</v>
      </c>
      <c r="BJ280" s="18" t="s">
        <v>77</v>
      </c>
      <c r="BK280" s="222">
        <f>ROUND(I280*H280,2)</f>
        <v>0</v>
      </c>
      <c r="BL280" s="18" t="s">
        <v>125</v>
      </c>
      <c r="BM280" s="221" t="s">
        <v>897</v>
      </c>
    </row>
    <row r="281" spans="1:51" s="13" customFormat="1" ht="12">
      <c r="A281" s="13"/>
      <c r="B281" s="241"/>
      <c r="C281" s="242"/>
      <c r="D281" s="223" t="s">
        <v>192</v>
      </c>
      <c r="E281" s="243" t="s">
        <v>19</v>
      </c>
      <c r="F281" s="244" t="s">
        <v>893</v>
      </c>
      <c r="G281" s="242"/>
      <c r="H281" s="245">
        <v>58.7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1" t="s">
        <v>192</v>
      </c>
      <c r="AU281" s="251" t="s">
        <v>83</v>
      </c>
      <c r="AV281" s="13" t="s">
        <v>83</v>
      </c>
      <c r="AW281" s="13" t="s">
        <v>31</v>
      </c>
      <c r="AX281" s="13" t="s">
        <v>77</v>
      </c>
      <c r="AY281" s="251" t="s">
        <v>119</v>
      </c>
    </row>
    <row r="282" spans="1:65" s="2" customFormat="1" ht="44.25" customHeight="1">
      <c r="A282" s="39"/>
      <c r="B282" s="40"/>
      <c r="C282" s="210" t="s">
        <v>898</v>
      </c>
      <c r="D282" s="210" t="s">
        <v>120</v>
      </c>
      <c r="E282" s="211" t="s">
        <v>899</v>
      </c>
      <c r="F282" s="212" t="s">
        <v>900</v>
      </c>
      <c r="G282" s="213" t="s">
        <v>257</v>
      </c>
      <c r="H282" s="214">
        <v>34.8</v>
      </c>
      <c r="I282" s="215"/>
      <c r="J282" s="216">
        <f>ROUND(I282*H282,2)</f>
        <v>0</v>
      </c>
      <c r="K282" s="212" t="s">
        <v>190</v>
      </c>
      <c r="L282" s="45"/>
      <c r="M282" s="217" t="s">
        <v>19</v>
      </c>
      <c r="N282" s="218" t="s">
        <v>40</v>
      </c>
      <c r="O282" s="85"/>
      <c r="P282" s="219">
        <f>O282*H282</f>
        <v>0</v>
      </c>
      <c r="Q282" s="219">
        <v>0.00034</v>
      </c>
      <c r="R282" s="219">
        <f>Q282*H282</f>
        <v>0.011832</v>
      </c>
      <c r="S282" s="219">
        <v>0</v>
      </c>
      <c r="T282" s="22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1" t="s">
        <v>125</v>
      </c>
      <c r="AT282" s="221" t="s">
        <v>120</v>
      </c>
      <c r="AU282" s="221" t="s">
        <v>83</v>
      </c>
      <c r="AY282" s="18" t="s">
        <v>119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8" t="s">
        <v>77</v>
      </c>
      <c r="BK282" s="222">
        <f>ROUND(I282*H282,2)</f>
        <v>0</v>
      </c>
      <c r="BL282" s="18" t="s">
        <v>125</v>
      </c>
      <c r="BM282" s="221" t="s">
        <v>901</v>
      </c>
    </row>
    <row r="283" spans="1:51" s="13" customFormat="1" ht="12">
      <c r="A283" s="13"/>
      <c r="B283" s="241"/>
      <c r="C283" s="242"/>
      <c r="D283" s="223" t="s">
        <v>192</v>
      </c>
      <c r="E283" s="243" t="s">
        <v>19</v>
      </c>
      <c r="F283" s="244" t="s">
        <v>902</v>
      </c>
      <c r="G283" s="242"/>
      <c r="H283" s="245">
        <v>34.8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1" t="s">
        <v>192</v>
      </c>
      <c r="AU283" s="251" t="s">
        <v>83</v>
      </c>
      <c r="AV283" s="13" t="s">
        <v>83</v>
      </c>
      <c r="AW283" s="13" t="s">
        <v>31</v>
      </c>
      <c r="AX283" s="13" t="s">
        <v>77</v>
      </c>
      <c r="AY283" s="251" t="s">
        <v>119</v>
      </c>
    </row>
    <row r="284" spans="1:65" s="2" customFormat="1" ht="44.25" customHeight="1">
      <c r="A284" s="39"/>
      <c r="B284" s="40"/>
      <c r="C284" s="210" t="s">
        <v>903</v>
      </c>
      <c r="D284" s="210" t="s">
        <v>120</v>
      </c>
      <c r="E284" s="211" t="s">
        <v>904</v>
      </c>
      <c r="F284" s="212" t="s">
        <v>905</v>
      </c>
      <c r="G284" s="213" t="s">
        <v>257</v>
      </c>
      <c r="H284" s="214">
        <v>67.4</v>
      </c>
      <c r="I284" s="215"/>
      <c r="J284" s="216">
        <f>ROUND(I284*H284,2)</f>
        <v>0</v>
      </c>
      <c r="K284" s="212" t="s">
        <v>190</v>
      </c>
      <c r="L284" s="45"/>
      <c r="M284" s="217" t="s">
        <v>19</v>
      </c>
      <c r="N284" s="218" t="s">
        <v>40</v>
      </c>
      <c r="O284" s="85"/>
      <c r="P284" s="219">
        <f>O284*H284</f>
        <v>0</v>
      </c>
      <c r="Q284" s="219">
        <v>0.00088</v>
      </c>
      <c r="R284" s="219">
        <f>Q284*H284</f>
        <v>0.05931200000000001</v>
      </c>
      <c r="S284" s="219">
        <v>0</v>
      </c>
      <c r="T284" s="22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1" t="s">
        <v>125</v>
      </c>
      <c r="AT284" s="221" t="s">
        <v>120</v>
      </c>
      <c r="AU284" s="221" t="s">
        <v>83</v>
      </c>
      <c r="AY284" s="18" t="s">
        <v>119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8" t="s">
        <v>77</v>
      </c>
      <c r="BK284" s="222">
        <f>ROUND(I284*H284,2)</f>
        <v>0</v>
      </c>
      <c r="BL284" s="18" t="s">
        <v>125</v>
      </c>
      <c r="BM284" s="221" t="s">
        <v>906</v>
      </c>
    </row>
    <row r="285" spans="1:51" s="13" customFormat="1" ht="12">
      <c r="A285" s="13"/>
      <c r="B285" s="241"/>
      <c r="C285" s="242"/>
      <c r="D285" s="223" t="s">
        <v>192</v>
      </c>
      <c r="E285" s="243" t="s">
        <v>19</v>
      </c>
      <c r="F285" s="244" t="s">
        <v>907</v>
      </c>
      <c r="G285" s="242"/>
      <c r="H285" s="245">
        <v>38.1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192</v>
      </c>
      <c r="AU285" s="251" t="s">
        <v>83</v>
      </c>
      <c r="AV285" s="13" t="s">
        <v>83</v>
      </c>
      <c r="AW285" s="13" t="s">
        <v>31</v>
      </c>
      <c r="AX285" s="13" t="s">
        <v>69</v>
      </c>
      <c r="AY285" s="251" t="s">
        <v>119</v>
      </c>
    </row>
    <row r="286" spans="1:51" s="13" customFormat="1" ht="12">
      <c r="A286" s="13"/>
      <c r="B286" s="241"/>
      <c r="C286" s="242"/>
      <c r="D286" s="223" t="s">
        <v>192</v>
      </c>
      <c r="E286" s="243" t="s">
        <v>19</v>
      </c>
      <c r="F286" s="244" t="s">
        <v>908</v>
      </c>
      <c r="G286" s="242"/>
      <c r="H286" s="245">
        <v>29.3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1" t="s">
        <v>192</v>
      </c>
      <c r="AU286" s="251" t="s">
        <v>83</v>
      </c>
      <c r="AV286" s="13" t="s">
        <v>83</v>
      </c>
      <c r="AW286" s="13" t="s">
        <v>31</v>
      </c>
      <c r="AX286" s="13" t="s">
        <v>69</v>
      </c>
      <c r="AY286" s="251" t="s">
        <v>119</v>
      </c>
    </row>
    <row r="287" spans="1:51" s="14" customFormat="1" ht="12">
      <c r="A287" s="14"/>
      <c r="B287" s="252"/>
      <c r="C287" s="253"/>
      <c r="D287" s="223" t="s">
        <v>192</v>
      </c>
      <c r="E287" s="254" t="s">
        <v>19</v>
      </c>
      <c r="F287" s="255" t="s">
        <v>199</v>
      </c>
      <c r="G287" s="253"/>
      <c r="H287" s="256">
        <v>67.4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2" t="s">
        <v>192</v>
      </c>
      <c r="AU287" s="262" t="s">
        <v>83</v>
      </c>
      <c r="AV287" s="14" t="s">
        <v>125</v>
      </c>
      <c r="AW287" s="14" t="s">
        <v>31</v>
      </c>
      <c r="AX287" s="14" t="s">
        <v>77</v>
      </c>
      <c r="AY287" s="262" t="s">
        <v>119</v>
      </c>
    </row>
    <row r="288" spans="1:65" s="2" customFormat="1" ht="21.75" customHeight="1">
      <c r="A288" s="39"/>
      <c r="B288" s="40"/>
      <c r="C288" s="210" t="s">
        <v>909</v>
      </c>
      <c r="D288" s="210" t="s">
        <v>120</v>
      </c>
      <c r="E288" s="211" t="s">
        <v>910</v>
      </c>
      <c r="F288" s="212" t="s">
        <v>911</v>
      </c>
      <c r="G288" s="213" t="s">
        <v>189</v>
      </c>
      <c r="H288" s="214">
        <v>548.493</v>
      </c>
      <c r="I288" s="215"/>
      <c r="J288" s="216">
        <f>ROUND(I288*H288,2)</f>
        <v>0</v>
      </c>
      <c r="K288" s="212" t="s">
        <v>190</v>
      </c>
      <c r="L288" s="45"/>
      <c r="M288" s="217" t="s">
        <v>19</v>
      </c>
      <c r="N288" s="218" t="s">
        <v>40</v>
      </c>
      <c r="O288" s="85"/>
      <c r="P288" s="219">
        <f>O288*H288</f>
        <v>0</v>
      </c>
      <c r="Q288" s="219">
        <v>0.00195</v>
      </c>
      <c r="R288" s="219">
        <f>Q288*H288</f>
        <v>1.06956135</v>
      </c>
      <c r="S288" s="219">
        <v>0</v>
      </c>
      <c r="T288" s="22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1" t="s">
        <v>125</v>
      </c>
      <c r="AT288" s="221" t="s">
        <v>120</v>
      </c>
      <c r="AU288" s="221" t="s">
        <v>83</v>
      </c>
      <c r="AY288" s="18" t="s">
        <v>119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8" t="s">
        <v>77</v>
      </c>
      <c r="BK288" s="222">
        <f>ROUND(I288*H288,2)</f>
        <v>0</v>
      </c>
      <c r="BL288" s="18" t="s">
        <v>125</v>
      </c>
      <c r="BM288" s="221" t="s">
        <v>912</v>
      </c>
    </row>
    <row r="289" spans="1:51" s="13" customFormat="1" ht="12">
      <c r="A289" s="13"/>
      <c r="B289" s="241"/>
      <c r="C289" s="242"/>
      <c r="D289" s="223" t="s">
        <v>192</v>
      </c>
      <c r="E289" s="243" t="s">
        <v>19</v>
      </c>
      <c r="F289" s="244" t="s">
        <v>913</v>
      </c>
      <c r="G289" s="242"/>
      <c r="H289" s="245">
        <v>548.493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1" t="s">
        <v>192</v>
      </c>
      <c r="AU289" s="251" t="s">
        <v>83</v>
      </c>
      <c r="AV289" s="13" t="s">
        <v>83</v>
      </c>
      <c r="AW289" s="13" t="s">
        <v>31</v>
      </c>
      <c r="AX289" s="13" t="s">
        <v>77</v>
      </c>
      <c r="AY289" s="251" t="s">
        <v>119</v>
      </c>
    </row>
    <row r="290" spans="1:65" s="2" customFormat="1" ht="21.75" customHeight="1">
      <c r="A290" s="39"/>
      <c r="B290" s="40"/>
      <c r="C290" s="210" t="s">
        <v>914</v>
      </c>
      <c r="D290" s="210" t="s">
        <v>120</v>
      </c>
      <c r="E290" s="211" t="s">
        <v>915</v>
      </c>
      <c r="F290" s="212" t="s">
        <v>916</v>
      </c>
      <c r="G290" s="213" t="s">
        <v>189</v>
      </c>
      <c r="H290" s="214">
        <v>432.64</v>
      </c>
      <c r="I290" s="215"/>
      <c r="J290" s="216">
        <f>ROUND(I290*H290,2)</f>
        <v>0</v>
      </c>
      <c r="K290" s="212" t="s">
        <v>190</v>
      </c>
      <c r="L290" s="45"/>
      <c r="M290" s="217" t="s">
        <v>19</v>
      </c>
      <c r="N290" s="218" t="s">
        <v>40</v>
      </c>
      <c r="O290" s="85"/>
      <c r="P290" s="219">
        <f>O290*H290</f>
        <v>0</v>
      </c>
      <c r="Q290" s="219">
        <v>0.00102</v>
      </c>
      <c r="R290" s="219">
        <f>Q290*H290</f>
        <v>0.44129280000000004</v>
      </c>
      <c r="S290" s="219">
        <v>0</v>
      </c>
      <c r="T290" s="22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1" t="s">
        <v>125</v>
      </c>
      <c r="AT290" s="221" t="s">
        <v>120</v>
      </c>
      <c r="AU290" s="221" t="s">
        <v>83</v>
      </c>
      <c r="AY290" s="18" t="s">
        <v>119</v>
      </c>
      <c r="BE290" s="222">
        <f>IF(N290="základní",J290,0)</f>
        <v>0</v>
      </c>
      <c r="BF290" s="222">
        <f>IF(N290="snížená",J290,0)</f>
        <v>0</v>
      </c>
      <c r="BG290" s="222">
        <f>IF(N290="zákl. přenesená",J290,0)</f>
        <v>0</v>
      </c>
      <c r="BH290" s="222">
        <f>IF(N290="sníž. přenesená",J290,0)</f>
        <v>0</v>
      </c>
      <c r="BI290" s="222">
        <f>IF(N290="nulová",J290,0)</f>
        <v>0</v>
      </c>
      <c r="BJ290" s="18" t="s">
        <v>77</v>
      </c>
      <c r="BK290" s="222">
        <f>ROUND(I290*H290,2)</f>
        <v>0</v>
      </c>
      <c r="BL290" s="18" t="s">
        <v>125</v>
      </c>
      <c r="BM290" s="221" t="s">
        <v>917</v>
      </c>
    </row>
    <row r="291" spans="1:51" s="13" customFormat="1" ht="12">
      <c r="A291" s="13"/>
      <c r="B291" s="241"/>
      <c r="C291" s="242"/>
      <c r="D291" s="223" t="s">
        <v>192</v>
      </c>
      <c r="E291" s="243" t="s">
        <v>19</v>
      </c>
      <c r="F291" s="244" t="s">
        <v>918</v>
      </c>
      <c r="G291" s="242"/>
      <c r="H291" s="245">
        <v>129.44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1" t="s">
        <v>192</v>
      </c>
      <c r="AU291" s="251" t="s">
        <v>83</v>
      </c>
      <c r="AV291" s="13" t="s">
        <v>83</v>
      </c>
      <c r="AW291" s="13" t="s">
        <v>31</v>
      </c>
      <c r="AX291" s="13" t="s">
        <v>69</v>
      </c>
      <c r="AY291" s="251" t="s">
        <v>119</v>
      </c>
    </row>
    <row r="292" spans="1:51" s="13" customFormat="1" ht="12">
      <c r="A292" s="13"/>
      <c r="B292" s="241"/>
      <c r="C292" s="242"/>
      <c r="D292" s="223" t="s">
        <v>192</v>
      </c>
      <c r="E292" s="243" t="s">
        <v>19</v>
      </c>
      <c r="F292" s="244" t="s">
        <v>919</v>
      </c>
      <c r="G292" s="242"/>
      <c r="H292" s="245">
        <v>192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1" t="s">
        <v>192</v>
      </c>
      <c r="AU292" s="251" t="s">
        <v>83</v>
      </c>
      <c r="AV292" s="13" t="s">
        <v>83</v>
      </c>
      <c r="AW292" s="13" t="s">
        <v>31</v>
      </c>
      <c r="AX292" s="13" t="s">
        <v>69</v>
      </c>
      <c r="AY292" s="251" t="s">
        <v>119</v>
      </c>
    </row>
    <row r="293" spans="1:51" s="13" customFormat="1" ht="12">
      <c r="A293" s="13"/>
      <c r="B293" s="241"/>
      <c r="C293" s="242"/>
      <c r="D293" s="223" t="s">
        <v>192</v>
      </c>
      <c r="E293" s="243" t="s">
        <v>19</v>
      </c>
      <c r="F293" s="244" t="s">
        <v>920</v>
      </c>
      <c r="G293" s="242"/>
      <c r="H293" s="245">
        <v>111.2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1" t="s">
        <v>192</v>
      </c>
      <c r="AU293" s="251" t="s">
        <v>83</v>
      </c>
      <c r="AV293" s="13" t="s">
        <v>83</v>
      </c>
      <c r="AW293" s="13" t="s">
        <v>31</v>
      </c>
      <c r="AX293" s="13" t="s">
        <v>69</v>
      </c>
      <c r="AY293" s="251" t="s">
        <v>119</v>
      </c>
    </row>
    <row r="294" spans="1:51" s="14" customFormat="1" ht="12">
      <c r="A294" s="14"/>
      <c r="B294" s="252"/>
      <c r="C294" s="253"/>
      <c r="D294" s="223" t="s">
        <v>192</v>
      </c>
      <c r="E294" s="254" t="s">
        <v>19</v>
      </c>
      <c r="F294" s="255" t="s">
        <v>199</v>
      </c>
      <c r="G294" s="253"/>
      <c r="H294" s="256">
        <v>432.64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2" t="s">
        <v>192</v>
      </c>
      <c r="AU294" s="262" t="s">
        <v>83</v>
      </c>
      <c r="AV294" s="14" t="s">
        <v>125</v>
      </c>
      <c r="AW294" s="14" t="s">
        <v>31</v>
      </c>
      <c r="AX294" s="14" t="s">
        <v>77</v>
      </c>
      <c r="AY294" s="262" t="s">
        <v>119</v>
      </c>
    </row>
    <row r="295" spans="1:65" s="2" customFormat="1" ht="21.75" customHeight="1">
      <c r="A295" s="39"/>
      <c r="B295" s="40"/>
      <c r="C295" s="210" t="s">
        <v>921</v>
      </c>
      <c r="D295" s="210" t="s">
        <v>120</v>
      </c>
      <c r="E295" s="211" t="s">
        <v>922</v>
      </c>
      <c r="F295" s="212" t="s">
        <v>923</v>
      </c>
      <c r="G295" s="213" t="s">
        <v>257</v>
      </c>
      <c r="H295" s="214">
        <v>12</v>
      </c>
      <c r="I295" s="215"/>
      <c r="J295" s="216">
        <f>ROUND(I295*H295,2)</f>
        <v>0</v>
      </c>
      <c r="K295" s="212" t="s">
        <v>190</v>
      </c>
      <c r="L295" s="45"/>
      <c r="M295" s="217" t="s">
        <v>19</v>
      </c>
      <c r="N295" s="218" t="s">
        <v>40</v>
      </c>
      <c r="O295" s="85"/>
      <c r="P295" s="219">
        <f>O295*H295</f>
        <v>0</v>
      </c>
      <c r="Q295" s="219">
        <v>0</v>
      </c>
      <c r="R295" s="219">
        <f>Q295*H295</f>
        <v>0</v>
      </c>
      <c r="S295" s="219">
        <v>0</v>
      </c>
      <c r="T295" s="22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1" t="s">
        <v>125</v>
      </c>
      <c r="AT295" s="221" t="s">
        <v>120</v>
      </c>
      <c r="AU295" s="221" t="s">
        <v>83</v>
      </c>
      <c r="AY295" s="18" t="s">
        <v>119</v>
      </c>
      <c r="BE295" s="222">
        <f>IF(N295="základní",J295,0)</f>
        <v>0</v>
      </c>
      <c r="BF295" s="222">
        <f>IF(N295="snížená",J295,0)</f>
        <v>0</v>
      </c>
      <c r="BG295" s="222">
        <f>IF(N295="zákl. přenesená",J295,0)</f>
        <v>0</v>
      </c>
      <c r="BH295" s="222">
        <f>IF(N295="sníž. přenesená",J295,0)</f>
        <v>0</v>
      </c>
      <c r="BI295" s="222">
        <f>IF(N295="nulová",J295,0)</f>
        <v>0</v>
      </c>
      <c r="BJ295" s="18" t="s">
        <v>77</v>
      </c>
      <c r="BK295" s="222">
        <f>ROUND(I295*H295,2)</f>
        <v>0</v>
      </c>
      <c r="BL295" s="18" t="s">
        <v>125</v>
      </c>
      <c r="BM295" s="221" t="s">
        <v>924</v>
      </c>
    </row>
    <row r="296" spans="1:65" s="2" customFormat="1" ht="21.75" customHeight="1">
      <c r="A296" s="39"/>
      <c r="B296" s="40"/>
      <c r="C296" s="210" t="s">
        <v>925</v>
      </c>
      <c r="D296" s="210" t="s">
        <v>120</v>
      </c>
      <c r="E296" s="211" t="s">
        <v>926</v>
      </c>
      <c r="F296" s="212" t="s">
        <v>927</v>
      </c>
      <c r="G296" s="213" t="s">
        <v>332</v>
      </c>
      <c r="H296" s="214">
        <v>3</v>
      </c>
      <c r="I296" s="215"/>
      <c r="J296" s="216">
        <f>ROUND(I296*H296,2)</f>
        <v>0</v>
      </c>
      <c r="K296" s="212" t="s">
        <v>207</v>
      </c>
      <c r="L296" s="45"/>
      <c r="M296" s="217" t="s">
        <v>19</v>
      </c>
      <c r="N296" s="218" t="s">
        <v>40</v>
      </c>
      <c r="O296" s="85"/>
      <c r="P296" s="219">
        <f>O296*H296</f>
        <v>0</v>
      </c>
      <c r="Q296" s="219">
        <v>0</v>
      </c>
      <c r="R296" s="219">
        <f>Q296*H296</f>
        <v>0</v>
      </c>
      <c r="S296" s="219">
        <v>0</v>
      </c>
      <c r="T296" s="22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1" t="s">
        <v>125</v>
      </c>
      <c r="AT296" s="221" t="s">
        <v>120</v>
      </c>
      <c r="AU296" s="221" t="s">
        <v>83</v>
      </c>
      <c r="AY296" s="18" t="s">
        <v>119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8" t="s">
        <v>77</v>
      </c>
      <c r="BK296" s="222">
        <f>ROUND(I296*H296,2)</f>
        <v>0</v>
      </c>
      <c r="BL296" s="18" t="s">
        <v>125</v>
      </c>
      <c r="BM296" s="221" t="s">
        <v>928</v>
      </c>
    </row>
    <row r="297" spans="1:65" s="2" customFormat="1" ht="21.75" customHeight="1">
      <c r="A297" s="39"/>
      <c r="B297" s="40"/>
      <c r="C297" s="210" t="s">
        <v>929</v>
      </c>
      <c r="D297" s="210" t="s">
        <v>120</v>
      </c>
      <c r="E297" s="211" t="s">
        <v>930</v>
      </c>
      <c r="F297" s="212" t="s">
        <v>931</v>
      </c>
      <c r="G297" s="213" t="s">
        <v>332</v>
      </c>
      <c r="H297" s="214">
        <v>19</v>
      </c>
      <c r="I297" s="215"/>
      <c r="J297" s="216">
        <f>ROUND(I297*H297,2)</f>
        <v>0</v>
      </c>
      <c r="K297" s="212" t="s">
        <v>207</v>
      </c>
      <c r="L297" s="45"/>
      <c r="M297" s="217" t="s">
        <v>19</v>
      </c>
      <c r="N297" s="218" t="s">
        <v>40</v>
      </c>
      <c r="O297" s="85"/>
      <c r="P297" s="219">
        <f>O297*H297</f>
        <v>0</v>
      </c>
      <c r="Q297" s="219">
        <v>0</v>
      </c>
      <c r="R297" s="219">
        <f>Q297*H297</f>
        <v>0</v>
      </c>
      <c r="S297" s="219">
        <v>0</v>
      </c>
      <c r="T297" s="22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1" t="s">
        <v>125</v>
      </c>
      <c r="AT297" s="221" t="s">
        <v>120</v>
      </c>
      <c r="AU297" s="221" t="s">
        <v>83</v>
      </c>
      <c r="AY297" s="18" t="s">
        <v>119</v>
      </c>
      <c r="BE297" s="222">
        <f>IF(N297="základní",J297,0)</f>
        <v>0</v>
      </c>
      <c r="BF297" s="222">
        <f>IF(N297="snížená",J297,0)</f>
        <v>0</v>
      </c>
      <c r="BG297" s="222">
        <f>IF(N297="zákl. přenesená",J297,0)</f>
        <v>0</v>
      </c>
      <c r="BH297" s="222">
        <f>IF(N297="sníž. přenesená",J297,0)</f>
        <v>0</v>
      </c>
      <c r="BI297" s="222">
        <f>IF(N297="nulová",J297,0)</f>
        <v>0</v>
      </c>
      <c r="BJ297" s="18" t="s">
        <v>77</v>
      </c>
      <c r="BK297" s="222">
        <f>ROUND(I297*H297,2)</f>
        <v>0</v>
      </c>
      <c r="BL297" s="18" t="s">
        <v>125</v>
      </c>
      <c r="BM297" s="221" t="s">
        <v>932</v>
      </c>
    </row>
    <row r="298" spans="1:51" s="13" customFormat="1" ht="12">
      <c r="A298" s="13"/>
      <c r="B298" s="241"/>
      <c r="C298" s="242"/>
      <c r="D298" s="223" t="s">
        <v>192</v>
      </c>
      <c r="E298" s="243" t="s">
        <v>19</v>
      </c>
      <c r="F298" s="244" t="s">
        <v>933</v>
      </c>
      <c r="G298" s="242"/>
      <c r="H298" s="245">
        <v>19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1" t="s">
        <v>192</v>
      </c>
      <c r="AU298" s="251" t="s">
        <v>83</v>
      </c>
      <c r="AV298" s="13" t="s">
        <v>83</v>
      </c>
      <c r="AW298" s="13" t="s">
        <v>31</v>
      </c>
      <c r="AX298" s="13" t="s">
        <v>77</v>
      </c>
      <c r="AY298" s="251" t="s">
        <v>119</v>
      </c>
    </row>
    <row r="299" spans="1:65" s="2" customFormat="1" ht="44.25" customHeight="1">
      <c r="A299" s="39"/>
      <c r="B299" s="40"/>
      <c r="C299" s="210" t="s">
        <v>934</v>
      </c>
      <c r="D299" s="210" t="s">
        <v>120</v>
      </c>
      <c r="E299" s="211" t="s">
        <v>935</v>
      </c>
      <c r="F299" s="212" t="s">
        <v>936</v>
      </c>
      <c r="G299" s="213" t="s">
        <v>257</v>
      </c>
      <c r="H299" s="214">
        <v>37.1</v>
      </c>
      <c r="I299" s="215"/>
      <c r="J299" s="216">
        <f>ROUND(I299*H299,2)</f>
        <v>0</v>
      </c>
      <c r="K299" s="212" t="s">
        <v>190</v>
      </c>
      <c r="L299" s="45"/>
      <c r="M299" s="217" t="s">
        <v>19</v>
      </c>
      <c r="N299" s="218" t="s">
        <v>40</v>
      </c>
      <c r="O299" s="85"/>
      <c r="P299" s="219">
        <f>O299*H299</f>
        <v>0</v>
      </c>
      <c r="Q299" s="219">
        <v>0.14761</v>
      </c>
      <c r="R299" s="219">
        <f>Q299*H299</f>
        <v>5.476331</v>
      </c>
      <c r="S299" s="219">
        <v>0</v>
      </c>
      <c r="T299" s="22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1" t="s">
        <v>125</v>
      </c>
      <c r="AT299" s="221" t="s">
        <v>120</v>
      </c>
      <c r="AU299" s="221" t="s">
        <v>83</v>
      </c>
      <c r="AY299" s="18" t="s">
        <v>119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8" t="s">
        <v>77</v>
      </c>
      <c r="BK299" s="222">
        <f>ROUND(I299*H299,2)</f>
        <v>0</v>
      </c>
      <c r="BL299" s="18" t="s">
        <v>125</v>
      </c>
      <c r="BM299" s="221" t="s">
        <v>937</v>
      </c>
    </row>
    <row r="300" spans="1:51" s="13" customFormat="1" ht="12">
      <c r="A300" s="13"/>
      <c r="B300" s="241"/>
      <c r="C300" s="242"/>
      <c r="D300" s="223" t="s">
        <v>192</v>
      </c>
      <c r="E300" s="243" t="s">
        <v>19</v>
      </c>
      <c r="F300" s="244" t="s">
        <v>938</v>
      </c>
      <c r="G300" s="242"/>
      <c r="H300" s="245">
        <v>37.1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1" t="s">
        <v>192</v>
      </c>
      <c r="AU300" s="251" t="s">
        <v>83</v>
      </c>
      <c r="AV300" s="13" t="s">
        <v>83</v>
      </c>
      <c r="AW300" s="13" t="s">
        <v>31</v>
      </c>
      <c r="AX300" s="13" t="s">
        <v>77</v>
      </c>
      <c r="AY300" s="251" t="s">
        <v>119</v>
      </c>
    </row>
    <row r="301" spans="1:65" s="2" customFormat="1" ht="16.5" customHeight="1">
      <c r="A301" s="39"/>
      <c r="B301" s="40"/>
      <c r="C301" s="266" t="s">
        <v>939</v>
      </c>
      <c r="D301" s="266" t="s">
        <v>369</v>
      </c>
      <c r="E301" s="267" t="s">
        <v>940</v>
      </c>
      <c r="F301" s="268" t="s">
        <v>941</v>
      </c>
      <c r="G301" s="269" t="s">
        <v>257</v>
      </c>
      <c r="H301" s="270">
        <v>37.1</v>
      </c>
      <c r="I301" s="271"/>
      <c r="J301" s="272">
        <f>ROUND(I301*H301,2)</f>
        <v>0</v>
      </c>
      <c r="K301" s="268" t="s">
        <v>190</v>
      </c>
      <c r="L301" s="273"/>
      <c r="M301" s="274" t="s">
        <v>19</v>
      </c>
      <c r="N301" s="275" t="s">
        <v>40</v>
      </c>
      <c r="O301" s="85"/>
      <c r="P301" s="219">
        <f>O301*H301</f>
        <v>0</v>
      </c>
      <c r="Q301" s="219">
        <v>0.134</v>
      </c>
      <c r="R301" s="219">
        <f>Q301*H301</f>
        <v>4.971400000000001</v>
      </c>
      <c r="S301" s="219">
        <v>0</v>
      </c>
      <c r="T301" s="22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1" t="s">
        <v>155</v>
      </c>
      <c r="AT301" s="221" t="s">
        <v>369</v>
      </c>
      <c r="AU301" s="221" t="s">
        <v>83</v>
      </c>
      <c r="AY301" s="18" t="s">
        <v>119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8" t="s">
        <v>77</v>
      </c>
      <c r="BK301" s="222">
        <f>ROUND(I301*H301,2)</f>
        <v>0</v>
      </c>
      <c r="BL301" s="18" t="s">
        <v>125</v>
      </c>
      <c r="BM301" s="221" t="s">
        <v>942</v>
      </c>
    </row>
    <row r="302" spans="1:51" s="13" customFormat="1" ht="12">
      <c r="A302" s="13"/>
      <c r="B302" s="241"/>
      <c r="C302" s="242"/>
      <c r="D302" s="223" t="s">
        <v>192</v>
      </c>
      <c r="E302" s="243" t="s">
        <v>19</v>
      </c>
      <c r="F302" s="244" t="s">
        <v>938</v>
      </c>
      <c r="G302" s="242"/>
      <c r="H302" s="245">
        <v>37.1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1" t="s">
        <v>192</v>
      </c>
      <c r="AU302" s="251" t="s">
        <v>83</v>
      </c>
      <c r="AV302" s="13" t="s">
        <v>83</v>
      </c>
      <c r="AW302" s="13" t="s">
        <v>31</v>
      </c>
      <c r="AX302" s="13" t="s">
        <v>77</v>
      </c>
      <c r="AY302" s="251" t="s">
        <v>119</v>
      </c>
    </row>
    <row r="303" spans="1:65" s="2" customFormat="1" ht="21.75" customHeight="1">
      <c r="A303" s="39"/>
      <c r="B303" s="40"/>
      <c r="C303" s="210" t="s">
        <v>943</v>
      </c>
      <c r="D303" s="210" t="s">
        <v>120</v>
      </c>
      <c r="E303" s="211" t="s">
        <v>944</v>
      </c>
      <c r="F303" s="212" t="s">
        <v>945</v>
      </c>
      <c r="G303" s="213" t="s">
        <v>332</v>
      </c>
      <c r="H303" s="214">
        <v>2</v>
      </c>
      <c r="I303" s="215"/>
      <c r="J303" s="216">
        <f>ROUND(I303*H303,2)</f>
        <v>0</v>
      </c>
      <c r="K303" s="212" t="s">
        <v>190</v>
      </c>
      <c r="L303" s="45"/>
      <c r="M303" s="217" t="s">
        <v>19</v>
      </c>
      <c r="N303" s="218" t="s">
        <v>40</v>
      </c>
      <c r="O303" s="85"/>
      <c r="P303" s="219">
        <f>O303*H303</f>
        <v>0</v>
      </c>
      <c r="Q303" s="219">
        <v>0.00187</v>
      </c>
      <c r="R303" s="219">
        <f>Q303*H303</f>
        <v>0.00374</v>
      </c>
      <c r="S303" s="219">
        <v>0</v>
      </c>
      <c r="T303" s="220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1" t="s">
        <v>125</v>
      </c>
      <c r="AT303" s="221" t="s">
        <v>120</v>
      </c>
      <c r="AU303" s="221" t="s">
        <v>83</v>
      </c>
      <c r="AY303" s="18" t="s">
        <v>119</v>
      </c>
      <c r="BE303" s="222">
        <f>IF(N303="základní",J303,0)</f>
        <v>0</v>
      </c>
      <c r="BF303" s="222">
        <f>IF(N303="snížená",J303,0)</f>
        <v>0</v>
      </c>
      <c r="BG303" s="222">
        <f>IF(N303="zákl. přenesená",J303,0)</f>
        <v>0</v>
      </c>
      <c r="BH303" s="222">
        <f>IF(N303="sníž. přenesená",J303,0)</f>
        <v>0</v>
      </c>
      <c r="BI303" s="222">
        <f>IF(N303="nulová",J303,0)</f>
        <v>0</v>
      </c>
      <c r="BJ303" s="18" t="s">
        <v>77</v>
      </c>
      <c r="BK303" s="222">
        <f>ROUND(I303*H303,2)</f>
        <v>0</v>
      </c>
      <c r="BL303" s="18" t="s">
        <v>125</v>
      </c>
      <c r="BM303" s="221" t="s">
        <v>946</v>
      </c>
    </row>
    <row r="304" spans="1:65" s="2" customFormat="1" ht="16.5" customHeight="1">
      <c r="A304" s="39"/>
      <c r="B304" s="40"/>
      <c r="C304" s="266" t="s">
        <v>947</v>
      </c>
      <c r="D304" s="266" t="s">
        <v>369</v>
      </c>
      <c r="E304" s="267" t="s">
        <v>948</v>
      </c>
      <c r="F304" s="268" t="s">
        <v>949</v>
      </c>
      <c r="G304" s="269" t="s">
        <v>332</v>
      </c>
      <c r="H304" s="270">
        <v>2</v>
      </c>
      <c r="I304" s="271"/>
      <c r="J304" s="272">
        <f>ROUND(I304*H304,2)</f>
        <v>0</v>
      </c>
      <c r="K304" s="268" t="s">
        <v>190</v>
      </c>
      <c r="L304" s="273"/>
      <c r="M304" s="274" t="s">
        <v>19</v>
      </c>
      <c r="N304" s="275" t="s">
        <v>40</v>
      </c>
      <c r="O304" s="85"/>
      <c r="P304" s="219">
        <f>O304*H304</f>
        <v>0</v>
      </c>
      <c r="Q304" s="219">
        <v>0</v>
      </c>
      <c r="R304" s="219">
        <f>Q304*H304</f>
        <v>0</v>
      </c>
      <c r="S304" s="219">
        <v>0</v>
      </c>
      <c r="T304" s="22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1" t="s">
        <v>155</v>
      </c>
      <c r="AT304" s="221" t="s">
        <v>369</v>
      </c>
      <c r="AU304" s="221" t="s">
        <v>83</v>
      </c>
      <c r="AY304" s="18" t="s">
        <v>119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8" t="s">
        <v>77</v>
      </c>
      <c r="BK304" s="222">
        <f>ROUND(I304*H304,2)</f>
        <v>0</v>
      </c>
      <c r="BL304" s="18" t="s">
        <v>125</v>
      </c>
      <c r="BM304" s="221" t="s">
        <v>950</v>
      </c>
    </row>
    <row r="305" spans="1:65" s="2" customFormat="1" ht="21.75" customHeight="1">
      <c r="A305" s="39"/>
      <c r="B305" s="40"/>
      <c r="C305" s="210" t="s">
        <v>951</v>
      </c>
      <c r="D305" s="210" t="s">
        <v>120</v>
      </c>
      <c r="E305" s="211" t="s">
        <v>952</v>
      </c>
      <c r="F305" s="212" t="s">
        <v>953</v>
      </c>
      <c r="G305" s="213" t="s">
        <v>332</v>
      </c>
      <c r="H305" s="214">
        <v>3</v>
      </c>
      <c r="I305" s="215"/>
      <c r="J305" s="216">
        <f>ROUND(I305*H305,2)</f>
        <v>0</v>
      </c>
      <c r="K305" s="212" t="s">
        <v>190</v>
      </c>
      <c r="L305" s="45"/>
      <c r="M305" s="217" t="s">
        <v>19</v>
      </c>
      <c r="N305" s="218" t="s">
        <v>40</v>
      </c>
      <c r="O305" s="85"/>
      <c r="P305" s="219">
        <f>O305*H305</f>
        <v>0</v>
      </c>
      <c r="Q305" s="219">
        <v>0.00942</v>
      </c>
      <c r="R305" s="219">
        <f>Q305*H305</f>
        <v>0.02826</v>
      </c>
      <c r="S305" s="219">
        <v>0</v>
      </c>
      <c r="T305" s="22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1" t="s">
        <v>125</v>
      </c>
      <c r="AT305" s="221" t="s">
        <v>120</v>
      </c>
      <c r="AU305" s="221" t="s">
        <v>83</v>
      </c>
      <c r="AY305" s="18" t="s">
        <v>119</v>
      </c>
      <c r="BE305" s="222">
        <f>IF(N305="základní",J305,0)</f>
        <v>0</v>
      </c>
      <c r="BF305" s="222">
        <f>IF(N305="snížená",J305,0)</f>
        <v>0</v>
      </c>
      <c r="BG305" s="222">
        <f>IF(N305="zákl. přenesená",J305,0)</f>
        <v>0</v>
      </c>
      <c r="BH305" s="222">
        <f>IF(N305="sníž. přenesená",J305,0)</f>
        <v>0</v>
      </c>
      <c r="BI305" s="222">
        <f>IF(N305="nulová",J305,0)</f>
        <v>0</v>
      </c>
      <c r="BJ305" s="18" t="s">
        <v>77</v>
      </c>
      <c r="BK305" s="222">
        <f>ROUND(I305*H305,2)</f>
        <v>0</v>
      </c>
      <c r="BL305" s="18" t="s">
        <v>125</v>
      </c>
      <c r="BM305" s="221" t="s">
        <v>954</v>
      </c>
    </row>
    <row r="306" spans="1:65" s="2" customFormat="1" ht="16.5" customHeight="1">
      <c r="A306" s="39"/>
      <c r="B306" s="40"/>
      <c r="C306" s="266" t="s">
        <v>955</v>
      </c>
      <c r="D306" s="266" t="s">
        <v>369</v>
      </c>
      <c r="E306" s="267" t="s">
        <v>956</v>
      </c>
      <c r="F306" s="268" t="s">
        <v>957</v>
      </c>
      <c r="G306" s="269" t="s">
        <v>332</v>
      </c>
      <c r="H306" s="270">
        <v>3</v>
      </c>
      <c r="I306" s="271"/>
      <c r="J306" s="272">
        <f>ROUND(I306*H306,2)</f>
        <v>0</v>
      </c>
      <c r="K306" s="268" t="s">
        <v>207</v>
      </c>
      <c r="L306" s="273"/>
      <c r="M306" s="274" t="s">
        <v>19</v>
      </c>
      <c r="N306" s="275" t="s">
        <v>40</v>
      </c>
      <c r="O306" s="85"/>
      <c r="P306" s="219">
        <f>O306*H306</f>
        <v>0</v>
      </c>
      <c r="Q306" s="219">
        <v>0</v>
      </c>
      <c r="R306" s="219">
        <f>Q306*H306</f>
        <v>0</v>
      </c>
      <c r="S306" s="219">
        <v>0</v>
      </c>
      <c r="T306" s="22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1" t="s">
        <v>155</v>
      </c>
      <c r="AT306" s="221" t="s">
        <v>369</v>
      </c>
      <c r="AU306" s="221" t="s">
        <v>83</v>
      </c>
      <c r="AY306" s="18" t="s">
        <v>119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8" t="s">
        <v>77</v>
      </c>
      <c r="BK306" s="222">
        <f>ROUND(I306*H306,2)</f>
        <v>0</v>
      </c>
      <c r="BL306" s="18" t="s">
        <v>125</v>
      </c>
      <c r="BM306" s="221" t="s">
        <v>958</v>
      </c>
    </row>
    <row r="307" spans="1:65" s="2" customFormat="1" ht="16.5" customHeight="1">
      <c r="A307" s="39"/>
      <c r="B307" s="40"/>
      <c r="C307" s="210" t="s">
        <v>959</v>
      </c>
      <c r="D307" s="210" t="s">
        <v>120</v>
      </c>
      <c r="E307" s="211" t="s">
        <v>960</v>
      </c>
      <c r="F307" s="212" t="s">
        <v>961</v>
      </c>
      <c r="G307" s="213" t="s">
        <v>332</v>
      </c>
      <c r="H307" s="214">
        <v>14</v>
      </c>
      <c r="I307" s="215"/>
      <c r="J307" s="216">
        <f>ROUND(I307*H307,2)</f>
        <v>0</v>
      </c>
      <c r="K307" s="212" t="s">
        <v>207</v>
      </c>
      <c r="L307" s="45"/>
      <c r="M307" s="217" t="s">
        <v>19</v>
      </c>
      <c r="N307" s="218" t="s">
        <v>40</v>
      </c>
      <c r="O307" s="85"/>
      <c r="P307" s="219">
        <f>O307*H307</f>
        <v>0</v>
      </c>
      <c r="Q307" s="219">
        <v>0</v>
      </c>
      <c r="R307" s="219">
        <f>Q307*H307</f>
        <v>0</v>
      </c>
      <c r="S307" s="219">
        <v>0</v>
      </c>
      <c r="T307" s="22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1" t="s">
        <v>125</v>
      </c>
      <c r="AT307" s="221" t="s">
        <v>120</v>
      </c>
      <c r="AU307" s="221" t="s">
        <v>83</v>
      </c>
      <c r="AY307" s="18" t="s">
        <v>119</v>
      </c>
      <c r="BE307" s="222">
        <f>IF(N307="základní",J307,0)</f>
        <v>0</v>
      </c>
      <c r="BF307" s="222">
        <f>IF(N307="snížená",J307,0)</f>
        <v>0</v>
      </c>
      <c r="BG307" s="222">
        <f>IF(N307="zákl. přenesená",J307,0)</f>
        <v>0</v>
      </c>
      <c r="BH307" s="222">
        <f>IF(N307="sníž. přenesená",J307,0)</f>
        <v>0</v>
      </c>
      <c r="BI307" s="222">
        <f>IF(N307="nulová",J307,0)</f>
        <v>0</v>
      </c>
      <c r="BJ307" s="18" t="s">
        <v>77</v>
      </c>
      <c r="BK307" s="222">
        <f>ROUND(I307*H307,2)</f>
        <v>0</v>
      </c>
      <c r="BL307" s="18" t="s">
        <v>125</v>
      </c>
      <c r="BM307" s="221" t="s">
        <v>962</v>
      </c>
    </row>
    <row r="308" spans="1:65" s="2" customFormat="1" ht="55.5" customHeight="1">
      <c r="A308" s="39"/>
      <c r="B308" s="40"/>
      <c r="C308" s="210" t="s">
        <v>963</v>
      </c>
      <c r="D308" s="210" t="s">
        <v>120</v>
      </c>
      <c r="E308" s="211" t="s">
        <v>964</v>
      </c>
      <c r="F308" s="212" t="s">
        <v>965</v>
      </c>
      <c r="G308" s="213" t="s">
        <v>189</v>
      </c>
      <c r="H308" s="214">
        <v>205</v>
      </c>
      <c r="I308" s="215"/>
      <c r="J308" s="216">
        <f>ROUND(I308*H308,2)</f>
        <v>0</v>
      </c>
      <c r="K308" s="212" t="s">
        <v>190</v>
      </c>
      <c r="L308" s="45"/>
      <c r="M308" s="217" t="s">
        <v>19</v>
      </c>
      <c r="N308" s="218" t="s">
        <v>40</v>
      </c>
      <c r="O308" s="85"/>
      <c r="P308" s="219">
        <f>O308*H308</f>
        <v>0</v>
      </c>
      <c r="Q308" s="219">
        <v>0</v>
      </c>
      <c r="R308" s="219">
        <f>Q308*H308</f>
        <v>0</v>
      </c>
      <c r="S308" s="219">
        <v>0.252</v>
      </c>
      <c r="T308" s="220">
        <f>S308*H308</f>
        <v>51.660000000000004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1" t="s">
        <v>125</v>
      </c>
      <c r="AT308" s="221" t="s">
        <v>120</v>
      </c>
      <c r="AU308" s="221" t="s">
        <v>83</v>
      </c>
      <c r="AY308" s="18" t="s">
        <v>119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8" t="s">
        <v>77</v>
      </c>
      <c r="BK308" s="222">
        <f>ROUND(I308*H308,2)</f>
        <v>0</v>
      </c>
      <c r="BL308" s="18" t="s">
        <v>125</v>
      </c>
      <c r="BM308" s="221" t="s">
        <v>966</v>
      </c>
    </row>
    <row r="309" spans="1:51" s="13" customFormat="1" ht="12">
      <c r="A309" s="13"/>
      <c r="B309" s="241"/>
      <c r="C309" s="242"/>
      <c r="D309" s="223" t="s">
        <v>192</v>
      </c>
      <c r="E309" s="243" t="s">
        <v>19</v>
      </c>
      <c r="F309" s="244" t="s">
        <v>967</v>
      </c>
      <c r="G309" s="242"/>
      <c r="H309" s="245">
        <v>205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1" t="s">
        <v>192</v>
      </c>
      <c r="AU309" s="251" t="s">
        <v>83</v>
      </c>
      <c r="AV309" s="13" t="s">
        <v>83</v>
      </c>
      <c r="AW309" s="13" t="s">
        <v>31</v>
      </c>
      <c r="AX309" s="13" t="s">
        <v>77</v>
      </c>
      <c r="AY309" s="251" t="s">
        <v>119</v>
      </c>
    </row>
    <row r="310" spans="1:65" s="2" customFormat="1" ht="44.25" customHeight="1">
      <c r="A310" s="39"/>
      <c r="B310" s="40"/>
      <c r="C310" s="210" t="s">
        <v>968</v>
      </c>
      <c r="D310" s="210" t="s">
        <v>120</v>
      </c>
      <c r="E310" s="211" t="s">
        <v>969</v>
      </c>
      <c r="F310" s="212" t="s">
        <v>970</v>
      </c>
      <c r="G310" s="213" t="s">
        <v>189</v>
      </c>
      <c r="H310" s="214">
        <v>170.4</v>
      </c>
      <c r="I310" s="215"/>
      <c r="J310" s="216">
        <f>ROUND(I310*H310,2)</f>
        <v>0</v>
      </c>
      <c r="K310" s="212" t="s">
        <v>190</v>
      </c>
      <c r="L310" s="45"/>
      <c r="M310" s="217" t="s">
        <v>19</v>
      </c>
      <c r="N310" s="218" t="s">
        <v>40</v>
      </c>
      <c r="O310" s="85"/>
      <c r="P310" s="219">
        <f>O310*H310</f>
        <v>0</v>
      </c>
      <c r="Q310" s="219">
        <v>0</v>
      </c>
      <c r="R310" s="219">
        <f>Q310*H310</f>
        <v>0</v>
      </c>
      <c r="S310" s="219">
        <v>0</v>
      </c>
      <c r="T310" s="22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1" t="s">
        <v>125</v>
      </c>
      <c r="AT310" s="221" t="s">
        <v>120</v>
      </c>
      <c r="AU310" s="221" t="s">
        <v>83</v>
      </c>
      <c r="AY310" s="18" t="s">
        <v>119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8" t="s">
        <v>77</v>
      </c>
      <c r="BK310" s="222">
        <f>ROUND(I310*H310,2)</f>
        <v>0</v>
      </c>
      <c r="BL310" s="18" t="s">
        <v>125</v>
      </c>
      <c r="BM310" s="221" t="s">
        <v>971</v>
      </c>
    </row>
    <row r="311" spans="1:51" s="13" customFormat="1" ht="12">
      <c r="A311" s="13"/>
      <c r="B311" s="241"/>
      <c r="C311" s="242"/>
      <c r="D311" s="223" t="s">
        <v>192</v>
      </c>
      <c r="E311" s="243" t="s">
        <v>19</v>
      </c>
      <c r="F311" s="244" t="s">
        <v>972</v>
      </c>
      <c r="G311" s="242"/>
      <c r="H311" s="245">
        <v>120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1" t="s">
        <v>192</v>
      </c>
      <c r="AU311" s="251" t="s">
        <v>83</v>
      </c>
      <c r="AV311" s="13" t="s">
        <v>83</v>
      </c>
      <c r="AW311" s="13" t="s">
        <v>31</v>
      </c>
      <c r="AX311" s="13" t="s">
        <v>69</v>
      </c>
      <c r="AY311" s="251" t="s">
        <v>119</v>
      </c>
    </row>
    <row r="312" spans="1:51" s="13" customFormat="1" ht="12">
      <c r="A312" s="13"/>
      <c r="B312" s="241"/>
      <c r="C312" s="242"/>
      <c r="D312" s="223" t="s">
        <v>192</v>
      </c>
      <c r="E312" s="243" t="s">
        <v>19</v>
      </c>
      <c r="F312" s="244" t="s">
        <v>973</v>
      </c>
      <c r="G312" s="242"/>
      <c r="H312" s="245">
        <v>50.4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1" t="s">
        <v>192</v>
      </c>
      <c r="AU312" s="251" t="s">
        <v>83</v>
      </c>
      <c r="AV312" s="13" t="s">
        <v>83</v>
      </c>
      <c r="AW312" s="13" t="s">
        <v>31</v>
      </c>
      <c r="AX312" s="13" t="s">
        <v>69</v>
      </c>
      <c r="AY312" s="251" t="s">
        <v>119</v>
      </c>
    </row>
    <row r="313" spans="1:51" s="14" customFormat="1" ht="12">
      <c r="A313" s="14"/>
      <c r="B313" s="252"/>
      <c r="C313" s="253"/>
      <c r="D313" s="223" t="s">
        <v>192</v>
      </c>
      <c r="E313" s="254" t="s">
        <v>19</v>
      </c>
      <c r="F313" s="255" t="s">
        <v>199</v>
      </c>
      <c r="G313" s="253"/>
      <c r="H313" s="256">
        <v>170.4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2" t="s">
        <v>192</v>
      </c>
      <c r="AU313" s="262" t="s">
        <v>83</v>
      </c>
      <c r="AV313" s="14" t="s">
        <v>125</v>
      </c>
      <c r="AW313" s="14" t="s">
        <v>31</v>
      </c>
      <c r="AX313" s="14" t="s">
        <v>77</v>
      </c>
      <c r="AY313" s="262" t="s">
        <v>119</v>
      </c>
    </row>
    <row r="314" spans="1:65" s="2" customFormat="1" ht="44.25" customHeight="1">
      <c r="A314" s="39"/>
      <c r="B314" s="40"/>
      <c r="C314" s="210" t="s">
        <v>974</v>
      </c>
      <c r="D314" s="210" t="s">
        <v>120</v>
      </c>
      <c r="E314" s="211" t="s">
        <v>975</v>
      </c>
      <c r="F314" s="212" t="s">
        <v>976</v>
      </c>
      <c r="G314" s="213" t="s">
        <v>189</v>
      </c>
      <c r="H314" s="214">
        <v>10224</v>
      </c>
      <c r="I314" s="215"/>
      <c r="J314" s="216">
        <f>ROUND(I314*H314,2)</f>
        <v>0</v>
      </c>
      <c r="K314" s="212" t="s">
        <v>190</v>
      </c>
      <c r="L314" s="45"/>
      <c r="M314" s="217" t="s">
        <v>19</v>
      </c>
      <c r="N314" s="218" t="s">
        <v>40</v>
      </c>
      <c r="O314" s="85"/>
      <c r="P314" s="219">
        <f>O314*H314</f>
        <v>0</v>
      </c>
      <c r="Q314" s="219">
        <v>0</v>
      </c>
      <c r="R314" s="219">
        <f>Q314*H314</f>
        <v>0</v>
      </c>
      <c r="S314" s="219">
        <v>0</v>
      </c>
      <c r="T314" s="22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1" t="s">
        <v>125</v>
      </c>
      <c r="AT314" s="221" t="s">
        <v>120</v>
      </c>
      <c r="AU314" s="221" t="s">
        <v>83</v>
      </c>
      <c r="AY314" s="18" t="s">
        <v>119</v>
      </c>
      <c r="BE314" s="222">
        <f>IF(N314="základní",J314,0)</f>
        <v>0</v>
      </c>
      <c r="BF314" s="222">
        <f>IF(N314="snížená",J314,0)</f>
        <v>0</v>
      </c>
      <c r="BG314" s="222">
        <f>IF(N314="zákl. přenesená",J314,0)</f>
        <v>0</v>
      </c>
      <c r="BH314" s="222">
        <f>IF(N314="sníž. přenesená",J314,0)</f>
        <v>0</v>
      </c>
      <c r="BI314" s="222">
        <f>IF(N314="nulová",J314,0)</f>
        <v>0</v>
      </c>
      <c r="BJ314" s="18" t="s">
        <v>77</v>
      </c>
      <c r="BK314" s="222">
        <f>ROUND(I314*H314,2)</f>
        <v>0</v>
      </c>
      <c r="BL314" s="18" t="s">
        <v>125</v>
      </c>
      <c r="BM314" s="221" t="s">
        <v>977</v>
      </c>
    </row>
    <row r="315" spans="1:51" s="13" customFormat="1" ht="12">
      <c r="A315" s="13"/>
      <c r="B315" s="241"/>
      <c r="C315" s="242"/>
      <c r="D315" s="223" t="s">
        <v>192</v>
      </c>
      <c r="E315" s="243" t="s">
        <v>19</v>
      </c>
      <c r="F315" s="244" t="s">
        <v>978</v>
      </c>
      <c r="G315" s="242"/>
      <c r="H315" s="245">
        <v>10224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1" t="s">
        <v>192</v>
      </c>
      <c r="AU315" s="251" t="s">
        <v>83</v>
      </c>
      <c r="AV315" s="13" t="s">
        <v>83</v>
      </c>
      <c r="AW315" s="13" t="s">
        <v>31</v>
      </c>
      <c r="AX315" s="13" t="s">
        <v>77</v>
      </c>
      <c r="AY315" s="251" t="s">
        <v>119</v>
      </c>
    </row>
    <row r="316" spans="1:65" s="2" customFormat="1" ht="44.25" customHeight="1">
      <c r="A316" s="39"/>
      <c r="B316" s="40"/>
      <c r="C316" s="210" t="s">
        <v>979</v>
      </c>
      <c r="D316" s="210" t="s">
        <v>120</v>
      </c>
      <c r="E316" s="211" t="s">
        <v>980</v>
      </c>
      <c r="F316" s="212" t="s">
        <v>981</v>
      </c>
      <c r="G316" s="213" t="s">
        <v>189</v>
      </c>
      <c r="H316" s="214">
        <v>170.4</v>
      </c>
      <c r="I316" s="215"/>
      <c r="J316" s="216">
        <f>ROUND(I316*H316,2)</f>
        <v>0</v>
      </c>
      <c r="K316" s="212" t="s">
        <v>190</v>
      </c>
      <c r="L316" s="45"/>
      <c r="M316" s="217" t="s">
        <v>19</v>
      </c>
      <c r="N316" s="218" t="s">
        <v>40</v>
      </c>
      <c r="O316" s="85"/>
      <c r="P316" s="219">
        <f>O316*H316</f>
        <v>0</v>
      </c>
      <c r="Q316" s="219">
        <v>0</v>
      </c>
      <c r="R316" s="219">
        <f>Q316*H316</f>
        <v>0</v>
      </c>
      <c r="S316" s="219">
        <v>0</v>
      </c>
      <c r="T316" s="22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1" t="s">
        <v>125</v>
      </c>
      <c r="AT316" s="221" t="s">
        <v>120</v>
      </c>
      <c r="AU316" s="221" t="s">
        <v>83</v>
      </c>
      <c r="AY316" s="18" t="s">
        <v>119</v>
      </c>
      <c r="BE316" s="222">
        <f>IF(N316="základní",J316,0)</f>
        <v>0</v>
      </c>
      <c r="BF316" s="222">
        <f>IF(N316="snížená",J316,0)</f>
        <v>0</v>
      </c>
      <c r="BG316" s="222">
        <f>IF(N316="zákl. přenesená",J316,0)</f>
        <v>0</v>
      </c>
      <c r="BH316" s="222">
        <f>IF(N316="sníž. přenesená",J316,0)</f>
        <v>0</v>
      </c>
      <c r="BI316" s="222">
        <f>IF(N316="nulová",J316,0)</f>
        <v>0</v>
      </c>
      <c r="BJ316" s="18" t="s">
        <v>77</v>
      </c>
      <c r="BK316" s="222">
        <f>ROUND(I316*H316,2)</f>
        <v>0</v>
      </c>
      <c r="BL316" s="18" t="s">
        <v>125</v>
      </c>
      <c r="BM316" s="221" t="s">
        <v>982</v>
      </c>
    </row>
    <row r="317" spans="1:51" s="13" customFormat="1" ht="12">
      <c r="A317" s="13"/>
      <c r="B317" s="241"/>
      <c r="C317" s="242"/>
      <c r="D317" s="223" t="s">
        <v>192</v>
      </c>
      <c r="E317" s="243" t="s">
        <v>19</v>
      </c>
      <c r="F317" s="244" t="s">
        <v>972</v>
      </c>
      <c r="G317" s="242"/>
      <c r="H317" s="245">
        <v>120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1" t="s">
        <v>192</v>
      </c>
      <c r="AU317" s="251" t="s">
        <v>83</v>
      </c>
      <c r="AV317" s="13" t="s">
        <v>83</v>
      </c>
      <c r="AW317" s="13" t="s">
        <v>31</v>
      </c>
      <c r="AX317" s="13" t="s">
        <v>69</v>
      </c>
      <c r="AY317" s="251" t="s">
        <v>119</v>
      </c>
    </row>
    <row r="318" spans="1:51" s="13" customFormat="1" ht="12">
      <c r="A318" s="13"/>
      <c r="B318" s="241"/>
      <c r="C318" s="242"/>
      <c r="D318" s="223" t="s">
        <v>192</v>
      </c>
      <c r="E318" s="243" t="s">
        <v>19</v>
      </c>
      <c r="F318" s="244" t="s">
        <v>973</v>
      </c>
      <c r="G318" s="242"/>
      <c r="H318" s="245">
        <v>50.4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1" t="s">
        <v>192</v>
      </c>
      <c r="AU318" s="251" t="s">
        <v>83</v>
      </c>
      <c r="AV318" s="13" t="s">
        <v>83</v>
      </c>
      <c r="AW318" s="13" t="s">
        <v>31</v>
      </c>
      <c r="AX318" s="13" t="s">
        <v>69</v>
      </c>
      <c r="AY318" s="251" t="s">
        <v>119</v>
      </c>
    </row>
    <row r="319" spans="1:51" s="14" customFormat="1" ht="12">
      <c r="A319" s="14"/>
      <c r="B319" s="252"/>
      <c r="C319" s="253"/>
      <c r="D319" s="223" t="s">
        <v>192</v>
      </c>
      <c r="E319" s="254" t="s">
        <v>19</v>
      </c>
      <c r="F319" s="255" t="s">
        <v>199</v>
      </c>
      <c r="G319" s="253"/>
      <c r="H319" s="256">
        <v>170.4</v>
      </c>
      <c r="I319" s="257"/>
      <c r="J319" s="253"/>
      <c r="K319" s="253"/>
      <c r="L319" s="258"/>
      <c r="M319" s="259"/>
      <c r="N319" s="260"/>
      <c r="O319" s="260"/>
      <c r="P319" s="260"/>
      <c r="Q319" s="260"/>
      <c r="R319" s="260"/>
      <c r="S319" s="260"/>
      <c r="T319" s="26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2" t="s">
        <v>192</v>
      </c>
      <c r="AU319" s="262" t="s">
        <v>83</v>
      </c>
      <c r="AV319" s="14" t="s">
        <v>125</v>
      </c>
      <c r="AW319" s="14" t="s">
        <v>31</v>
      </c>
      <c r="AX319" s="14" t="s">
        <v>77</v>
      </c>
      <c r="AY319" s="262" t="s">
        <v>119</v>
      </c>
    </row>
    <row r="320" spans="1:65" s="2" customFormat="1" ht="21.75" customHeight="1">
      <c r="A320" s="39"/>
      <c r="B320" s="40"/>
      <c r="C320" s="210" t="s">
        <v>983</v>
      </c>
      <c r="D320" s="210" t="s">
        <v>120</v>
      </c>
      <c r="E320" s="211" t="s">
        <v>984</v>
      </c>
      <c r="F320" s="212" t="s">
        <v>985</v>
      </c>
      <c r="G320" s="213" t="s">
        <v>218</v>
      </c>
      <c r="H320" s="214">
        <v>423.808</v>
      </c>
      <c r="I320" s="215"/>
      <c r="J320" s="216">
        <f>ROUND(I320*H320,2)</f>
        <v>0</v>
      </c>
      <c r="K320" s="212" t="s">
        <v>190</v>
      </c>
      <c r="L320" s="45"/>
      <c r="M320" s="217" t="s">
        <v>19</v>
      </c>
      <c r="N320" s="218" t="s">
        <v>40</v>
      </c>
      <c r="O320" s="85"/>
      <c r="P320" s="219">
        <f>O320*H320</f>
        <v>0</v>
      </c>
      <c r="Q320" s="219">
        <v>0.00088</v>
      </c>
      <c r="R320" s="219">
        <f>Q320*H320</f>
        <v>0.37295104</v>
      </c>
      <c r="S320" s="219">
        <v>0</v>
      </c>
      <c r="T320" s="22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1" t="s">
        <v>125</v>
      </c>
      <c r="AT320" s="221" t="s">
        <v>120</v>
      </c>
      <c r="AU320" s="221" t="s">
        <v>83</v>
      </c>
      <c r="AY320" s="18" t="s">
        <v>119</v>
      </c>
      <c r="BE320" s="222">
        <f>IF(N320="základní",J320,0)</f>
        <v>0</v>
      </c>
      <c r="BF320" s="222">
        <f>IF(N320="snížená",J320,0)</f>
        <v>0</v>
      </c>
      <c r="BG320" s="222">
        <f>IF(N320="zákl. přenesená",J320,0)</f>
        <v>0</v>
      </c>
      <c r="BH320" s="222">
        <f>IF(N320="sníž. přenesená",J320,0)</f>
        <v>0</v>
      </c>
      <c r="BI320" s="222">
        <f>IF(N320="nulová",J320,0)</f>
        <v>0</v>
      </c>
      <c r="BJ320" s="18" t="s">
        <v>77</v>
      </c>
      <c r="BK320" s="222">
        <f>ROUND(I320*H320,2)</f>
        <v>0</v>
      </c>
      <c r="BL320" s="18" t="s">
        <v>125</v>
      </c>
      <c r="BM320" s="221" t="s">
        <v>986</v>
      </c>
    </row>
    <row r="321" spans="1:51" s="13" customFormat="1" ht="12">
      <c r="A321" s="13"/>
      <c r="B321" s="241"/>
      <c r="C321" s="242"/>
      <c r="D321" s="223" t="s">
        <v>192</v>
      </c>
      <c r="E321" s="243" t="s">
        <v>19</v>
      </c>
      <c r="F321" s="244" t="s">
        <v>987</v>
      </c>
      <c r="G321" s="242"/>
      <c r="H321" s="245">
        <v>423.808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1" t="s">
        <v>192</v>
      </c>
      <c r="AU321" s="251" t="s">
        <v>83</v>
      </c>
      <c r="AV321" s="13" t="s">
        <v>83</v>
      </c>
      <c r="AW321" s="13" t="s">
        <v>31</v>
      </c>
      <c r="AX321" s="13" t="s">
        <v>77</v>
      </c>
      <c r="AY321" s="251" t="s">
        <v>119</v>
      </c>
    </row>
    <row r="322" spans="1:65" s="2" customFormat="1" ht="21.75" customHeight="1">
      <c r="A322" s="39"/>
      <c r="B322" s="40"/>
      <c r="C322" s="210" t="s">
        <v>988</v>
      </c>
      <c r="D322" s="210" t="s">
        <v>120</v>
      </c>
      <c r="E322" s="211" t="s">
        <v>989</v>
      </c>
      <c r="F322" s="212" t="s">
        <v>990</v>
      </c>
      <c r="G322" s="213" t="s">
        <v>218</v>
      </c>
      <c r="H322" s="214">
        <v>423.808</v>
      </c>
      <c r="I322" s="215"/>
      <c r="J322" s="216">
        <f>ROUND(I322*H322,2)</f>
        <v>0</v>
      </c>
      <c r="K322" s="212" t="s">
        <v>190</v>
      </c>
      <c r="L322" s="45"/>
      <c r="M322" s="217" t="s">
        <v>19</v>
      </c>
      <c r="N322" s="218" t="s">
        <v>40</v>
      </c>
      <c r="O322" s="85"/>
      <c r="P322" s="219">
        <f>O322*H322</f>
        <v>0</v>
      </c>
      <c r="Q322" s="219">
        <v>0</v>
      </c>
      <c r="R322" s="219">
        <f>Q322*H322</f>
        <v>0</v>
      </c>
      <c r="S322" s="219">
        <v>0</v>
      </c>
      <c r="T322" s="22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1" t="s">
        <v>125</v>
      </c>
      <c r="AT322" s="221" t="s">
        <v>120</v>
      </c>
      <c r="AU322" s="221" t="s">
        <v>83</v>
      </c>
      <c r="AY322" s="18" t="s">
        <v>119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8" t="s">
        <v>77</v>
      </c>
      <c r="BK322" s="222">
        <f>ROUND(I322*H322,2)</f>
        <v>0</v>
      </c>
      <c r="BL322" s="18" t="s">
        <v>125</v>
      </c>
      <c r="BM322" s="221" t="s">
        <v>991</v>
      </c>
    </row>
    <row r="323" spans="1:65" s="2" customFormat="1" ht="21.75" customHeight="1">
      <c r="A323" s="39"/>
      <c r="B323" s="40"/>
      <c r="C323" s="210" t="s">
        <v>992</v>
      </c>
      <c r="D323" s="210" t="s">
        <v>120</v>
      </c>
      <c r="E323" s="211" t="s">
        <v>993</v>
      </c>
      <c r="F323" s="212" t="s">
        <v>994</v>
      </c>
      <c r="G323" s="213" t="s">
        <v>218</v>
      </c>
      <c r="H323" s="214">
        <v>423.808</v>
      </c>
      <c r="I323" s="215"/>
      <c r="J323" s="216">
        <f>ROUND(I323*H323,2)</f>
        <v>0</v>
      </c>
      <c r="K323" s="212" t="s">
        <v>190</v>
      </c>
      <c r="L323" s="45"/>
      <c r="M323" s="217" t="s">
        <v>19</v>
      </c>
      <c r="N323" s="218" t="s">
        <v>40</v>
      </c>
      <c r="O323" s="85"/>
      <c r="P323" s="219">
        <f>O323*H323</f>
        <v>0</v>
      </c>
      <c r="Q323" s="219">
        <v>0</v>
      </c>
      <c r="R323" s="219">
        <f>Q323*H323</f>
        <v>0</v>
      </c>
      <c r="S323" s="219">
        <v>0</v>
      </c>
      <c r="T323" s="22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1" t="s">
        <v>125</v>
      </c>
      <c r="AT323" s="221" t="s">
        <v>120</v>
      </c>
      <c r="AU323" s="221" t="s">
        <v>83</v>
      </c>
      <c r="AY323" s="18" t="s">
        <v>119</v>
      </c>
      <c r="BE323" s="222">
        <f>IF(N323="základní",J323,0)</f>
        <v>0</v>
      </c>
      <c r="BF323" s="222">
        <f>IF(N323="snížená",J323,0)</f>
        <v>0</v>
      </c>
      <c r="BG323" s="222">
        <f>IF(N323="zákl. přenesená",J323,0)</f>
        <v>0</v>
      </c>
      <c r="BH323" s="222">
        <f>IF(N323="sníž. přenesená",J323,0)</f>
        <v>0</v>
      </c>
      <c r="BI323" s="222">
        <f>IF(N323="nulová",J323,0)</f>
        <v>0</v>
      </c>
      <c r="BJ323" s="18" t="s">
        <v>77</v>
      </c>
      <c r="BK323" s="222">
        <f>ROUND(I323*H323,2)</f>
        <v>0</v>
      </c>
      <c r="BL323" s="18" t="s">
        <v>125</v>
      </c>
      <c r="BM323" s="221" t="s">
        <v>995</v>
      </c>
    </row>
    <row r="324" spans="1:63" s="11" customFormat="1" ht="22.8" customHeight="1">
      <c r="A324" s="11"/>
      <c r="B324" s="196"/>
      <c r="C324" s="197"/>
      <c r="D324" s="198" t="s">
        <v>68</v>
      </c>
      <c r="E324" s="239" t="s">
        <v>288</v>
      </c>
      <c r="F324" s="239" t="s">
        <v>289</v>
      </c>
      <c r="G324" s="197"/>
      <c r="H324" s="197"/>
      <c r="I324" s="200"/>
      <c r="J324" s="240">
        <f>BK324</f>
        <v>0</v>
      </c>
      <c r="K324" s="197"/>
      <c r="L324" s="202"/>
      <c r="M324" s="203"/>
      <c r="N324" s="204"/>
      <c r="O324" s="204"/>
      <c r="P324" s="205">
        <f>SUM(P325:P327)</f>
        <v>0</v>
      </c>
      <c r="Q324" s="204"/>
      <c r="R324" s="205">
        <f>SUM(R325:R327)</f>
        <v>0</v>
      </c>
      <c r="S324" s="204"/>
      <c r="T324" s="206">
        <f>SUM(T325:T327)</f>
        <v>0</v>
      </c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R324" s="207" t="s">
        <v>77</v>
      </c>
      <c r="AT324" s="208" t="s">
        <v>68</v>
      </c>
      <c r="AU324" s="208" t="s">
        <v>77</v>
      </c>
      <c r="AY324" s="207" t="s">
        <v>119</v>
      </c>
      <c r="BK324" s="209">
        <f>SUM(BK325:BK327)</f>
        <v>0</v>
      </c>
    </row>
    <row r="325" spans="1:65" s="2" customFormat="1" ht="33" customHeight="1">
      <c r="A325" s="39"/>
      <c r="B325" s="40"/>
      <c r="C325" s="210" t="s">
        <v>996</v>
      </c>
      <c r="D325" s="210" t="s">
        <v>120</v>
      </c>
      <c r="E325" s="211" t="s">
        <v>997</v>
      </c>
      <c r="F325" s="212" t="s">
        <v>998</v>
      </c>
      <c r="G325" s="213" t="s">
        <v>237</v>
      </c>
      <c r="H325" s="214">
        <v>83.941</v>
      </c>
      <c r="I325" s="215"/>
      <c r="J325" s="216">
        <f>ROUND(I325*H325,2)</f>
        <v>0</v>
      </c>
      <c r="K325" s="212" t="s">
        <v>190</v>
      </c>
      <c r="L325" s="45"/>
      <c r="M325" s="217" t="s">
        <v>19</v>
      </c>
      <c r="N325" s="218" t="s">
        <v>40</v>
      </c>
      <c r="O325" s="85"/>
      <c r="P325" s="219">
        <f>O325*H325</f>
        <v>0</v>
      </c>
      <c r="Q325" s="219">
        <v>0</v>
      </c>
      <c r="R325" s="219">
        <f>Q325*H325</f>
        <v>0</v>
      </c>
      <c r="S325" s="219">
        <v>0</v>
      </c>
      <c r="T325" s="22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1" t="s">
        <v>125</v>
      </c>
      <c r="AT325" s="221" t="s">
        <v>120</v>
      </c>
      <c r="AU325" s="221" t="s">
        <v>83</v>
      </c>
      <c r="AY325" s="18" t="s">
        <v>119</v>
      </c>
      <c r="BE325" s="222">
        <f>IF(N325="základní",J325,0)</f>
        <v>0</v>
      </c>
      <c r="BF325" s="222">
        <f>IF(N325="snížená",J325,0)</f>
        <v>0</v>
      </c>
      <c r="BG325" s="222">
        <f>IF(N325="zákl. přenesená",J325,0)</f>
        <v>0</v>
      </c>
      <c r="BH325" s="222">
        <f>IF(N325="sníž. přenesená",J325,0)</f>
        <v>0</v>
      </c>
      <c r="BI325" s="222">
        <f>IF(N325="nulová",J325,0)</f>
        <v>0</v>
      </c>
      <c r="BJ325" s="18" t="s">
        <v>77</v>
      </c>
      <c r="BK325" s="222">
        <f>ROUND(I325*H325,2)</f>
        <v>0</v>
      </c>
      <c r="BL325" s="18" t="s">
        <v>125</v>
      </c>
      <c r="BM325" s="221" t="s">
        <v>999</v>
      </c>
    </row>
    <row r="326" spans="1:65" s="2" customFormat="1" ht="33" customHeight="1">
      <c r="A326" s="39"/>
      <c r="B326" s="40"/>
      <c r="C326" s="210" t="s">
        <v>1000</v>
      </c>
      <c r="D326" s="210" t="s">
        <v>120</v>
      </c>
      <c r="E326" s="211" t="s">
        <v>1001</v>
      </c>
      <c r="F326" s="212" t="s">
        <v>1002</v>
      </c>
      <c r="G326" s="213" t="s">
        <v>237</v>
      </c>
      <c r="H326" s="214">
        <v>1594.879</v>
      </c>
      <c r="I326" s="215"/>
      <c r="J326" s="216">
        <f>ROUND(I326*H326,2)</f>
        <v>0</v>
      </c>
      <c r="K326" s="212" t="s">
        <v>190</v>
      </c>
      <c r="L326" s="45"/>
      <c r="M326" s="217" t="s">
        <v>19</v>
      </c>
      <c r="N326" s="218" t="s">
        <v>40</v>
      </c>
      <c r="O326" s="85"/>
      <c r="P326" s="219">
        <f>O326*H326</f>
        <v>0</v>
      </c>
      <c r="Q326" s="219">
        <v>0</v>
      </c>
      <c r="R326" s="219">
        <f>Q326*H326</f>
        <v>0</v>
      </c>
      <c r="S326" s="219">
        <v>0</v>
      </c>
      <c r="T326" s="22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1" t="s">
        <v>125</v>
      </c>
      <c r="AT326" s="221" t="s">
        <v>120</v>
      </c>
      <c r="AU326" s="221" t="s">
        <v>83</v>
      </c>
      <c r="AY326" s="18" t="s">
        <v>119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8" t="s">
        <v>77</v>
      </c>
      <c r="BK326" s="222">
        <f>ROUND(I326*H326,2)</f>
        <v>0</v>
      </c>
      <c r="BL326" s="18" t="s">
        <v>125</v>
      </c>
      <c r="BM326" s="221" t="s">
        <v>1003</v>
      </c>
    </row>
    <row r="327" spans="1:51" s="13" customFormat="1" ht="12">
      <c r="A327" s="13"/>
      <c r="B327" s="241"/>
      <c r="C327" s="242"/>
      <c r="D327" s="223" t="s">
        <v>192</v>
      </c>
      <c r="E327" s="242"/>
      <c r="F327" s="244" t="s">
        <v>1004</v>
      </c>
      <c r="G327" s="242"/>
      <c r="H327" s="245">
        <v>1594.879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1" t="s">
        <v>192</v>
      </c>
      <c r="AU327" s="251" t="s">
        <v>83</v>
      </c>
      <c r="AV327" s="13" t="s">
        <v>83</v>
      </c>
      <c r="AW327" s="13" t="s">
        <v>4</v>
      </c>
      <c r="AX327" s="13" t="s">
        <v>77</v>
      </c>
      <c r="AY327" s="251" t="s">
        <v>119</v>
      </c>
    </row>
    <row r="328" spans="1:63" s="11" customFormat="1" ht="22.8" customHeight="1">
      <c r="A328" s="11"/>
      <c r="B328" s="196"/>
      <c r="C328" s="197"/>
      <c r="D328" s="198" t="s">
        <v>68</v>
      </c>
      <c r="E328" s="239" t="s">
        <v>311</v>
      </c>
      <c r="F328" s="239" t="s">
        <v>312</v>
      </c>
      <c r="G328" s="197"/>
      <c r="H328" s="197"/>
      <c r="I328" s="200"/>
      <c r="J328" s="240">
        <f>BK328</f>
        <v>0</v>
      </c>
      <c r="K328" s="197"/>
      <c r="L328" s="202"/>
      <c r="M328" s="203"/>
      <c r="N328" s="204"/>
      <c r="O328" s="204"/>
      <c r="P328" s="205">
        <f>SUM(P329:P332)</f>
        <v>0</v>
      </c>
      <c r="Q328" s="204"/>
      <c r="R328" s="205">
        <f>SUM(R329:R332)</f>
        <v>0</v>
      </c>
      <c r="S328" s="204"/>
      <c r="T328" s="206">
        <f>SUM(T329:T332)</f>
        <v>0</v>
      </c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R328" s="207" t="s">
        <v>77</v>
      </c>
      <c r="AT328" s="208" t="s">
        <v>68</v>
      </c>
      <c r="AU328" s="208" t="s">
        <v>77</v>
      </c>
      <c r="AY328" s="207" t="s">
        <v>119</v>
      </c>
      <c r="BK328" s="209">
        <f>SUM(BK329:BK332)</f>
        <v>0</v>
      </c>
    </row>
    <row r="329" spans="1:65" s="2" customFormat="1" ht="33" customHeight="1">
      <c r="A329" s="39"/>
      <c r="B329" s="40"/>
      <c r="C329" s="210" t="s">
        <v>1005</v>
      </c>
      <c r="D329" s="210" t="s">
        <v>120</v>
      </c>
      <c r="E329" s="211" t="s">
        <v>1006</v>
      </c>
      <c r="F329" s="212" t="s">
        <v>1007</v>
      </c>
      <c r="G329" s="213" t="s">
        <v>237</v>
      </c>
      <c r="H329" s="214">
        <v>2434.772</v>
      </c>
      <c r="I329" s="215"/>
      <c r="J329" s="216">
        <f>ROUND(I329*H329,2)</f>
        <v>0</v>
      </c>
      <c r="K329" s="212" t="s">
        <v>190</v>
      </c>
      <c r="L329" s="45"/>
      <c r="M329" s="217" t="s">
        <v>19</v>
      </c>
      <c r="N329" s="218" t="s">
        <v>40</v>
      </c>
      <c r="O329" s="85"/>
      <c r="P329" s="219">
        <f>O329*H329</f>
        <v>0</v>
      </c>
      <c r="Q329" s="219">
        <v>0</v>
      </c>
      <c r="R329" s="219">
        <f>Q329*H329</f>
        <v>0</v>
      </c>
      <c r="S329" s="219">
        <v>0</v>
      </c>
      <c r="T329" s="22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1" t="s">
        <v>125</v>
      </c>
      <c r="AT329" s="221" t="s">
        <v>120</v>
      </c>
      <c r="AU329" s="221" t="s">
        <v>83</v>
      </c>
      <c r="AY329" s="18" t="s">
        <v>119</v>
      </c>
      <c r="BE329" s="222">
        <f>IF(N329="základní",J329,0)</f>
        <v>0</v>
      </c>
      <c r="BF329" s="222">
        <f>IF(N329="snížená",J329,0)</f>
        <v>0</v>
      </c>
      <c r="BG329" s="222">
        <f>IF(N329="zákl. přenesená",J329,0)</f>
        <v>0</v>
      </c>
      <c r="BH329" s="222">
        <f>IF(N329="sníž. přenesená",J329,0)</f>
        <v>0</v>
      </c>
      <c r="BI329" s="222">
        <f>IF(N329="nulová",J329,0)</f>
        <v>0</v>
      </c>
      <c r="BJ329" s="18" t="s">
        <v>77</v>
      </c>
      <c r="BK329" s="222">
        <f>ROUND(I329*H329,2)</f>
        <v>0</v>
      </c>
      <c r="BL329" s="18" t="s">
        <v>125</v>
      </c>
      <c r="BM329" s="221" t="s">
        <v>1008</v>
      </c>
    </row>
    <row r="330" spans="1:65" s="2" customFormat="1" ht="44.25" customHeight="1">
      <c r="A330" s="39"/>
      <c r="B330" s="40"/>
      <c r="C330" s="210" t="s">
        <v>1009</v>
      </c>
      <c r="D330" s="210" t="s">
        <v>120</v>
      </c>
      <c r="E330" s="211" t="s">
        <v>1010</v>
      </c>
      <c r="F330" s="212" t="s">
        <v>1011</v>
      </c>
      <c r="G330" s="213" t="s">
        <v>237</v>
      </c>
      <c r="H330" s="214">
        <v>2434.772</v>
      </c>
      <c r="I330" s="215"/>
      <c r="J330" s="216">
        <f>ROUND(I330*H330,2)</f>
        <v>0</v>
      </c>
      <c r="K330" s="212" t="s">
        <v>190</v>
      </c>
      <c r="L330" s="45"/>
      <c r="M330" s="217" t="s">
        <v>19</v>
      </c>
      <c r="N330" s="218" t="s">
        <v>40</v>
      </c>
      <c r="O330" s="85"/>
      <c r="P330" s="219">
        <f>O330*H330</f>
        <v>0</v>
      </c>
      <c r="Q330" s="219">
        <v>0</v>
      </c>
      <c r="R330" s="219">
        <f>Q330*H330</f>
        <v>0</v>
      </c>
      <c r="S330" s="219">
        <v>0</v>
      </c>
      <c r="T330" s="22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1" t="s">
        <v>125</v>
      </c>
      <c r="AT330" s="221" t="s">
        <v>120</v>
      </c>
      <c r="AU330" s="221" t="s">
        <v>83</v>
      </c>
      <c r="AY330" s="18" t="s">
        <v>119</v>
      </c>
      <c r="BE330" s="222">
        <f>IF(N330="základní",J330,0)</f>
        <v>0</v>
      </c>
      <c r="BF330" s="222">
        <f>IF(N330="snížená",J330,0)</f>
        <v>0</v>
      </c>
      <c r="BG330" s="222">
        <f>IF(N330="zákl. přenesená",J330,0)</f>
        <v>0</v>
      </c>
      <c r="BH330" s="222">
        <f>IF(N330="sníž. přenesená",J330,0)</f>
        <v>0</v>
      </c>
      <c r="BI330" s="222">
        <f>IF(N330="nulová",J330,0)</f>
        <v>0</v>
      </c>
      <c r="BJ330" s="18" t="s">
        <v>77</v>
      </c>
      <c r="BK330" s="222">
        <f>ROUND(I330*H330,2)</f>
        <v>0</v>
      </c>
      <c r="BL330" s="18" t="s">
        <v>125</v>
      </c>
      <c r="BM330" s="221" t="s">
        <v>1012</v>
      </c>
    </row>
    <row r="331" spans="1:65" s="2" customFormat="1" ht="55.5" customHeight="1">
      <c r="A331" s="39"/>
      <c r="B331" s="40"/>
      <c r="C331" s="210" t="s">
        <v>1013</v>
      </c>
      <c r="D331" s="210" t="s">
        <v>120</v>
      </c>
      <c r="E331" s="211" t="s">
        <v>1014</v>
      </c>
      <c r="F331" s="212" t="s">
        <v>1015</v>
      </c>
      <c r="G331" s="213" t="s">
        <v>237</v>
      </c>
      <c r="H331" s="214">
        <v>4869.544</v>
      </c>
      <c r="I331" s="215"/>
      <c r="J331" s="216">
        <f>ROUND(I331*H331,2)</f>
        <v>0</v>
      </c>
      <c r="K331" s="212" t="s">
        <v>190</v>
      </c>
      <c r="L331" s="45"/>
      <c r="M331" s="217" t="s">
        <v>19</v>
      </c>
      <c r="N331" s="218" t="s">
        <v>40</v>
      </c>
      <c r="O331" s="85"/>
      <c r="P331" s="219">
        <f>O331*H331</f>
        <v>0</v>
      </c>
      <c r="Q331" s="219">
        <v>0</v>
      </c>
      <c r="R331" s="219">
        <f>Q331*H331</f>
        <v>0</v>
      </c>
      <c r="S331" s="219">
        <v>0</v>
      </c>
      <c r="T331" s="22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1" t="s">
        <v>125</v>
      </c>
      <c r="AT331" s="221" t="s">
        <v>120</v>
      </c>
      <c r="AU331" s="221" t="s">
        <v>83</v>
      </c>
      <c r="AY331" s="18" t="s">
        <v>119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8" t="s">
        <v>77</v>
      </c>
      <c r="BK331" s="222">
        <f>ROUND(I331*H331,2)</f>
        <v>0</v>
      </c>
      <c r="BL331" s="18" t="s">
        <v>125</v>
      </c>
      <c r="BM331" s="221" t="s">
        <v>1016</v>
      </c>
    </row>
    <row r="332" spans="1:51" s="13" customFormat="1" ht="12">
      <c r="A332" s="13"/>
      <c r="B332" s="241"/>
      <c r="C332" s="242"/>
      <c r="D332" s="223" t="s">
        <v>192</v>
      </c>
      <c r="E332" s="242"/>
      <c r="F332" s="244" t="s">
        <v>1017</v>
      </c>
      <c r="G332" s="242"/>
      <c r="H332" s="245">
        <v>4869.544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1" t="s">
        <v>192</v>
      </c>
      <c r="AU332" s="251" t="s">
        <v>83</v>
      </c>
      <c r="AV332" s="13" t="s">
        <v>83</v>
      </c>
      <c r="AW332" s="13" t="s">
        <v>4</v>
      </c>
      <c r="AX332" s="13" t="s">
        <v>77</v>
      </c>
      <c r="AY332" s="251" t="s">
        <v>119</v>
      </c>
    </row>
    <row r="333" spans="1:63" s="11" customFormat="1" ht="25.9" customHeight="1">
      <c r="A333" s="11"/>
      <c r="B333" s="196"/>
      <c r="C333" s="197"/>
      <c r="D333" s="198" t="s">
        <v>68</v>
      </c>
      <c r="E333" s="199" t="s">
        <v>1018</v>
      </c>
      <c r="F333" s="199" t="s">
        <v>1019</v>
      </c>
      <c r="G333" s="197"/>
      <c r="H333" s="197"/>
      <c r="I333" s="200"/>
      <c r="J333" s="201">
        <f>BK333</f>
        <v>0</v>
      </c>
      <c r="K333" s="197"/>
      <c r="L333" s="202"/>
      <c r="M333" s="203"/>
      <c r="N333" s="204"/>
      <c r="O333" s="204"/>
      <c r="P333" s="205">
        <f>P334</f>
        <v>0</v>
      </c>
      <c r="Q333" s="204"/>
      <c r="R333" s="205">
        <f>R334</f>
        <v>0.378</v>
      </c>
      <c r="S333" s="204"/>
      <c r="T333" s="206">
        <f>T334</f>
        <v>0</v>
      </c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R333" s="207" t="s">
        <v>83</v>
      </c>
      <c r="AT333" s="208" t="s">
        <v>68</v>
      </c>
      <c r="AU333" s="208" t="s">
        <v>69</v>
      </c>
      <c r="AY333" s="207" t="s">
        <v>119</v>
      </c>
      <c r="BK333" s="209">
        <f>BK334</f>
        <v>0</v>
      </c>
    </row>
    <row r="334" spans="1:63" s="11" customFormat="1" ht="22.8" customHeight="1">
      <c r="A334" s="11"/>
      <c r="B334" s="196"/>
      <c r="C334" s="197"/>
      <c r="D334" s="198" t="s">
        <v>68</v>
      </c>
      <c r="E334" s="239" t="s">
        <v>1020</v>
      </c>
      <c r="F334" s="239" t="s">
        <v>1021</v>
      </c>
      <c r="G334" s="197"/>
      <c r="H334" s="197"/>
      <c r="I334" s="200"/>
      <c r="J334" s="240">
        <f>BK334</f>
        <v>0</v>
      </c>
      <c r="K334" s="197"/>
      <c r="L334" s="202"/>
      <c r="M334" s="203"/>
      <c r="N334" s="204"/>
      <c r="O334" s="204"/>
      <c r="P334" s="205">
        <f>SUM(P335:P363)</f>
        <v>0</v>
      </c>
      <c r="Q334" s="204"/>
      <c r="R334" s="205">
        <f>SUM(R335:R363)</f>
        <v>0.378</v>
      </c>
      <c r="S334" s="204"/>
      <c r="T334" s="206">
        <f>SUM(T335:T363)</f>
        <v>0</v>
      </c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R334" s="207" t="s">
        <v>83</v>
      </c>
      <c r="AT334" s="208" t="s">
        <v>68</v>
      </c>
      <c r="AU334" s="208" t="s">
        <v>77</v>
      </c>
      <c r="AY334" s="207" t="s">
        <v>119</v>
      </c>
      <c r="BK334" s="209">
        <f>SUM(BK335:BK363)</f>
        <v>0</v>
      </c>
    </row>
    <row r="335" spans="1:65" s="2" customFormat="1" ht="33" customHeight="1">
      <c r="A335" s="39"/>
      <c r="B335" s="40"/>
      <c r="C335" s="210" t="s">
        <v>1022</v>
      </c>
      <c r="D335" s="210" t="s">
        <v>120</v>
      </c>
      <c r="E335" s="211" t="s">
        <v>1023</v>
      </c>
      <c r="F335" s="212" t="s">
        <v>1024</v>
      </c>
      <c r="G335" s="213" t="s">
        <v>189</v>
      </c>
      <c r="H335" s="214">
        <v>28.6</v>
      </c>
      <c r="I335" s="215"/>
      <c r="J335" s="216">
        <f>ROUND(I335*H335,2)</f>
        <v>0</v>
      </c>
      <c r="K335" s="212" t="s">
        <v>190</v>
      </c>
      <c r="L335" s="45"/>
      <c r="M335" s="217" t="s">
        <v>19</v>
      </c>
      <c r="N335" s="218" t="s">
        <v>40</v>
      </c>
      <c r="O335" s="85"/>
      <c r="P335" s="219">
        <f>O335*H335</f>
        <v>0</v>
      </c>
      <c r="Q335" s="219">
        <v>0</v>
      </c>
      <c r="R335" s="219">
        <f>Q335*H335</f>
        <v>0</v>
      </c>
      <c r="S335" s="219">
        <v>0</v>
      </c>
      <c r="T335" s="22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1" t="s">
        <v>254</v>
      </c>
      <c r="AT335" s="221" t="s">
        <v>120</v>
      </c>
      <c r="AU335" s="221" t="s">
        <v>83</v>
      </c>
      <c r="AY335" s="18" t="s">
        <v>119</v>
      </c>
      <c r="BE335" s="222">
        <f>IF(N335="základní",J335,0)</f>
        <v>0</v>
      </c>
      <c r="BF335" s="222">
        <f>IF(N335="snížená",J335,0)</f>
        <v>0</v>
      </c>
      <c r="BG335" s="222">
        <f>IF(N335="zákl. přenesená",J335,0)</f>
        <v>0</v>
      </c>
      <c r="BH335" s="222">
        <f>IF(N335="sníž. přenesená",J335,0)</f>
        <v>0</v>
      </c>
      <c r="BI335" s="222">
        <f>IF(N335="nulová",J335,0)</f>
        <v>0</v>
      </c>
      <c r="BJ335" s="18" t="s">
        <v>77</v>
      </c>
      <c r="BK335" s="222">
        <f>ROUND(I335*H335,2)</f>
        <v>0</v>
      </c>
      <c r="BL335" s="18" t="s">
        <v>254</v>
      </c>
      <c r="BM335" s="221" t="s">
        <v>1025</v>
      </c>
    </row>
    <row r="336" spans="1:51" s="13" customFormat="1" ht="12">
      <c r="A336" s="13"/>
      <c r="B336" s="241"/>
      <c r="C336" s="242"/>
      <c r="D336" s="223" t="s">
        <v>192</v>
      </c>
      <c r="E336" s="243" t="s">
        <v>19</v>
      </c>
      <c r="F336" s="244" t="s">
        <v>1026</v>
      </c>
      <c r="G336" s="242"/>
      <c r="H336" s="245">
        <v>28.6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1" t="s">
        <v>192</v>
      </c>
      <c r="AU336" s="251" t="s">
        <v>83</v>
      </c>
      <c r="AV336" s="13" t="s">
        <v>83</v>
      </c>
      <c r="AW336" s="13" t="s">
        <v>31</v>
      </c>
      <c r="AX336" s="13" t="s">
        <v>77</v>
      </c>
      <c r="AY336" s="251" t="s">
        <v>119</v>
      </c>
    </row>
    <row r="337" spans="1:65" s="2" customFormat="1" ht="16.5" customHeight="1">
      <c r="A337" s="39"/>
      <c r="B337" s="40"/>
      <c r="C337" s="266" t="s">
        <v>1027</v>
      </c>
      <c r="D337" s="266" t="s">
        <v>369</v>
      </c>
      <c r="E337" s="267" t="s">
        <v>1028</v>
      </c>
      <c r="F337" s="268" t="s">
        <v>1029</v>
      </c>
      <c r="G337" s="269" t="s">
        <v>237</v>
      </c>
      <c r="H337" s="270">
        <v>0.009</v>
      </c>
      <c r="I337" s="271"/>
      <c r="J337" s="272">
        <f>ROUND(I337*H337,2)</f>
        <v>0</v>
      </c>
      <c r="K337" s="268" t="s">
        <v>190</v>
      </c>
      <c r="L337" s="273"/>
      <c r="M337" s="274" t="s">
        <v>19</v>
      </c>
      <c r="N337" s="275" t="s">
        <v>40</v>
      </c>
      <c r="O337" s="85"/>
      <c r="P337" s="219">
        <f>O337*H337</f>
        <v>0</v>
      </c>
      <c r="Q337" s="219">
        <v>1</v>
      </c>
      <c r="R337" s="219">
        <f>Q337*H337</f>
        <v>0.009</v>
      </c>
      <c r="S337" s="219">
        <v>0</v>
      </c>
      <c r="T337" s="22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1" t="s">
        <v>695</v>
      </c>
      <c r="AT337" s="221" t="s">
        <v>369</v>
      </c>
      <c r="AU337" s="221" t="s">
        <v>83</v>
      </c>
      <c r="AY337" s="18" t="s">
        <v>119</v>
      </c>
      <c r="BE337" s="222">
        <f>IF(N337="základní",J337,0)</f>
        <v>0</v>
      </c>
      <c r="BF337" s="222">
        <f>IF(N337="snížená",J337,0)</f>
        <v>0</v>
      </c>
      <c r="BG337" s="222">
        <f>IF(N337="zákl. přenesená",J337,0)</f>
        <v>0</v>
      </c>
      <c r="BH337" s="222">
        <f>IF(N337="sníž. přenesená",J337,0)</f>
        <v>0</v>
      </c>
      <c r="BI337" s="222">
        <f>IF(N337="nulová",J337,0)</f>
        <v>0</v>
      </c>
      <c r="BJ337" s="18" t="s">
        <v>77</v>
      </c>
      <c r="BK337" s="222">
        <f>ROUND(I337*H337,2)</f>
        <v>0</v>
      </c>
      <c r="BL337" s="18" t="s">
        <v>254</v>
      </c>
      <c r="BM337" s="221" t="s">
        <v>1030</v>
      </c>
    </row>
    <row r="338" spans="1:51" s="13" customFormat="1" ht="12">
      <c r="A338" s="13"/>
      <c r="B338" s="241"/>
      <c r="C338" s="242"/>
      <c r="D338" s="223" t="s">
        <v>192</v>
      </c>
      <c r="E338" s="242"/>
      <c r="F338" s="244" t="s">
        <v>1031</v>
      </c>
      <c r="G338" s="242"/>
      <c r="H338" s="245">
        <v>0.009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1" t="s">
        <v>192</v>
      </c>
      <c r="AU338" s="251" t="s">
        <v>83</v>
      </c>
      <c r="AV338" s="13" t="s">
        <v>83</v>
      </c>
      <c r="AW338" s="13" t="s">
        <v>4</v>
      </c>
      <c r="AX338" s="13" t="s">
        <v>77</v>
      </c>
      <c r="AY338" s="251" t="s">
        <v>119</v>
      </c>
    </row>
    <row r="339" spans="1:65" s="2" customFormat="1" ht="33" customHeight="1">
      <c r="A339" s="39"/>
      <c r="B339" s="40"/>
      <c r="C339" s="210" t="s">
        <v>1032</v>
      </c>
      <c r="D339" s="210" t="s">
        <v>120</v>
      </c>
      <c r="E339" s="211" t="s">
        <v>1033</v>
      </c>
      <c r="F339" s="212" t="s">
        <v>1034</v>
      </c>
      <c r="G339" s="213" t="s">
        <v>189</v>
      </c>
      <c r="H339" s="214">
        <v>57.2</v>
      </c>
      <c r="I339" s="215"/>
      <c r="J339" s="216">
        <f>ROUND(I339*H339,2)</f>
        <v>0</v>
      </c>
      <c r="K339" s="212" t="s">
        <v>190</v>
      </c>
      <c r="L339" s="45"/>
      <c r="M339" s="217" t="s">
        <v>19</v>
      </c>
      <c r="N339" s="218" t="s">
        <v>40</v>
      </c>
      <c r="O339" s="85"/>
      <c r="P339" s="219">
        <f>O339*H339</f>
        <v>0</v>
      </c>
      <c r="Q339" s="219">
        <v>0</v>
      </c>
      <c r="R339" s="219">
        <f>Q339*H339</f>
        <v>0</v>
      </c>
      <c r="S339" s="219">
        <v>0</v>
      </c>
      <c r="T339" s="220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1" t="s">
        <v>254</v>
      </c>
      <c r="AT339" s="221" t="s">
        <v>120</v>
      </c>
      <c r="AU339" s="221" t="s">
        <v>83</v>
      </c>
      <c r="AY339" s="18" t="s">
        <v>119</v>
      </c>
      <c r="BE339" s="222">
        <f>IF(N339="základní",J339,0)</f>
        <v>0</v>
      </c>
      <c r="BF339" s="222">
        <f>IF(N339="snížená",J339,0)</f>
        <v>0</v>
      </c>
      <c r="BG339" s="222">
        <f>IF(N339="zákl. přenesená",J339,0)</f>
        <v>0</v>
      </c>
      <c r="BH339" s="222">
        <f>IF(N339="sníž. přenesená",J339,0)</f>
        <v>0</v>
      </c>
      <c r="BI339" s="222">
        <f>IF(N339="nulová",J339,0)</f>
        <v>0</v>
      </c>
      <c r="BJ339" s="18" t="s">
        <v>77</v>
      </c>
      <c r="BK339" s="222">
        <f>ROUND(I339*H339,2)</f>
        <v>0</v>
      </c>
      <c r="BL339" s="18" t="s">
        <v>254</v>
      </c>
      <c r="BM339" s="221" t="s">
        <v>1035</v>
      </c>
    </row>
    <row r="340" spans="1:51" s="13" customFormat="1" ht="12">
      <c r="A340" s="13"/>
      <c r="B340" s="241"/>
      <c r="C340" s="242"/>
      <c r="D340" s="223" t="s">
        <v>192</v>
      </c>
      <c r="E340" s="243" t="s">
        <v>19</v>
      </c>
      <c r="F340" s="244" t="s">
        <v>1036</v>
      </c>
      <c r="G340" s="242"/>
      <c r="H340" s="245">
        <v>57.2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1" t="s">
        <v>192</v>
      </c>
      <c r="AU340" s="251" t="s">
        <v>83</v>
      </c>
      <c r="AV340" s="13" t="s">
        <v>83</v>
      </c>
      <c r="AW340" s="13" t="s">
        <v>31</v>
      </c>
      <c r="AX340" s="13" t="s">
        <v>77</v>
      </c>
      <c r="AY340" s="251" t="s">
        <v>119</v>
      </c>
    </row>
    <row r="341" spans="1:65" s="2" customFormat="1" ht="16.5" customHeight="1">
      <c r="A341" s="39"/>
      <c r="B341" s="40"/>
      <c r="C341" s="266" t="s">
        <v>1037</v>
      </c>
      <c r="D341" s="266" t="s">
        <v>369</v>
      </c>
      <c r="E341" s="267" t="s">
        <v>1038</v>
      </c>
      <c r="F341" s="268" t="s">
        <v>1039</v>
      </c>
      <c r="G341" s="269" t="s">
        <v>237</v>
      </c>
      <c r="H341" s="270">
        <v>0.02</v>
      </c>
      <c r="I341" s="271"/>
      <c r="J341" s="272">
        <f>ROUND(I341*H341,2)</f>
        <v>0</v>
      </c>
      <c r="K341" s="268" t="s">
        <v>190</v>
      </c>
      <c r="L341" s="273"/>
      <c r="M341" s="274" t="s">
        <v>19</v>
      </c>
      <c r="N341" s="275" t="s">
        <v>40</v>
      </c>
      <c r="O341" s="85"/>
      <c r="P341" s="219">
        <f>O341*H341</f>
        <v>0</v>
      </c>
      <c r="Q341" s="219">
        <v>1</v>
      </c>
      <c r="R341" s="219">
        <f>Q341*H341</f>
        <v>0.02</v>
      </c>
      <c r="S341" s="219">
        <v>0</v>
      </c>
      <c r="T341" s="22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1" t="s">
        <v>695</v>
      </c>
      <c r="AT341" s="221" t="s">
        <v>369</v>
      </c>
      <c r="AU341" s="221" t="s">
        <v>83</v>
      </c>
      <c r="AY341" s="18" t="s">
        <v>119</v>
      </c>
      <c r="BE341" s="222">
        <f>IF(N341="základní",J341,0)</f>
        <v>0</v>
      </c>
      <c r="BF341" s="222">
        <f>IF(N341="snížená",J341,0)</f>
        <v>0</v>
      </c>
      <c r="BG341" s="222">
        <f>IF(N341="zákl. přenesená",J341,0)</f>
        <v>0</v>
      </c>
      <c r="BH341" s="222">
        <f>IF(N341="sníž. přenesená",J341,0)</f>
        <v>0</v>
      </c>
      <c r="BI341" s="222">
        <f>IF(N341="nulová",J341,0)</f>
        <v>0</v>
      </c>
      <c r="BJ341" s="18" t="s">
        <v>77</v>
      </c>
      <c r="BK341" s="222">
        <f>ROUND(I341*H341,2)</f>
        <v>0</v>
      </c>
      <c r="BL341" s="18" t="s">
        <v>254</v>
      </c>
      <c r="BM341" s="221" t="s">
        <v>1040</v>
      </c>
    </row>
    <row r="342" spans="1:51" s="13" customFormat="1" ht="12">
      <c r="A342" s="13"/>
      <c r="B342" s="241"/>
      <c r="C342" s="242"/>
      <c r="D342" s="223" t="s">
        <v>192</v>
      </c>
      <c r="E342" s="242"/>
      <c r="F342" s="244" t="s">
        <v>1041</v>
      </c>
      <c r="G342" s="242"/>
      <c r="H342" s="245">
        <v>0.02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1" t="s">
        <v>192</v>
      </c>
      <c r="AU342" s="251" t="s">
        <v>83</v>
      </c>
      <c r="AV342" s="13" t="s">
        <v>83</v>
      </c>
      <c r="AW342" s="13" t="s">
        <v>4</v>
      </c>
      <c r="AX342" s="13" t="s">
        <v>77</v>
      </c>
      <c r="AY342" s="251" t="s">
        <v>119</v>
      </c>
    </row>
    <row r="343" spans="1:65" s="2" customFormat="1" ht="21.75" customHeight="1">
      <c r="A343" s="39"/>
      <c r="B343" s="40"/>
      <c r="C343" s="210" t="s">
        <v>1042</v>
      </c>
      <c r="D343" s="210" t="s">
        <v>120</v>
      </c>
      <c r="E343" s="211" t="s">
        <v>1043</v>
      </c>
      <c r="F343" s="212" t="s">
        <v>1044</v>
      </c>
      <c r="G343" s="213" t="s">
        <v>189</v>
      </c>
      <c r="H343" s="214">
        <v>279.44</v>
      </c>
      <c r="I343" s="215"/>
      <c r="J343" s="216">
        <f>ROUND(I343*H343,2)</f>
        <v>0</v>
      </c>
      <c r="K343" s="212" t="s">
        <v>190</v>
      </c>
      <c r="L343" s="45"/>
      <c r="M343" s="217" t="s">
        <v>19</v>
      </c>
      <c r="N343" s="218" t="s">
        <v>40</v>
      </c>
      <c r="O343" s="85"/>
      <c r="P343" s="219">
        <f>O343*H343</f>
        <v>0</v>
      </c>
      <c r="Q343" s="219">
        <v>0</v>
      </c>
      <c r="R343" s="219">
        <f>Q343*H343</f>
        <v>0</v>
      </c>
      <c r="S343" s="219">
        <v>0</v>
      </c>
      <c r="T343" s="220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1" t="s">
        <v>254</v>
      </c>
      <c r="AT343" s="221" t="s">
        <v>120</v>
      </c>
      <c r="AU343" s="221" t="s">
        <v>83</v>
      </c>
      <c r="AY343" s="18" t="s">
        <v>119</v>
      </c>
      <c r="BE343" s="222">
        <f>IF(N343="základní",J343,0)</f>
        <v>0</v>
      </c>
      <c r="BF343" s="222">
        <f>IF(N343="snížená",J343,0)</f>
        <v>0</v>
      </c>
      <c r="BG343" s="222">
        <f>IF(N343="zákl. přenesená",J343,0)</f>
        <v>0</v>
      </c>
      <c r="BH343" s="222">
        <f>IF(N343="sníž. přenesená",J343,0)</f>
        <v>0</v>
      </c>
      <c r="BI343" s="222">
        <f>IF(N343="nulová",J343,0)</f>
        <v>0</v>
      </c>
      <c r="BJ343" s="18" t="s">
        <v>77</v>
      </c>
      <c r="BK343" s="222">
        <f>ROUND(I343*H343,2)</f>
        <v>0</v>
      </c>
      <c r="BL343" s="18" t="s">
        <v>254</v>
      </c>
      <c r="BM343" s="221" t="s">
        <v>1045</v>
      </c>
    </row>
    <row r="344" spans="1:51" s="13" customFormat="1" ht="12">
      <c r="A344" s="13"/>
      <c r="B344" s="241"/>
      <c r="C344" s="242"/>
      <c r="D344" s="223" t="s">
        <v>192</v>
      </c>
      <c r="E344" s="243" t="s">
        <v>19</v>
      </c>
      <c r="F344" s="244" t="s">
        <v>1046</v>
      </c>
      <c r="G344" s="242"/>
      <c r="H344" s="245">
        <v>187.44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1" t="s">
        <v>192</v>
      </c>
      <c r="AU344" s="251" t="s">
        <v>83</v>
      </c>
      <c r="AV344" s="13" t="s">
        <v>83</v>
      </c>
      <c r="AW344" s="13" t="s">
        <v>31</v>
      </c>
      <c r="AX344" s="13" t="s">
        <v>69</v>
      </c>
      <c r="AY344" s="251" t="s">
        <v>119</v>
      </c>
    </row>
    <row r="345" spans="1:51" s="13" customFormat="1" ht="12">
      <c r="A345" s="13"/>
      <c r="B345" s="241"/>
      <c r="C345" s="242"/>
      <c r="D345" s="223" t="s">
        <v>192</v>
      </c>
      <c r="E345" s="243" t="s">
        <v>19</v>
      </c>
      <c r="F345" s="244" t="s">
        <v>1047</v>
      </c>
      <c r="G345" s="242"/>
      <c r="H345" s="245">
        <v>9.4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1" t="s">
        <v>192</v>
      </c>
      <c r="AU345" s="251" t="s">
        <v>83</v>
      </c>
      <c r="AV345" s="13" t="s">
        <v>83</v>
      </c>
      <c r="AW345" s="13" t="s">
        <v>31</v>
      </c>
      <c r="AX345" s="13" t="s">
        <v>69</v>
      </c>
      <c r="AY345" s="251" t="s">
        <v>119</v>
      </c>
    </row>
    <row r="346" spans="1:51" s="13" customFormat="1" ht="12">
      <c r="A346" s="13"/>
      <c r="B346" s="241"/>
      <c r="C346" s="242"/>
      <c r="D346" s="223" t="s">
        <v>192</v>
      </c>
      <c r="E346" s="243" t="s">
        <v>19</v>
      </c>
      <c r="F346" s="244" t="s">
        <v>1048</v>
      </c>
      <c r="G346" s="242"/>
      <c r="H346" s="245">
        <v>82.6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1" t="s">
        <v>192</v>
      </c>
      <c r="AU346" s="251" t="s">
        <v>83</v>
      </c>
      <c r="AV346" s="13" t="s">
        <v>83</v>
      </c>
      <c r="AW346" s="13" t="s">
        <v>31</v>
      </c>
      <c r="AX346" s="13" t="s">
        <v>69</v>
      </c>
      <c r="AY346" s="251" t="s">
        <v>119</v>
      </c>
    </row>
    <row r="347" spans="1:51" s="14" customFormat="1" ht="12">
      <c r="A347" s="14"/>
      <c r="B347" s="252"/>
      <c r="C347" s="253"/>
      <c r="D347" s="223" t="s">
        <v>192</v>
      </c>
      <c r="E347" s="254" t="s">
        <v>19</v>
      </c>
      <c r="F347" s="255" t="s">
        <v>199</v>
      </c>
      <c r="G347" s="253"/>
      <c r="H347" s="256">
        <v>279.44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2" t="s">
        <v>192</v>
      </c>
      <c r="AU347" s="262" t="s">
        <v>83</v>
      </c>
      <c r="AV347" s="14" t="s">
        <v>125</v>
      </c>
      <c r="AW347" s="14" t="s">
        <v>31</v>
      </c>
      <c r="AX347" s="14" t="s">
        <v>77</v>
      </c>
      <c r="AY347" s="262" t="s">
        <v>119</v>
      </c>
    </row>
    <row r="348" spans="1:65" s="2" customFormat="1" ht="16.5" customHeight="1">
      <c r="A348" s="39"/>
      <c r="B348" s="40"/>
      <c r="C348" s="266" t="s">
        <v>1049</v>
      </c>
      <c r="D348" s="266" t="s">
        <v>369</v>
      </c>
      <c r="E348" s="267" t="s">
        <v>1028</v>
      </c>
      <c r="F348" s="268" t="s">
        <v>1029</v>
      </c>
      <c r="G348" s="269" t="s">
        <v>237</v>
      </c>
      <c r="H348" s="270">
        <v>0.098</v>
      </c>
      <c r="I348" s="271"/>
      <c r="J348" s="272">
        <f>ROUND(I348*H348,2)</f>
        <v>0</v>
      </c>
      <c r="K348" s="268" t="s">
        <v>190</v>
      </c>
      <c r="L348" s="273"/>
      <c r="M348" s="274" t="s">
        <v>19</v>
      </c>
      <c r="N348" s="275" t="s">
        <v>40</v>
      </c>
      <c r="O348" s="85"/>
      <c r="P348" s="219">
        <f>O348*H348</f>
        <v>0</v>
      </c>
      <c r="Q348" s="219">
        <v>1</v>
      </c>
      <c r="R348" s="219">
        <f>Q348*H348</f>
        <v>0.098</v>
      </c>
      <c r="S348" s="219">
        <v>0</v>
      </c>
      <c r="T348" s="22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1" t="s">
        <v>695</v>
      </c>
      <c r="AT348" s="221" t="s">
        <v>369</v>
      </c>
      <c r="AU348" s="221" t="s">
        <v>83</v>
      </c>
      <c r="AY348" s="18" t="s">
        <v>119</v>
      </c>
      <c r="BE348" s="222">
        <f>IF(N348="základní",J348,0)</f>
        <v>0</v>
      </c>
      <c r="BF348" s="222">
        <f>IF(N348="snížená",J348,0)</f>
        <v>0</v>
      </c>
      <c r="BG348" s="222">
        <f>IF(N348="zákl. přenesená",J348,0)</f>
        <v>0</v>
      </c>
      <c r="BH348" s="222">
        <f>IF(N348="sníž. přenesená",J348,0)</f>
        <v>0</v>
      </c>
      <c r="BI348" s="222">
        <f>IF(N348="nulová",J348,0)</f>
        <v>0</v>
      </c>
      <c r="BJ348" s="18" t="s">
        <v>77</v>
      </c>
      <c r="BK348" s="222">
        <f>ROUND(I348*H348,2)</f>
        <v>0</v>
      </c>
      <c r="BL348" s="18" t="s">
        <v>254</v>
      </c>
      <c r="BM348" s="221" t="s">
        <v>1050</v>
      </c>
    </row>
    <row r="349" spans="1:51" s="13" customFormat="1" ht="12">
      <c r="A349" s="13"/>
      <c r="B349" s="241"/>
      <c r="C349" s="242"/>
      <c r="D349" s="223" t="s">
        <v>192</v>
      </c>
      <c r="E349" s="242"/>
      <c r="F349" s="244" t="s">
        <v>1051</v>
      </c>
      <c r="G349" s="242"/>
      <c r="H349" s="245">
        <v>0.098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1" t="s">
        <v>192</v>
      </c>
      <c r="AU349" s="251" t="s">
        <v>83</v>
      </c>
      <c r="AV349" s="13" t="s">
        <v>83</v>
      </c>
      <c r="AW349" s="13" t="s">
        <v>4</v>
      </c>
      <c r="AX349" s="13" t="s">
        <v>77</v>
      </c>
      <c r="AY349" s="251" t="s">
        <v>119</v>
      </c>
    </row>
    <row r="350" spans="1:65" s="2" customFormat="1" ht="33" customHeight="1">
      <c r="A350" s="39"/>
      <c r="B350" s="40"/>
      <c r="C350" s="210" t="s">
        <v>1052</v>
      </c>
      <c r="D350" s="210" t="s">
        <v>120</v>
      </c>
      <c r="E350" s="211" t="s">
        <v>1053</v>
      </c>
      <c r="F350" s="212" t="s">
        <v>1054</v>
      </c>
      <c r="G350" s="213" t="s">
        <v>189</v>
      </c>
      <c r="H350" s="214">
        <v>558.88</v>
      </c>
      <c r="I350" s="215"/>
      <c r="J350" s="216">
        <f>ROUND(I350*H350,2)</f>
        <v>0</v>
      </c>
      <c r="K350" s="212" t="s">
        <v>190</v>
      </c>
      <c r="L350" s="45"/>
      <c r="M350" s="217" t="s">
        <v>19</v>
      </c>
      <c r="N350" s="218" t="s">
        <v>40</v>
      </c>
      <c r="O350" s="85"/>
      <c r="P350" s="219">
        <f>O350*H350</f>
        <v>0</v>
      </c>
      <c r="Q350" s="219">
        <v>0</v>
      </c>
      <c r="R350" s="219">
        <f>Q350*H350</f>
        <v>0</v>
      </c>
      <c r="S350" s="219">
        <v>0</v>
      </c>
      <c r="T350" s="22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1" t="s">
        <v>254</v>
      </c>
      <c r="AT350" s="221" t="s">
        <v>120</v>
      </c>
      <c r="AU350" s="221" t="s">
        <v>83</v>
      </c>
      <c r="AY350" s="18" t="s">
        <v>119</v>
      </c>
      <c r="BE350" s="222">
        <f>IF(N350="základní",J350,0)</f>
        <v>0</v>
      </c>
      <c r="BF350" s="222">
        <f>IF(N350="snížená",J350,0)</f>
        <v>0</v>
      </c>
      <c r="BG350" s="222">
        <f>IF(N350="zákl. přenesená",J350,0)</f>
        <v>0</v>
      </c>
      <c r="BH350" s="222">
        <f>IF(N350="sníž. přenesená",J350,0)</f>
        <v>0</v>
      </c>
      <c r="BI350" s="222">
        <f>IF(N350="nulová",J350,0)</f>
        <v>0</v>
      </c>
      <c r="BJ350" s="18" t="s">
        <v>77</v>
      </c>
      <c r="BK350" s="222">
        <f>ROUND(I350*H350,2)</f>
        <v>0</v>
      </c>
      <c r="BL350" s="18" t="s">
        <v>254</v>
      </c>
      <c r="BM350" s="221" t="s">
        <v>1055</v>
      </c>
    </row>
    <row r="351" spans="1:51" s="13" customFormat="1" ht="12">
      <c r="A351" s="13"/>
      <c r="B351" s="241"/>
      <c r="C351" s="242"/>
      <c r="D351" s="223" t="s">
        <v>192</v>
      </c>
      <c r="E351" s="243" t="s">
        <v>19</v>
      </c>
      <c r="F351" s="244" t="s">
        <v>1056</v>
      </c>
      <c r="G351" s="242"/>
      <c r="H351" s="245">
        <v>374.88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1" t="s">
        <v>192</v>
      </c>
      <c r="AU351" s="251" t="s">
        <v>83</v>
      </c>
      <c r="AV351" s="13" t="s">
        <v>83</v>
      </c>
      <c r="AW351" s="13" t="s">
        <v>31</v>
      </c>
      <c r="AX351" s="13" t="s">
        <v>69</v>
      </c>
      <c r="AY351" s="251" t="s">
        <v>119</v>
      </c>
    </row>
    <row r="352" spans="1:51" s="13" customFormat="1" ht="12">
      <c r="A352" s="13"/>
      <c r="B352" s="241"/>
      <c r="C352" s="242"/>
      <c r="D352" s="223" t="s">
        <v>192</v>
      </c>
      <c r="E352" s="243" t="s">
        <v>19</v>
      </c>
      <c r="F352" s="244" t="s">
        <v>1057</v>
      </c>
      <c r="G352" s="242"/>
      <c r="H352" s="245">
        <v>18.8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1" t="s">
        <v>192</v>
      </c>
      <c r="AU352" s="251" t="s">
        <v>83</v>
      </c>
      <c r="AV352" s="13" t="s">
        <v>83</v>
      </c>
      <c r="AW352" s="13" t="s">
        <v>31</v>
      </c>
      <c r="AX352" s="13" t="s">
        <v>69</v>
      </c>
      <c r="AY352" s="251" t="s">
        <v>119</v>
      </c>
    </row>
    <row r="353" spans="1:51" s="13" customFormat="1" ht="12">
      <c r="A353" s="13"/>
      <c r="B353" s="241"/>
      <c r="C353" s="242"/>
      <c r="D353" s="223" t="s">
        <v>192</v>
      </c>
      <c r="E353" s="243" t="s">
        <v>19</v>
      </c>
      <c r="F353" s="244" t="s">
        <v>1058</v>
      </c>
      <c r="G353" s="242"/>
      <c r="H353" s="245">
        <v>165.2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1" t="s">
        <v>192</v>
      </c>
      <c r="AU353" s="251" t="s">
        <v>83</v>
      </c>
      <c r="AV353" s="13" t="s">
        <v>83</v>
      </c>
      <c r="AW353" s="13" t="s">
        <v>31</v>
      </c>
      <c r="AX353" s="13" t="s">
        <v>69</v>
      </c>
      <c r="AY353" s="251" t="s">
        <v>119</v>
      </c>
    </row>
    <row r="354" spans="1:51" s="14" customFormat="1" ht="12">
      <c r="A354" s="14"/>
      <c r="B354" s="252"/>
      <c r="C354" s="253"/>
      <c r="D354" s="223" t="s">
        <v>192</v>
      </c>
      <c r="E354" s="254" t="s">
        <v>19</v>
      </c>
      <c r="F354" s="255" t="s">
        <v>199</v>
      </c>
      <c r="G354" s="253"/>
      <c r="H354" s="256">
        <v>558.88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2" t="s">
        <v>192</v>
      </c>
      <c r="AU354" s="262" t="s">
        <v>83</v>
      </c>
      <c r="AV354" s="14" t="s">
        <v>125</v>
      </c>
      <c r="AW354" s="14" t="s">
        <v>31</v>
      </c>
      <c r="AX354" s="14" t="s">
        <v>77</v>
      </c>
      <c r="AY354" s="262" t="s">
        <v>119</v>
      </c>
    </row>
    <row r="355" spans="1:65" s="2" customFormat="1" ht="16.5" customHeight="1">
      <c r="A355" s="39"/>
      <c r="B355" s="40"/>
      <c r="C355" s="266" t="s">
        <v>1059</v>
      </c>
      <c r="D355" s="266" t="s">
        <v>369</v>
      </c>
      <c r="E355" s="267" t="s">
        <v>1038</v>
      </c>
      <c r="F355" s="268" t="s">
        <v>1039</v>
      </c>
      <c r="G355" s="269" t="s">
        <v>237</v>
      </c>
      <c r="H355" s="270">
        <v>0.251</v>
      </c>
      <c r="I355" s="271"/>
      <c r="J355" s="272">
        <f>ROUND(I355*H355,2)</f>
        <v>0</v>
      </c>
      <c r="K355" s="268" t="s">
        <v>190</v>
      </c>
      <c r="L355" s="273"/>
      <c r="M355" s="274" t="s">
        <v>19</v>
      </c>
      <c r="N355" s="275" t="s">
        <v>40</v>
      </c>
      <c r="O355" s="85"/>
      <c r="P355" s="219">
        <f>O355*H355</f>
        <v>0</v>
      </c>
      <c r="Q355" s="219">
        <v>1</v>
      </c>
      <c r="R355" s="219">
        <f>Q355*H355</f>
        <v>0.251</v>
      </c>
      <c r="S355" s="219">
        <v>0</v>
      </c>
      <c r="T355" s="22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1" t="s">
        <v>695</v>
      </c>
      <c r="AT355" s="221" t="s">
        <v>369</v>
      </c>
      <c r="AU355" s="221" t="s">
        <v>83</v>
      </c>
      <c r="AY355" s="18" t="s">
        <v>119</v>
      </c>
      <c r="BE355" s="222">
        <f>IF(N355="základní",J355,0)</f>
        <v>0</v>
      </c>
      <c r="BF355" s="222">
        <f>IF(N355="snížená",J355,0)</f>
        <v>0</v>
      </c>
      <c r="BG355" s="222">
        <f>IF(N355="zákl. přenesená",J355,0)</f>
        <v>0</v>
      </c>
      <c r="BH355" s="222">
        <f>IF(N355="sníž. přenesená",J355,0)</f>
        <v>0</v>
      </c>
      <c r="BI355" s="222">
        <f>IF(N355="nulová",J355,0)</f>
        <v>0</v>
      </c>
      <c r="BJ355" s="18" t="s">
        <v>77</v>
      </c>
      <c r="BK355" s="222">
        <f>ROUND(I355*H355,2)</f>
        <v>0</v>
      </c>
      <c r="BL355" s="18" t="s">
        <v>254</v>
      </c>
      <c r="BM355" s="221" t="s">
        <v>1060</v>
      </c>
    </row>
    <row r="356" spans="1:51" s="13" customFormat="1" ht="12">
      <c r="A356" s="13"/>
      <c r="B356" s="241"/>
      <c r="C356" s="242"/>
      <c r="D356" s="223" t="s">
        <v>192</v>
      </c>
      <c r="E356" s="242"/>
      <c r="F356" s="244" t="s">
        <v>1061</v>
      </c>
      <c r="G356" s="242"/>
      <c r="H356" s="245">
        <v>0.251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1" t="s">
        <v>192</v>
      </c>
      <c r="AU356" s="251" t="s">
        <v>83</v>
      </c>
      <c r="AV356" s="13" t="s">
        <v>83</v>
      </c>
      <c r="AW356" s="13" t="s">
        <v>4</v>
      </c>
      <c r="AX356" s="13" t="s">
        <v>77</v>
      </c>
      <c r="AY356" s="251" t="s">
        <v>119</v>
      </c>
    </row>
    <row r="357" spans="1:65" s="2" customFormat="1" ht="16.5" customHeight="1">
      <c r="A357" s="39"/>
      <c r="B357" s="40"/>
      <c r="C357" s="210" t="s">
        <v>1062</v>
      </c>
      <c r="D357" s="210" t="s">
        <v>120</v>
      </c>
      <c r="E357" s="211" t="s">
        <v>1063</v>
      </c>
      <c r="F357" s="212" t="s">
        <v>1064</v>
      </c>
      <c r="G357" s="213" t="s">
        <v>189</v>
      </c>
      <c r="H357" s="214">
        <v>24</v>
      </c>
      <c r="I357" s="215"/>
      <c r="J357" s="216">
        <f>ROUND(I357*H357,2)</f>
        <v>0</v>
      </c>
      <c r="K357" s="212" t="s">
        <v>207</v>
      </c>
      <c r="L357" s="45"/>
      <c r="M357" s="217" t="s">
        <v>19</v>
      </c>
      <c r="N357" s="218" t="s">
        <v>40</v>
      </c>
      <c r="O357" s="85"/>
      <c r="P357" s="219">
        <f>O357*H357</f>
        <v>0</v>
      </c>
      <c r="Q357" s="219">
        <v>0</v>
      </c>
      <c r="R357" s="219">
        <f>Q357*H357</f>
        <v>0</v>
      </c>
      <c r="S357" s="219">
        <v>0</v>
      </c>
      <c r="T357" s="22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1" t="s">
        <v>254</v>
      </c>
      <c r="AT357" s="221" t="s">
        <v>120</v>
      </c>
      <c r="AU357" s="221" t="s">
        <v>83</v>
      </c>
      <c r="AY357" s="18" t="s">
        <v>119</v>
      </c>
      <c r="BE357" s="222">
        <f>IF(N357="základní",J357,0)</f>
        <v>0</v>
      </c>
      <c r="BF357" s="222">
        <f>IF(N357="snížená",J357,0)</f>
        <v>0</v>
      </c>
      <c r="BG357" s="222">
        <f>IF(N357="zákl. přenesená",J357,0)</f>
        <v>0</v>
      </c>
      <c r="BH357" s="222">
        <f>IF(N357="sníž. přenesená",J357,0)</f>
        <v>0</v>
      </c>
      <c r="BI357" s="222">
        <f>IF(N357="nulová",J357,0)</f>
        <v>0</v>
      </c>
      <c r="BJ357" s="18" t="s">
        <v>77</v>
      </c>
      <c r="BK357" s="222">
        <f>ROUND(I357*H357,2)</f>
        <v>0</v>
      </c>
      <c r="BL357" s="18" t="s">
        <v>254</v>
      </c>
      <c r="BM357" s="221" t="s">
        <v>1065</v>
      </c>
    </row>
    <row r="358" spans="1:51" s="13" customFormat="1" ht="12">
      <c r="A358" s="13"/>
      <c r="B358" s="241"/>
      <c r="C358" s="242"/>
      <c r="D358" s="223" t="s">
        <v>192</v>
      </c>
      <c r="E358" s="243" t="s">
        <v>19</v>
      </c>
      <c r="F358" s="244" t="s">
        <v>1066</v>
      </c>
      <c r="G358" s="242"/>
      <c r="H358" s="245">
        <v>24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1" t="s">
        <v>192</v>
      </c>
      <c r="AU358" s="251" t="s">
        <v>83</v>
      </c>
      <c r="AV358" s="13" t="s">
        <v>83</v>
      </c>
      <c r="AW358" s="13" t="s">
        <v>31</v>
      </c>
      <c r="AX358" s="13" t="s">
        <v>77</v>
      </c>
      <c r="AY358" s="251" t="s">
        <v>119</v>
      </c>
    </row>
    <row r="359" spans="1:65" s="2" customFormat="1" ht="21.75" customHeight="1">
      <c r="A359" s="39"/>
      <c r="B359" s="40"/>
      <c r="C359" s="210" t="s">
        <v>1067</v>
      </c>
      <c r="D359" s="210" t="s">
        <v>120</v>
      </c>
      <c r="E359" s="211" t="s">
        <v>1068</v>
      </c>
      <c r="F359" s="212" t="s">
        <v>1069</v>
      </c>
      <c r="G359" s="213" t="s">
        <v>189</v>
      </c>
      <c r="H359" s="214">
        <v>166</v>
      </c>
      <c r="I359" s="215"/>
      <c r="J359" s="216">
        <f>ROUND(I359*H359,2)</f>
        <v>0</v>
      </c>
      <c r="K359" s="212" t="s">
        <v>207</v>
      </c>
      <c r="L359" s="45"/>
      <c r="M359" s="217" t="s">
        <v>19</v>
      </c>
      <c r="N359" s="218" t="s">
        <v>40</v>
      </c>
      <c r="O359" s="85"/>
      <c r="P359" s="219">
        <f>O359*H359</f>
        <v>0</v>
      </c>
      <c r="Q359" s="219">
        <v>0</v>
      </c>
      <c r="R359" s="219">
        <f>Q359*H359</f>
        <v>0</v>
      </c>
      <c r="S359" s="219">
        <v>0</v>
      </c>
      <c r="T359" s="22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1" t="s">
        <v>254</v>
      </c>
      <c r="AT359" s="221" t="s">
        <v>120</v>
      </c>
      <c r="AU359" s="221" t="s">
        <v>83</v>
      </c>
      <c r="AY359" s="18" t="s">
        <v>119</v>
      </c>
      <c r="BE359" s="222">
        <f>IF(N359="základní",J359,0)</f>
        <v>0</v>
      </c>
      <c r="BF359" s="222">
        <f>IF(N359="snížená",J359,0)</f>
        <v>0</v>
      </c>
      <c r="BG359" s="222">
        <f>IF(N359="zákl. přenesená",J359,0)</f>
        <v>0</v>
      </c>
      <c r="BH359" s="222">
        <f>IF(N359="sníž. přenesená",J359,0)</f>
        <v>0</v>
      </c>
      <c r="BI359" s="222">
        <f>IF(N359="nulová",J359,0)</f>
        <v>0</v>
      </c>
      <c r="BJ359" s="18" t="s">
        <v>77</v>
      </c>
      <c r="BK359" s="222">
        <f>ROUND(I359*H359,2)</f>
        <v>0</v>
      </c>
      <c r="BL359" s="18" t="s">
        <v>254</v>
      </c>
      <c r="BM359" s="221" t="s">
        <v>1070</v>
      </c>
    </row>
    <row r="360" spans="1:51" s="13" customFormat="1" ht="12">
      <c r="A360" s="13"/>
      <c r="B360" s="241"/>
      <c r="C360" s="242"/>
      <c r="D360" s="223" t="s">
        <v>192</v>
      </c>
      <c r="E360" s="243" t="s">
        <v>19</v>
      </c>
      <c r="F360" s="244" t="s">
        <v>1071</v>
      </c>
      <c r="G360" s="242"/>
      <c r="H360" s="245">
        <v>166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1" t="s">
        <v>192</v>
      </c>
      <c r="AU360" s="251" t="s">
        <v>83</v>
      </c>
      <c r="AV360" s="13" t="s">
        <v>83</v>
      </c>
      <c r="AW360" s="13" t="s">
        <v>31</v>
      </c>
      <c r="AX360" s="13" t="s">
        <v>77</v>
      </c>
      <c r="AY360" s="251" t="s">
        <v>119</v>
      </c>
    </row>
    <row r="361" spans="1:65" s="2" customFormat="1" ht="44.25" customHeight="1">
      <c r="A361" s="39"/>
      <c r="B361" s="40"/>
      <c r="C361" s="210" t="s">
        <v>1072</v>
      </c>
      <c r="D361" s="210" t="s">
        <v>120</v>
      </c>
      <c r="E361" s="211" t="s">
        <v>1073</v>
      </c>
      <c r="F361" s="212" t="s">
        <v>1074</v>
      </c>
      <c r="G361" s="213" t="s">
        <v>237</v>
      </c>
      <c r="H361" s="214">
        <v>0.378</v>
      </c>
      <c r="I361" s="215"/>
      <c r="J361" s="216">
        <f>ROUND(I361*H361,2)</f>
        <v>0</v>
      </c>
      <c r="K361" s="212" t="s">
        <v>190</v>
      </c>
      <c r="L361" s="45"/>
      <c r="M361" s="217" t="s">
        <v>19</v>
      </c>
      <c r="N361" s="218" t="s">
        <v>40</v>
      </c>
      <c r="O361" s="85"/>
      <c r="P361" s="219">
        <f>O361*H361</f>
        <v>0</v>
      </c>
      <c r="Q361" s="219">
        <v>0</v>
      </c>
      <c r="R361" s="219">
        <f>Q361*H361</f>
        <v>0</v>
      </c>
      <c r="S361" s="219">
        <v>0</v>
      </c>
      <c r="T361" s="220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1" t="s">
        <v>254</v>
      </c>
      <c r="AT361" s="221" t="s">
        <v>120</v>
      </c>
      <c r="AU361" s="221" t="s">
        <v>83</v>
      </c>
      <c r="AY361" s="18" t="s">
        <v>119</v>
      </c>
      <c r="BE361" s="222">
        <f>IF(N361="základní",J361,0)</f>
        <v>0</v>
      </c>
      <c r="BF361" s="222">
        <f>IF(N361="snížená",J361,0)</f>
        <v>0</v>
      </c>
      <c r="BG361" s="222">
        <f>IF(N361="zákl. přenesená",J361,0)</f>
        <v>0</v>
      </c>
      <c r="BH361" s="222">
        <f>IF(N361="sníž. přenesená",J361,0)</f>
        <v>0</v>
      </c>
      <c r="BI361" s="222">
        <f>IF(N361="nulová",J361,0)</f>
        <v>0</v>
      </c>
      <c r="BJ361" s="18" t="s">
        <v>77</v>
      </c>
      <c r="BK361" s="222">
        <f>ROUND(I361*H361,2)</f>
        <v>0</v>
      </c>
      <c r="BL361" s="18" t="s">
        <v>254</v>
      </c>
      <c r="BM361" s="221" t="s">
        <v>1075</v>
      </c>
    </row>
    <row r="362" spans="1:65" s="2" customFormat="1" ht="55.5" customHeight="1">
      <c r="A362" s="39"/>
      <c r="B362" s="40"/>
      <c r="C362" s="210" t="s">
        <v>1076</v>
      </c>
      <c r="D362" s="210" t="s">
        <v>120</v>
      </c>
      <c r="E362" s="211" t="s">
        <v>1077</v>
      </c>
      <c r="F362" s="212" t="s">
        <v>1078</v>
      </c>
      <c r="G362" s="213" t="s">
        <v>237</v>
      </c>
      <c r="H362" s="214">
        <v>7.182</v>
      </c>
      <c r="I362" s="215"/>
      <c r="J362" s="216">
        <f>ROUND(I362*H362,2)</f>
        <v>0</v>
      </c>
      <c r="K362" s="212" t="s">
        <v>190</v>
      </c>
      <c r="L362" s="45"/>
      <c r="M362" s="217" t="s">
        <v>19</v>
      </c>
      <c r="N362" s="218" t="s">
        <v>40</v>
      </c>
      <c r="O362" s="85"/>
      <c r="P362" s="219">
        <f>O362*H362</f>
        <v>0</v>
      </c>
      <c r="Q362" s="219">
        <v>0</v>
      </c>
      <c r="R362" s="219">
        <f>Q362*H362</f>
        <v>0</v>
      </c>
      <c r="S362" s="219">
        <v>0</v>
      </c>
      <c r="T362" s="22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1" t="s">
        <v>254</v>
      </c>
      <c r="AT362" s="221" t="s">
        <v>120</v>
      </c>
      <c r="AU362" s="221" t="s">
        <v>83</v>
      </c>
      <c r="AY362" s="18" t="s">
        <v>119</v>
      </c>
      <c r="BE362" s="222">
        <f>IF(N362="základní",J362,0)</f>
        <v>0</v>
      </c>
      <c r="BF362" s="222">
        <f>IF(N362="snížená",J362,0)</f>
        <v>0</v>
      </c>
      <c r="BG362" s="222">
        <f>IF(N362="zákl. přenesená",J362,0)</f>
        <v>0</v>
      </c>
      <c r="BH362" s="222">
        <f>IF(N362="sníž. přenesená",J362,0)</f>
        <v>0</v>
      </c>
      <c r="BI362" s="222">
        <f>IF(N362="nulová",J362,0)</f>
        <v>0</v>
      </c>
      <c r="BJ362" s="18" t="s">
        <v>77</v>
      </c>
      <c r="BK362" s="222">
        <f>ROUND(I362*H362,2)</f>
        <v>0</v>
      </c>
      <c r="BL362" s="18" t="s">
        <v>254</v>
      </c>
      <c r="BM362" s="221" t="s">
        <v>1079</v>
      </c>
    </row>
    <row r="363" spans="1:51" s="13" customFormat="1" ht="12">
      <c r="A363" s="13"/>
      <c r="B363" s="241"/>
      <c r="C363" s="242"/>
      <c r="D363" s="223" t="s">
        <v>192</v>
      </c>
      <c r="E363" s="242"/>
      <c r="F363" s="244" t="s">
        <v>1080</v>
      </c>
      <c r="G363" s="242"/>
      <c r="H363" s="245">
        <v>7.182</v>
      </c>
      <c r="I363" s="246"/>
      <c r="J363" s="242"/>
      <c r="K363" s="242"/>
      <c r="L363" s="247"/>
      <c r="M363" s="263"/>
      <c r="N363" s="264"/>
      <c r="O363" s="264"/>
      <c r="P363" s="264"/>
      <c r="Q363" s="264"/>
      <c r="R363" s="264"/>
      <c r="S363" s="264"/>
      <c r="T363" s="26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1" t="s">
        <v>192</v>
      </c>
      <c r="AU363" s="251" t="s">
        <v>83</v>
      </c>
      <c r="AV363" s="13" t="s">
        <v>83</v>
      </c>
      <c r="AW363" s="13" t="s">
        <v>4</v>
      </c>
      <c r="AX363" s="13" t="s">
        <v>77</v>
      </c>
      <c r="AY363" s="251" t="s">
        <v>119</v>
      </c>
    </row>
    <row r="364" spans="1:31" s="2" customFormat="1" ht="6.95" customHeight="1">
      <c r="A364" s="39"/>
      <c r="B364" s="60"/>
      <c r="C364" s="61"/>
      <c r="D364" s="61"/>
      <c r="E364" s="61"/>
      <c r="F364" s="61"/>
      <c r="G364" s="61"/>
      <c r="H364" s="61"/>
      <c r="I364" s="167"/>
      <c r="J364" s="61"/>
      <c r="K364" s="61"/>
      <c r="L364" s="45"/>
      <c r="M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</sheetData>
  <sheetProtection password="CC35" sheet="1" objects="1" scenarios="1" formatColumns="0" formatRows="0" autoFilter="0"/>
  <autoFilter ref="C91:K36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1"/>
    </row>
    <row r="4" spans="2:8" s="1" customFormat="1" ht="24.95" customHeight="1">
      <c r="B4" s="21"/>
      <c r="C4" s="133" t="s">
        <v>1081</v>
      </c>
      <c r="H4" s="21"/>
    </row>
    <row r="5" spans="2:8" s="1" customFormat="1" ht="12" customHeight="1">
      <c r="B5" s="21"/>
      <c r="C5" s="287" t="s">
        <v>13</v>
      </c>
      <c r="D5" s="145" t="s">
        <v>14</v>
      </c>
      <c r="E5" s="1"/>
      <c r="F5" s="1"/>
      <c r="H5" s="21"/>
    </row>
    <row r="6" spans="2:8" s="1" customFormat="1" ht="36.95" customHeight="1">
      <c r="B6" s="21"/>
      <c r="C6" s="288" t="s">
        <v>16</v>
      </c>
      <c r="D6" s="289" t="s">
        <v>17</v>
      </c>
      <c r="E6" s="1"/>
      <c r="F6" s="1"/>
      <c r="H6" s="21"/>
    </row>
    <row r="7" spans="2:8" s="1" customFormat="1" ht="16.5" customHeight="1">
      <c r="B7" s="21"/>
      <c r="C7" s="135" t="s">
        <v>23</v>
      </c>
      <c r="D7" s="142" t="str">
        <f>'Rekapitulace stavby'!AN8</f>
        <v>28. 1. 2020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0" customFormat="1" ht="29.25" customHeight="1">
      <c r="A9" s="184"/>
      <c r="B9" s="290"/>
      <c r="C9" s="291" t="s">
        <v>50</v>
      </c>
      <c r="D9" s="292" t="s">
        <v>51</v>
      </c>
      <c r="E9" s="292" t="s">
        <v>108</v>
      </c>
      <c r="F9" s="293" t="s">
        <v>1082</v>
      </c>
      <c r="G9" s="184"/>
      <c r="H9" s="290"/>
    </row>
    <row r="10" spans="1:8" s="2" customFormat="1" ht="26.4" customHeight="1">
      <c r="A10" s="39"/>
      <c r="B10" s="45"/>
      <c r="C10" s="294" t="s">
        <v>1083</v>
      </c>
      <c r="D10" s="294" t="s">
        <v>91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5" t="s">
        <v>508</v>
      </c>
      <c r="D11" s="296" t="s">
        <v>508</v>
      </c>
      <c r="E11" s="297" t="s">
        <v>19</v>
      </c>
      <c r="F11" s="298">
        <v>546</v>
      </c>
      <c r="G11" s="39"/>
      <c r="H11" s="45"/>
    </row>
    <row r="12" spans="1:8" s="2" customFormat="1" ht="16.8" customHeight="1">
      <c r="A12" s="39"/>
      <c r="B12" s="45"/>
      <c r="C12" s="299" t="s">
        <v>508</v>
      </c>
      <c r="D12" s="299" t="s">
        <v>487</v>
      </c>
      <c r="E12" s="18" t="s">
        <v>19</v>
      </c>
      <c r="F12" s="300">
        <v>546</v>
      </c>
      <c r="G12" s="39"/>
      <c r="H12" s="45"/>
    </row>
    <row r="13" spans="1:8" s="2" customFormat="1" ht="16.8" customHeight="1">
      <c r="A13" s="39"/>
      <c r="B13" s="45"/>
      <c r="C13" s="295" t="s">
        <v>454</v>
      </c>
      <c r="D13" s="296" t="s">
        <v>454</v>
      </c>
      <c r="E13" s="297" t="s">
        <v>19</v>
      </c>
      <c r="F13" s="298">
        <v>4368</v>
      </c>
      <c r="G13" s="39"/>
      <c r="H13" s="45"/>
    </row>
    <row r="14" spans="1:8" s="2" customFormat="1" ht="16.8" customHeight="1">
      <c r="A14" s="39"/>
      <c r="B14" s="45"/>
      <c r="C14" s="299" t="s">
        <v>454</v>
      </c>
      <c r="D14" s="299" t="s">
        <v>433</v>
      </c>
      <c r="E14" s="18" t="s">
        <v>19</v>
      </c>
      <c r="F14" s="300">
        <v>4368</v>
      </c>
      <c r="G14" s="39"/>
      <c r="H14" s="45"/>
    </row>
    <row r="15" spans="1:8" s="2" customFormat="1" ht="16.8" customHeight="1">
      <c r="A15" s="39"/>
      <c r="B15" s="45"/>
      <c r="C15" s="295" t="s">
        <v>530</v>
      </c>
      <c r="D15" s="296" t="s">
        <v>530</v>
      </c>
      <c r="E15" s="297" t="s">
        <v>19</v>
      </c>
      <c r="F15" s="298">
        <v>4368</v>
      </c>
      <c r="G15" s="39"/>
      <c r="H15" s="45"/>
    </row>
    <row r="16" spans="1:8" s="2" customFormat="1" ht="16.8" customHeight="1">
      <c r="A16" s="39"/>
      <c r="B16" s="45"/>
      <c r="C16" s="299" t="s">
        <v>530</v>
      </c>
      <c r="D16" s="299" t="s">
        <v>433</v>
      </c>
      <c r="E16" s="18" t="s">
        <v>19</v>
      </c>
      <c r="F16" s="300">
        <v>4368</v>
      </c>
      <c r="G16" s="39"/>
      <c r="H16" s="45"/>
    </row>
    <row r="17" spans="1:8" s="2" customFormat="1" ht="16.8" customHeight="1">
      <c r="A17" s="39"/>
      <c r="B17" s="45"/>
      <c r="C17" s="295" t="s">
        <v>464</v>
      </c>
      <c r="D17" s="296" t="s">
        <v>464</v>
      </c>
      <c r="E17" s="297" t="s">
        <v>19</v>
      </c>
      <c r="F17" s="298">
        <v>7.5</v>
      </c>
      <c r="G17" s="39"/>
      <c r="H17" s="45"/>
    </row>
    <row r="18" spans="1:8" s="2" customFormat="1" ht="16.8" customHeight="1">
      <c r="A18" s="39"/>
      <c r="B18" s="45"/>
      <c r="C18" s="299" t="s">
        <v>464</v>
      </c>
      <c r="D18" s="299" t="s">
        <v>465</v>
      </c>
      <c r="E18" s="18" t="s">
        <v>19</v>
      </c>
      <c r="F18" s="300">
        <v>7.5</v>
      </c>
      <c r="G18" s="39"/>
      <c r="H18" s="45"/>
    </row>
    <row r="19" spans="1:8" s="2" customFormat="1" ht="16.8" customHeight="1">
      <c r="A19" s="39"/>
      <c r="B19" s="45"/>
      <c r="C19" s="301" t="s">
        <v>1084</v>
      </c>
      <c r="D19" s="39"/>
      <c r="E19" s="39"/>
      <c r="F19" s="39"/>
      <c r="G19" s="39"/>
      <c r="H19" s="45"/>
    </row>
    <row r="20" spans="1:8" s="2" customFormat="1" ht="16.8" customHeight="1">
      <c r="A20" s="39"/>
      <c r="B20" s="45"/>
      <c r="C20" s="299" t="s">
        <v>461</v>
      </c>
      <c r="D20" s="299" t="s">
        <v>462</v>
      </c>
      <c r="E20" s="18" t="s">
        <v>457</v>
      </c>
      <c r="F20" s="300">
        <v>20.5</v>
      </c>
      <c r="G20" s="39"/>
      <c r="H20" s="45"/>
    </row>
    <row r="21" spans="1:8" s="2" customFormat="1" ht="16.8" customHeight="1">
      <c r="A21" s="39"/>
      <c r="B21" s="45"/>
      <c r="C21" s="295" t="s">
        <v>474</v>
      </c>
      <c r="D21" s="296" t="s">
        <v>474</v>
      </c>
      <c r="E21" s="297" t="s">
        <v>19</v>
      </c>
      <c r="F21" s="298">
        <v>7.5</v>
      </c>
      <c r="G21" s="39"/>
      <c r="H21" s="45"/>
    </row>
    <row r="22" spans="1:8" s="2" customFormat="1" ht="16.8" customHeight="1">
      <c r="A22" s="39"/>
      <c r="B22" s="45"/>
      <c r="C22" s="299" t="s">
        <v>474</v>
      </c>
      <c r="D22" s="299" t="s">
        <v>465</v>
      </c>
      <c r="E22" s="18" t="s">
        <v>19</v>
      </c>
      <c r="F22" s="300">
        <v>7.5</v>
      </c>
      <c r="G22" s="39"/>
      <c r="H22" s="45"/>
    </row>
    <row r="23" spans="1:8" s="2" customFormat="1" ht="16.8" customHeight="1">
      <c r="A23" s="39"/>
      <c r="B23" s="45"/>
      <c r="C23" s="301" t="s">
        <v>1084</v>
      </c>
      <c r="D23" s="39"/>
      <c r="E23" s="39"/>
      <c r="F23" s="39"/>
      <c r="G23" s="39"/>
      <c r="H23" s="45"/>
    </row>
    <row r="24" spans="1:8" s="2" customFormat="1" ht="16.8" customHeight="1">
      <c r="A24" s="39"/>
      <c r="B24" s="45"/>
      <c r="C24" s="299" t="s">
        <v>471</v>
      </c>
      <c r="D24" s="299" t="s">
        <v>472</v>
      </c>
      <c r="E24" s="18" t="s">
        <v>457</v>
      </c>
      <c r="F24" s="300">
        <v>20.5</v>
      </c>
      <c r="G24" s="39"/>
      <c r="H24" s="45"/>
    </row>
    <row r="25" spans="1:8" s="2" customFormat="1" ht="16.8" customHeight="1">
      <c r="A25" s="39"/>
      <c r="B25" s="45"/>
      <c r="C25" s="295" t="s">
        <v>518</v>
      </c>
      <c r="D25" s="296" t="s">
        <v>518</v>
      </c>
      <c r="E25" s="297" t="s">
        <v>19</v>
      </c>
      <c r="F25" s="298">
        <v>3640</v>
      </c>
      <c r="G25" s="39"/>
      <c r="H25" s="45"/>
    </row>
    <row r="26" spans="1:8" s="2" customFormat="1" ht="16.8" customHeight="1">
      <c r="A26" s="39"/>
      <c r="B26" s="45"/>
      <c r="C26" s="299" t="s">
        <v>518</v>
      </c>
      <c r="D26" s="299" t="s">
        <v>519</v>
      </c>
      <c r="E26" s="18" t="s">
        <v>19</v>
      </c>
      <c r="F26" s="300">
        <v>3640</v>
      </c>
      <c r="G26" s="39"/>
      <c r="H26" s="45"/>
    </row>
    <row r="27" spans="1:8" s="2" customFormat="1" ht="16.8" customHeight="1">
      <c r="A27" s="39"/>
      <c r="B27" s="45"/>
      <c r="C27" s="295" t="s">
        <v>497</v>
      </c>
      <c r="D27" s="296" t="s">
        <v>497</v>
      </c>
      <c r="E27" s="297" t="s">
        <v>19</v>
      </c>
      <c r="F27" s="298">
        <v>364</v>
      </c>
      <c r="G27" s="39"/>
      <c r="H27" s="45"/>
    </row>
    <row r="28" spans="1:8" s="2" customFormat="1" ht="16.8" customHeight="1">
      <c r="A28" s="39"/>
      <c r="B28" s="45"/>
      <c r="C28" s="299" t="s">
        <v>497</v>
      </c>
      <c r="D28" s="299" t="s">
        <v>498</v>
      </c>
      <c r="E28" s="18" t="s">
        <v>19</v>
      </c>
      <c r="F28" s="300">
        <v>364</v>
      </c>
      <c r="G28" s="39"/>
      <c r="H28" s="45"/>
    </row>
    <row r="29" spans="1:8" s="2" customFormat="1" ht="16.8" customHeight="1">
      <c r="A29" s="39"/>
      <c r="B29" s="45"/>
      <c r="C29" s="295" t="s">
        <v>486</v>
      </c>
      <c r="D29" s="296" t="s">
        <v>486</v>
      </c>
      <c r="E29" s="297" t="s">
        <v>19</v>
      </c>
      <c r="F29" s="298">
        <v>546</v>
      </c>
      <c r="G29" s="39"/>
      <c r="H29" s="45"/>
    </row>
    <row r="30" spans="1:8" s="2" customFormat="1" ht="16.8" customHeight="1">
      <c r="A30" s="39"/>
      <c r="B30" s="45"/>
      <c r="C30" s="299" t="s">
        <v>486</v>
      </c>
      <c r="D30" s="299" t="s">
        <v>487</v>
      </c>
      <c r="E30" s="18" t="s">
        <v>19</v>
      </c>
      <c r="F30" s="300">
        <v>546</v>
      </c>
      <c r="G30" s="39"/>
      <c r="H30" s="45"/>
    </row>
    <row r="31" spans="1:8" s="2" customFormat="1" ht="16.8" customHeight="1">
      <c r="A31" s="39"/>
      <c r="B31" s="45"/>
      <c r="C31" s="295" t="s">
        <v>459</v>
      </c>
      <c r="D31" s="296" t="s">
        <v>459</v>
      </c>
      <c r="E31" s="297" t="s">
        <v>19</v>
      </c>
      <c r="F31" s="298">
        <v>31.25</v>
      </c>
      <c r="G31" s="39"/>
      <c r="H31" s="45"/>
    </row>
    <row r="32" spans="1:8" s="2" customFormat="1" ht="16.8" customHeight="1">
      <c r="A32" s="39"/>
      <c r="B32" s="45"/>
      <c r="C32" s="299" t="s">
        <v>459</v>
      </c>
      <c r="D32" s="299" t="s">
        <v>460</v>
      </c>
      <c r="E32" s="18" t="s">
        <v>19</v>
      </c>
      <c r="F32" s="300">
        <v>31.25</v>
      </c>
      <c r="G32" s="39"/>
      <c r="H32" s="45"/>
    </row>
    <row r="33" spans="1:8" s="2" customFormat="1" ht="16.8" customHeight="1">
      <c r="A33" s="39"/>
      <c r="B33" s="45"/>
      <c r="C33" s="295" t="s">
        <v>443</v>
      </c>
      <c r="D33" s="296" t="s">
        <v>443</v>
      </c>
      <c r="E33" s="297" t="s">
        <v>19</v>
      </c>
      <c r="F33" s="298">
        <v>1274</v>
      </c>
      <c r="G33" s="39"/>
      <c r="H33" s="45"/>
    </row>
    <row r="34" spans="1:8" s="2" customFormat="1" ht="16.8" customHeight="1">
      <c r="A34" s="39"/>
      <c r="B34" s="45"/>
      <c r="C34" s="299" t="s">
        <v>443</v>
      </c>
      <c r="D34" s="299" t="s">
        <v>444</v>
      </c>
      <c r="E34" s="18" t="s">
        <v>19</v>
      </c>
      <c r="F34" s="300">
        <v>1274</v>
      </c>
      <c r="G34" s="39"/>
      <c r="H34" s="45"/>
    </row>
    <row r="35" spans="1:8" s="2" customFormat="1" ht="16.8" customHeight="1">
      <c r="A35" s="39"/>
      <c r="B35" s="45"/>
      <c r="C35" s="295" t="s">
        <v>432</v>
      </c>
      <c r="D35" s="296" t="s">
        <v>432</v>
      </c>
      <c r="E35" s="297" t="s">
        <v>19</v>
      </c>
      <c r="F35" s="298">
        <v>4368</v>
      </c>
      <c r="G35" s="39"/>
      <c r="H35" s="45"/>
    </row>
    <row r="36" spans="1:8" s="2" customFormat="1" ht="16.8" customHeight="1">
      <c r="A36" s="39"/>
      <c r="B36" s="45"/>
      <c r="C36" s="299" t="s">
        <v>432</v>
      </c>
      <c r="D36" s="299" t="s">
        <v>433</v>
      </c>
      <c r="E36" s="18" t="s">
        <v>19</v>
      </c>
      <c r="F36" s="300">
        <v>4368</v>
      </c>
      <c r="G36" s="39"/>
      <c r="H36" s="45"/>
    </row>
    <row r="37" spans="1:8" s="2" customFormat="1" ht="16.8" customHeight="1">
      <c r="A37" s="39"/>
      <c r="B37" s="45"/>
      <c r="C37" s="295" t="s">
        <v>401</v>
      </c>
      <c r="D37" s="296" t="s">
        <v>401</v>
      </c>
      <c r="E37" s="297" t="s">
        <v>19</v>
      </c>
      <c r="F37" s="298">
        <v>2.5</v>
      </c>
      <c r="G37" s="39"/>
      <c r="H37" s="45"/>
    </row>
    <row r="38" spans="1:8" s="2" customFormat="1" ht="16.8" customHeight="1">
      <c r="A38" s="39"/>
      <c r="B38" s="45"/>
      <c r="C38" s="299" t="s">
        <v>401</v>
      </c>
      <c r="D38" s="299" t="s">
        <v>466</v>
      </c>
      <c r="E38" s="18" t="s">
        <v>19</v>
      </c>
      <c r="F38" s="300">
        <v>2.5</v>
      </c>
      <c r="G38" s="39"/>
      <c r="H38" s="45"/>
    </row>
    <row r="39" spans="1:8" s="2" customFormat="1" ht="16.8" customHeight="1">
      <c r="A39" s="39"/>
      <c r="B39" s="45"/>
      <c r="C39" s="301" t="s">
        <v>1084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299" t="s">
        <v>461</v>
      </c>
      <c r="D40" s="299" t="s">
        <v>462</v>
      </c>
      <c r="E40" s="18" t="s">
        <v>457</v>
      </c>
      <c r="F40" s="300">
        <v>20.5</v>
      </c>
      <c r="G40" s="39"/>
      <c r="H40" s="45"/>
    </row>
    <row r="41" spans="1:8" s="2" customFormat="1" ht="16.8" customHeight="1">
      <c r="A41" s="39"/>
      <c r="B41" s="45"/>
      <c r="C41" s="295" t="s">
        <v>406</v>
      </c>
      <c r="D41" s="296" t="s">
        <v>406</v>
      </c>
      <c r="E41" s="297" t="s">
        <v>19</v>
      </c>
      <c r="F41" s="298">
        <v>2.5</v>
      </c>
      <c r="G41" s="39"/>
      <c r="H41" s="45"/>
    </row>
    <row r="42" spans="1:8" s="2" customFormat="1" ht="16.8" customHeight="1">
      <c r="A42" s="39"/>
      <c r="B42" s="45"/>
      <c r="C42" s="299" t="s">
        <v>406</v>
      </c>
      <c r="D42" s="299" t="s">
        <v>466</v>
      </c>
      <c r="E42" s="18" t="s">
        <v>19</v>
      </c>
      <c r="F42" s="300">
        <v>2.5</v>
      </c>
      <c r="G42" s="39"/>
      <c r="H42" s="45"/>
    </row>
    <row r="43" spans="1:8" s="2" customFormat="1" ht="16.8" customHeight="1">
      <c r="A43" s="39"/>
      <c r="B43" s="45"/>
      <c r="C43" s="301" t="s">
        <v>1084</v>
      </c>
      <c r="D43" s="39"/>
      <c r="E43" s="39"/>
      <c r="F43" s="39"/>
      <c r="G43" s="39"/>
      <c r="H43" s="45"/>
    </row>
    <row r="44" spans="1:8" s="2" customFormat="1" ht="16.8" customHeight="1">
      <c r="A44" s="39"/>
      <c r="B44" s="45"/>
      <c r="C44" s="299" t="s">
        <v>471</v>
      </c>
      <c r="D44" s="299" t="s">
        <v>472</v>
      </c>
      <c r="E44" s="18" t="s">
        <v>457</v>
      </c>
      <c r="F44" s="300">
        <v>20.5</v>
      </c>
      <c r="G44" s="39"/>
      <c r="H44" s="45"/>
    </row>
    <row r="45" spans="1:8" s="2" customFormat="1" ht="16.8" customHeight="1">
      <c r="A45" s="39"/>
      <c r="B45" s="45"/>
      <c r="C45" s="295" t="s">
        <v>403</v>
      </c>
      <c r="D45" s="296" t="s">
        <v>403</v>
      </c>
      <c r="E45" s="297" t="s">
        <v>19</v>
      </c>
      <c r="F45" s="298">
        <v>7.5</v>
      </c>
      <c r="G45" s="39"/>
      <c r="H45" s="45"/>
    </row>
    <row r="46" spans="1:8" s="2" customFormat="1" ht="16.8" customHeight="1">
      <c r="A46" s="39"/>
      <c r="B46" s="45"/>
      <c r="C46" s="299" t="s">
        <v>403</v>
      </c>
      <c r="D46" s="299" t="s">
        <v>467</v>
      </c>
      <c r="E46" s="18" t="s">
        <v>19</v>
      </c>
      <c r="F46" s="300">
        <v>7.5</v>
      </c>
      <c r="G46" s="39"/>
      <c r="H46" s="45"/>
    </row>
    <row r="47" spans="1:8" s="2" customFormat="1" ht="16.8" customHeight="1">
      <c r="A47" s="39"/>
      <c r="B47" s="45"/>
      <c r="C47" s="301" t="s">
        <v>1084</v>
      </c>
      <c r="D47" s="39"/>
      <c r="E47" s="39"/>
      <c r="F47" s="39"/>
      <c r="G47" s="39"/>
      <c r="H47" s="45"/>
    </row>
    <row r="48" spans="1:8" s="2" customFormat="1" ht="16.8" customHeight="1">
      <c r="A48" s="39"/>
      <c r="B48" s="45"/>
      <c r="C48" s="299" t="s">
        <v>461</v>
      </c>
      <c r="D48" s="299" t="s">
        <v>462</v>
      </c>
      <c r="E48" s="18" t="s">
        <v>457</v>
      </c>
      <c r="F48" s="300">
        <v>20.5</v>
      </c>
      <c r="G48" s="39"/>
      <c r="H48" s="45"/>
    </row>
    <row r="49" spans="1:8" s="2" customFormat="1" ht="16.8" customHeight="1">
      <c r="A49" s="39"/>
      <c r="B49" s="45"/>
      <c r="C49" s="295" t="s">
        <v>407</v>
      </c>
      <c r="D49" s="296" t="s">
        <v>407</v>
      </c>
      <c r="E49" s="297" t="s">
        <v>19</v>
      </c>
      <c r="F49" s="298">
        <v>7.5</v>
      </c>
      <c r="G49" s="39"/>
      <c r="H49" s="45"/>
    </row>
    <row r="50" spans="1:8" s="2" customFormat="1" ht="16.8" customHeight="1">
      <c r="A50" s="39"/>
      <c r="B50" s="45"/>
      <c r="C50" s="299" t="s">
        <v>407</v>
      </c>
      <c r="D50" s="299" t="s">
        <v>467</v>
      </c>
      <c r="E50" s="18" t="s">
        <v>19</v>
      </c>
      <c r="F50" s="300">
        <v>7.5</v>
      </c>
      <c r="G50" s="39"/>
      <c r="H50" s="45"/>
    </row>
    <row r="51" spans="1:8" s="2" customFormat="1" ht="16.8" customHeight="1">
      <c r="A51" s="39"/>
      <c r="B51" s="45"/>
      <c r="C51" s="301" t="s">
        <v>1084</v>
      </c>
      <c r="D51" s="39"/>
      <c r="E51" s="39"/>
      <c r="F51" s="39"/>
      <c r="G51" s="39"/>
      <c r="H51" s="45"/>
    </row>
    <row r="52" spans="1:8" s="2" customFormat="1" ht="16.8" customHeight="1">
      <c r="A52" s="39"/>
      <c r="B52" s="45"/>
      <c r="C52" s="299" t="s">
        <v>471</v>
      </c>
      <c r="D52" s="299" t="s">
        <v>472</v>
      </c>
      <c r="E52" s="18" t="s">
        <v>457</v>
      </c>
      <c r="F52" s="300">
        <v>20.5</v>
      </c>
      <c r="G52" s="39"/>
      <c r="H52" s="45"/>
    </row>
    <row r="53" spans="1:8" s="2" customFormat="1" ht="16.8" customHeight="1">
      <c r="A53" s="39"/>
      <c r="B53" s="45"/>
      <c r="C53" s="295" t="s">
        <v>405</v>
      </c>
      <c r="D53" s="296" t="s">
        <v>405</v>
      </c>
      <c r="E53" s="297" t="s">
        <v>19</v>
      </c>
      <c r="F53" s="298">
        <v>3</v>
      </c>
      <c r="G53" s="39"/>
      <c r="H53" s="45"/>
    </row>
    <row r="54" spans="1:8" s="2" customFormat="1" ht="16.8" customHeight="1">
      <c r="A54" s="39"/>
      <c r="B54" s="45"/>
      <c r="C54" s="299" t="s">
        <v>405</v>
      </c>
      <c r="D54" s="299" t="s">
        <v>468</v>
      </c>
      <c r="E54" s="18" t="s">
        <v>19</v>
      </c>
      <c r="F54" s="300">
        <v>3</v>
      </c>
      <c r="G54" s="39"/>
      <c r="H54" s="45"/>
    </row>
    <row r="55" spans="1:8" s="2" customFormat="1" ht="16.8" customHeight="1">
      <c r="A55" s="39"/>
      <c r="B55" s="45"/>
      <c r="C55" s="301" t="s">
        <v>1084</v>
      </c>
      <c r="D55" s="39"/>
      <c r="E55" s="39"/>
      <c r="F55" s="39"/>
      <c r="G55" s="39"/>
      <c r="H55" s="45"/>
    </row>
    <row r="56" spans="1:8" s="2" customFormat="1" ht="16.8" customHeight="1">
      <c r="A56" s="39"/>
      <c r="B56" s="45"/>
      <c r="C56" s="299" t="s">
        <v>461</v>
      </c>
      <c r="D56" s="299" t="s">
        <v>462</v>
      </c>
      <c r="E56" s="18" t="s">
        <v>457</v>
      </c>
      <c r="F56" s="300">
        <v>20.5</v>
      </c>
      <c r="G56" s="39"/>
      <c r="H56" s="45"/>
    </row>
    <row r="57" spans="1:8" s="2" customFormat="1" ht="16.8" customHeight="1">
      <c r="A57" s="39"/>
      <c r="B57" s="45"/>
      <c r="C57" s="295" t="s">
        <v>408</v>
      </c>
      <c r="D57" s="296" t="s">
        <v>408</v>
      </c>
      <c r="E57" s="297" t="s">
        <v>19</v>
      </c>
      <c r="F57" s="298">
        <v>3</v>
      </c>
      <c r="G57" s="39"/>
      <c r="H57" s="45"/>
    </row>
    <row r="58" spans="1:8" s="2" customFormat="1" ht="16.8" customHeight="1">
      <c r="A58" s="39"/>
      <c r="B58" s="45"/>
      <c r="C58" s="299" t="s">
        <v>408</v>
      </c>
      <c r="D58" s="299" t="s">
        <v>468</v>
      </c>
      <c r="E58" s="18" t="s">
        <v>19</v>
      </c>
      <c r="F58" s="300">
        <v>3</v>
      </c>
      <c r="G58" s="39"/>
      <c r="H58" s="45"/>
    </row>
    <row r="59" spans="1:8" s="2" customFormat="1" ht="16.8" customHeight="1">
      <c r="A59" s="39"/>
      <c r="B59" s="45"/>
      <c r="C59" s="301" t="s">
        <v>1084</v>
      </c>
      <c r="D59" s="39"/>
      <c r="E59" s="39"/>
      <c r="F59" s="39"/>
      <c r="G59" s="39"/>
      <c r="H59" s="45"/>
    </row>
    <row r="60" spans="1:8" s="2" customFormat="1" ht="16.8" customHeight="1">
      <c r="A60" s="39"/>
      <c r="B60" s="45"/>
      <c r="C60" s="299" t="s">
        <v>471</v>
      </c>
      <c r="D60" s="299" t="s">
        <v>472</v>
      </c>
      <c r="E60" s="18" t="s">
        <v>457</v>
      </c>
      <c r="F60" s="300">
        <v>20.5</v>
      </c>
      <c r="G60" s="39"/>
      <c r="H60" s="45"/>
    </row>
    <row r="61" spans="1:8" s="2" customFormat="1" ht="16.8" customHeight="1">
      <c r="A61" s="39"/>
      <c r="B61" s="45"/>
      <c r="C61" s="295" t="s">
        <v>469</v>
      </c>
      <c r="D61" s="296" t="s">
        <v>469</v>
      </c>
      <c r="E61" s="297" t="s">
        <v>19</v>
      </c>
      <c r="F61" s="298">
        <v>20.5</v>
      </c>
      <c r="G61" s="39"/>
      <c r="H61" s="45"/>
    </row>
    <row r="62" spans="1:8" s="2" customFormat="1" ht="16.8" customHeight="1">
      <c r="A62" s="39"/>
      <c r="B62" s="45"/>
      <c r="C62" s="299" t="s">
        <v>469</v>
      </c>
      <c r="D62" s="299" t="s">
        <v>470</v>
      </c>
      <c r="E62" s="18" t="s">
        <v>19</v>
      </c>
      <c r="F62" s="300">
        <v>20.5</v>
      </c>
      <c r="G62" s="39"/>
      <c r="H62" s="45"/>
    </row>
    <row r="63" spans="1:8" s="2" customFormat="1" ht="16.8" customHeight="1">
      <c r="A63" s="39"/>
      <c r="B63" s="45"/>
      <c r="C63" s="295" t="s">
        <v>475</v>
      </c>
      <c r="D63" s="296" t="s">
        <v>475</v>
      </c>
      <c r="E63" s="297" t="s">
        <v>19</v>
      </c>
      <c r="F63" s="298">
        <v>20.5</v>
      </c>
      <c r="G63" s="39"/>
      <c r="H63" s="45"/>
    </row>
    <row r="64" spans="1:8" s="2" customFormat="1" ht="16.8" customHeight="1">
      <c r="A64" s="39"/>
      <c r="B64" s="45"/>
      <c r="C64" s="299" t="s">
        <v>475</v>
      </c>
      <c r="D64" s="299" t="s">
        <v>476</v>
      </c>
      <c r="E64" s="18" t="s">
        <v>19</v>
      </c>
      <c r="F64" s="300">
        <v>20.5</v>
      </c>
      <c r="G64" s="39"/>
      <c r="H64" s="45"/>
    </row>
    <row r="65" spans="1:8" s="2" customFormat="1" ht="26.4" customHeight="1">
      <c r="A65" s="39"/>
      <c r="B65" s="45"/>
      <c r="C65" s="294" t="s">
        <v>1085</v>
      </c>
      <c r="D65" s="294" t="s">
        <v>94</v>
      </c>
      <c r="E65" s="39"/>
      <c r="F65" s="39"/>
      <c r="G65" s="39"/>
      <c r="H65" s="45"/>
    </row>
    <row r="66" spans="1:8" s="2" customFormat="1" ht="16.8" customHeight="1">
      <c r="A66" s="39"/>
      <c r="B66" s="45"/>
      <c r="C66" s="295" t="s">
        <v>508</v>
      </c>
      <c r="D66" s="296" t="s">
        <v>508</v>
      </c>
      <c r="E66" s="297" t="s">
        <v>19</v>
      </c>
      <c r="F66" s="298">
        <v>4368</v>
      </c>
      <c r="G66" s="39"/>
      <c r="H66" s="45"/>
    </row>
    <row r="67" spans="1:8" s="2" customFormat="1" ht="16.8" customHeight="1">
      <c r="A67" s="39"/>
      <c r="B67" s="45"/>
      <c r="C67" s="299" t="s">
        <v>508</v>
      </c>
      <c r="D67" s="299" t="s">
        <v>433</v>
      </c>
      <c r="E67" s="18" t="s">
        <v>19</v>
      </c>
      <c r="F67" s="300">
        <v>4368</v>
      </c>
      <c r="G67" s="39"/>
      <c r="H67" s="45"/>
    </row>
    <row r="68" spans="1:8" s="2" customFormat="1" ht="16.8" customHeight="1">
      <c r="A68" s="39"/>
      <c r="B68" s="45"/>
      <c r="C68" s="295" t="s">
        <v>454</v>
      </c>
      <c r="D68" s="296" t="s">
        <v>454</v>
      </c>
      <c r="E68" s="297" t="s">
        <v>19</v>
      </c>
      <c r="F68" s="298">
        <v>728</v>
      </c>
      <c r="G68" s="39"/>
      <c r="H68" s="45"/>
    </row>
    <row r="69" spans="1:8" s="2" customFormat="1" ht="16.8" customHeight="1">
      <c r="A69" s="39"/>
      <c r="B69" s="45"/>
      <c r="C69" s="299" t="s">
        <v>454</v>
      </c>
      <c r="D69" s="299" t="s">
        <v>536</v>
      </c>
      <c r="E69" s="18" t="s">
        <v>19</v>
      </c>
      <c r="F69" s="300">
        <v>728</v>
      </c>
      <c r="G69" s="39"/>
      <c r="H69" s="45"/>
    </row>
    <row r="70" spans="1:8" s="2" customFormat="1" ht="16.8" customHeight="1">
      <c r="A70" s="39"/>
      <c r="B70" s="45"/>
      <c r="C70" s="295" t="s">
        <v>486</v>
      </c>
      <c r="D70" s="296" t="s">
        <v>486</v>
      </c>
      <c r="E70" s="297" t="s">
        <v>19</v>
      </c>
      <c r="F70" s="298">
        <v>6734</v>
      </c>
      <c r="G70" s="39"/>
      <c r="H70" s="45"/>
    </row>
    <row r="71" spans="1:8" s="2" customFormat="1" ht="16.8" customHeight="1">
      <c r="A71" s="39"/>
      <c r="B71" s="45"/>
      <c r="C71" s="299" t="s">
        <v>486</v>
      </c>
      <c r="D71" s="299" t="s">
        <v>540</v>
      </c>
      <c r="E71" s="18" t="s">
        <v>19</v>
      </c>
      <c r="F71" s="300">
        <v>6734</v>
      </c>
      <c r="G71" s="39"/>
      <c r="H71" s="45"/>
    </row>
    <row r="72" spans="1:8" s="2" customFormat="1" ht="16.8" customHeight="1">
      <c r="A72" s="39"/>
      <c r="B72" s="45"/>
      <c r="C72" s="295" t="s">
        <v>535</v>
      </c>
      <c r="D72" s="296" t="s">
        <v>535</v>
      </c>
      <c r="E72" s="297" t="s">
        <v>19</v>
      </c>
      <c r="F72" s="298">
        <v>728</v>
      </c>
      <c r="G72" s="39"/>
      <c r="H72" s="45"/>
    </row>
    <row r="73" spans="1:8" s="2" customFormat="1" ht="16.8" customHeight="1">
      <c r="A73" s="39"/>
      <c r="B73" s="45"/>
      <c r="C73" s="299" t="s">
        <v>535</v>
      </c>
      <c r="D73" s="299" t="s">
        <v>536</v>
      </c>
      <c r="E73" s="18" t="s">
        <v>19</v>
      </c>
      <c r="F73" s="300">
        <v>728</v>
      </c>
      <c r="G73" s="39"/>
      <c r="H73" s="45"/>
    </row>
    <row r="74" spans="1:8" s="2" customFormat="1" ht="16.8" customHeight="1">
      <c r="A74" s="39"/>
      <c r="B74" s="45"/>
      <c r="C74" s="295" t="s">
        <v>553</v>
      </c>
      <c r="D74" s="296" t="s">
        <v>553</v>
      </c>
      <c r="E74" s="297" t="s">
        <v>19</v>
      </c>
      <c r="F74" s="298">
        <v>4368</v>
      </c>
      <c r="G74" s="39"/>
      <c r="H74" s="45"/>
    </row>
    <row r="75" spans="1:8" s="2" customFormat="1" ht="16.8" customHeight="1">
      <c r="A75" s="39"/>
      <c r="B75" s="45"/>
      <c r="C75" s="299" t="s">
        <v>553</v>
      </c>
      <c r="D75" s="299" t="s">
        <v>433</v>
      </c>
      <c r="E75" s="18" t="s">
        <v>19</v>
      </c>
      <c r="F75" s="300">
        <v>4368</v>
      </c>
      <c r="G75" s="39"/>
      <c r="H75" s="45"/>
    </row>
    <row r="76" spans="1:8" s="2" customFormat="1" ht="7.4" customHeight="1">
      <c r="A76" s="39"/>
      <c r="B76" s="165"/>
      <c r="C76" s="166"/>
      <c r="D76" s="166"/>
      <c r="E76" s="166"/>
      <c r="F76" s="166"/>
      <c r="G76" s="166"/>
      <c r="H76" s="45"/>
    </row>
    <row r="77" spans="1:8" s="2" customFormat="1" ht="12">
      <c r="A77" s="39"/>
      <c r="B77" s="39"/>
      <c r="C77" s="39"/>
      <c r="D77" s="39"/>
      <c r="E77" s="39"/>
      <c r="F77" s="39"/>
      <c r="G77" s="39"/>
      <c r="H7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2020-02-04T12:52:17Z</dcterms:created>
  <dcterms:modified xsi:type="dcterms:W3CDTF">2020-02-04T12:52:31Z</dcterms:modified>
  <cp:category/>
  <cp:version/>
  <cp:contentType/>
  <cp:contentStatus/>
</cp:coreProperties>
</file>