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460" activeTab="4"/>
  </bookViews>
  <sheets>
    <sheet name="Rekapitulace" sheetId="4" r:id="rId1"/>
    <sheet name="Krycí list" sheetId="6" r:id="rId2"/>
    <sheet name="SO 101" sheetId="2" r:id="rId3"/>
    <sheet name="Krycí list 201" sheetId="8" r:id="rId4"/>
    <sheet name="SO 201" sheetId="1" r:id="rId5"/>
  </sheets>
  <definedNames>
    <definedName name="_xlnm.Print_Area" localSheetId="4">'SO 201'!$A$1:$G$116</definedName>
    <definedName name="_xlnm.Print_Titles" localSheetId="4">'SO 201'!$A:$G,'SO 201'!$1:$9</definedName>
  </definedNames>
  <calcPr calcId="162913"/>
</workbook>
</file>

<file path=xl/sharedStrings.xml><?xml version="1.0" encoding="utf-8"?>
<sst xmlns="http://schemas.openxmlformats.org/spreadsheetml/2006/main" count="354" uniqueCount="214">
  <si>
    <t>Příloha k formuláři pro ocenění nabídky</t>
  </si>
  <si>
    <t>Stavba :</t>
  </si>
  <si>
    <t>číslo a název SO:</t>
  </si>
  <si>
    <t>Poř.</t>
  </si>
  <si>
    <t>č.pol.</t>
  </si>
  <si>
    <t>Kód</t>
  </si>
  <si>
    <t>položky</t>
  </si>
  <si>
    <t>2</t>
  </si>
  <si>
    <t>Název položky</t>
  </si>
  <si>
    <t>3</t>
  </si>
  <si>
    <t>jednotka</t>
  </si>
  <si>
    <t>Počet</t>
  </si>
  <si>
    <t>jednotek</t>
  </si>
  <si>
    <t>CENA</t>
  </si>
  <si>
    <t>jednotková</t>
  </si>
  <si>
    <t>celkem</t>
  </si>
  <si>
    <t>Všeobecné konstrukce a práce</t>
  </si>
  <si>
    <t xml:space="preserve">KUS       </t>
  </si>
  <si>
    <t>029412</t>
  </si>
  <si>
    <t>OSTATNÍ POŽADAVKY - VYPRACOVÁNÍ MOSTNÍHO LISTU</t>
  </si>
  <si>
    <t>Zemní práce</t>
  </si>
  <si>
    <t xml:space="preserve">M3        </t>
  </si>
  <si>
    <t>18110</t>
  </si>
  <si>
    <t xml:space="preserve">M2        </t>
  </si>
  <si>
    <t>Základy</t>
  </si>
  <si>
    <t xml:space="preserve">M         </t>
  </si>
  <si>
    <t>Svislé konstrukce</t>
  </si>
  <si>
    <t>317365</t>
  </si>
  <si>
    <t xml:space="preserve">T         </t>
  </si>
  <si>
    <t>Vodorovné konstrukce</t>
  </si>
  <si>
    <t>465512</t>
  </si>
  <si>
    <t>Komunikace</t>
  </si>
  <si>
    <t>Úpravy povrchů, podlahy, výplně otvorů</t>
  </si>
  <si>
    <t>Přidružená stavební výroba</t>
  </si>
  <si>
    <t>711509</t>
  </si>
  <si>
    <t>Potrubí</t>
  </si>
  <si>
    <t>Ostatní konstrukce a práce</t>
  </si>
  <si>
    <t>919111</t>
  </si>
  <si>
    <t>94890</t>
  </si>
  <si>
    <t xml:space="preserve">M3OP      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</si>
  <si>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</si>
  <si>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</si>
  <si>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</si>
  <si>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</si>
  <si>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</si>
  <si>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</si>
  <si>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</si>
  <si>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 xml:space="preserve"> </t>
  </si>
  <si>
    <t>technická specifikace:</t>
  </si>
  <si>
    <t>KČ</t>
  </si>
  <si>
    <t>02943</t>
  </si>
  <si>
    <t>OSTATNÍ POŽADAVKY - VYPRACOVÁNÍ RDS</t>
  </si>
  <si>
    <t>02944</t>
  </si>
  <si>
    <t>OSTATNÍ POŽADAVKY - VYPRACOVÁNÍ DOKUMENTACE SKUTEČ PROVEDENÍ</t>
  </si>
  <si>
    <t>02945</t>
  </si>
  <si>
    <t>OSTATNÍ POŽADAVKY - GEOMETRICKÝ PLÁN</t>
  </si>
  <si>
    <t>02953</t>
  </si>
  <si>
    <t>OSTATNÍ POŽADAVKY - HLAVNÍ MOSTNÍ PROHLÍDKA</t>
  </si>
  <si>
    <t>18220</t>
  </si>
  <si>
    <t>21262</t>
  </si>
  <si>
    <t xml:space="preserve">M </t>
  </si>
  <si>
    <t>21341</t>
  </si>
  <si>
    <t>21450</t>
  </si>
  <si>
    <t>M</t>
  </si>
  <si>
    <t>M2</t>
  </si>
  <si>
    <t>461212</t>
  </si>
  <si>
    <t xml:space="preserve">                                               </t>
  </si>
  <si>
    <t>56143</t>
  </si>
  <si>
    <t>572113</t>
  </si>
  <si>
    <t>572213</t>
  </si>
  <si>
    <t>574A43</t>
  </si>
  <si>
    <t>574C05</t>
  </si>
  <si>
    <t>711442</t>
  </si>
  <si>
    <t>575A03</t>
  </si>
  <si>
    <t>711221</t>
  </si>
  <si>
    <t>78384</t>
  </si>
  <si>
    <t>9112B1</t>
  </si>
  <si>
    <t>KUS</t>
  </si>
  <si>
    <t>931315</t>
  </si>
  <si>
    <t>KG</t>
  </si>
  <si>
    <t>936384</t>
  </si>
  <si>
    <t>DROBNÉ DOPLŇKOVÉ KONSTRUKCE BETONOVÉ - vyznačení roku postavení</t>
  </si>
  <si>
    <t>M3</t>
  </si>
  <si>
    <t>REKAPITULACE</t>
  </si>
  <si>
    <t>Dopravně inženýrská opatření</t>
  </si>
  <si>
    <t>OBJ 201</t>
  </si>
  <si>
    <t>027111</t>
  </si>
  <si>
    <t>027113</t>
  </si>
  <si>
    <t>02990</t>
  </si>
  <si>
    <t>451313</t>
  </si>
  <si>
    <t>DPH 21%</t>
  </si>
  <si>
    <t>Celkem s DPH</t>
  </si>
  <si>
    <t>93857</t>
  </si>
  <si>
    <t>SOUPIS PRACÍ</t>
  </si>
  <si>
    <t>Stavba:</t>
  </si>
  <si>
    <t>Objekt:</t>
  </si>
  <si>
    <t>Cena celková:</t>
  </si>
  <si>
    <t>DPH 21%:</t>
  </si>
  <si>
    <t>Cena s daní:</t>
  </si>
  <si>
    <t>Měrné jednotky:</t>
  </si>
  <si>
    <t>Počet měrných jednotek:</t>
  </si>
  <si>
    <t>Náklad na měrnou jednotku:</t>
  </si>
  <si>
    <t>Zatřídění CZ-CC:</t>
  </si>
  <si>
    <t>Mosty silničních komunikací</t>
  </si>
  <si>
    <t>JKSO: 8211121</t>
  </si>
  <si>
    <t>CZ-CC:</t>
  </si>
  <si>
    <t>96618</t>
  </si>
  <si>
    <t>T</t>
  </si>
  <si>
    <t>56334</t>
  </si>
  <si>
    <t>91355</t>
  </si>
  <si>
    <t>EVIDENČNÍ ČÍSLO MOSTU</t>
  </si>
  <si>
    <t>Kč</t>
  </si>
  <si>
    <t>014122</t>
  </si>
  <si>
    <t>Most ev.č. 19842-1, Neblažov - rekonstrukce</t>
  </si>
  <si>
    <t>Třídník stavebních prací OTSKP-SPK 2019+ doplňkový text u položek</t>
  </si>
  <si>
    <t>201 - Most přes Slatinný potok</t>
  </si>
  <si>
    <t>111204</t>
  </si>
  <si>
    <t xml:space="preserve">M2    </t>
  </si>
  <si>
    <t>112011</t>
  </si>
  <si>
    <t>KS</t>
  </si>
  <si>
    <t xml:space="preserve">KÁCENÍ STROMŮ D DO 0,5M </t>
  </si>
  <si>
    <t>11202</t>
  </si>
  <si>
    <t xml:space="preserve">KÁCENÍ STROMŮ D DO 0,95M </t>
  </si>
  <si>
    <t>113136</t>
  </si>
  <si>
    <t>ODSTRANĚNÍ KŘOVIN S ODVOZEM DO 5KM  50*2*4,0 +2*4,5*28,0=652</t>
  </si>
  <si>
    <t>113326</t>
  </si>
  <si>
    <t>ODSTRANĚNÍ KRYTU ZPEV PLOCH S ASALTOVÝM POJIVEM S OVOZEM DO 12KM 3,5x18,0x0.10=6,30-          13,86t</t>
  </si>
  <si>
    <t>ODSTRANĚNÍ  PODKL ZPEV PLOCH Z KANENIVA NESTNEL S ODV DO 12KM, 11,0*4,0*0,35=15,4-                 29,26t</t>
  </si>
  <si>
    <t>11523</t>
  </si>
  <si>
    <t>PŘEVEDENÍ VODY POTRUBÍM D 300MM  dl 30,0m</t>
  </si>
  <si>
    <t>131737</t>
  </si>
  <si>
    <t>17360</t>
  </si>
  <si>
    <t>HLOUBENÍ JAM ZAPAŽENÝC I NEZAPAŽENÝCH .TŘ .I, 2*plocha*6,6 = 2*18,2*6,6=240,24                                      480,48t</t>
  </si>
  <si>
    <t>ZEMNÍ KRAJNICE A DOSYPÁVKY Z HORNIN KAMENITÝCH             (2x36,0+(6,0+15,0)) x0,5x0,2=9,30</t>
  </si>
  <si>
    <t>VYSAZOVÁNÍ STROMŮ LISTNATÝCH S BALEM OBVOD KMENE                        DO2O CM, MIN PODCHOZÍ VÝŠKA 2,4M</t>
  </si>
  <si>
    <t xml:space="preserve">ZALÉVÁNÍ VODOU </t>
  </si>
  <si>
    <t>DRENÁŽNÍ VRSTVY Z PLASTBETONU  0,2x0,045x6,2 x2=0,12</t>
  </si>
  <si>
    <t>21461F</t>
  </si>
  <si>
    <t>SEPARAČNÍ GEOTETILIE 600G/M2  4,0*4,5*2*2=72,0</t>
  </si>
  <si>
    <t>SANAČNÍ VRSTVY Z KAMENIVA              4,2*6,2*0,4*2=</t>
  </si>
  <si>
    <t>27461H</t>
  </si>
  <si>
    <t>311313</t>
  </si>
  <si>
    <t xml:space="preserve">ZDI STĚNY PODPĚRNÉ BETONU DO C15/20          0,35x1,4*3,6*2=3,53          </t>
  </si>
  <si>
    <t>TRATIVODY KOMPLET Z TRUB PLAST HMOT DN 100MM    2*9,0=18,0</t>
  </si>
  <si>
    <t>9111A3</t>
  </si>
  <si>
    <t>ZÁBRADLÍ SILNIČNÍ S VODOR MADLY - DEMONTÁŽ S PŘESUNEM   8,15+8,45=16,6</t>
  </si>
  <si>
    <t>96611</t>
  </si>
  <si>
    <t>BOURÁNÍ KONSTRUKCÍ Z BETONOVÝCH DÍLCŮ   10*0,5*0,12*5,75=3,45                     7,94t</t>
  </si>
  <si>
    <t>96613</t>
  </si>
  <si>
    <t>BOURÁNÍ KONSTRUKCÍ Z KAMENE NA MC  2*0,4*2,6*5,6+4*0,4*1,6*3,9=21,63                         51,9t</t>
  </si>
  <si>
    <t>BOURÁNÍ KONSTRUKCÍ KOVOVÝCH   5*(2*21,9+4*46,1+2*31,1+26,3)*0,001=1,62</t>
  </si>
  <si>
    <t>ZÁBRADLÍ MOSTNÍ SE SVISLOU VÝPLNÍ DODÁVKA A MONTÁŽ            2x11,00=22,0</t>
  </si>
  <si>
    <t>ŘEZÁNÍ ASFALT KRYTU VOZOVEK TL DO 50MM        2x3,75=7,5</t>
  </si>
  <si>
    <t>TĚSNĚNÍ DILATAČ SPAR ASF ZÁLIVKOU DO 600MM2 2*3,75+2*11,0=29,5</t>
  </si>
  <si>
    <t>BROUŠENÍ BETONOVÝCH KONSTRUKCÍ
4,75x6,2=29,45</t>
  </si>
  <si>
    <t>PODPĚRNÉ SKRUŽE - ZŘÍZENÍ A ODSTRANĚNÍ  5,5*3,3*5,0=52,3</t>
  </si>
  <si>
    <t>DOPRAVNÍ ZNAČKY ZÁKLADNÍ VELIKOSTI HLINÍKOVÉ FÓLIE TŘ 1 - DODÁVKA A MONTÁŽ</t>
  </si>
  <si>
    <t>914161</t>
  </si>
  <si>
    <t>014111</t>
  </si>
  <si>
    <t>POPLATKY ZA SKLÁDKU TYP S-IO (INERTNÍ ODPAD)  51,9+7,94+29,26+480,48=569,58</t>
  </si>
  <si>
    <t>POPLATKY ZA SKLÁDKU TYP S-OO (OSTATNÍ ODPAD)</t>
  </si>
  <si>
    <t>KPL</t>
  </si>
  <si>
    <t>OSTATNÍ POŽADAVKY - INFORMAČNÍ TABULE během stavby+ definitivní</t>
  </si>
  <si>
    <t>31717</t>
  </si>
  <si>
    <t>SEPARAČNÍ GEOTEXTILIE 1000G/M2         4,5*2x2,0=18,0</t>
  </si>
  <si>
    <t>458311</t>
  </si>
  <si>
    <t>VÝPLŇ ZA OPĚRAMI A ZDMI Z PROSTÉHO BETONU C8/10         2*(5,485+0,45)*6,2+2,78*0,6*2*2=80,27</t>
  </si>
  <si>
    <t>KOVOVÉ KONSTRUKCE PRO KOTVENÍ ŘÍMSY 2*11*4,0=88</t>
  </si>
  <si>
    <t>317325</t>
  </si>
  <si>
    <t>ŘÍMSY ZE ŽELEZOBETONU DO C30/37   2*0,222*11,0=4,884</t>
  </si>
  <si>
    <t>VÝZTUŽ ŘÍMS Z OCELI 10505 0,05*22=1,1</t>
  </si>
  <si>
    <t>45860</t>
  </si>
  <si>
    <t>VÝPLŇ ZA OPĚRAMI A ZDMI Z MEZEROVITÉHO BETONU  0,3*1,5*3,6*2=3,24</t>
  </si>
  <si>
    <t>389325</t>
  </si>
  <si>
    <t>MOSTNÍ RÁMOVÉ KONSTRUKCE ZE ŽELEZOBETONU C30/37 8,673*4,75+0,875+13,7=55,77</t>
  </si>
  <si>
    <t>389365</t>
  </si>
  <si>
    <t>VÝZTUŽ MOSTNÍ RÁMOVÉ KONSTRUKCE Z OCELI 10505, B500B  3,59+4,58+1,03=9,2</t>
  </si>
  <si>
    <t>PODKLADNÍ A VÝPLŇOVÉ VRSTVY Z PROSTÉHO BETONU C16/20            2*4,3*5,8*0,15=7,48</t>
  </si>
  <si>
    <t>PATKY Z LOM KAMENE NA MC    0,55*1,0*2*7,0=7,7</t>
  </si>
  <si>
    <t>46251</t>
  </si>
  <si>
    <t>ZÁHOZ Z LOMOVÉHO KAMENE  1,99*9,0=17,91</t>
  </si>
  <si>
    <t>46452</t>
  </si>
  <si>
    <t>POHOZ DNA A SVAHŮ Z KAMENIVA DRCENÉHO 17,91*0,15=2,67</t>
  </si>
  <si>
    <t>DLAŽBY Z LOMOVÉHO KAMENE NA MC obnova zpevnění břehů 14,0*0,45=6,3</t>
  </si>
  <si>
    <t>KAMENIVO ZPEVNĚNÉ CEMENTEM DO 150 MM    2*4,2*5,0=42</t>
  </si>
  <si>
    <t>VOZOVKOVÉ VRSTVY ZE ŠTĚRKODRTI TL. DO 200MM                2*4,5*5,0=45</t>
  </si>
  <si>
    <t>INFILTRAČNÍ POSTŘIK Z EMULZE DO 0,5KG/M2             42</t>
  </si>
  <si>
    <t>ASFALTOVÝ BETON PRO OBRUSNÉ VRSTVY ACO 11 TL 50MM              401,9</t>
  </si>
  <si>
    <t>ASFALTOVÝ BETON PRO LOŽNÍ VRSTVY ACL 16                      (3,9*10,5+3,9*9,6)*0,08=6,27</t>
  </si>
  <si>
    <t>LITÝ ASFALT MA I (SILNICE, DÁLNICE) 11            6,2*3,75*0,045=1,046</t>
  </si>
  <si>
    <t>IZOLACE ZVLÁŠT KONS PROTI TLAK VODĚ ASFAL NÁTĚRY                 8,0*5,25*2+5,52*2*4+(1,75+1,1+1,2)*0,6*4+5,4*2,5*2=164,88</t>
  </si>
  <si>
    <t>IZOLACE MOSTOVEK CELOPLOŠ ASFALTOVÝMI PÁSY S PEČETÍCÍ VRSTVOU    přetaženo až do žlabu drenáže          (6,2+1,56*2)*4,75=44,27</t>
  </si>
  <si>
    <t>OCHRANA IZOLACE NA POVRCHU TEXTILIÍ           164,88</t>
  </si>
  <si>
    <t>NÁTĚRY BETON KONSTR TYP S5 (OS-DI)            (0,25+0,35+0,75+0,15)*11,0*2=33</t>
  </si>
  <si>
    <t>17511</t>
  </si>
  <si>
    <t>OBSYP POTRUBÍ A OBJEKTŮ SE ZHUTNĚNÍM (4,05+3,85)*5,5=43,45</t>
  </si>
  <si>
    <t>22694</t>
  </si>
  <si>
    <t>22695A</t>
  </si>
  <si>
    <t>ZÁPOROVÉ PAŽENÍ Z KOVU DOČASNÉ 0,099*5,0*18=8,91</t>
  </si>
  <si>
    <t>VÝDŘEVA ZÁPOROVÉHO PAŽENÍ DOČASNÁ (PLOCHA)   21*2*2,2=92,4</t>
  </si>
  <si>
    <t xml:space="preserve">PROVIZORNÍ OBJÍŽĎKY - ZŘÍZENÍ            76,0*4,0=304                                   </t>
  </si>
  <si>
    <t>02740</t>
  </si>
  <si>
    <t>POMOC PRÁCE ZŘÍZ NEBO ZAJIŠŤ PROVIZORNÍ MOSTY</t>
  </si>
  <si>
    <t>PROVIZORNÍ OBJÍŽĎKY - ZRUŠENÍ         včetně rekultivace 76,0*6,0=456</t>
  </si>
  <si>
    <t>SPOJOVACÍ POSTŘIK Z EMULZE DO 0,5KG/M2             401,9</t>
  </si>
  <si>
    <t>SO 101 - Dopravně inženýrská opatření</t>
  </si>
  <si>
    <t>Třídník stavebních prací OTSKP-SPK 2019 + doplňkový text u položek</t>
  </si>
  <si>
    <t>Most přes Slatinný potok</t>
  </si>
  <si>
    <t>OBJ 101</t>
  </si>
  <si>
    <t>02841</t>
  </si>
  <si>
    <t>PRŮZKUMNÉ PRÁCE ŽIVOTNÍHO PROSTŘEDÍ NA POVRCHU</t>
  </si>
  <si>
    <t>Most ev.č. 19842-1, Neblažov - rekonsrukce</t>
  </si>
  <si>
    <t>SO 101- DIO</t>
  </si>
  <si>
    <t>SO 201 - Most přes Slatinný potok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</si>
</sst>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0"/>
      <name val="Arial"/>
      <family val="2"/>
    </font>
    <font>
      <b/>
      <sz val="10"/>
      <name val="Arial"/>
      <family val="2"/>
    </font>
    <font>
      <i/>
      <sz val="12"/>
      <name val="Calibri"/>
      <family val="2"/>
    </font>
    <font>
      <b/>
      <sz val="14"/>
      <name val="Arial"/>
      <family val="2"/>
    </font>
    <font>
      <sz val="10"/>
      <color rgb="FF00B0F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 applyFont="1" applyAlignment="1">
      <alignment horizontal="center"/>
    </xf>
    <xf numFmtId="49" fontId="0" fillId="0" borderId="0" xfId="0" applyNumberFormat="1" applyFont="1"/>
    <xf numFmtId="0" fontId="0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/>
    <xf numFmtId="49" fontId="0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/>
    <xf numFmtId="0" fontId="0" fillId="0" borderId="2" xfId="0" applyFont="1" applyBorder="1"/>
    <xf numFmtId="4" fontId="0" fillId="0" borderId="2" xfId="0" applyNumberFormat="1" applyFont="1" applyBorder="1"/>
    <xf numFmtId="4" fontId="0" fillId="0" borderId="3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5" xfId="0" applyNumberFormat="1" applyFont="1" applyBorder="1"/>
    <xf numFmtId="49" fontId="1" fillId="0" borderId="5" xfId="0" applyNumberFormat="1" applyFont="1" applyBorder="1"/>
    <xf numFmtId="0" fontId="0" fillId="0" borderId="5" xfId="0" applyFont="1" applyBorder="1"/>
    <xf numFmtId="4" fontId="0" fillId="0" borderId="5" xfId="0" applyNumberFormat="1" applyFont="1" applyBorder="1"/>
    <xf numFmtId="4" fontId="0" fillId="0" borderId="9" xfId="0" applyNumberFormat="1" applyFont="1" applyBorder="1"/>
    <xf numFmtId="49" fontId="1" fillId="0" borderId="2" xfId="0" applyNumberFormat="1" applyFont="1" applyBorder="1"/>
    <xf numFmtId="4" fontId="1" fillId="0" borderId="3" xfId="0" applyNumberFormat="1" applyFont="1" applyBorder="1"/>
    <xf numFmtId="0" fontId="0" fillId="0" borderId="1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49" fontId="0" fillId="0" borderId="7" xfId="0" applyNumberFormat="1" applyFont="1" applyBorder="1"/>
    <xf numFmtId="49" fontId="1" fillId="0" borderId="7" xfId="0" applyNumberFormat="1" applyFont="1" applyBorder="1"/>
    <xf numFmtId="0" fontId="0" fillId="0" borderId="7" xfId="0" applyFont="1" applyBorder="1"/>
    <xf numFmtId="4" fontId="0" fillId="0" borderId="7" xfId="0" applyNumberFormat="1" applyFont="1" applyBorder="1"/>
    <xf numFmtId="4" fontId="1" fillId="2" borderId="8" xfId="0" applyNumberFormat="1" applyFont="1" applyFill="1" applyBorder="1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Font="1" applyAlignment="1">
      <alignment horizontal="left"/>
    </xf>
    <xf numFmtId="0" fontId="2" fillId="0" borderId="0" xfId="0" applyFont="1"/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5" xfId="0" applyNumberFormat="1" applyBorder="1"/>
    <xf numFmtId="0" fontId="0" fillId="0" borderId="5" xfId="0" applyBorder="1"/>
    <xf numFmtId="4" fontId="0" fillId="0" borderId="5" xfId="0" applyNumberFormat="1" applyBorder="1"/>
    <xf numFmtId="4" fontId="0" fillId="0" borderId="9" xfId="0" applyNumberFormat="1" applyBorder="1"/>
    <xf numFmtId="0" fontId="0" fillId="0" borderId="1" xfId="0" applyBorder="1" applyAlignment="1">
      <alignment horizontal="center"/>
    </xf>
    <xf numFmtId="49" fontId="0" fillId="0" borderId="2" xfId="0" applyNumberFormat="1" applyBorder="1"/>
    <xf numFmtId="0" fontId="0" fillId="0" borderId="2" xfId="0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49" fontId="0" fillId="0" borderId="7" xfId="0" applyNumberFormat="1" applyBorder="1"/>
    <xf numFmtId="0" fontId="0" fillId="0" borderId="7" xfId="0" applyBorder="1"/>
    <xf numFmtId="4" fontId="0" fillId="0" borderId="7" xfId="0" applyNumberFormat="1" applyBorder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49" fontId="0" fillId="0" borderId="11" xfId="0" applyNumberFormat="1" applyBorder="1"/>
    <xf numFmtId="49" fontId="1" fillId="0" borderId="11" xfId="0" applyNumberFormat="1" applyFont="1" applyBorder="1"/>
    <xf numFmtId="0" fontId="0" fillId="0" borderId="11" xfId="0" applyBorder="1"/>
    <xf numFmtId="4" fontId="0" fillId="0" borderId="11" xfId="0" applyNumberFormat="1" applyBorder="1"/>
    <xf numFmtId="4" fontId="1" fillId="0" borderId="12" xfId="0" applyNumberFormat="1" applyFont="1" applyBorder="1"/>
    <xf numFmtId="0" fontId="0" fillId="0" borderId="13" xfId="0" applyBorder="1"/>
    <xf numFmtId="0" fontId="1" fillId="0" borderId="0" xfId="0" applyFont="1"/>
    <xf numFmtId="0" fontId="0" fillId="0" borderId="14" xfId="0" applyBorder="1"/>
    <xf numFmtId="164" fontId="0" fillId="0" borderId="0" xfId="0" applyNumberFormat="1"/>
    <xf numFmtId="0" fontId="3" fillId="0" borderId="0" xfId="0" applyFont="1"/>
    <xf numFmtId="49" fontId="0" fillId="0" borderId="2" xfId="0" applyNumberFormat="1" applyFont="1" applyBorder="1"/>
    <xf numFmtId="49" fontId="0" fillId="0" borderId="0" xfId="0" applyNumberFormat="1" applyFont="1" applyBorder="1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2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center"/>
    </xf>
    <xf numFmtId="0" fontId="0" fillId="0" borderId="2" xfId="0" applyFont="1" applyBorder="1"/>
    <xf numFmtId="4" fontId="0" fillId="0" borderId="2" xfId="0" applyNumberFormat="1" applyFont="1" applyBorder="1"/>
    <xf numFmtId="4" fontId="0" fillId="0" borderId="3" xfId="0" applyNumberFormat="1" applyFont="1" applyBorder="1"/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/>
    <xf numFmtId="49" fontId="0" fillId="0" borderId="11" xfId="0" applyNumberFormat="1" applyFont="1" applyBorder="1" applyAlignment="1">
      <alignment wrapText="1"/>
    </xf>
    <xf numFmtId="0" fontId="0" fillId="0" borderId="11" xfId="0" applyFont="1" applyBorder="1"/>
    <xf numFmtId="4" fontId="0" fillId="0" borderId="11" xfId="0" applyNumberFormat="1" applyFont="1" applyBorder="1"/>
    <xf numFmtId="4" fontId="0" fillId="0" borderId="12" xfId="0" applyNumberFormat="1" applyFont="1" applyBorder="1"/>
    <xf numFmtId="0" fontId="0" fillId="0" borderId="1" xfId="0" applyFont="1" applyBorder="1" applyAlignment="1">
      <alignment horizontal="center"/>
    </xf>
    <xf numFmtId="49" fontId="5" fillId="0" borderId="2" xfId="0" applyNumberFormat="1" applyFont="1" applyBorder="1" applyAlignment="1">
      <alignment/>
    </xf>
    <xf numFmtId="0" fontId="5" fillId="0" borderId="2" xfId="0" applyFont="1" applyBorder="1"/>
    <xf numFmtId="49" fontId="1" fillId="0" borderId="2" xfId="0" applyNumberFormat="1" applyFont="1" applyBorder="1" applyAlignment="1">
      <alignment wrapText="1"/>
    </xf>
    <xf numFmtId="0" fontId="1" fillId="0" borderId="2" xfId="0" applyNumberFormat="1" applyFont="1" applyBorder="1" applyProtection="1">
      <protection hidden="1" locked="0"/>
    </xf>
    <xf numFmtId="4" fontId="1" fillId="0" borderId="18" xfId="0" applyNumberFormat="1" applyFont="1" applyBorder="1"/>
    <xf numFmtId="49" fontId="0" fillId="0" borderId="0" xfId="0" applyNumberFormat="1" applyFont="1"/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5"/>
  <sheetViews>
    <sheetView workbookViewId="0" topLeftCell="A1">
      <selection activeCell="F11" sqref="F11:F12"/>
    </sheetView>
  </sheetViews>
  <sheetFormatPr defaultColWidth="9.140625" defaultRowHeight="12.75"/>
  <cols>
    <col min="1" max="1" width="6.7109375" style="39" customWidth="1"/>
    <col min="2" max="2" width="14.8515625" style="40" customWidth="1"/>
    <col min="3" max="3" width="74.00390625" style="40" customWidth="1"/>
    <col min="4" max="4" width="8.00390625" style="0" customWidth="1"/>
    <col min="6" max="6" width="12.140625" style="0" customWidth="1"/>
    <col min="7" max="7" width="12.8515625" style="0" customWidth="1"/>
  </cols>
  <sheetData>
    <row r="2" ht="12.75">
      <c r="C2" s="4" t="s">
        <v>0</v>
      </c>
    </row>
    <row r="4" spans="1:6" ht="12.75">
      <c r="A4" s="41" t="s">
        <v>1</v>
      </c>
      <c r="C4" s="7" t="s">
        <v>113</v>
      </c>
      <c r="D4" s="78" t="s">
        <v>105</v>
      </c>
      <c r="E4">
        <v>214111</v>
      </c>
      <c r="F4" s="78" t="s">
        <v>103</v>
      </c>
    </row>
    <row r="5" spans="1:3" ht="12.75">
      <c r="A5" s="41" t="s">
        <v>2</v>
      </c>
      <c r="C5" s="7" t="s">
        <v>83</v>
      </c>
    </row>
    <row r="6" spans="1:4" ht="16.5" thickBot="1">
      <c r="A6" s="41"/>
      <c r="C6" s="42" t="s">
        <v>104</v>
      </c>
      <c r="D6" s="3"/>
    </row>
    <row r="7" spans="1:7" ht="12.75">
      <c r="A7" s="43" t="s">
        <v>3</v>
      </c>
      <c r="B7" s="16" t="s">
        <v>5</v>
      </c>
      <c r="C7" s="16" t="s">
        <v>8</v>
      </c>
      <c r="D7" s="17" t="s">
        <v>10</v>
      </c>
      <c r="E7" s="17" t="s">
        <v>11</v>
      </c>
      <c r="F7" s="102" t="s">
        <v>13</v>
      </c>
      <c r="G7" s="103"/>
    </row>
    <row r="8" spans="1:7" ht="12.75">
      <c r="A8" s="14" t="s">
        <v>4</v>
      </c>
      <c r="B8" s="18" t="s">
        <v>6</v>
      </c>
      <c r="C8" s="18"/>
      <c r="D8" s="19"/>
      <c r="E8" s="19" t="s">
        <v>12</v>
      </c>
      <c r="F8" s="19" t="s">
        <v>14</v>
      </c>
      <c r="G8" s="20" t="s">
        <v>15</v>
      </c>
    </row>
    <row r="9" spans="1:7" ht="13.5" thickBot="1">
      <c r="A9" s="44">
        <v>1</v>
      </c>
      <c r="B9" s="22" t="s">
        <v>7</v>
      </c>
      <c r="C9" s="22" t="s">
        <v>9</v>
      </c>
      <c r="D9" s="23">
        <v>4</v>
      </c>
      <c r="E9" s="23">
        <v>5</v>
      </c>
      <c r="F9" s="23">
        <v>6</v>
      </c>
      <c r="G9" s="24">
        <v>7</v>
      </c>
    </row>
    <row r="10" spans="1:7" ht="12.75">
      <c r="A10" s="45"/>
      <c r="B10" s="46"/>
      <c r="C10" s="26"/>
      <c r="D10" s="47"/>
      <c r="E10" s="48"/>
      <c r="F10" s="48"/>
      <c r="G10" s="49"/>
    </row>
    <row r="11" spans="1:7" ht="12.75">
      <c r="A11" s="50">
        <v>1</v>
      </c>
      <c r="B11" s="75" t="s">
        <v>208</v>
      </c>
      <c r="C11" s="10" t="s">
        <v>84</v>
      </c>
      <c r="D11" s="52"/>
      <c r="E11" s="53">
        <v>1</v>
      </c>
      <c r="F11" s="53"/>
      <c r="G11" s="54">
        <f>E11*F11</f>
        <v>0</v>
      </c>
    </row>
    <row r="12" spans="1:7" ht="12.75">
      <c r="A12" s="50">
        <v>2</v>
      </c>
      <c r="B12" s="51" t="s">
        <v>85</v>
      </c>
      <c r="C12" s="75" t="s">
        <v>207</v>
      </c>
      <c r="D12" s="52"/>
      <c r="E12" s="53">
        <v>1</v>
      </c>
      <c r="F12" s="53"/>
      <c r="G12" s="54">
        <f>E12*F12</f>
        <v>0</v>
      </c>
    </row>
    <row r="13" spans="1:7" ht="12.75">
      <c r="A13" s="50"/>
      <c r="B13" s="51"/>
      <c r="C13" s="51"/>
      <c r="D13" s="52"/>
      <c r="E13" s="53"/>
      <c r="F13" s="53"/>
      <c r="G13" s="54"/>
    </row>
    <row r="14" spans="1:7" ht="12.75">
      <c r="A14" s="50"/>
      <c r="B14" s="51" t="s">
        <v>47</v>
      </c>
      <c r="C14" s="51" t="s">
        <v>47</v>
      </c>
      <c r="D14" s="52" t="s">
        <v>47</v>
      </c>
      <c r="E14" s="53"/>
      <c r="F14" s="53" t="s">
        <v>47</v>
      </c>
      <c r="G14" s="54" t="s">
        <v>47</v>
      </c>
    </row>
    <row r="15" spans="1:7" ht="12.75">
      <c r="A15" s="50"/>
      <c r="B15" s="51"/>
      <c r="C15" s="30"/>
      <c r="D15" s="52"/>
      <c r="E15" s="53"/>
      <c r="F15" s="53"/>
      <c r="G15" s="31">
        <f>SUM(G10:G14)</f>
        <v>0</v>
      </c>
    </row>
    <row r="16" spans="1:7" ht="12.75">
      <c r="A16" s="50"/>
      <c r="B16" s="51"/>
      <c r="C16" s="51"/>
      <c r="D16" s="52"/>
      <c r="E16" s="53"/>
      <c r="F16" s="53"/>
      <c r="G16" s="54"/>
    </row>
    <row r="17" spans="1:7" ht="12.75">
      <c r="A17" s="50"/>
      <c r="B17" s="51"/>
      <c r="C17" s="30" t="s">
        <v>40</v>
      </c>
      <c r="D17" s="52"/>
      <c r="E17" s="53"/>
      <c r="F17" s="53"/>
      <c r="G17" s="31">
        <f>+G15</f>
        <v>0</v>
      </c>
    </row>
    <row r="18" spans="1:7" ht="12.75">
      <c r="A18" s="55" t="s">
        <v>41</v>
      </c>
      <c r="B18" s="51"/>
      <c r="C18" s="51"/>
      <c r="D18" s="52"/>
      <c r="E18" s="53"/>
      <c r="F18" s="53"/>
      <c r="G18" s="54"/>
    </row>
    <row r="19" spans="1:7" ht="12.75">
      <c r="A19" s="50"/>
      <c r="B19" s="51"/>
      <c r="C19" s="30" t="s">
        <v>42</v>
      </c>
      <c r="D19" s="52"/>
      <c r="E19" s="53"/>
      <c r="F19" s="53"/>
      <c r="G19" s="54"/>
    </row>
    <row r="20" spans="1:7" ht="12.75">
      <c r="A20" s="50"/>
      <c r="B20" s="51"/>
      <c r="C20" s="30" t="s">
        <v>43</v>
      </c>
      <c r="D20" s="52"/>
      <c r="E20" s="53"/>
      <c r="F20" s="53"/>
      <c r="G20" s="54">
        <v>0</v>
      </c>
    </row>
    <row r="21" spans="1:7" ht="12.75">
      <c r="A21" s="50"/>
      <c r="B21" s="51"/>
      <c r="C21" s="30" t="s">
        <v>44</v>
      </c>
      <c r="D21" s="52"/>
      <c r="E21" s="53"/>
      <c r="F21" s="53"/>
      <c r="G21" s="54"/>
    </row>
    <row r="22" spans="1:7" ht="12.75">
      <c r="A22" s="50"/>
      <c r="B22" s="51"/>
      <c r="C22" s="30" t="s">
        <v>45</v>
      </c>
      <c r="D22" s="52"/>
      <c r="E22" s="53"/>
      <c r="F22" s="53"/>
      <c r="G22" s="54">
        <v>0</v>
      </c>
    </row>
    <row r="23" spans="1:7" ht="12.75">
      <c r="A23" s="50"/>
      <c r="B23" s="51"/>
      <c r="C23" s="30" t="s">
        <v>46</v>
      </c>
      <c r="D23" s="52"/>
      <c r="E23" s="53"/>
      <c r="F23" s="53"/>
      <c r="G23" s="31">
        <f>+G15+G20+G22</f>
        <v>0</v>
      </c>
    </row>
    <row r="24" spans="1:7" ht="12.75">
      <c r="A24" s="64"/>
      <c r="B24" s="65"/>
      <c r="C24" s="66" t="s">
        <v>90</v>
      </c>
      <c r="D24" s="67"/>
      <c r="E24" s="68"/>
      <c r="F24" s="68"/>
      <c r="G24" s="69">
        <f>0.21*G23</f>
        <v>0</v>
      </c>
    </row>
    <row r="25" spans="1:7" ht="13.5" thickBot="1">
      <c r="A25" s="56"/>
      <c r="B25" s="57"/>
      <c r="C25" s="35" t="s">
        <v>91</v>
      </c>
      <c r="D25" s="58"/>
      <c r="E25" s="59"/>
      <c r="F25" s="59"/>
      <c r="G25" s="38">
        <f>G24+G23</f>
        <v>0</v>
      </c>
    </row>
  </sheetData>
  <mergeCells count="1">
    <mergeCell ref="F7:G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">
      <selection activeCell="D9" sqref="D9"/>
    </sheetView>
  </sheetViews>
  <sheetFormatPr defaultColWidth="9.140625" defaultRowHeight="12.75"/>
  <cols>
    <col min="4" max="4" width="17.28125" style="0" customWidth="1"/>
  </cols>
  <sheetData>
    <row r="1" ht="18">
      <c r="D1" s="74" t="s">
        <v>93</v>
      </c>
    </row>
    <row r="2" ht="13.5" thickBot="1"/>
    <row r="3" spans="1:9" ht="12.75">
      <c r="A3" s="70"/>
      <c r="B3" s="70"/>
      <c r="C3" s="70"/>
      <c r="D3" s="70"/>
      <c r="E3" s="70"/>
      <c r="F3" s="70"/>
      <c r="G3" s="70"/>
      <c r="H3" s="70"/>
      <c r="I3" s="70"/>
    </row>
    <row r="4" spans="1:2" ht="12.75">
      <c r="A4" s="71" t="s">
        <v>94</v>
      </c>
      <c r="B4" s="101" t="s">
        <v>211</v>
      </c>
    </row>
    <row r="6" spans="1:2" ht="12.75">
      <c r="A6" s="71" t="s">
        <v>95</v>
      </c>
      <c r="B6" s="76" t="s">
        <v>212</v>
      </c>
    </row>
    <row r="7" spans="1:9" ht="13.5" thickBot="1">
      <c r="A7" s="72"/>
      <c r="B7" s="72"/>
      <c r="C7" s="72"/>
      <c r="D7" s="72"/>
      <c r="E7" s="72"/>
      <c r="F7" s="72"/>
      <c r="G7" s="72"/>
      <c r="H7" s="72"/>
      <c r="I7" s="72"/>
    </row>
    <row r="9" spans="1:4" ht="12.75">
      <c r="A9" s="3" t="s">
        <v>96</v>
      </c>
      <c r="D9" s="73">
        <f>Rekapitulace!F11</f>
        <v>0</v>
      </c>
    </row>
    <row r="11" spans="1:4" ht="12.75">
      <c r="A11" s="3" t="s">
        <v>97</v>
      </c>
      <c r="D11" s="73">
        <f>D9*0.21</f>
        <v>0</v>
      </c>
    </row>
    <row r="13" spans="1:4" ht="12.75">
      <c r="A13" s="3" t="s">
        <v>98</v>
      </c>
      <c r="D13" s="73">
        <f>D9+D11</f>
        <v>0</v>
      </c>
    </row>
    <row r="14" ht="13.5" thickBot="1"/>
    <row r="15" spans="1:9" ht="12.75">
      <c r="A15" s="70"/>
      <c r="B15" s="70"/>
      <c r="C15" s="70"/>
      <c r="D15" s="70"/>
      <c r="E15" s="70"/>
      <c r="F15" s="70"/>
      <c r="G15" s="70"/>
      <c r="H15" s="70"/>
      <c r="I15" s="70"/>
    </row>
    <row r="16" spans="1:4" ht="12.75">
      <c r="A16" s="3" t="s">
        <v>99</v>
      </c>
      <c r="D16" s="79" t="s">
        <v>64</v>
      </c>
    </row>
    <row r="18" spans="1:4" ht="12.75">
      <c r="A18" s="3" t="s">
        <v>100</v>
      </c>
      <c r="D18">
        <v>57.75</v>
      </c>
    </row>
    <row r="20" spans="1:4" ht="12.75">
      <c r="A20" s="3" t="s">
        <v>101</v>
      </c>
      <c r="D20" s="73">
        <f>D9/D18</f>
        <v>0</v>
      </c>
    </row>
    <row r="22" spans="1:5" ht="12.75">
      <c r="A22" s="3" t="s">
        <v>102</v>
      </c>
      <c r="D22">
        <v>214111</v>
      </c>
      <c r="E22" s="78" t="s">
        <v>103</v>
      </c>
    </row>
    <row r="25" spans="1:9" ht="13.5" thickBot="1">
      <c r="A25" s="72"/>
      <c r="B25" s="72"/>
      <c r="C25" s="72"/>
      <c r="D25" s="72"/>
      <c r="E25" s="72"/>
      <c r="F25" s="72"/>
      <c r="G25" s="72"/>
      <c r="H25" s="72"/>
      <c r="I25" s="72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8"/>
  <sheetViews>
    <sheetView workbookViewId="0" topLeftCell="A1">
      <selection activeCell="F14" sqref="F14:F19"/>
    </sheetView>
  </sheetViews>
  <sheetFormatPr defaultColWidth="9.140625" defaultRowHeight="12.75"/>
  <cols>
    <col min="1" max="1" width="6.7109375" style="60" customWidth="1"/>
    <col min="2" max="2" width="14.8515625" style="2" customWidth="1"/>
    <col min="3" max="3" width="74.00390625" style="2" customWidth="1"/>
    <col min="4" max="4" width="8.00390625" style="3" customWidth="1"/>
    <col min="5" max="5" width="9.140625" style="3" customWidth="1"/>
    <col min="6" max="6" width="12.140625" style="3" customWidth="1"/>
    <col min="7" max="7" width="12.8515625" style="3" customWidth="1"/>
    <col min="8" max="16384" width="9.140625" style="3" customWidth="1"/>
  </cols>
  <sheetData>
    <row r="2" ht="12.75">
      <c r="C2" s="4" t="s">
        <v>0</v>
      </c>
    </row>
    <row r="4" spans="1:3" ht="12.75">
      <c r="A4" s="41" t="s">
        <v>1</v>
      </c>
      <c r="C4" s="7" t="s">
        <v>113</v>
      </c>
    </row>
    <row r="5" spans="1:3" ht="12.75">
      <c r="A5" s="41" t="s">
        <v>2</v>
      </c>
      <c r="C5" s="7" t="s">
        <v>205</v>
      </c>
    </row>
    <row r="6" spans="1:3" ht="13.5" thickBot="1">
      <c r="A6" s="41" t="s">
        <v>48</v>
      </c>
      <c r="C6" s="7" t="s">
        <v>206</v>
      </c>
    </row>
    <row r="7" spans="1:7" ht="12.75">
      <c r="A7" s="43" t="s">
        <v>3</v>
      </c>
      <c r="B7" s="16" t="s">
        <v>5</v>
      </c>
      <c r="C7" s="16" t="s">
        <v>8</v>
      </c>
      <c r="D7" s="17" t="s">
        <v>10</v>
      </c>
      <c r="E7" s="17" t="s">
        <v>11</v>
      </c>
      <c r="F7" s="102" t="s">
        <v>13</v>
      </c>
      <c r="G7" s="103"/>
    </row>
    <row r="8" spans="1:7" ht="12.75">
      <c r="A8" s="14" t="s">
        <v>4</v>
      </c>
      <c r="B8" s="18" t="s">
        <v>6</v>
      </c>
      <c r="C8" s="18"/>
      <c r="D8" s="19"/>
      <c r="E8" s="19" t="s">
        <v>12</v>
      </c>
      <c r="F8" s="19" t="s">
        <v>14</v>
      </c>
      <c r="G8" s="20" t="s">
        <v>15</v>
      </c>
    </row>
    <row r="9" spans="1:7" ht="18" customHeight="1" thickBot="1">
      <c r="A9" s="44">
        <v>1</v>
      </c>
      <c r="B9" s="22" t="s">
        <v>7</v>
      </c>
      <c r="C9" s="22" t="s">
        <v>9</v>
      </c>
      <c r="D9" s="23">
        <v>4</v>
      </c>
      <c r="E9" s="23">
        <v>5</v>
      </c>
      <c r="F9" s="23">
        <v>6</v>
      </c>
      <c r="G9" s="24">
        <v>7</v>
      </c>
    </row>
    <row r="10" spans="1:7" ht="18" customHeight="1">
      <c r="A10" s="80"/>
      <c r="B10" s="81"/>
      <c r="C10" s="81"/>
      <c r="D10" s="82"/>
      <c r="E10" s="82"/>
      <c r="F10" s="82"/>
      <c r="G10" s="83"/>
    </row>
    <row r="11" spans="1:7" ht="12.75">
      <c r="A11" s="80"/>
      <c r="B11" s="81"/>
      <c r="C11" s="81"/>
      <c r="D11" s="82"/>
      <c r="E11" s="82"/>
      <c r="F11" s="82"/>
      <c r="G11" s="83"/>
    </row>
    <row r="12" spans="1:7" ht="13.5" thickBot="1">
      <c r="A12" s="80"/>
      <c r="B12" s="81"/>
      <c r="C12" s="81"/>
      <c r="D12" s="82"/>
      <c r="E12" s="82"/>
      <c r="F12" s="82"/>
      <c r="G12" s="83"/>
    </row>
    <row r="13" spans="1:7" ht="12.75">
      <c r="A13" s="43"/>
      <c r="B13" s="25"/>
      <c r="C13" s="26" t="s">
        <v>16</v>
      </c>
      <c r="D13" s="27"/>
      <c r="E13" s="28"/>
      <c r="F13" s="28"/>
      <c r="G13" s="29"/>
    </row>
    <row r="14" spans="1:7" s="77" customFormat="1" ht="12.75">
      <c r="A14" s="95">
        <v>1</v>
      </c>
      <c r="B14" s="75" t="s">
        <v>86</v>
      </c>
      <c r="C14" s="84" t="s">
        <v>200</v>
      </c>
      <c r="D14" s="86" t="s">
        <v>64</v>
      </c>
      <c r="E14" s="87">
        <v>304</v>
      </c>
      <c r="F14" s="87"/>
      <c r="G14" s="88">
        <f>E14*F14</f>
        <v>0</v>
      </c>
    </row>
    <row r="15" spans="1:7" s="77" customFormat="1" ht="12.75">
      <c r="A15" s="95">
        <v>2</v>
      </c>
      <c r="B15" s="75" t="s">
        <v>87</v>
      </c>
      <c r="C15" s="84" t="s">
        <v>203</v>
      </c>
      <c r="D15" s="86" t="s">
        <v>64</v>
      </c>
      <c r="E15" s="87">
        <v>456</v>
      </c>
      <c r="F15" s="87"/>
      <c r="G15" s="88">
        <f>E15*F15</f>
        <v>0</v>
      </c>
    </row>
    <row r="16" spans="1:7" s="77" customFormat="1" ht="12.75">
      <c r="A16" s="95">
        <v>3</v>
      </c>
      <c r="B16" s="75" t="s">
        <v>201</v>
      </c>
      <c r="C16" s="84" t="s">
        <v>202</v>
      </c>
      <c r="D16" s="86" t="s">
        <v>161</v>
      </c>
      <c r="E16" s="87">
        <v>1</v>
      </c>
      <c r="F16" s="87"/>
      <c r="G16" s="88">
        <f>F16*E16</f>
        <v>0</v>
      </c>
    </row>
    <row r="17" spans="1:7" s="77" customFormat="1" ht="12.75">
      <c r="A17" s="95">
        <v>4</v>
      </c>
      <c r="B17" s="75" t="s">
        <v>209</v>
      </c>
      <c r="C17" s="84" t="s">
        <v>210</v>
      </c>
      <c r="D17" s="86" t="s">
        <v>161</v>
      </c>
      <c r="E17" s="87">
        <v>1</v>
      </c>
      <c r="F17" s="87"/>
      <c r="G17" s="88">
        <f>F17*E17</f>
        <v>0</v>
      </c>
    </row>
    <row r="18" spans="1:7" s="77" customFormat="1" ht="12.75">
      <c r="A18" s="95">
        <v>4</v>
      </c>
      <c r="B18" s="75" t="s">
        <v>50</v>
      </c>
      <c r="C18" s="84" t="s">
        <v>51</v>
      </c>
      <c r="D18" s="86" t="s">
        <v>49</v>
      </c>
      <c r="E18" s="87">
        <v>1</v>
      </c>
      <c r="F18" s="87"/>
      <c r="G18" s="88">
        <f>F18*E18</f>
        <v>0</v>
      </c>
    </row>
    <row r="19" spans="1:7" s="77" customFormat="1" ht="12.75">
      <c r="A19" s="95">
        <v>5</v>
      </c>
      <c r="B19" s="75" t="s">
        <v>56</v>
      </c>
      <c r="C19" s="75" t="s">
        <v>57</v>
      </c>
      <c r="D19" s="86" t="s">
        <v>77</v>
      </c>
      <c r="E19" s="87">
        <v>1</v>
      </c>
      <c r="F19" s="87"/>
      <c r="G19" s="88">
        <f>F19*E19</f>
        <v>0</v>
      </c>
    </row>
    <row r="20" spans="1:7" ht="12.75">
      <c r="A20" s="14"/>
      <c r="B20" s="10"/>
      <c r="C20" s="30" t="s">
        <v>16</v>
      </c>
      <c r="D20" s="11"/>
      <c r="E20" s="12"/>
      <c r="F20" s="12"/>
      <c r="G20" s="31">
        <f>SUM(G14:G19)</f>
        <v>0</v>
      </c>
    </row>
    <row r="21" spans="1:7" ht="12.75">
      <c r="A21" s="14"/>
      <c r="B21" s="10"/>
      <c r="C21" s="30"/>
      <c r="D21" s="11"/>
      <c r="E21" s="12"/>
      <c r="F21" s="12"/>
      <c r="G21" s="13"/>
    </row>
    <row r="22" spans="1:7" ht="12.75">
      <c r="A22" s="61"/>
      <c r="B22" s="62"/>
      <c r="C22" s="10"/>
      <c r="D22" s="11"/>
      <c r="E22" s="12"/>
      <c r="F22" s="12"/>
      <c r="G22" s="31"/>
    </row>
    <row r="23" spans="1:7" ht="12.75">
      <c r="A23" s="14"/>
      <c r="B23" s="10"/>
      <c r="C23" s="30" t="s">
        <v>40</v>
      </c>
      <c r="D23" s="11"/>
      <c r="E23" s="12"/>
      <c r="F23" s="12"/>
      <c r="G23" s="13">
        <f>G20</f>
        <v>0</v>
      </c>
    </row>
    <row r="24" spans="1:7" ht="20.1" customHeight="1">
      <c r="A24" s="14"/>
      <c r="B24" s="10"/>
      <c r="C24" s="30" t="s">
        <v>42</v>
      </c>
      <c r="D24" s="11"/>
      <c r="E24" s="12"/>
      <c r="F24" s="12"/>
      <c r="G24" s="13"/>
    </row>
    <row r="25" spans="1:7" ht="12.75">
      <c r="A25" s="14"/>
      <c r="B25" s="10"/>
      <c r="C25" s="30" t="s">
        <v>43</v>
      </c>
      <c r="D25" s="11"/>
      <c r="E25" s="12"/>
      <c r="F25" s="12"/>
      <c r="G25" s="13">
        <v>0</v>
      </c>
    </row>
    <row r="26" spans="1:7" ht="20.1" customHeight="1">
      <c r="A26" s="14"/>
      <c r="B26" s="10"/>
      <c r="C26" s="30" t="s">
        <v>44</v>
      </c>
      <c r="D26" s="11"/>
      <c r="E26" s="12"/>
      <c r="F26" s="12"/>
      <c r="G26" s="13"/>
    </row>
    <row r="27" spans="1:7" ht="20.1" customHeight="1">
      <c r="A27" s="14"/>
      <c r="B27" s="10"/>
      <c r="C27" s="30" t="s">
        <v>45</v>
      </c>
      <c r="D27" s="11"/>
      <c r="E27" s="12"/>
      <c r="F27" s="12"/>
      <c r="G27" s="13">
        <v>0</v>
      </c>
    </row>
    <row r="28" spans="1:7" ht="13.5" thickBot="1">
      <c r="A28" s="44"/>
      <c r="B28" s="34"/>
      <c r="C28" s="63" t="s">
        <v>46</v>
      </c>
      <c r="D28" s="36"/>
      <c r="E28" s="37"/>
      <c r="F28" s="37"/>
      <c r="G28" s="38">
        <f>G23</f>
        <v>0</v>
      </c>
    </row>
  </sheetData>
  <mergeCells count="1">
    <mergeCell ref="F7:G7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">
      <selection activeCell="B6" sqref="B6"/>
    </sheetView>
  </sheetViews>
  <sheetFormatPr defaultColWidth="9.140625" defaultRowHeight="12.75"/>
  <cols>
    <col min="4" max="4" width="14.7109375" style="0" bestFit="1" customWidth="1"/>
  </cols>
  <sheetData>
    <row r="1" ht="18">
      <c r="D1" s="74" t="s">
        <v>93</v>
      </c>
    </row>
    <row r="2" ht="13.5" thickBot="1"/>
    <row r="3" spans="1:9" ht="12.75">
      <c r="A3" s="70"/>
      <c r="B3" s="70"/>
      <c r="C3" s="70"/>
      <c r="D3" s="70"/>
      <c r="E3" s="70"/>
      <c r="F3" s="70"/>
      <c r="G3" s="70"/>
      <c r="H3" s="70"/>
      <c r="I3" s="70"/>
    </row>
    <row r="4" spans="1:2" ht="12.75">
      <c r="A4" s="71" t="s">
        <v>94</v>
      </c>
      <c r="B4" s="101" t="s">
        <v>113</v>
      </c>
    </row>
    <row r="6" spans="1:2" ht="12.75">
      <c r="A6" s="71" t="s">
        <v>95</v>
      </c>
      <c r="B6" s="76" t="s">
        <v>213</v>
      </c>
    </row>
    <row r="7" spans="1:9" ht="13.5" thickBot="1">
      <c r="A7" s="72"/>
      <c r="B7" s="72"/>
      <c r="C7" s="72"/>
      <c r="D7" s="72"/>
      <c r="E7" s="72"/>
      <c r="F7" s="72"/>
      <c r="G7" s="72"/>
      <c r="H7" s="72"/>
      <c r="I7" s="72"/>
    </row>
    <row r="9" spans="1:4" ht="12.75">
      <c r="A9" s="3" t="s">
        <v>96</v>
      </c>
      <c r="D9" s="73">
        <f>Rekapitulace!F12</f>
        <v>0</v>
      </c>
    </row>
    <row r="11" spans="1:4" ht="12.75">
      <c r="A11" s="3" t="s">
        <v>97</v>
      </c>
      <c r="D11" s="73">
        <f>D9*0.21</f>
        <v>0</v>
      </c>
    </row>
    <row r="13" spans="1:4" ht="12.75">
      <c r="A13" s="3" t="s">
        <v>98</v>
      </c>
      <c r="D13" s="73">
        <f>D9+D11</f>
        <v>0</v>
      </c>
    </row>
    <row r="14" ht="13.5" thickBot="1"/>
    <row r="15" spans="1:9" ht="12.75">
      <c r="A15" s="70"/>
      <c r="B15" s="70"/>
      <c r="C15" s="70"/>
      <c r="D15" s="70"/>
      <c r="E15" s="70"/>
      <c r="F15" s="70"/>
      <c r="G15" s="70"/>
      <c r="H15" s="70"/>
      <c r="I15" s="70"/>
    </row>
    <row r="16" spans="1:4" ht="12.75">
      <c r="A16" s="3" t="s">
        <v>99</v>
      </c>
      <c r="D16" s="79" t="s">
        <v>64</v>
      </c>
    </row>
    <row r="18" spans="1:4" ht="12.75">
      <c r="A18" s="3" t="s">
        <v>100</v>
      </c>
      <c r="D18">
        <v>57.75</v>
      </c>
    </row>
    <row r="20" spans="1:4" ht="12.75">
      <c r="A20" s="3" t="s">
        <v>101</v>
      </c>
      <c r="D20" s="73">
        <f>D9/D18</f>
        <v>0</v>
      </c>
    </row>
    <row r="22" spans="1:5" ht="12.75">
      <c r="A22" s="3" t="s">
        <v>102</v>
      </c>
      <c r="D22">
        <v>214111</v>
      </c>
      <c r="E22" s="78" t="s">
        <v>103</v>
      </c>
    </row>
    <row r="25" spans="1:9" ht="13.5" thickBot="1">
      <c r="A25" s="72"/>
      <c r="B25" s="72"/>
      <c r="C25" s="72"/>
      <c r="D25" s="72"/>
      <c r="E25" s="72"/>
      <c r="F25" s="72"/>
      <c r="G25" s="72"/>
      <c r="H25" s="72"/>
      <c r="I25" s="72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2:G117"/>
  <sheetViews>
    <sheetView tabSelected="1" workbookViewId="0" topLeftCell="A1">
      <selection activeCell="F11" sqref="F11:F112"/>
    </sheetView>
  </sheetViews>
  <sheetFormatPr defaultColWidth="9.140625" defaultRowHeight="12.75"/>
  <cols>
    <col min="1" max="1" width="6.7109375" style="1" customWidth="1"/>
    <col min="2" max="2" width="14.8515625" style="2" customWidth="1"/>
    <col min="3" max="3" width="77.140625" style="2" customWidth="1"/>
    <col min="4" max="4" width="8.00390625" style="3" customWidth="1"/>
    <col min="5" max="5" width="9.140625" style="3" customWidth="1"/>
    <col min="6" max="6" width="12.140625" style="3" customWidth="1"/>
    <col min="7" max="7" width="12.8515625" style="3" customWidth="1"/>
    <col min="8" max="16384" width="9.140625" style="3" customWidth="1"/>
  </cols>
  <sheetData>
    <row r="2" ht="12.75">
      <c r="C2" s="4" t="s">
        <v>0</v>
      </c>
    </row>
    <row r="4" spans="1:3" ht="12.75">
      <c r="A4" s="5" t="s">
        <v>1</v>
      </c>
      <c r="B4" s="6"/>
      <c r="C4" s="7" t="s">
        <v>113</v>
      </c>
    </row>
    <row r="5" spans="1:3" ht="12.75">
      <c r="A5" s="5" t="s">
        <v>2</v>
      </c>
      <c r="B5" s="8"/>
      <c r="C5" s="7" t="s">
        <v>115</v>
      </c>
    </row>
    <row r="6" spans="1:3" ht="13.5" thickBot="1">
      <c r="A6" s="5" t="s">
        <v>48</v>
      </c>
      <c r="C6" s="7" t="s">
        <v>114</v>
      </c>
    </row>
    <row r="7" spans="1:7" ht="12.75">
      <c r="A7" s="15" t="s">
        <v>3</v>
      </c>
      <c r="B7" s="16" t="s">
        <v>5</v>
      </c>
      <c r="C7" s="16" t="s">
        <v>8</v>
      </c>
      <c r="D7" s="17" t="s">
        <v>10</v>
      </c>
      <c r="E7" s="17" t="s">
        <v>11</v>
      </c>
      <c r="F7" s="102" t="s">
        <v>13</v>
      </c>
      <c r="G7" s="103"/>
    </row>
    <row r="8" spans="1:7" ht="12.75">
      <c r="A8" s="9" t="s">
        <v>4</v>
      </c>
      <c r="B8" s="18" t="s">
        <v>6</v>
      </c>
      <c r="C8" s="18"/>
      <c r="D8" s="19"/>
      <c r="E8" s="19" t="s">
        <v>12</v>
      </c>
      <c r="F8" s="19" t="s">
        <v>14</v>
      </c>
      <c r="G8" s="20" t="s">
        <v>15</v>
      </c>
    </row>
    <row r="9" spans="1:7" ht="13.5" thickBot="1">
      <c r="A9" s="21">
        <v>1</v>
      </c>
      <c r="B9" s="22" t="s">
        <v>7</v>
      </c>
      <c r="C9" s="22" t="s">
        <v>9</v>
      </c>
      <c r="D9" s="23">
        <v>4</v>
      </c>
      <c r="E9" s="23">
        <v>5</v>
      </c>
      <c r="F9" s="23">
        <v>6</v>
      </c>
      <c r="G9" s="24">
        <v>7</v>
      </c>
    </row>
    <row r="10" spans="1:7" ht="12.75">
      <c r="A10" s="15"/>
      <c r="B10" s="25"/>
      <c r="C10" s="26" t="s">
        <v>16</v>
      </c>
      <c r="D10" s="27"/>
      <c r="E10" s="28"/>
      <c r="F10" s="28"/>
      <c r="G10" s="29"/>
    </row>
    <row r="11" spans="1:7" ht="12.75">
      <c r="A11" s="9">
        <v>1</v>
      </c>
      <c r="B11" s="10" t="s">
        <v>158</v>
      </c>
      <c r="C11" s="75" t="s">
        <v>159</v>
      </c>
      <c r="D11" s="86" t="s">
        <v>107</v>
      </c>
      <c r="E11" s="12">
        <v>569.58</v>
      </c>
      <c r="F11" s="12"/>
      <c r="G11" s="13">
        <f>F11*E11</f>
        <v>0</v>
      </c>
    </row>
    <row r="12" spans="1:7" ht="12.75">
      <c r="A12" s="9">
        <v>2</v>
      </c>
      <c r="B12" s="10" t="s">
        <v>112</v>
      </c>
      <c r="C12" s="75" t="s">
        <v>160</v>
      </c>
      <c r="D12" s="86" t="s">
        <v>107</v>
      </c>
      <c r="E12" s="12">
        <v>13.86</v>
      </c>
      <c r="F12" s="12"/>
      <c r="G12" s="13">
        <f>F12*E12</f>
        <v>0</v>
      </c>
    </row>
    <row r="13" spans="1:7" s="77" customFormat="1" ht="12.75">
      <c r="A13" s="85">
        <v>3</v>
      </c>
      <c r="B13" s="75" t="s">
        <v>18</v>
      </c>
      <c r="C13" s="84" t="s">
        <v>19</v>
      </c>
      <c r="D13" s="86" t="s">
        <v>17</v>
      </c>
      <c r="E13" s="87">
        <v>1</v>
      </c>
      <c r="F13" s="87"/>
      <c r="G13" s="88">
        <f aca="true" t="shared" si="0" ref="G13:G18">E13*F13</f>
        <v>0</v>
      </c>
    </row>
    <row r="14" spans="1:7" s="77" customFormat="1" ht="12.75">
      <c r="A14" s="85">
        <v>4</v>
      </c>
      <c r="B14" s="75" t="s">
        <v>50</v>
      </c>
      <c r="C14" s="84" t="s">
        <v>51</v>
      </c>
      <c r="D14" s="86" t="s">
        <v>49</v>
      </c>
      <c r="E14" s="87">
        <v>1</v>
      </c>
      <c r="F14" s="87"/>
      <c r="G14" s="88">
        <f t="shared" si="0"/>
        <v>0</v>
      </c>
    </row>
    <row r="15" spans="1:7" s="77" customFormat="1" ht="12.75">
      <c r="A15" s="85">
        <v>5</v>
      </c>
      <c r="B15" s="75" t="s">
        <v>52</v>
      </c>
      <c r="C15" s="75" t="s">
        <v>53</v>
      </c>
      <c r="D15" s="86" t="s">
        <v>49</v>
      </c>
      <c r="E15" s="87">
        <v>1</v>
      </c>
      <c r="F15" s="87"/>
      <c r="G15" s="88">
        <f t="shared" si="0"/>
        <v>0</v>
      </c>
    </row>
    <row r="16" spans="1:7" s="77" customFormat="1" ht="12.75">
      <c r="A16" s="85">
        <v>6</v>
      </c>
      <c r="B16" s="75" t="s">
        <v>54</v>
      </c>
      <c r="C16" s="75" t="s">
        <v>55</v>
      </c>
      <c r="D16" s="86" t="s">
        <v>49</v>
      </c>
      <c r="E16" s="87">
        <v>1</v>
      </c>
      <c r="F16" s="87"/>
      <c r="G16" s="88">
        <f t="shared" si="0"/>
        <v>0</v>
      </c>
    </row>
    <row r="17" spans="1:7" s="77" customFormat="1" ht="12.75">
      <c r="A17" s="85">
        <v>7</v>
      </c>
      <c r="B17" s="75" t="s">
        <v>56</v>
      </c>
      <c r="C17" s="75" t="s">
        <v>57</v>
      </c>
      <c r="D17" s="86" t="s">
        <v>17</v>
      </c>
      <c r="E17" s="87">
        <v>1</v>
      </c>
      <c r="F17" s="87"/>
      <c r="G17" s="88">
        <f t="shared" si="0"/>
        <v>0</v>
      </c>
    </row>
    <row r="18" spans="1:7" s="77" customFormat="1" ht="13.5" thickBot="1">
      <c r="A18" s="95">
        <v>8</v>
      </c>
      <c r="B18" s="75" t="s">
        <v>88</v>
      </c>
      <c r="C18" s="84" t="s">
        <v>162</v>
      </c>
      <c r="D18" s="86" t="s">
        <v>161</v>
      </c>
      <c r="E18" s="87">
        <v>1</v>
      </c>
      <c r="F18" s="87"/>
      <c r="G18" s="88">
        <f t="shared" si="0"/>
        <v>0</v>
      </c>
    </row>
    <row r="19" spans="1:7" ht="13.5" thickBot="1">
      <c r="A19" s="85"/>
      <c r="B19" s="75"/>
      <c r="C19" s="26" t="s">
        <v>16</v>
      </c>
      <c r="D19" s="86"/>
      <c r="E19" s="87"/>
      <c r="F19" s="87"/>
      <c r="G19" s="31">
        <f>SUM(G11:G18)</f>
        <v>0</v>
      </c>
    </row>
    <row r="20" spans="1:7" ht="12.75">
      <c r="A20" s="9"/>
      <c r="B20" s="10"/>
      <c r="C20" s="26"/>
      <c r="D20" s="11"/>
      <c r="E20" s="12"/>
      <c r="F20" s="12"/>
      <c r="G20" s="13"/>
    </row>
    <row r="21" spans="1:7" ht="12.75">
      <c r="A21" s="9"/>
      <c r="B21" s="10"/>
      <c r="C21" s="30" t="s">
        <v>20</v>
      </c>
      <c r="D21" s="11"/>
      <c r="E21" s="12"/>
      <c r="F21" s="12"/>
      <c r="G21" s="13"/>
    </row>
    <row r="22" spans="1:7" ht="12.75">
      <c r="A22" s="9"/>
      <c r="B22" s="10"/>
      <c r="C22" s="30"/>
      <c r="D22" s="11"/>
      <c r="E22" s="12"/>
      <c r="F22" s="12"/>
      <c r="G22" s="13"/>
    </row>
    <row r="23" spans="1:7" ht="13.9" customHeight="1">
      <c r="A23" s="9">
        <v>9</v>
      </c>
      <c r="B23" s="75" t="s">
        <v>116</v>
      </c>
      <c r="C23" s="96" t="s">
        <v>124</v>
      </c>
      <c r="D23" s="97" t="s">
        <v>117</v>
      </c>
      <c r="E23" s="87">
        <v>652</v>
      </c>
      <c r="F23" s="87"/>
      <c r="G23" s="88">
        <f aca="true" t="shared" si="1" ref="G23:G32">E23*F23</f>
        <v>0</v>
      </c>
    </row>
    <row r="24" spans="1:7" ht="12.75">
      <c r="A24" s="9">
        <v>10</v>
      </c>
      <c r="B24" s="75" t="s">
        <v>118</v>
      </c>
      <c r="C24" s="96" t="s">
        <v>120</v>
      </c>
      <c r="D24" s="97" t="s">
        <v>119</v>
      </c>
      <c r="E24" s="87">
        <v>2</v>
      </c>
      <c r="F24" s="87"/>
      <c r="G24" s="88">
        <f t="shared" si="1"/>
        <v>0</v>
      </c>
    </row>
    <row r="25" spans="1:7" ht="12.75">
      <c r="A25" s="9">
        <v>11</v>
      </c>
      <c r="B25" s="75" t="s">
        <v>121</v>
      </c>
      <c r="C25" s="96" t="s">
        <v>122</v>
      </c>
      <c r="D25" s="86" t="s">
        <v>119</v>
      </c>
      <c r="E25" s="12">
        <v>2</v>
      </c>
      <c r="F25" s="12"/>
      <c r="G25" s="13">
        <f t="shared" si="1"/>
        <v>0</v>
      </c>
    </row>
    <row r="26" spans="1:7" ht="25.5">
      <c r="A26" s="85">
        <v>12</v>
      </c>
      <c r="B26" s="84" t="s">
        <v>123</v>
      </c>
      <c r="C26" s="84" t="s">
        <v>126</v>
      </c>
      <c r="D26" s="86" t="s">
        <v>21</v>
      </c>
      <c r="E26" s="87">
        <v>6.3</v>
      </c>
      <c r="F26" s="87"/>
      <c r="G26" s="88">
        <f t="shared" si="1"/>
        <v>0</v>
      </c>
    </row>
    <row r="27" spans="1:7" s="77" customFormat="1" ht="25.5">
      <c r="A27" s="85">
        <v>13</v>
      </c>
      <c r="B27" s="75" t="s">
        <v>125</v>
      </c>
      <c r="C27" s="84" t="s">
        <v>127</v>
      </c>
      <c r="D27" s="86" t="s">
        <v>21</v>
      </c>
      <c r="E27" s="87">
        <v>15.4</v>
      </c>
      <c r="F27" s="87"/>
      <c r="G27" s="88">
        <f t="shared" si="1"/>
        <v>0</v>
      </c>
    </row>
    <row r="28" spans="1:7" s="77" customFormat="1" ht="12.75">
      <c r="A28" s="85">
        <v>14</v>
      </c>
      <c r="B28" s="75" t="s">
        <v>128</v>
      </c>
      <c r="C28" s="84" t="s">
        <v>129</v>
      </c>
      <c r="D28" s="86" t="s">
        <v>63</v>
      </c>
      <c r="E28" s="87">
        <v>30</v>
      </c>
      <c r="F28" s="87"/>
      <c r="G28" s="88">
        <f t="shared" si="1"/>
        <v>0</v>
      </c>
    </row>
    <row r="29" spans="1:7" s="77" customFormat="1" ht="25.5">
      <c r="A29" s="85">
        <v>15</v>
      </c>
      <c r="B29" s="75" t="s">
        <v>130</v>
      </c>
      <c r="C29" s="84" t="s">
        <v>132</v>
      </c>
      <c r="D29" s="86" t="s">
        <v>21</v>
      </c>
      <c r="E29" s="87">
        <v>240.24</v>
      </c>
      <c r="F29" s="87"/>
      <c r="G29" s="88">
        <f t="shared" si="1"/>
        <v>0</v>
      </c>
    </row>
    <row r="30" spans="1:7" s="77" customFormat="1" ht="25.5">
      <c r="A30" s="85">
        <v>16</v>
      </c>
      <c r="B30" s="75" t="s">
        <v>131</v>
      </c>
      <c r="C30" s="84" t="s">
        <v>133</v>
      </c>
      <c r="D30" s="86" t="s">
        <v>21</v>
      </c>
      <c r="E30" s="87">
        <v>9.3</v>
      </c>
      <c r="F30" s="87"/>
      <c r="G30" s="88">
        <f t="shared" si="1"/>
        <v>0</v>
      </c>
    </row>
    <row r="31" spans="1:7" s="77" customFormat="1" ht="12.75">
      <c r="A31" s="85">
        <v>17</v>
      </c>
      <c r="B31" s="75" t="s">
        <v>194</v>
      </c>
      <c r="C31" s="84" t="s">
        <v>195</v>
      </c>
      <c r="D31" s="86" t="s">
        <v>21</v>
      </c>
      <c r="E31" s="87">
        <v>43.45</v>
      </c>
      <c r="F31" s="87"/>
      <c r="G31" s="88">
        <f t="shared" si="1"/>
        <v>0</v>
      </c>
    </row>
    <row r="32" spans="1:7" s="77" customFormat="1" ht="25.5">
      <c r="A32" s="85">
        <v>18</v>
      </c>
      <c r="B32" s="75" t="s">
        <v>22</v>
      </c>
      <c r="C32" s="84" t="s">
        <v>134</v>
      </c>
      <c r="D32" s="86" t="s">
        <v>119</v>
      </c>
      <c r="E32" s="87">
        <v>12</v>
      </c>
      <c r="F32" s="87"/>
      <c r="G32" s="88">
        <f t="shared" si="1"/>
        <v>0</v>
      </c>
    </row>
    <row r="33" spans="1:7" s="77" customFormat="1" ht="12.75">
      <c r="A33" s="89">
        <v>19</v>
      </c>
      <c r="B33" s="90" t="s">
        <v>58</v>
      </c>
      <c r="C33" s="91" t="s">
        <v>135</v>
      </c>
      <c r="D33" s="92" t="s">
        <v>21</v>
      </c>
      <c r="E33" s="93">
        <v>24</v>
      </c>
      <c r="F33" s="93"/>
      <c r="G33" s="94">
        <f>F33*E33</f>
        <v>0</v>
      </c>
    </row>
    <row r="34" spans="1:7" s="77" customFormat="1" ht="12.75">
      <c r="A34" s="85"/>
      <c r="B34" s="75"/>
      <c r="C34" s="84"/>
      <c r="D34" s="86"/>
      <c r="E34" s="87"/>
      <c r="F34" s="87"/>
      <c r="G34" s="88"/>
    </row>
    <row r="35" spans="1:7" ht="12.75">
      <c r="A35" s="85"/>
      <c r="B35" s="75"/>
      <c r="C35" s="98" t="s">
        <v>20</v>
      </c>
      <c r="D35" s="86"/>
      <c r="E35" s="87"/>
      <c r="F35" s="87"/>
      <c r="G35" s="100">
        <f>SUM(G23:G33)</f>
        <v>0</v>
      </c>
    </row>
    <row r="36" spans="1:7" ht="12.75">
      <c r="A36" s="85"/>
      <c r="B36" s="75"/>
      <c r="D36" s="86"/>
      <c r="E36" s="87"/>
      <c r="F36" s="87"/>
      <c r="G36" s="99"/>
    </row>
    <row r="37" spans="1:7" ht="12.75">
      <c r="A37" s="85"/>
      <c r="B37" s="75"/>
      <c r="C37" s="75"/>
      <c r="D37" s="86"/>
      <c r="E37" s="87"/>
      <c r="F37" s="87"/>
      <c r="G37" s="88"/>
    </row>
    <row r="38" spans="1:7" ht="12.75">
      <c r="A38" s="85"/>
      <c r="B38" s="75"/>
      <c r="C38" s="30" t="s">
        <v>24</v>
      </c>
      <c r="D38" s="86"/>
      <c r="E38" s="87"/>
      <c r="F38" s="87"/>
      <c r="G38" s="88"/>
    </row>
    <row r="39" spans="1:7" ht="12.75">
      <c r="A39" s="85"/>
      <c r="B39" s="75"/>
      <c r="C39" s="30"/>
      <c r="D39" s="86"/>
      <c r="E39" s="87"/>
      <c r="F39" s="87"/>
      <c r="G39" s="88"/>
    </row>
    <row r="40" spans="1:7" s="77" customFormat="1" ht="12.75">
      <c r="A40" s="85">
        <v>21</v>
      </c>
      <c r="B40" s="75" t="s">
        <v>59</v>
      </c>
      <c r="C40" s="75" t="s">
        <v>143</v>
      </c>
      <c r="D40" s="86" t="s">
        <v>60</v>
      </c>
      <c r="E40" s="87">
        <v>18</v>
      </c>
      <c r="F40" s="87"/>
      <c r="G40" s="88">
        <f>F40*E40</f>
        <v>0</v>
      </c>
    </row>
    <row r="41" spans="1:7" s="77" customFormat="1" ht="12.75">
      <c r="A41" s="85">
        <v>22</v>
      </c>
      <c r="B41" s="75" t="s">
        <v>137</v>
      </c>
      <c r="C41" s="75" t="s">
        <v>138</v>
      </c>
      <c r="D41" s="86" t="s">
        <v>21</v>
      </c>
      <c r="E41" s="87">
        <v>72</v>
      </c>
      <c r="F41" s="87"/>
      <c r="G41" s="88">
        <f>E41*F41</f>
        <v>0</v>
      </c>
    </row>
    <row r="42" spans="1:7" s="77" customFormat="1" ht="12.75">
      <c r="A42" s="85">
        <v>23</v>
      </c>
      <c r="B42" s="75" t="s">
        <v>61</v>
      </c>
      <c r="C42" s="75" t="s">
        <v>136</v>
      </c>
      <c r="D42" s="86" t="s">
        <v>21</v>
      </c>
      <c r="E42" s="87">
        <v>0.12</v>
      </c>
      <c r="F42" s="87"/>
      <c r="G42" s="88">
        <f>E42*F42</f>
        <v>0</v>
      </c>
    </row>
    <row r="43" spans="1:7" s="77" customFormat="1" ht="12.75">
      <c r="A43" s="85">
        <v>24</v>
      </c>
      <c r="B43" s="75" t="s">
        <v>62</v>
      </c>
      <c r="C43" s="75" t="s">
        <v>139</v>
      </c>
      <c r="D43" s="86" t="s">
        <v>21</v>
      </c>
      <c r="E43" s="87">
        <v>23.31</v>
      </c>
      <c r="F43" s="87"/>
      <c r="G43" s="88">
        <f>F43*E43</f>
        <v>0</v>
      </c>
    </row>
    <row r="44" spans="1:7" s="77" customFormat="1" ht="12.75">
      <c r="A44" s="85">
        <v>25</v>
      </c>
      <c r="B44" s="75" t="s">
        <v>196</v>
      </c>
      <c r="C44" s="75" t="s">
        <v>198</v>
      </c>
      <c r="D44" s="86" t="s">
        <v>107</v>
      </c>
      <c r="E44" s="87">
        <v>8.91</v>
      </c>
      <c r="F44" s="87"/>
      <c r="G44" s="88">
        <f>F44*E44</f>
        <v>0</v>
      </c>
    </row>
    <row r="45" spans="1:7" s="77" customFormat="1" ht="12.75">
      <c r="A45" s="85">
        <v>26</v>
      </c>
      <c r="B45" s="75" t="s">
        <v>197</v>
      </c>
      <c r="C45" s="75" t="s">
        <v>199</v>
      </c>
      <c r="D45" s="86" t="s">
        <v>64</v>
      </c>
      <c r="E45" s="87">
        <v>92.4</v>
      </c>
      <c r="F45" s="87"/>
      <c r="G45" s="88">
        <f>F45*E45</f>
        <v>0</v>
      </c>
    </row>
    <row r="46" spans="1:7" s="77" customFormat="1" ht="12.75">
      <c r="A46" s="85">
        <v>27</v>
      </c>
      <c r="B46" s="75" t="s">
        <v>140</v>
      </c>
      <c r="C46" s="84" t="s">
        <v>164</v>
      </c>
      <c r="D46" s="86" t="s">
        <v>64</v>
      </c>
      <c r="E46" s="87">
        <v>18</v>
      </c>
      <c r="F46" s="87"/>
      <c r="G46" s="88">
        <f>E46*F46</f>
        <v>0</v>
      </c>
    </row>
    <row r="47" spans="1:7" ht="12.75">
      <c r="A47" s="85" t="s">
        <v>47</v>
      </c>
      <c r="B47" s="10"/>
      <c r="C47" s="30" t="s">
        <v>24</v>
      </c>
      <c r="D47" s="11"/>
      <c r="E47" s="12"/>
      <c r="F47" s="12"/>
      <c r="G47" s="31">
        <f>SUM(G38:G46)</f>
        <v>0</v>
      </c>
    </row>
    <row r="48" spans="1:7" ht="12.75">
      <c r="A48" s="9"/>
      <c r="B48" s="10"/>
      <c r="C48" s="10"/>
      <c r="D48" s="11"/>
      <c r="E48" s="12"/>
      <c r="F48" s="12"/>
      <c r="G48" s="13"/>
    </row>
    <row r="49" spans="1:7" ht="12.75">
      <c r="A49" s="9"/>
      <c r="B49" s="10"/>
      <c r="C49" s="30" t="s">
        <v>26</v>
      </c>
      <c r="D49" s="11"/>
      <c r="E49" s="12"/>
      <c r="F49" s="12"/>
      <c r="G49" s="13"/>
    </row>
    <row r="50" spans="1:7" s="77" customFormat="1" ht="12.75">
      <c r="A50" s="9">
        <v>28</v>
      </c>
      <c r="B50" s="75" t="s">
        <v>141</v>
      </c>
      <c r="C50" s="84" t="s">
        <v>142</v>
      </c>
      <c r="D50" s="86" t="s">
        <v>21</v>
      </c>
      <c r="E50" s="87">
        <v>3.53</v>
      </c>
      <c r="F50" s="87"/>
      <c r="G50" s="88">
        <f aca="true" t="shared" si="2" ref="G50:G55">E50*F50</f>
        <v>0</v>
      </c>
    </row>
    <row r="51" spans="1:7" s="77" customFormat="1" ht="12.75">
      <c r="A51" s="9">
        <v>29</v>
      </c>
      <c r="B51" s="75" t="s">
        <v>163</v>
      </c>
      <c r="C51" s="84" t="s">
        <v>167</v>
      </c>
      <c r="D51" s="86" t="s">
        <v>79</v>
      </c>
      <c r="E51" s="87">
        <v>88</v>
      </c>
      <c r="F51" s="87"/>
      <c r="G51" s="88">
        <f t="shared" si="2"/>
        <v>0</v>
      </c>
    </row>
    <row r="52" spans="1:7" s="77" customFormat="1" ht="12.75">
      <c r="A52" s="85">
        <v>30</v>
      </c>
      <c r="B52" s="75" t="s">
        <v>27</v>
      </c>
      <c r="C52" s="75" t="s">
        <v>170</v>
      </c>
      <c r="D52" s="86" t="s">
        <v>28</v>
      </c>
      <c r="E52" s="87">
        <v>1.1</v>
      </c>
      <c r="F52" s="87"/>
      <c r="G52" s="88">
        <f t="shared" si="2"/>
        <v>0</v>
      </c>
    </row>
    <row r="53" spans="1:7" s="77" customFormat="1" ht="12.75">
      <c r="A53" s="85">
        <v>31</v>
      </c>
      <c r="B53" s="75" t="s">
        <v>168</v>
      </c>
      <c r="C53" s="75" t="s">
        <v>169</v>
      </c>
      <c r="D53" s="86" t="s">
        <v>21</v>
      </c>
      <c r="E53" s="87">
        <v>4.884</v>
      </c>
      <c r="F53" s="87"/>
      <c r="G53" s="88">
        <f t="shared" si="2"/>
        <v>0</v>
      </c>
    </row>
    <row r="54" spans="1:7" s="77" customFormat="1" ht="12.75">
      <c r="A54" s="85">
        <v>32</v>
      </c>
      <c r="B54" s="75" t="s">
        <v>173</v>
      </c>
      <c r="C54" s="75" t="s">
        <v>174</v>
      </c>
      <c r="D54" s="86" t="s">
        <v>21</v>
      </c>
      <c r="E54" s="87">
        <v>55.77</v>
      </c>
      <c r="F54" s="87"/>
      <c r="G54" s="88">
        <f t="shared" si="2"/>
        <v>0</v>
      </c>
    </row>
    <row r="55" spans="1:7" s="77" customFormat="1" ht="12.75">
      <c r="A55" s="85">
        <v>33</v>
      </c>
      <c r="B55" s="75" t="s">
        <v>175</v>
      </c>
      <c r="C55" s="75" t="s">
        <v>176</v>
      </c>
      <c r="D55" s="86" t="s">
        <v>28</v>
      </c>
      <c r="E55" s="87">
        <v>9.2</v>
      </c>
      <c r="F55" s="87"/>
      <c r="G55" s="88">
        <f t="shared" si="2"/>
        <v>0</v>
      </c>
    </row>
    <row r="56" spans="1:7" ht="12.75">
      <c r="A56" s="85" t="s">
        <v>47</v>
      </c>
      <c r="B56" s="75"/>
      <c r="C56" s="30"/>
      <c r="D56" s="86"/>
      <c r="E56" s="87"/>
      <c r="F56" s="87"/>
      <c r="G56" s="31">
        <f>SUM(G49:G55)</f>
        <v>0</v>
      </c>
    </row>
    <row r="57" spans="1:7" ht="12.75">
      <c r="A57" s="85"/>
      <c r="B57" s="75"/>
      <c r="C57" s="75"/>
      <c r="D57" s="86"/>
      <c r="E57" s="87"/>
      <c r="F57" s="87"/>
      <c r="G57" s="88"/>
    </row>
    <row r="58" spans="1:7" ht="12.75">
      <c r="A58" s="85"/>
      <c r="B58" s="75"/>
      <c r="C58" s="30" t="s">
        <v>29</v>
      </c>
      <c r="D58" s="86"/>
      <c r="E58" s="87"/>
      <c r="F58" s="87"/>
      <c r="G58" s="88"/>
    </row>
    <row r="59" spans="1:7" s="77" customFormat="1" ht="25.5">
      <c r="A59" s="85">
        <v>34</v>
      </c>
      <c r="B59" s="75" t="s">
        <v>89</v>
      </c>
      <c r="C59" s="84" t="s">
        <v>177</v>
      </c>
      <c r="D59" s="86" t="s">
        <v>21</v>
      </c>
      <c r="E59" s="87">
        <v>7.48</v>
      </c>
      <c r="F59" s="87"/>
      <c r="G59" s="88">
        <f aca="true" t="shared" si="3" ref="G59:G65">E59*F59</f>
        <v>0</v>
      </c>
    </row>
    <row r="60" spans="1:7" s="77" customFormat="1" ht="25.5">
      <c r="A60" s="85">
        <v>35</v>
      </c>
      <c r="B60" s="75" t="s">
        <v>165</v>
      </c>
      <c r="C60" s="84" t="s">
        <v>166</v>
      </c>
      <c r="D60" s="86" t="s">
        <v>21</v>
      </c>
      <c r="E60" s="87">
        <v>80.27</v>
      </c>
      <c r="F60" s="87"/>
      <c r="G60" s="88">
        <f t="shared" si="3"/>
        <v>0</v>
      </c>
    </row>
    <row r="61" spans="1:7" s="77" customFormat="1" ht="12.75">
      <c r="A61" s="85">
        <v>36</v>
      </c>
      <c r="B61" s="75" t="s">
        <v>171</v>
      </c>
      <c r="C61" s="84" t="s">
        <v>172</v>
      </c>
      <c r="D61" s="86" t="s">
        <v>21</v>
      </c>
      <c r="E61" s="87">
        <v>3.24</v>
      </c>
      <c r="F61" s="87"/>
      <c r="G61" s="88">
        <f t="shared" si="3"/>
        <v>0</v>
      </c>
    </row>
    <row r="62" spans="1:7" s="77" customFormat="1" ht="12.75">
      <c r="A62" s="85">
        <v>37</v>
      </c>
      <c r="B62" s="75" t="s">
        <v>65</v>
      </c>
      <c r="C62" s="75" t="s">
        <v>178</v>
      </c>
      <c r="D62" s="86" t="s">
        <v>21</v>
      </c>
      <c r="E62" s="87">
        <v>7.7</v>
      </c>
      <c r="F62" s="87"/>
      <c r="G62" s="88">
        <f>E62*F62</f>
        <v>0</v>
      </c>
    </row>
    <row r="63" spans="1:7" s="77" customFormat="1" ht="12.75">
      <c r="A63" s="85">
        <v>38</v>
      </c>
      <c r="B63" s="75" t="s">
        <v>179</v>
      </c>
      <c r="C63" s="84" t="s">
        <v>180</v>
      </c>
      <c r="D63" s="86" t="s">
        <v>21</v>
      </c>
      <c r="E63" s="87">
        <v>17.91</v>
      </c>
      <c r="F63" s="87"/>
      <c r="G63" s="88">
        <f t="shared" si="3"/>
        <v>0</v>
      </c>
    </row>
    <row r="64" spans="1:7" s="77" customFormat="1" ht="12.75">
      <c r="A64" s="85">
        <v>39</v>
      </c>
      <c r="B64" s="75" t="s">
        <v>181</v>
      </c>
      <c r="C64" s="75" t="s">
        <v>182</v>
      </c>
      <c r="D64" s="86" t="s">
        <v>21</v>
      </c>
      <c r="E64" s="87">
        <v>2.67</v>
      </c>
      <c r="F64" s="87"/>
      <c r="G64" s="88">
        <f t="shared" si="3"/>
        <v>0</v>
      </c>
    </row>
    <row r="65" spans="1:7" s="77" customFormat="1" ht="12.75">
      <c r="A65" s="85">
        <v>40</v>
      </c>
      <c r="B65" s="75" t="s">
        <v>30</v>
      </c>
      <c r="C65" s="75" t="s">
        <v>183</v>
      </c>
      <c r="D65" s="86" t="s">
        <v>21</v>
      </c>
      <c r="E65" s="87">
        <v>6.3</v>
      </c>
      <c r="F65" s="87"/>
      <c r="G65" s="88">
        <f t="shared" si="3"/>
        <v>0</v>
      </c>
    </row>
    <row r="66" spans="1:7" ht="12.75">
      <c r="A66" s="85" t="s">
        <v>47</v>
      </c>
      <c r="B66" s="10"/>
      <c r="C66" s="30" t="s">
        <v>29</v>
      </c>
      <c r="D66" s="11"/>
      <c r="E66" s="12"/>
      <c r="F66" s="12"/>
      <c r="G66" s="31">
        <f>SUM(G59:G65)</f>
        <v>0</v>
      </c>
    </row>
    <row r="67" spans="1:7" ht="12.75">
      <c r="A67" s="9"/>
      <c r="B67" s="10"/>
      <c r="C67" s="10" t="s">
        <v>66</v>
      </c>
      <c r="D67" s="11"/>
      <c r="E67" s="12"/>
      <c r="F67" s="12"/>
      <c r="G67" s="13"/>
    </row>
    <row r="68" spans="1:7" ht="12.75">
      <c r="A68" s="9"/>
      <c r="B68" s="10"/>
      <c r="C68" s="30" t="s">
        <v>31</v>
      </c>
      <c r="D68" s="11"/>
      <c r="E68" s="12"/>
      <c r="F68" s="12"/>
      <c r="G68" s="13"/>
    </row>
    <row r="69" spans="1:7" s="77" customFormat="1" ht="12.75">
      <c r="A69" s="9">
        <v>41</v>
      </c>
      <c r="B69" s="75" t="s">
        <v>67</v>
      </c>
      <c r="C69" s="84" t="s">
        <v>184</v>
      </c>
      <c r="D69" s="86" t="s">
        <v>64</v>
      </c>
      <c r="E69" s="87">
        <v>42</v>
      </c>
      <c r="F69" s="87"/>
      <c r="G69" s="88">
        <f>E69*F69</f>
        <v>0</v>
      </c>
    </row>
    <row r="70" spans="1:7" s="77" customFormat="1" ht="12.75">
      <c r="A70" s="85">
        <v>42</v>
      </c>
      <c r="B70" s="75" t="s">
        <v>108</v>
      </c>
      <c r="C70" s="84" t="s">
        <v>185</v>
      </c>
      <c r="D70" s="86" t="s">
        <v>64</v>
      </c>
      <c r="E70" s="87">
        <v>45</v>
      </c>
      <c r="F70" s="87"/>
      <c r="G70" s="88">
        <f aca="true" t="shared" si="4" ref="G70:G75">E70*F70</f>
        <v>0</v>
      </c>
    </row>
    <row r="71" spans="1:7" s="77" customFormat="1" ht="12.75">
      <c r="A71" s="85">
        <v>43</v>
      </c>
      <c r="B71" s="75" t="s">
        <v>68</v>
      </c>
      <c r="C71" s="84" t="s">
        <v>186</v>
      </c>
      <c r="D71" s="86" t="s">
        <v>23</v>
      </c>
      <c r="E71" s="87">
        <v>42</v>
      </c>
      <c r="F71" s="87"/>
      <c r="G71" s="88">
        <f t="shared" si="4"/>
        <v>0</v>
      </c>
    </row>
    <row r="72" spans="1:7" s="77" customFormat="1" ht="12.75">
      <c r="A72" s="85">
        <v>44</v>
      </c>
      <c r="B72" s="75" t="s">
        <v>69</v>
      </c>
      <c r="C72" s="84" t="s">
        <v>204</v>
      </c>
      <c r="D72" s="86" t="s">
        <v>23</v>
      </c>
      <c r="E72" s="87">
        <v>401.9</v>
      </c>
      <c r="F72" s="87"/>
      <c r="G72" s="88">
        <f t="shared" si="4"/>
        <v>0</v>
      </c>
    </row>
    <row r="73" spans="1:7" s="77" customFormat="1" ht="12.75">
      <c r="A73" s="85">
        <v>45</v>
      </c>
      <c r="B73" s="75" t="s">
        <v>70</v>
      </c>
      <c r="C73" s="84" t="s">
        <v>187</v>
      </c>
      <c r="D73" s="86" t="s">
        <v>23</v>
      </c>
      <c r="E73" s="87">
        <v>401.9</v>
      </c>
      <c r="F73" s="87"/>
      <c r="G73" s="88">
        <f t="shared" si="4"/>
        <v>0</v>
      </c>
    </row>
    <row r="74" spans="1:7" s="77" customFormat="1" ht="25.5">
      <c r="A74" s="85">
        <v>46</v>
      </c>
      <c r="B74" s="75" t="s">
        <v>71</v>
      </c>
      <c r="C74" s="84" t="s">
        <v>188</v>
      </c>
      <c r="D74" s="86" t="s">
        <v>21</v>
      </c>
      <c r="E74" s="87">
        <v>6.27</v>
      </c>
      <c r="F74" s="87"/>
      <c r="G74" s="88">
        <f t="shared" si="4"/>
        <v>0</v>
      </c>
    </row>
    <row r="75" spans="1:7" s="77" customFormat="1" ht="12.75">
      <c r="A75" s="85">
        <v>47</v>
      </c>
      <c r="B75" s="75" t="s">
        <v>73</v>
      </c>
      <c r="C75" s="75" t="s">
        <v>189</v>
      </c>
      <c r="D75" s="86" t="s">
        <v>21</v>
      </c>
      <c r="E75" s="87">
        <v>1.046</v>
      </c>
      <c r="F75" s="87"/>
      <c r="G75" s="88">
        <f t="shared" si="4"/>
        <v>0</v>
      </c>
    </row>
    <row r="76" spans="1:7" ht="12.75">
      <c r="A76" s="85" t="s">
        <v>47</v>
      </c>
      <c r="B76" s="10"/>
      <c r="C76" s="30" t="s">
        <v>31</v>
      </c>
      <c r="D76" s="11"/>
      <c r="E76" s="12"/>
      <c r="F76" s="12"/>
      <c r="G76" s="31">
        <f>SUM(G68:G75)</f>
        <v>0</v>
      </c>
    </row>
    <row r="77" spans="1:7" ht="12.75">
      <c r="A77" s="9"/>
      <c r="B77" s="10"/>
      <c r="C77" s="10"/>
      <c r="D77" s="11"/>
      <c r="E77" s="12"/>
      <c r="F77" s="12"/>
      <c r="G77" s="13"/>
    </row>
    <row r="78" spans="1:7" ht="12.75">
      <c r="A78" s="9"/>
      <c r="B78" s="10"/>
      <c r="C78" s="30" t="s">
        <v>32</v>
      </c>
      <c r="D78" s="11"/>
      <c r="E78" s="12"/>
      <c r="F78" s="12"/>
      <c r="G78" s="13"/>
    </row>
    <row r="79" spans="1:7" ht="12.75">
      <c r="A79" s="9"/>
      <c r="B79" s="10"/>
      <c r="C79" s="30"/>
      <c r="D79" s="11"/>
      <c r="E79" s="12"/>
      <c r="F79" s="12"/>
      <c r="G79" s="13"/>
    </row>
    <row r="80" spans="1:7" ht="12.75">
      <c r="A80" s="85" t="s">
        <v>47</v>
      </c>
      <c r="B80" s="75"/>
      <c r="C80" s="75"/>
      <c r="D80" s="86"/>
      <c r="E80" s="87"/>
      <c r="F80" s="87"/>
      <c r="G80" s="88"/>
    </row>
    <row r="81" spans="1:7" ht="12.75">
      <c r="A81" s="85"/>
      <c r="B81" s="75"/>
      <c r="C81" s="30" t="s">
        <v>32</v>
      </c>
      <c r="D81" s="86"/>
      <c r="E81" s="87"/>
      <c r="F81" s="87"/>
      <c r="G81" s="31">
        <f>SUM(G78:G80)</f>
        <v>0</v>
      </c>
    </row>
    <row r="82" spans="1:7" ht="12.75">
      <c r="A82" s="85"/>
      <c r="B82" s="75"/>
      <c r="C82" s="75"/>
      <c r="D82" s="86"/>
      <c r="E82" s="87"/>
      <c r="F82" s="87"/>
      <c r="G82" s="88"/>
    </row>
    <row r="83" spans="1:7" ht="12.75">
      <c r="A83" s="85"/>
      <c r="B83" s="75"/>
      <c r="C83" s="30" t="s">
        <v>33</v>
      </c>
      <c r="D83" s="86"/>
      <c r="E83" s="87"/>
      <c r="F83" s="87"/>
      <c r="G83" s="88"/>
    </row>
    <row r="84" spans="1:7" s="77" customFormat="1" ht="25.5">
      <c r="A84" s="85">
        <v>48</v>
      </c>
      <c r="B84" s="75" t="s">
        <v>74</v>
      </c>
      <c r="C84" s="84" t="s">
        <v>190</v>
      </c>
      <c r="D84" s="86" t="s">
        <v>23</v>
      </c>
      <c r="E84" s="87">
        <v>164.88</v>
      </c>
      <c r="F84" s="87"/>
      <c r="G84" s="88">
        <f>E84*F84</f>
        <v>0</v>
      </c>
    </row>
    <row r="85" spans="1:7" s="77" customFormat="1" ht="25.5">
      <c r="A85" s="85">
        <v>49</v>
      </c>
      <c r="B85" s="75" t="s">
        <v>72</v>
      </c>
      <c r="C85" s="84" t="s">
        <v>191</v>
      </c>
      <c r="D85" s="86" t="s">
        <v>23</v>
      </c>
      <c r="E85" s="87">
        <v>44.27</v>
      </c>
      <c r="F85" s="87"/>
      <c r="G85" s="88">
        <f>E85*F85</f>
        <v>0</v>
      </c>
    </row>
    <row r="86" spans="1:7" s="77" customFormat="1" ht="12.75">
      <c r="A86" s="85">
        <v>50</v>
      </c>
      <c r="B86" s="75" t="s">
        <v>34</v>
      </c>
      <c r="C86" s="84" t="s">
        <v>192</v>
      </c>
      <c r="D86" s="86" t="s">
        <v>23</v>
      </c>
      <c r="E86" s="87">
        <v>164.88</v>
      </c>
      <c r="F86" s="87"/>
      <c r="G86" s="88">
        <f>E86*F86</f>
        <v>0</v>
      </c>
    </row>
    <row r="87" spans="1:7" s="77" customFormat="1" ht="12.75">
      <c r="A87" s="85">
        <v>51</v>
      </c>
      <c r="B87" s="75" t="s">
        <v>75</v>
      </c>
      <c r="C87" s="84" t="s">
        <v>193</v>
      </c>
      <c r="D87" s="86" t="s">
        <v>23</v>
      </c>
      <c r="E87" s="87">
        <v>33</v>
      </c>
      <c r="F87" s="87"/>
      <c r="G87" s="88">
        <f>E87*F87</f>
        <v>0</v>
      </c>
    </row>
    <row r="88" spans="1:7" ht="12.75">
      <c r="A88" s="85" t="s">
        <v>47</v>
      </c>
      <c r="B88" s="75"/>
      <c r="C88" s="30" t="s">
        <v>33</v>
      </c>
      <c r="D88" s="86"/>
      <c r="E88" s="87"/>
      <c r="F88" s="87"/>
      <c r="G88" s="31">
        <f>SUM(G83:G87)</f>
        <v>0</v>
      </c>
    </row>
    <row r="89" spans="1:7" ht="12.75">
      <c r="A89" s="85"/>
      <c r="B89" s="75"/>
      <c r="C89" s="75"/>
      <c r="D89" s="86"/>
      <c r="E89" s="87"/>
      <c r="F89" s="87"/>
      <c r="G89" s="88"/>
    </row>
    <row r="90" spans="1:7" ht="12.75">
      <c r="A90" s="85"/>
      <c r="B90" s="75"/>
      <c r="C90" s="30" t="s">
        <v>35</v>
      </c>
      <c r="D90" s="86"/>
      <c r="E90" s="87"/>
      <c r="F90" s="87"/>
      <c r="G90" s="88"/>
    </row>
    <row r="91" spans="1:7" ht="12.75">
      <c r="A91" s="85"/>
      <c r="B91" s="75"/>
      <c r="C91" s="84"/>
      <c r="D91" s="86"/>
      <c r="E91" s="87"/>
      <c r="F91" s="87"/>
      <c r="G91" s="88"/>
    </row>
    <row r="92" spans="1:7" ht="12.75">
      <c r="A92" s="85"/>
      <c r="B92" s="75"/>
      <c r="C92" s="30" t="s">
        <v>35</v>
      </c>
      <c r="D92" s="86"/>
      <c r="E92" s="87"/>
      <c r="F92" s="87"/>
      <c r="G92" s="31">
        <f>SUM(G90:G91)</f>
        <v>0</v>
      </c>
    </row>
    <row r="93" spans="1:7" ht="12.75">
      <c r="A93" s="85"/>
      <c r="B93" s="75"/>
      <c r="C93" s="75"/>
      <c r="D93" s="86"/>
      <c r="E93" s="87"/>
      <c r="F93" s="87"/>
      <c r="G93" s="88"/>
    </row>
    <row r="94" spans="1:7" ht="12.75">
      <c r="A94" s="85"/>
      <c r="B94" s="75"/>
      <c r="C94" s="30" t="s">
        <v>36</v>
      </c>
      <c r="D94" s="86"/>
      <c r="E94" s="87"/>
      <c r="F94" s="87"/>
      <c r="G94" s="88"/>
    </row>
    <row r="95" spans="1:7" ht="12.75">
      <c r="A95" s="85">
        <v>52</v>
      </c>
      <c r="B95" s="75" t="s">
        <v>144</v>
      </c>
      <c r="C95" s="75" t="s">
        <v>145</v>
      </c>
      <c r="D95" s="86" t="s">
        <v>63</v>
      </c>
      <c r="E95" s="87">
        <v>16.6</v>
      </c>
      <c r="F95" s="87"/>
      <c r="G95" s="88">
        <f>F95*E95</f>
        <v>0</v>
      </c>
    </row>
    <row r="96" spans="1:7" s="77" customFormat="1" ht="12.75">
      <c r="A96" s="85">
        <v>53</v>
      </c>
      <c r="B96" s="75" t="s">
        <v>76</v>
      </c>
      <c r="C96" s="84" t="s">
        <v>151</v>
      </c>
      <c r="D96" s="86" t="s">
        <v>25</v>
      </c>
      <c r="E96" s="87">
        <v>22</v>
      </c>
      <c r="F96" s="87"/>
      <c r="G96" s="88">
        <f>E96*F96</f>
        <v>0</v>
      </c>
    </row>
    <row r="97" spans="1:7" s="77" customFormat="1" ht="12.75">
      <c r="A97" s="85">
        <v>54</v>
      </c>
      <c r="B97" s="75" t="s">
        <v>109</v>
      </c>
      <c r="C97" s="84" t="s">
        <v>110</v>
      </c>
      <c r="D97" s="86" t="s">
        <v>77</v>
      </c>
      <c r="E97" s="87">
        <v>2</v>
      </c>
      <c r="F97" s="87"/>
      <c r="G97" s="88">
        <f>E97*F97</f>
        <v>0</v>
      </c>
    </row>
    <row r="98" spans="1:7" s="77" customFormat="1" ht="13.15" customHeight="1">
      <c r="A98" s="85">
        <v>55</v>
      </c>
      <c r="B98" s="75" t="s">
        <v>157</v>
      </c>
      <c r="C98" s="84" t="s">
        <v>156</v>
      </c>
      <c r="D98" s="86" t="s">
        <v>77</v>
      </c>
      <c r="E98" s="87">
        <v>2</v>
      </c>
      <c r="F98" s="87"/>
      <c r="G98" s="88">
        <f>F98*E98</f>
        <v>0</v>
      </c>
    </row>
    <row r="99" spans="1:7" s="77" customFormat="1" ht="12.75">
      <c r="A99" s="85">
        <v>56</v>
      </c>
      <c r="B99" s="75" t="s">
        <v>37</v>
      </c>
      <c r="C99" s="84" t="s">
        <v>152</v>
      </c>
      <c r="D99" s="86" t="s">
        <v>63</v>
      </c>
      <c r="E99" s="87">
        <v>7.5</v>
      </c>
      <c r="F99" s="87"/>
      <c r="G99" s="88">
        <f aca="true" t="shared" si="5" ref="G99:G102">E99*F99</f>
        <v>0</v>
      </c>
    </row>
    <row r="100" spans="1:7" s="77" customFormat="1" ht="12.75">
      <c r="A100" s="85">
        <v>57</v>
      </c>
      <c r="B100" s="75" t="s">
        <v>78</v>
      </c>
      <c r="C100" s="84" t="s">
        <v>153</v>
      </c>
      <c r="D100" s="86" t="s">
        <v>63</v>
      </c>
      <c r="E100" s="87">
        <v>29.5</v>
      </c>
      <c r="F100" s="87"/>
      <c r="G100" s="88">
        <f t="shared" si="5"/>
        <v>0</v>
      </c>
    </row>
    <row r="101" spans="1:7" s="77" customFormat="1" ht="12.75">
      <c r="A101" s="85">
        <v>58</v>
      </c>
      <c r="B101" s="75" t="s">
        <v>80</v>
      </c>
      <c r="C101" s="84" t="s">
        <v>81</v>
      </c>
      <c r="D101" s="86" t="s">
        <v>111</v>
      </c>
      <c r="E101" s="87">
        <v>1</v>
      </c>
      <c r="F101" s="87"/>
      <c r="G101" s="88">
        <f t="shared" si="5"/>
        <v>0</v>
      </c>
    </row>
    <row r="102" spans="1:7" s="77" customFormat="1" ht="25.5">
      <c r="A102" s="85">
        <v>59</v>
      </c>
      <c r="B102" s="75" t="s">
        <v>92</v>
      </c>
      <c r="C102" s="84" t="s">
        <v>154</v>
      </c>
      <c r="D102" s="86" t="s">
        <v>64</v>
      </c>
      <c r="E102" s="87">
        <v>29.45</v>
      </c>
      <c r="F102" s="87"/>
      <c r="G102" s="88">
        <f t="shared" si="5"/>
        <v>0</v>
      </c>
    </row>
    <row r="103" spans="1:7" s="77" customFormat="1" ht="12.75">
      <c r="A103" s="85">
        <v>60</v>
      </c>
      <c r="B103" s="75" t="s">
        <v>38</v>
      </c>
      <c r="C103" s="75" t="s">
        <v>155</v>
      </c>
      <c r="D103" s="86" t="s">
        <v>39</v>
      </c>
      <c r="E103" s="87">
        <v>52.3</v>
      </c>
      <c r="F103" s="87"/>
      <c r="G103" s="88">
        <f>E103*F103</f>
        <v>0</v>
      </c>
    </row>
    <row r="104" spans="1:7" s="77" customFormat="1" ht="25.5">
      <c r="A104" s="85">
        <v>61</v>
      </c>
      <c r="B104" s="75" t="s">
        <v>146</v>
      </c>
      <c r="C104" s="84" t="s">
        <v>147</v>
      </c>
      <c r="D104" s="86" t="s">
        <v>82</v>
      </c>
      <c r="E104" s="87">
        <v>3.45</v>
      </c>
      <c r="F104" s="87"/>
      <c r="G104" s="88">
        <f>E104*F104</f>
        <v>0</v>
      </c>
    </row>
    <row r="105" spans="1:7" s="77" customFormat="1" ht="25.5">
      <c r="A105" s="85">
        <v>62</v>
      </c>
      <c r="B105" s="75" t="s">
        <v>148</v>
      </c>
      <c r="C105" s="84" t="s">
        <v>149</v>
      </c>
      <c r="D105" s="86" t="s">
        <v>82</v>
      </c>
      <c r="E105" s="87">
        <v>21.63</v>
      </c>
      <c r="F105" s="87"/>
      <c r="G105" s="88">
        <f>E105*F105</f>
        <v>0</v>
      </c>
    </row>
    <row r="106" spans="1:7" s="77" customFormat="1" ht="12.75">
      <c r="A106" s="85">
        <v>63</v>
      </c>
      <c r="B106" s="75" t="s">
        <v>106</v>
      </c>
      <c r="C106" s="84" t="s">
        <v>150</v>
      </c>
      <c r="D106" s="86" t="s">
        <v>107</v>
      </c>
      <c r="E106" s="87">
        <v>1.62</v>
      </c>
      <c r="F106" s="87"/>
      <c r="G106" s="88">
        <f>E106*F106</f>
        <v>0</v>
      </c>
    </row>
    <row r="107" spans="1:7" ht="12.75">
      <c r="A107" s="85" t="s">
        <v>47</v>
      </c>
      <c r="B107" s="10"/>
      <c r="C107" s="30" t="s">
        <v>36</v>
      </c>
      <c r="D107" s="11"/>
      <c r="E107" s="12"/>
      <c r="F107" s="12"/>
      <c r="G107" s="31">
        <f>SUM(G94:G106)</f>
        <v>0</v>
      </c>
    </row>
    <row r="108" spans="1:7" ht="12.75">
      <c r="A108" s="9"/>
      <c r="B108" s="10"/>
      <c r="C108" s="10"/>
      <c r="D108" s="11"/>
      <c r="E108" s="12"/>
      <c r="F108" s="12"/>
      <c r="G108" s="13"/>
    </row>
    <row r="109" spans="1:7" ht="12.75">
      <c r="A109" s="9"/>
      <c r="B109" s="10"/>
      <c r="C109" s="30" t="s">
        <v>40</v>
      </c>
      <c r="D109" s="11"/>
      <c r="E109" s="12"/>
      <c r="F109" s="12"/>
      <c r="G109" s="31">
        <f>G107+G88+G76+G66+G56+G47+G35+G19</f>
        <v>0</v>
      </c>
    </row>
    <row r="110" spans="1:7" ht="12.75">
      <c r="A110" s="32" t="s">
        <v>41</v>
      </c>
      <c r="B110" s="10"/>
      <c r="C110" s="10"/>
      <c r="D110" s="11"/>
      <c r="E110" s="12"/>
      <c r="F110" s="12"/>
      <c r="G110" s="13"/>
    </row>
    <row r="111" spans="1:7" ht="12.75">
      <c r="A111" s="9"/>
      <c r="B111" s="10"/>
      <c r="C111" s="30" t="s">
        <v>42</v>
      </c>
      <c r="D111" s="11"/>
      <c r="E111" s="12"/>
      <c r="F111" s="12"/>
      <c r="G111" s="13"/>
    </row>
    <row r="112" spans="1:7" ht="12.75">
      <c r="A112" s="9"/>
      <c r="B112" s="10"/>
      <c r="C112" s="30" t="s">
        <v>43</v>
      </c>
      <c r="D112" s="11"/>
      <c r="E112" s="12"/>
      <c r="F112" s="12"/>
      <c r="G112" s="13">
        <v>0</v>
      </c>
    </row>
    <row r="113" spans="1:7" ht="12.75">
      <c r="A113" s="9"/>
      <c r="B113" s="10"/>
      <c r="C113" s="30" t="s">
        <v>44</v>
      </c>
      <c r="D113" s="11"/>
      <c r="E113" s="12"/>
      <c r="F113" s="12"/>
      <c r="G113" s="13"/>
    </row>
    <row r="114" spans="1:7" ht="12.75">
      <c r="A114" s="9"/>
      <c r="B114" s="10"/>
      <c r="C114" s="30" t="s">
        <v>45</v>
      </c>
      <c r="D114" s="11"/>
      <c r="E114" s="12"/>
      <c r="F114" s="12"/>
      <c r="G114" s="13">
        <v>0</v>
      </c>
    </row>
    <row r="115" spans="1:7" ht="12.75">
      <c r="A115" s="9"/>
      <c r="B115" s="10"/>
      <c r="C115" s="30" t="s">
        <v>46</v>
      </c>
      <c r="D115" s="11"/>
      <c r="E115" s="12"/>
      <c r="F115" s="12"/>
      <c r="G115" s="31">
        <f>G109</f>
        <v>0</v>
      </c>
    </row>
    <row r="116" spans="1:7" ht="13.5" thickBot="1">
      <c r="A116" s="33"/>
      <c r="B116" s="34"/>
      <c r="C116" s="35" t="s">
        <v>46</v>
      </c>
      <c r="D116" s="36"/>
      <c r="E116" s="37"/>
      <c r="F116" s="37"/>
      <c r="G116" s="38">
        <f>G109</f>
        <v>0</v>
      </c>
    </row>
    <row r="117" ht="13.5" thickBot="1">
      <c r="A117" s="21"/>
    </row>
  </sheetData>
  <mergeCells count="1">
    <mergeCell ref="F7:G7"/>
  </mergeCells>
  <printOptions/>
  <pageMargins left="0.6944444444444444" right="0" top="0.1388888888888889" bottom="0.984251969" header="0" footer="0.4921259845"/>
  <pageSetup horizontalDpi="600" verticalDpi="600" orientation="landscape" paperSize="9" r:id="rId1"/>
  <headerFooter alignWithMargins="0">
    <oddHeader>&amp;RStrana: &amp;P/&amp;N</oddHeader>
    <oddFooter>&amp;LDatum: &amp;D
Podpis:
Uchazeč: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APIS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jan.turek</dc:creator>
  <cp:keywords/>
  <dc:description/>
  <cp:lastModifiedBy>Spisarová Hana</cp:lastModifiedBy>
  <cp:lastPrinted>2017-01-19T21:39:16Z</cp:lastPrinted>
  <dcterms:created xsi:type="dcterms:W3CDTF">2008-02-15T07:28:27Z</dcterms:created>
  <dcterms:modified xsi:type="dcterms:W3CDTF">2019-07-18T09:30:36Z</dcterms:modified>
  <cp:category/>
  <cp:version/>
  <cp:contentType/>
  <cp:contentStatus/>
</cp:coreProperties>
</file>