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65431" yWindow="65431" windowWidth="23250" windowHeight="12720" activeTab="0"/>
  </bookViews>
  <sheets>
    <sheet name="Rekapitulace stavby" sheetId="1" r:id="rId1"/>
    <sheet name="2019_11 - III-2302, III-2..." sheetId="2" r:id="rId2"/>
    <sheet name="Pokyny pro vyplnění" sheetId="3" r:id="rId3"/>
  </sheets>
  <definedNames>
    <definedName name="_xlnm._FilterDatabase" localSheetId="1" hidden="1">'2019_11 - III-2302, III-2...'!$C$82:$K$216</definedName>
    <definedName name="_xlnm.Print_Area" localSheetId="1">'2019_11 - III-2302, III-2...'!$C$4:$J$37,'2019_11 - III-2302, III-2...'!$C$43:$J$66,'2019_11 - III-2302, III-2...'!$C$72:$K$216</definedName>
    <definedName name="_xlnm.Print_Area" localSheetId="2">'Pokyny pro vyplnění'!$B$2:$K$71,'Pokyny pro vyplnění'!$B$74:$K$118,'Pokyny pro vyplnění'!$B$121:$K$190,'Pokyny pro vyplnění'!$B$198:$K$218</definedName>
    <definedName name="_xlnm.Print_Area" localSheetId="0">'Rekapitulace stavby'!$D$4:$AO$36,'Rekapitulace stavby'!$C$42:$AQ$56</definedName>
    <definedName name="_xlnm.Print_Titles" localSheetId="0">'Rekapitulace stavby'!$52:$52</definedName>
  </definedNames>
  <calcPr calcId="162913"/>
  <extLst/>
</workbook>
</file>

<file path=xl/sharedStrings.xml><?xml version="1.0" encoding="utf-8"?>
<sst xmlns="http://schemas.openxmlformats.org/spreadsheetml/2006/main" count="1977" uniqueCount="495">
  <si>
    <t>Export Komplet</t>
  </si>
  <si>
    <t>VZ</t>
  </si>
  <si>
    <t>2.0</t>
  </si>
  <si>
    <t>ZAMOK</t>
  </si>
  <si>
    <t>False</t>
  </si>
  <si>
    <t>{f97b815c-4bd3-4175-a606-af5ddfd13ad0}</t>
  </si>
  <si>
    <t>0,01</t>
  </si>
  <si>
    <t>21</t>
  </si>
  <si>
    <t>15</t>
  </si>
  <si>
    <t>REKAPITULACE STAVBY</t>
  </si>
  <si>
    <t>v ---  níže se nacházejí doplnkové a pomocné údaje k sestavám  --- v</t>
  </si>
  <si>
    <t>Návod na vyplnění</t>
  </si>
  <si>
    <t>0,001</t>
  </si>
  <si>
    <t>Kód:</t>
  </si>
  <si>
    <t>2019_11</t>
  </si>
  <si>
    <t>Měnit lze pouze buňky se žlutým podbarvením!
1) v Rekapitulaci stavby vyplňte údaje o Uchazeči (přenesou se do ostatních sestav i v jiných listech)
2) na vybraných listech vyplňte v sestavě Soupis prací ceny u položek</t>
  </si>
  <si>
    <t>Stavba:</t>
  </si>
  <si>
    <t>III/2302, III/2303 A III/19837 HOLUBÍN, PÍSTOV - OPRAVA</t>
  </si>
  <si>
    <t>KSO:</t>
  </si>
  <si>
    <t/>
  </si>
  <si>
    <t>CC-CZ:</t>
  </si>
  <si>
    <t>Místo:</t>
  </si>
  <si>
    <t>Pístov, Holubín</t>
  </si>
  <si>
    <t>Datum:</t>
  </si>
  <si>
    <t>Zadavatel:</t>
  </si>
  <si>
    <t>IČ:</t>
  </si>
  <si>
    <t>SÚS Plzeňského kraje, p.o.</t>
  </si>
  <si>
    <t>DIČ:</t>
  </si>
  <si>
    <t>Uchazeč:</t>
  </si>
  <si>
    <t>Projektant:</t>
  </si>
  <si>
    <t>Ing. Jaroslav Rojt</t>
  </si>
  <si>
    <t>True</t>
  </si>
  <si>
    <t>Zpracovatel:</t>
  </si>
  <si>
    <t>Jan Leinhäupel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</si>
  <si>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</si>
  <si>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</si>
  <si>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</si>
  <si>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</si>
  <si>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</si>
  <si>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</si>
  <si>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</si>
  <si>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</si>
  <si>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</si>
  <si>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</si>
  <si>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</si>
  <si>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</si>
  <si>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</si>
  <si>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</si>
  <si>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</si>
  <si>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</si>
  <si>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</si>
  <si>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</si>
  <si>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</si>
  <si>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</si>
  <si>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</si>
  <si>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</si>
  <si>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</si>
  <si>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</si>
  <si>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</si>
  <si>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</si>
  <si>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</si>
  <si>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</si>
  <si>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</si>
  <si>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</si>
  <si>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</si>
  <si>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</si>
  <si>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</si>
  <si>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</si>
  <si>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</si>
  <si>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</si>
  <si>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</si>
  <si>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</si>
  <si>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</si>
  <si>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</si>
  <si>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</si>
  <si>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</si>
  <si>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</si>
  <si>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2</t>
  </si>
  <si>
    <t>KRYCÍ LIST SOUPISU PRACÍ</t>
  </si>
  <si>
    <t>REKAPITULACE ČLENĚNÍ SOUPISU PRACÍ</t>
  </si>
  <si>
    <t>Kód dílu - Popis</t>
  </si>
  <si>
    <t>Cena celkem [CZK]</t>
  </si>
  <si>
    <t>-1</t>
  </si>
  <si>
    <t>HSV - Práce a dodávky HSV</t>
  </si>
  <si>
    <t xml:space="preserve">    1 - Zemní práce</t>
  </si>
  <si>
    <t xml:space="preserve">    5 - Komunikace pozemní</t>
  </si>
  <si>
    <t xml:space="preserve">    9 - Ostatní konstrukce a práce, bourání</t>
  </si>
  <si>
    <t xml:space="preserve">    997 - Přesun sutě</t>
  </si>
  <si>
    <t xml:space="preserve">    998 - Přesun hmot</t>
  </si>
  <si>
    <t>VRN - Vedlejší rozpočtové náklady</t>
  </si>
  <si>
    <t xml:space="preserve">    VRN3 - Zařízení staveniště</t>
  </si>
  <si>
    <t xml:space="preserve">    VRN4 - Inženýrská činnost</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</si>
  <si>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</si>
  <si>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</si>
  <si>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</si>
  <si>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</si>
  <si>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</si>
  <si>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</si>
  <si>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</si>
  <si>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</si>
  <si>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</si>
  <si>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</si>
  <si>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</si>
  <si>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</si>
  <si>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</si>
  <si>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</si>
  <si>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</si>
  <si>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</si>
  <si>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</si>
  <si>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</si>
  <si>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</si>
  <si>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113107142</t>
  </si>
  <si>
    <t>Odstranění podkladů nebo krytů ručně s přemístěním hmot na skládku na vzdálenost do 3 m nebo s naložením na dopravní prostředek živičných, o tl. vrstvy přes 50 do 100 mm</t>
  </si>
  <si>
    <t>m2</t>
  </si>
  <si>
    <t>CS ÚRS 2019 01</t>
  </si>
  <si>
    <t>4</t>
  </si>
  <si>
    <t>-1143561050</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</si>
  <si>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</si>
  <si>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</si>
  <si>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</si>
  <si>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"vyrovnání výškové diference, na délku cca 5 m"</t>
  </si>
  <si>
    <t>"celkem" 215</t>
  </si>
  <si>
    <t>5</t>
  </si>
  <si>
    <t>Komunikace pozemní</t>
  </si>
  <si>
    <t>569821111</t>
  </si>
  <si>
    <t>Zpevnění krajnic nebo komunikací pro pěší s rozprostřením a zhutněním, po zhutnění štěrkodrtí tl. 80 mm</t>
  </si>
  <si>
    <t>1333456421</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</si>
  <si>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</si>
  <si>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"prům. šířka krajnice 0,5 m"</t>
  </si>
  <si>
    <t>(1060+1610)*0,5*2</t>
  </si>
  <si>
    <t>3</t>
  </si>
  <si>
    <t>572241112</t>
  </si>
  <si>
    <t>Vyspravení výtluků materiálem na bázi asfaltu s řezáním, vysekáním, očištěním, zaplněním směsí a zhutněním asfaltovým betonem ACL (AB) při vyspravované ploše na 1 km komunikace do 10 % tl. přes 40 do 60 mm</t>
  </si>
  <si>
    <t>-550674017</t>
  </si>
  <si>
    <t xml:space="preserve">Poznámka k souboru cen:
1. Ceny jsou určeny pouze pro jednotlivě prováděné vyspravení výtluků.
2. Ceny jsou určeny pro ocenění jedné vrstvy pokládané směsi. Oprava výtluků větších tlouštěk se provádí ve více vrstvách.
3. Ceny nelze použít pro vyspravení výtluků dosavadního krytu prováděné jako souvislá úprava krytu v rámci rekonstrukcí nebo obnov, které se oceňuje cenami souboru cen 572 1 . - Vyrovnání povrchu dosavadních krytů nebo podkladů.
4. V cenách jsou započteny i náklady na:
a) řezání a vysekání konstrukce vozovky kolem výtluků,
b) odstranění zbylého materiálu.
5. V cenách 575 24- je započteny i náklady na spojovací postřik styčných ploch výtluků a ošetření hran výtluků tmelící hmotou.
6. V cenách 572 25- jsou započteny i náklady na natření styčných ploch asfaltem, ošetření hran výtluků asfaltovými pásy a zdrsňovací posyp.
7. V cenách 572 26-2 nejsou započteny náklady na případný spojovací postřik.
</t>
  </si>
  <si>
    <t>"předpoklad" 875</t>
  </si>
  <si>
    <t>573211108</t>
  </si>
  <si>
    <t>Postřik spojovací PS bez posypu kamenivem z asfaltu silničního, v množství 0,40 kg/m2</t>
  </si>
  <si>
    <t>676622473</t>
  </si>
  <si>
    <t>"KOMUNIKACE, KŘIŽOVATKY, SJEZDY" 10854*2</t>
  </si>
  <si>
    <t>577144121</t>
  </si>
  <si>
    <t>Asfaltový beton vrstva obrusná ACO 11+ (ABS) s rozprostřením a se zhutněním z nemodifikovaného asfaltu v pruhu šířky přes 3 m tř. I, po zhutnění tl. 50 mm</t>
  </si>
  <si>
    <t>-2077786955</t>
  </si>
  <si>
    <t xml:space="preserve">Poznámka k souboru cen:
1. ČSN EN 13108-1 připouští pro ACO 11 pouze tl. 35 až 50 mm.
</t>
  </si>
  <si>
    <t>"KOMUNIKACE, KŘIŽOVATKY, SJEZDY" 10854</t>
  </si>
  <si>
    <t>6</t>
  </si>
  <si>
    <t>577155122</t>
  </si>
  <si>
    <t>Asfaltový beton vrstva ložní ACL 16+ (ABH) s rozprostřením a zhutněním z nemodifikovaného asfaltu v pruhu šířky přes 3 m, po zhutnění tl. 60 mm</t>
  </si>
  <si>
    <t>565327488</t>
  </si>
  <si>
    <t xml:space="preserve">Poznámka k souboru cen:
1. ČSN EN 13108-1 připouští pro ACL 16 pouze tl. 50 až 70 mm.
</t>
  </si>
  <si>
    <t>"KOMUNIKACE, KŘIŽOVATKY" 10674</t>
  </si>
  <si>
    <t>9</t>
  </si>
  <si>
    <t>Ostatní konstrukce a práce, bourání</t>
  </si>
  <si>
    <t>7</t>
  </si>
  <si>
    <t>913121111</t>
  </si>
  <si>
    <t>Montáž a demontáž dočasných dopravních značek kompletních značek vč. podstavce a sloupku základních</t>
  </si>
  <si>
    <t>kus</t>
  </si>
  <si>
    <t>521436169</t>
  </si>
  <si>
    <t xml:space="preserve">Poznámka k souboru cen:
1. V cenách jsou započteny náklady na montáž i demontáž dočasné značky, nebo podstavce.
</t>
  </si>
  <si>
    <t>"viz příloha PD - Dopravně-inženýrské opatření"</t>
  </si>
  <si>
    <t>"uzavírka silnice III/2302"</t>
  </si>
  <si>
    <t>"B 1" 3</t>
  </si>
  <si>
    <t>"E 12" 3</t>
  </si>
  <si>
    <t>"IS 11b" 3</t>
  </si>
  <si>
    <t>"IS 11c" 3</t>
  </si>
  <si>
    <t>"IP 10a" 1</t>
  </si>
  <si>
    <t>"E 3a" 1</t>
  </si>
  <si>
    <t>"uzavírka silnice III/2303"</t>
  </si>
  <si>
    <t>"IS 11c" 5</t>
  </si>
  <si>
    <t>"IS 11b" 1</t>
  </si>
  <si>
    <t>"uzavírka silnice III/19837"</t>
  </si>
  <si>
    <t>"B 1" 2</t>
  </si>
  <si>
    <t>"E 12" 2</t>
  </si>
  <si>
    <t>Součet</t>
  </si>
  <si>
    <t>8</t>
  </si>
  <si>
    <t>913121211</t>
  </si>
  <si>
    <t>Montáž a demontáž dočasných dopravních značek Příplatek za první a každý další den použití dočasných dopravních značek k ceně 12-1111</t>
  </si>
  <si>
    <t>-578592388</t>
  </si>
  <si>
    <t>"předpokládaná doba výstavby cca 60 dní"</t>
  </si>
  <si>
    <t>60*39</t>
  </si>
  <si>
    <t>913221112</t>
  </si>
  <si>
    <t>Montáž a demontáž dočasných dopravních zábran světelných včetně zásobníku na akumulátor, šířky 2,5 m, 5 světel</t>
  </si>
  <si>
    <t>-1581743154</t>
  </si>
  <si>
    <t xml:space="preserve">Poznámka k souboru cen:
1. V cenách jsou započteny náklady na montáž i demontáž dočasné zábrany.
2. V cenách světelných dočasných dopravních zábran 913 22-11 nejsou započteny náklady na akumulátor, které se oceňují cenami souboru cen 913 91-1.
</t>
  </si>
  <si>
    <t>"Z 2 + S 7" 6</t>
  </si>
  <si>
    <t>"Z 2 + S 7" 4</t>
  </si>
  <si>
    <t>10</t>
  </si>
  <si>
    <t>913221212</t>
  </si>
  <si>
    <t>Montáž a demontáž dočasných dopravních zábran Příplatek za první a každý další den použití dočasných dopravních zábran k ceně 22-1112</t>
  </si>
  <si>
    <t>-2142590020</t>
  </si>
  <si>
    <t>60*16</t>
  </si>
  <si>
    <t>11</t>
  </si>
  <si>
    <t>913911112</t>
  </si>
  <si>
    <t>Montáž a demontáž akumulátorů a zásobníků dočasného dopravního značení akumulátoru olověného 12V/55 Ah</t>
  </si>
  <si>
    <t>1008702102</t>
  </si>
  <si>
    <t xml:space="preserve">Poznámka k souboru cen:
1. V cenách jsou započteny náklady na montáž i demontáž dočasného akumulátoru a zásobníku.
</t>
  </si>
  <si>
    <t>"celkem" 3</t>
  </si>
  <si>
    <t>12</t>
  </si>
  <si>
    <t>913911212</t>
  </si>
  <si>
    <t>Montáž a demontáž akumulátorů a zásobníků dočasného dopravního značení Příplatek za první a každý další den použití akumulátorů a zásobníků dočasného dopravního značení k ceně 91-1112</t>
  </si>
  <si>
    <t>960520801</t>
  </si>
  <si>
    <t>60*3</t>
  </si>
  <si>
    <t>13</t>
  </si>
  <si>
    <t>919112213</t>
  </si>
  <si>
    <t>Řezání dilatačních spár v živičném krytu vytvoření komůrky pro těsnící zálivku šířky 10 mm, hloubky 25 mm</t>
  </si>
  <si>
    <t>m</t>
  </si>
  <si>
    <t>1982690004</t>
  </si>
  <si>
    <t xml:space="preserve">Poznámka k souboru cen:
1. V cenách jsou započteny i náklady na vyčištění spár po řezání.
</t>
  </si>
  <si>
    <t>"v místě styčné spáry stáv. a nového asf. krytu"</t>
  </si>
  <si>
    <t>"celkem" 45</t>
  </si>
  <si>
    <t>14</t>
  </si>
  <si>
    <t>919121213</t>
  </si>
  <si>
    <t>Utěsnění dilatačních spár zálivkou za studena v cementobetonovém nebo živičném krytu včetně adhezního nátěru bez těsnicího profilu pod zálivkou, pro komůrky šířky 10 mm, hloubky 25 mm</t>
  </si>
  <si>
    <t>-1346090261</t>
  </si>
  <si>
    <t xml:space="preserve">Poznámka k souboru cen:
1. V cenách jsou započteny i náklady na vyčištění spár před těsněním a zalitím a náklady na impregnaci, těsnění a zalití spár včetně dodání hmot.
</t>
  </si>
  <si>
    <t>919731122</t>
  </si>
  <si>
    <t>Zarovnání styčné plochy podkladu nebo krytu podél vybourané části komunikace nebo zpevněné plochy živičné tl. přes 50 do 100 mm</t>
  </si>
  <si>
    <t>-24987120</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</si>
  <si>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</si>
  <si>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"v místě napojení na stáv. asf. kryt"</t>
  </si>
  <si>
    <t>16</t>
  </si>
  <si>
    <t>919735112</t>
  </si>
  <si>
    <t>Řezání stávajícího živičného krytu nebo podkladu hloubky přes 50 do 100 mm</t>
  </si>
  <si>
    <t>-1324961605</t>
  </si>
  <si>
    <t xml:space="preserve">Poznámka k souboru cen:
1. V cenách jsou započteny i náklady na spotřebu vody.
</t>
  </si>
  <si>
    <t>17</t>
  </si>
  <si>
    <t>938908411</t>
  </si>
  <si>
    <t>Čištění vozovek splachováním vodou povrchu podkladu nebo krytu živičného, betonového nebo dlážděného</t>
  </si>
  <si>
    <t>37206965</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</si>
  <si>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</si>
  <si>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"stáv. kryt komunikace, křižovatek a sjezdů" 10854</t>
  </si>
  <si>
    <t>18</t>
  </si>
  <si>
    <t>938909311</t>
  </si>
  <si>
    <t>Čištění vozovek metením bláta, prachu nebo hlinitého nánosu s odklizením na hromady na vzdálenost do 20 m nebo naložením na dopravní prostředek strojně povrchu podkladu nebo krytu betonového nebo živičného</t>
  </si>
  <si>
    <t>1676573842</t>
  </si>
  <si>
    <t>19</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</si>
  <si>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</si>
  <si>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</si>
  <si>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1277827684</t>
  </si>
  <si>
    <t xml:space="preserve">Poznámka k souboru cen:
1. V cenách nejsou započteny náklady na vodorovnou dopravu odstraněného materiálu, která se oceňuje cenami souboru cen 997 22-15 Vodorovná doprava suti.
</t>
  </si>
  <si>
    <t>997</t>
  </si>
  <si>
    <t>Přesun sutě</t>
  </si>
  <si>
    <t>20</t>
  </si>
  <si>
    <t>997221561</t>
  </si>
  <si>
    <t>Vodorovná doprava suti bez naložení, ale se složením a s hrubým urovnáním z kusových materiálů, na vzdálenost do 1 km</t>
  </si>
  <si>
    <t>t</t>
  </si>
  <si>
    <t>2011134051</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</si>
  <si>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</si>
  <si>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"živice" 47,3</t>
  </si>
  <si>
    <t>997221569</t>
  </si>
  <si>
    <t>Vodorovná doprava suti bez naložení, ale se složením a s hrubým urovnáním Příplatek k ceně za každý další i započatý 1 km přes 1 km</t>
  </si>
  <si>
    <t>-1112461136</t>
  </si>
  <si>
    <t>"na místo určené investorem" 47,3*16,5</t>
  </si>
  <si>
    <t>998</t>
  </si>
  <si>
    <t>Přesun hmot</t>
  </si>
  <si>
    <t>22</t>
  </si>
  <si>
    <t>998225111</t>
  </si>
  <si>
    <t>Přesun hmot pro komunikace s krytem z kameniva, monolitickým betonovým nebo živičným dopravní vzdálenost do 200 m jakékoliv délky objektu</t>
  </si>
  <si>
    <t>-1608787291</t>
  </si>
  <si>
    <t xml:space="preserve">Poznámka k souboru cen:
1. Ceny lze použít i pro plochy letišť s krytem monolitickým betonovým nebo živičným.
</t>
  </si>
  <si>
    <t>23</t>
  </si>
  <si>
    <t>998225192</t>
  </si>
  <si>
    <t>Přesun hmot pro komunikace s krytem z kameniva, monolitickým betonovým nebo živičným Příplatek k ceně za zvětšený přesun přes vymezenou největší dopravní vzdálenost do 2000 m</t>
  </si>
  <si>
    <t>-112789764</t>
  </si>
  <si>
    <t>VRN</t>
  </si>
  <si>
    <t>Vedlejší rozpočtové náklady</t>
  </si>
  <si>
    <t>VRN3</t>
  </si>
  <si>
    <t>Zařízení staveniště</t>
  </si>
  <si>
    <t>24</t>
  </si>
  <si>
    <t>032103000</t>
  </si>
  <si>
    <t>Náklady na stavební buňky</t>
  </si>
  <si>
    <t>1024</t>
  </si>
  <si>
    <t>1598377367</t>
  </si>
  <si>
    <t>"zařízení staveniště"</t>
  </si>
  <si>
    <t>"stavební buňka" 1</t>
  </si>
  <si>
    <t>"mobilní WC" 1</t>
  </si>
  <si>
    <t>25</t>
  </si>
  <si>
    <t>034503000</t>
  </si>
  <si>
    <t>Informační tabule na staveništi</t>
  </si>
  <si>
    <t>-2126003209</t>
  </si>
  <si>
    <t>"informační tabule" 5</t>
  </si>
  <si>
    <t>"(náklady na vyrobení a osazení informačních tabulí dle grafického manuálu SÚS PK vč. podstavce)"</t>
  </si>
  <si>
    <t>26</t>
  </si>
  <si>
    <t>039103000</t>
  </si>
  <si>
    <t>Rozebrání, bourání a odvoz zařízení staveniště</t>
  </si>
  <si>
    <t>1465777487</t>
  </si>
  <si>
    <t>VRN4</t>
  </si>
  <si>
    <t>Inženýrská činnost</t>
  </si>
  <si>
    <t>27</t>
  </si>
  <si>
    <t>043103000</t>
  </si>
  <si>
    <t>Zkoušky bez rozlišení</t>
  </si>
  <si>
    <t>komplet</t>
  </si>
  <si>
    <t>-2130820140</t>
  </si>
  <si>
    <t>"dle TKP staveb pozemních komunikací" 1</t>
  </si>
  <si>
    <t>VRN7</t>
  </si>
  <si>
    <t>Provozní vlivy</t>
  </si>
  <si>
    <t>28</t>
  </si>
  <si>
    <t>072002000</t>
  </si>
  <si>
    <t>Silniční provoz</t>
  </si>
  <si>
    <t>552752023</t>
  </si>
  <si>
    <t>"práce za omezeného provozu na sil. III. třídy" 1</t>
  </si>
  <si>
    <t>29</t>
  </si>
  <si>
    <t>072103001</t>
  </si>
  <si>
    <t>Projednání DIO a zajištění DIR komunikace II.a III. třídy</t>
  </si>
  <si>
    <t>-1677961418</t>
  </si>
  <si>
    <t>"práce za úplné a částečné uzavírky sil. III/2302, III/2303 a III/19837" 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</si>
  <si>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</si>
  <si>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</si>
  <si>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</si>
  <si>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</si>
  <si>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</si>
  <si>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</si>
  <si>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</si>
  <si>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</si>
  <si>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</si>
  <si>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</si>
  <si>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</si>
  <si>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</si>
  <si>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</si>
  <si>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</si>
  <si>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</si>
  <si>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</si>
  <si>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</si>
  <si>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</si>
  <si>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</si>
  <si>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</si>
  <si>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</si>
  <si>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</si>
  <si>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</si>
  <si>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</si>
  <si>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</si>
  <si>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</si>
  <si>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</si>
  <si>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</si>
  <si>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</si>
  <si>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</si>
  <si>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</si>
  <si>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</si>
  <si>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</si>
  <si>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</si>
  <si>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</si>
  <si>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</si>
  <si>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</si>
  <si>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</si>
  <si>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</si>
  <si>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</si>
  <si>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</si>
  <si>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</si>
  <si>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</si>
  <si>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</si>
  <si>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</si>
  <si>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</si>
  <si>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</si>
  <si>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</si>
  <si>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</si>
  <si>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</si>
  <si>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</si>
  <si>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</si>
  <si>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</si>
  <si>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</si>
  <si>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</si>
  <si>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</si>
  <si>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</si>
  <si>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</si>
  <si>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</si>
  <si>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</si>
  <si>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</si>
  <si>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</si>
  <si>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</si>
  <si>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</si>
  <si>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</si>
  <si>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</si>
  <si>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</si>
  <si>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</si>
  <si>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</si>
  <si>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</si>
  <si>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</si>
  <si>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</si>
  <si>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</si>
  <si>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</si>
  <si>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</si>
  <si>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</si>
  <si>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</si>
  <si>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</si>
  <si>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</si>
  <si>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</si>
  <si>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</si>
  <si>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</si>
  <si>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</si>
  <si>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</si>
  <si>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</si>
  <si>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</si>
  <si>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</si>
  <si>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</si>
  <si>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</si>
  <si>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</si>
  <si>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</si>
  <si>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</si>
  <si>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</si>
  <si>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</si>
  <si>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</si>
  <si>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</si>
  <si>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</si>
  <si>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</si>
  <si>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</si>
  <si>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</si>
  <si>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</si>
  <si>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</si>
  <si>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</si>
  <si>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</si>
  <si>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</si>
  <si>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</si>
  <si>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</si>
  <si>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</si>
  <si>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</si>
  <si>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</si>
  <si>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</si>
  <si>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</si>
  <si>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</si>
  <si>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</si>
  <si>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</si>
  <si>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</si>
  <si>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</si>
  <si>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</si>
  <si>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</si>
  <si>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</si>
  <si>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</si>
  <si>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</si>
  <si>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</si>
  <si>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</si>
  <si>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</si>
  <si>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</si>
  <si>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</si>
  <si>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</si>
  <si>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</si>
  <si>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</si>
  <si>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</si>
  <si>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</si>
  <si>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</si>
  <si>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</si>
  <si>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</si>
  <si>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</si>
  <si>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</si>
  <si>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</si>
  <si>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</si>
  <si>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</si>
  <si>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</si>
  <si>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</si>
  <si>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</si>
  <si>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</si>
  <si>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</si>
  <si>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</si>
  <si>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</si>
  <si>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</si>
  <si>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</si>
  <si>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</si>
  <si>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</si>
  <si>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</si>
  <si>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</si>
  <si>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</si>
  <si>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</si>
  <si>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</si>
  <si>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</si>
  <si>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</si>
  <si>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</si>
  <si>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</si>
  <si>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</si>
  <si>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</si>
  <si>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</si>
  <si>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</si>
  <si>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</si>
  <si>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</si>
  <si>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</si>
  <si>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</si>
  <si>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</si>
  <si>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</si>
  <si>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</si>
  <si>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</si>
  <si>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</si>
  <si>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</si>
  <si>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</si>
  <si>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</si>
  <si>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</si>
  <si>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</si>
  <si>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</si>
  <si>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</si>
  <si>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</si>
  <si>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</si>
  <si>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</si>
  <si>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</si>
  <si>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</si>
  <si>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</si>
  <si>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STRABAG a.s.</t>
  </si>
  <si>
    <t>60838744</t>
  </si>
  <si>
    <t>CZ60838744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</si>
</sst>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4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3"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18"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0" fillId="4" borderId="13" xfId="0" applyFont="1" applyFill="1" applyBorder="1" applyAlignment="1" applyProtection="1">
      <alignment horizontal="center" vertical="center"/>
      <protection/>
    </xf>
    <xf numFmtId="0" fontId="21" fillId="0" borderId="14" xfId="0" applyFont="1" applyBorder="1" applyAlignment="1" applyProtection="1">
      <alignment horizontal="center" vertical="center" wrapText="1"/>
      <protection/>
    </xf>
    <xf numFmtId="0" fontId="21" fillId="0" borderId="15" xfId="0" applyFont="1" applyBorder="1" applyAlignment="1" applyProtection="1">
      <alignment horizontal="center" vertical="center" wrapText="1"/>
      <protection/>
    </xf>
    <xf numFmtId="0" fontId="21"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4" fillId="0" borderId="3"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4" fontId="22"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19" fillId="0" borderId="18"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2" xfId="0" applyNumberFormat="1" applyFont="1" applyBorder="1" applyAlignment="1" applyProtection="1">
      <alignment vertical="center"/>
      <protection/>
    </xf>
    <xf numFmtId="0" fontId="4" fillId="0" borderId="0" xfId="0" applyFont="1" applyAlignment="1">
      <alignment horizontal="left" vertical="center"/>
    </xf>
    <xf numFmtId="0" fontId="23" fillId="0" borderId="0" xfId="20" applyFont="1" applyAlignment="1">
      <alignment horizontal="center" vertical="center"/>
    </xf>
    <xf numFmtId="0" fontId="5" fillId="0" borderId="3" xfId="0" applyFont="1" applyBorder="1" applyAlignment="1" applyProtection="1">
      <alignment vertical="center"/>
      <protection/>
    </xf>
    <xf numFmtId="0" fontId="24" fillId="0" borderId="0" xfId="0" applyFont="1" applyAlignment="1" applyProtection="1">
      <alignment vertical="center"/>
      <protection/>
    </xf>
    <xf numFmtId="0" fontId="25" fillId="0" borderId="0" xfId="0"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6" fillId="0" borderId="19" xfId="0" applyNumberFormat="1" applyFont="1" applyBorder="1" applyAlignment="1" applyProtection="1">
      <alignment vertical="center"/>
      <protection/>
    </xf>
    <xf numFmtId="4" fontId="26" fillId="0" borderId="20" xfId="0" applyNumberFormat="1" applyFont="1" applyBorder="1" applyAlignment="1" applyProtection="1">
      <alignment vertical="center"/>
      <protection/>
    </xf>
    <xf numFmtId="166" fontId="26" fillId="0" borderId="20" xfId="0" applyNumberFormat="1" applyFont="1" applyBorder="1" applyAlignment="1" applyProtection="1">
      <alignment vertical="center"/>
      <protection/>
    </xf>
    <xf numFmtId="4" fontId="26" fillId="0" borderId="21"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17" fillId="0" borderId="0" xfId="0" applyFont="1" applyAlignment="1">
      <alignment horizontal="left" vertical="center"/>
    </xf>
    <xf numFmtId="4" fontId="22"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0"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0" fillId="4" borderId="0" xfId="0" applyFont="1" applyFill="1" applyAlignment="1" applyProtection="1">
      <alignment horizontal="right" vertical="center"/>
      <protection/>
    </xf>
    <xf numFmtId="0" fontId="27"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0" fillId="4" borderId="14" xfId="0" applyFont="1" applyFill="1" applyBorder="1" applyAlignment="1" applyProtection="1">
      <alignment horizontal="center" vertical="center" wrapText="1"/>
      <protection/>
    </xf>
    <xf numFmtId="0" fontId="20" fillId="4" borderId="15" xfId="0" applyFont="1" applyFill="1" applyBorder="1" applyAlignment="1" applyProtection="1">
      <alignment horizontal="center" vertical="center" wrapText="1"/>
      <protection/>
    </xf>
    <xf numFmtId="0" fontId="20" fillId="4" borderId="15" xfId="0" applyFont="1" applyFill="1" applyBorder="1" applyAlignment="1" applyProtection="1">
      <alignment horizontal="center" vertical="center" wrapText="1"/>
      <protection locked="0"/>
    </xf>
    <xf numFmtId="0" fontId="20" fillId="4" borderId="16"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2" fillId="0" borderId="0" xfId="0" applyNumberFormat="1" applyFont="1" applyAlignment="1" applyProtection="1">
      <alignment/>
      <protection/>
    </xf>
    <xf numFmtId="166" fontId="28" fillId="0" borderId="10" xfId="0" applyNumberFormat="1" applyFont="1" applyBorder="1" applyAlignment="1" applyProtection="1">
      <alignment/>
      <protection/>
    </xf>
    <xf numFmtId="166" fontId="28" fillId="0" borderId="11" xfId="0" applyNumberFormat="1" applyFont="1" applyBorder="1" applyAlignment="1" applyProtection="1">
      <alignment/>
      <protection/>
    </xf>
    <xf numFmtId="4" fontId="18"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3" xfId="0" applyFont="1" applyBorder="1" applyAlignment="1">
      <alignment/>
    </xf>
    <xf numFmtId="0" fontId="8" fillId="0" borderId="18"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2"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8"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2" xfId="0" applyNumberFormat="1" applyFont="1" applyBorder="1" applyAlignment="1" applyProtection="1">
      <alignment vertical="center"/>
      <protection/>
    </xf>
    <xf numFmtId="4" fontId="0" fillId="0" borderId="0" xfId="0" applyNumberFormat="1" applyFont="1" applyAlignment="1">
      <alignment vertical="center"/>
    </xf>
    <xf numFmtId="0" fontId="29" fillId="0" borderId="0" xfId="0" applyFont="1" applyAlignment="1" applyProtection="1">
      <alignment horizontal="left" vertical="center"/>
      <protection/>
    </xf>
    <xf numFmtId="0" fontId="30" fillId="0" borderId="0" xfId="0" applyFont="1" applyAlignment="1" applyProtection="1">
      <alignment vertical="center" wrapText="1"/>
      <protection/>
    </xf>
    <xf numFmtId="0" fontId="0" fillId="0" borderId="18" xfId="0"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8"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2" xfId="0" applyFont="1" applyBorder="1" applyAlignment="1" applyProtection="1">
      <alignment vertical="center"/>
      <protection/>
    </xf>
    <xf numFmtId="0" fontId="9" fillId="0" borderId="0" xfId="0" applyFont="1" applyAlignment="1">
      <alignment horizontal="lef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0" xfId="0" applyAlignment="1">
      <alignment vertical="top"/>
    </xf>
    <xf numFmtId="0" fontId="31" fillId="0" borderId="23" xfId="0" applyFont="1" applyBorder="1" applyAlignment="1">
      <alignment vertical="center" wrapText="1"/>
    </xf>
    <xf numFmtId="0" fontId="31" fillId="0" borderId="24" xfId="0" applyFont="1" applyBorder="1" applyAlignment="1">
      <alignment vertical="center" wrapText="1"/>
    </xf>
    <xf numFmtId="0" fontId="31" fillId="0" borderId="25" xfId="0" applyFont="1" applyBorder="1" applyAlignment="1">
      <alignment vertical="center" wrapText="1"/>
    </xf>
    <xf numFmtId="0" fontId="31" fillId="0" borderId="26"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6" xfId="0" applyFont="1" applyBorder="1" applyAlignment="1">
      <alignment vertical="center" wrapText="1"/>
    </xf>
    <xf numFmtId="0" fontId="31" fillId="0" borderId="27" xfId="0" applyFont="1" applyBorder="1" applyAlignment="1">
      <alignment vertical="center" wrapText="1"/>
    </xf>
    <xf numFmtId="0" fontId="33" fillId="0" borderId="0" xfId="0" applyFont="1" applyBorder="1" applyAlignment="1">
      <alignment horizontal="left" vertical="center" wrapText="1"/>
    </xf>
    <xf numFmtId="0" fontId="34" fillId="0" borderId="0" xfId="0" applyFont="1" applyBorder="1" applyAlignment="1">
      <alignment horizontal="left" vertical="center" wrapText="1"/>
    </xf>
    <xf numFmtId="0" fontId="34" fillId="0" borderId="26" xfId="0" applyFont="1" applyBorder="1" applyAlignment="1">
      <alignment vertical="center" wrapText="1"/>
    </xf>
    <xf numFmtId="0" fontId="34" fillId="0" borderId="0" xfId="0" applyFont="1" applyBorder="1" applyAlignment="1">
      <alignment vertical="center" wrapText="1"/>
    </xf>
    <xf numFmtId="0" fontId="34" fillId="0" borderId="0" xfId="0" applyFont="1" applyBorder="1" applyAlignment="1">
      <alignment horizontal="left" vertical="center"/>
    </xf>
    <xf numFmtId="0" fontId="34" fillId="0" borderId="0" xfId="0" applyFont="1" applyBorder="1" applyAlignment="1">
      <alignment vertical="center"/>
    </xf>
    <xf numFmtId="49" fontId="34" fillId="0" borderId="0" xfId="0" applyNumberFormat="1" applyFont="1" applyBorder="1" applyAlignment="1">
      <alignment vertical="center" wrapText="1"/>
    </xf>
    <xf numFmtId="0" fontId="31" fillId="0" borderId="28" xfId="0" applyFont="1" applyBorder="1" applyAlignment="1">
      <alignment vertical="center" wrapText="1"/>
    </xf>
    <xf numFmtId="0" fontId="35" fillId="0" borderId="29" xfId="0" applyFont="1" applyBorder="1" applyAlignment="1">
      <alignment vertical="center" wrapText="1"/>
    </xf>
    <xf numFmtId="0" fontId="31" fillId="0" borderId="30" xfId="0" applyFont="1" applyBorder="1" applyAlignment="1">
      <alignment vertical="center" wrapText="1"/>
    </xf>
    <xf numFmtId="0" fontId="31" fillId="0" borderId="0" xfId="0" applyFont="1" applyBorder="1" applyAlignment="1">
      <alignment vertical="top"/>
    </xf>
    <xf numFmtId="0" fontId="31" fillId="0" borderId="0" xfId="0" applyFont="1" applyAlignment="1">
      <alignment vertical="top"/>
    </xf>
    <xf numFmtId="0" fontId="31" fillId="0" borderId="23" xfId="0" applyFont="1" applyBorder="1" applyAlignment="1">
      <alignment horizontal="left" vertical="center"/>
    </xf>
    <xf numFmtId="0" fontId="31" fillId="0" borderId="24" xfId="0" applyFont="1" applyBorder="1" applyAlignment="1">
      <alignment horizontal="left" vertical="center"/>
    </xf>
    <xf numFmtId="0" fontId="31" fillId="0" borderId="25" xfId="0" applyFont="1" applyBorder="1" applyAlignment="1">
      <alignment horizontal="left" vertical="center"/>
    </xf>
    <xf numFmtId="0" fontId="31" fillId="0" borderId="26" xfId="0" applyFont="1" applyBorder="1" applyAlignment="1">
      <alignment horizontal="left" vertical="center"/>
    </xf>
    <xf numFmtId="0" fontId="31" fillId="0" borderId="27" xfId="0" applyFont="1" applyBorder="1" applyAlignment="1">
      <alignment horizontal="left" vertical="center"/>
    </xf>
    <xf numFmtId="0" fontId="33" fillId="0" borderId="0" xfId="0" applyFont="1" applyBorder="1" applyAlignment="1">
      <alignment horizontal="left" vertical="center"/>
    </xf>
    <xf numFmtId="0" fontId="36" fillId="0" borderId="0" xfId="0" applyFont="1" applyAlignment="1">
      <alignment horizontal="left" vertical="center"/>
    </xf>
    <xf numFmtId="0" fontId="33" fillId="0" borderId="29" xfId="0" applyFont="1" applyBorder="1" applyAlignment="1">
      <alignment horizontal="left" vertical="center"/>
    </xf>
    <xf numFmtId="0" fontId="33" fillId="0" borderId="29" xfId="0" applyFont="1" applyBorder="1" applyAlignment="1">
      <alignment horizontal="center" vertical="center"/>
    </xf>
    <xf numFmtId="0" fontId="36" fillId="0" borderId="29" xfId="0" applyFont="1" applyBorder="1" applyAlignment="1">
      <alignment horizontal="left" vertical="center"/>
    </xf>
    <xf numFmtId="0" fontId="37" fillId="0" borderId="0" xfId="0" applyFont="1" applyBorder="1" applyAlignment="1">
      <alignment horizontal="left" vertical="center"/>
    </xf>
    <xf numFmtId="0" fontId="34" fillId="0" borderId="0" xfId="0" applyFont="1" applyAlignment="1">
      <alignment horizontal="left" vertical="center"/>
    </xf>
    <xf numFmtId="0" fontId="34" fillId="0" borderId="0" xfId="0" applyFont="1" applyBorder="1" applyAlignment="1">
      <alignment horizontal="center" vertical="center"/>
    </xf>
    <xf numFmtId="0" fontId="34" fillId="0" borderId="26" xfId="0" applyFont="1" applyBorder="1" applyAlignment="1">
      <alignment horizontal="left" vertical="center"/>
    </xf>
    <xf numFmtId="0" fontId="34" fillId="0" borderId="0" xfId="0" applyFont="1" applyFill="1" applyBorder="1" applyAlignment="1">
      <alignment horizontal="left" vertical="center"/>
    </xf>
    <xf numFmtId="0" fontId="34" fillId="0" borderId="0" xfId="0" applyFont="1" applyFill="1" applyBorder="1" applyAlignment="1">
      <alignment horizontal="center" vertical="center"/>
    </xf>
    <xf numFmtId="0" fontId="31" fillId="0" borderId="28" xfId="0" applyFont="1" applyBorder="1" applyAlignment="1">
      <alignment horizontal="left" vertical="center"/>
    </xf>
    <xf numFmtId="0" fontId="35" fillId="0" borderId="29" xfId="0" applyFont="1" applyBorder="1" applyAlignment="1">
      <alignment horizontal="left" vertical="center"/>
    </xf>
    <xf numFmtId="0" fontId="31" fillId="0" borderId="30" xfId="0" applyFont="1" applyBorder="1" applyAlignment="1">
      <alignment horizontal="left" vertical="center"/>
    </xf>
    <xf numFmtId="0" fontId="31" fillId="0" borderId="0" xfId="0" applyFont="1" applyBorder="1" applyAlignment="1">
      <alignment horizontal="left" vertical="center"/>
    </xf>
    <xf numFmtId="0" fontId="35" fillId="0" borderId="0" xfId="0" applyFont="1" applyBorder="1" applyAlignment="1">
      <alignment horizontal="left" vertical="center"/>
    </xf>
    <xf numFmtId="0" fontId="36" fillId="0" borderId="0" xfId="0" applyFont="1" applyBorder="1" applyAlignment="1">
      <alignment horizontal="left" vertical="center"/>
    </xf>
    <xf numFmtId="0" fontId="34" fillId="0" borderId="29" xfId="0" applyFont="1" applyBorder="1" applyAlignment="1">
      <alignment horizontal="left" vertical="center"/>
    </xf>
    <xf numFmtId="0" fontId="31" fillId="0" borderId="0" xfId="0" applyFont="1" applyBorder="1" applyAlignment="1">
      <alignment horizontal="left" vertical="center" wrapText="1"/>
    </xf>
    <xf numFmtId="0" fontId="34" fillId="0" borderId="0" xfId="0" applyFont="1" applyBorder="1" applyAlignment="1">
      <alignment horizontal="center" vertical="center" wrapText="1"/>
    </xf>
    <xf numFmtId="0" fontId="31" fillId="0" borderId="23" xfId="0" applyFont="1" applyBorder="1" applyAlignment="1">
      <alignment horizontal="left" vertical="center" wrapText="1"/>
    </xf>
    <xf numFmtId="0" fontId="31" fillId="0" borderId="24" xfId="0" applyFont="1" applyBorder="1" applyAlignment="1">
      <alignment horizontal="left" vertical="center" wrapText="1"/>
    </xf>
    <xf numFmtId="0" fontId="31" fillId="0" borderId="25" xfId="0" applyFont="1" applyBorder="1" applyAlignment="1">
      <alignment horizontal="left" vertical="center" wrapText="1"/>
    </xf>
    <xf numFmtId="0" fontId="31" fillId="0" borderId="26" xfId="0" applyFont="1" applyBorder="1" applyAlignment="1">
      <alignment horizontal="left" vertical="center" wrapText="1"/>
    </xf>
    <xf numFmtId="0" fontId="31" fillId="0" borderId="27" xfId="0" applyFont="1" applyBorder="1" applyAlignment="1">
      <alignment horizontal="left" vertical="center" wrapText="1"/>
    </xf>
    <xf numFmtId="0" fontId="36" fillId="0" borderId="26" xfId="0" applyFont="1" applyBorder="1" applyAlignment="1">
      <alignment horizontal="left" vertical="center" wrapText="1"/>
    </xf>
    <xf numFmtId="0" fontId="36" fillId="0" borderId="27" xfId="0" applyFont="1" applyBorder="1" applyAlignment="1">
      <alignment horizontal="left" vertical="center" wrapText="1"/>
    </xf>
    <xf numFmtId="0" fontId="34" fillId="0" borderId="26" xfId="0" applyFont="1" applyBorder="1" applyAlignment="1">
      <alignment horizontal="left" vertical="center" wrapText="1"/>
    </xf>
    <xf numFmtId="0" fontId="34" fillId="0" borderId="27" xfId="0" applyFont="1" applyBorder="1" applyAlignment="1">
      <alignment horizontal="left" vertical="center" wrapText="1"/>
    </xf>
    <xf numFmtId="0" fontId="34" fillId="0" borderId="27" xfId="0" applyFont="1" applyBorder="1" applyAlignment="1">
      <alignment horizontal="left" vertical="center"/>
    </xf>
    <xf numFmtId="0" fontId="34" fillId="0" borderId="28" xfId="0" applyFont="1" applyBorder="1" applyAlignment="1">
      <alignment horizontal="left" vertical="center" wrapText="1"/>
    </xf>
    <xf numFmtId="0" fontId="34" fillId="0" borderId="29" xfId="0" applyFont="1" applyBorder="1" applyAlignment="1">
      <alignment horizontal="left" vertical="center" wrapText="1"/>
    </xf>
    <xf numFmtId="0" fontId="34" fillId="0" borderId="30" xfId="0" applyFont="1" applyBorder="1" applyAlignment="1">
      <alignment horizontal="left" vertical="center" wrapText="1"/>
    </xf>
    <xf numFmtId="0" fontId="34" fillId="0" borderId="0" xfId="0" applyFont="1" applyBorder="1" applyAlignment="1">
      <alignment horizontal="left" vertical="top"/>
    </xf>
    <xf numFmtId="0" fontId="34" fillId="0" borderId="0" xfId="0" applyFont="1" applyBorder="1" applyAlignment="1">
      <alignment horizontal="center" vertical="top"/>
    </xf>
    <xf numFmtId="0" fontId="34" fillId="0" borderId="28" xfId="0" applyFont="1" applyBorder="1" applyAlignment="1">
      <alignment horizontal="left" vertical="center"/>
    </xf>
    <xf numFmtId="0" fontId="34" fillId="0" borderId="30" xfId="0" applyFont="1" applyBorder="1" applyAlignment="1">
      <alignment horizontal="left" vertical="center"/>
    </xf>
    <xf numFmtId="0" fontId="36" fillId="0" borderId="0" xfId="0" applyFont="1" applyAlignment="1">
      <alignment vertical="center"/>
    </xf>
    <xf numFmtId="0" fontId="33" fillId="0" borderId="0" xfId="0" applyFont="1" applyBorder="1" applyAlignment="1">
      <alignment vertical="center"/>
    </xf>
    <xf numFmtId="0" fontId="36" fillId="0" borderId="29" xfId="0" applyFont="1" applyBorder="1" applyAlignment="1">
      <alignment vertical="center"/>
    </xf>
    <xf numFmtId="0" fontId="33" fillId="0" borderId="29" xfId="0" applyFont="1" applyBorder="1" applyAlignment="1">
      <alignment vertical="center"/>
    </xf>
    <xf numFmtId="0" fontId="0" fillId="0" borderId="0" xfId="0" applyBorder="1" applyAlignment="1">
      <alignment vertical="top"/>
    </xf>
    <xf numFmtId="49" fontId="34" fillId="0" borderId="0" xfId="0" applyNumberFormat="1" applyFont="1" applyBorder="1" applyAlignment="1">
      <alignment horizontal="left" vertical="center"/>
    </xf>
    <xf numFmtId="0" fontId="0" fillId="0" borderId="29" xfId="0" applyBorder="1" applyAlignment="1">
      <alignment vertical="top"/>
    </xf>
    <xf numFmtId="0" fontId="33" fillId="0" borderId="29" xfId="0" applyFont="1" applyBorder="1" applyAlignment="1">
      <alignment horizontal="left"/>
    </xf>
    <xf numFmtId="0" fontId="36" fillId="0" borderId="29" xfId="0" applyFont="1" applyBorder="1" applyAlignment="1">
      <alignment/>
    </xf>
    <xf numFmtId="0" fontId="31" fillId="0" borderId="26" xfId="0" applyFont="1" applyBorder="1" applyAlignment="1">
      <alignment vertical="top"/>
    </xf>
    <xf numFmtId="0" fontId="31" fillId="0" borderId="27" xfId="0" applyFont="1" applyBorder="1" applyAlignment="1">
      <alignment vertical="top"/>
    </xf>
    <xf numFmtId="0" fontId="31" fillId="0" borderId="0" xfId="0" applyFont="1" applyBorder="1" applyAlignment="1">
      <alignment horizontal="center" vertical="center"/>
    </xf>
    <xf numFmtId="0" fontId="31" fillId="0" borderId="0" xfId="0" applyFont="1" applyBorder="1" applyAlignment="1">
      <alignment horizontal="left" vertical="top"/>
    </xf>
    <xf numFmtId="0" fontId="31" fillId="0" borderId="28" xfId="0" applyFont="1" applyBorder="1" applyAlignment="1">
      <alignment vertical="top"/>
    </xf>
    <xf numFmtId="0" fontId="31" fillId="0" borderId="29" xfId="0" applyFont="1" applyBorder="1" applyAlignment="1">
      <alignment vertical="top"/>
    </xf>
    <xf numFmtId="0" fontId="31" fillId="0" borderId="30" xfId="0" applyFont="1" applyBorder="1" applyAlignment="1">
      <alignment vertical="top"/>
    </xf>
    <xf numFmtId="14" fontId="0" fillId="2" borderId="0" xfId="0" applyNumberFormat="1" applyFont="1" applyFill="1" applyAlignment="1" applyProtection="1">
      <alignment horizontal="left" vertical="center"/>
      <protection locked="0"/>
    </xf>
    <xf numFmtId="164" fontId="2" fillId="0" borderId="0" xfId="0" applyNumberFormat="1" applyFont="1" applyAlignment="1" applyProtection="1">
      <alignment horizontal="right" vertical="center"/>
      <protection/>
    </xf>
    <xf numFmtId="0" fontId="2" fillId="0" borderId="0" xfId="0" applyFont="1" applyAlignment="1" applyProtection="1">
      <alignment vertical="center"/>
      <protection/>
    </xf>
    <xf numFmtId="4" fontId="16" fillId="0" borderId="0" xfId="0" applyNumberFormat="1" applyFont="1" applyAlignment="1" applyProtection="1">
      <alignment vertical="center"/>
      <protection/>
    </xf>
    <xf numFmtId="0" fontId="16" fillId="0" borderId="0" xfId="0" applyFont="1" applyAlignment="1">
      <alignment horizontal="left" vertical="top" wrapText="1"/>
    </xf>
    <xf numFmtId="0" fontId="16" fillId="0" borderId="0" xfId="0" applyFont="1" applyAlignment="1">
      <alignment horizontal="left" vertical="center"/>
    </xf>
    <xf numFmtId="4" fontId="17"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0" fontId="0" fillId="0" borderId="0" xfId="0"/>
    <xf numFmtId="0" fontId="0" fillId="0" borderId="0" xfId="0" applyFont="1" applyAlignment="1" applyProtection="1">
      <alignment horizontal="left" vertical="center"/>
      <protection/>
    </xf>
    <xf numFmtId="0" fontId="0" fillId="0" borderId="0" xfId="0" applyProtection="1">
      <protection/>
    </xf>
    <xf numFmtId="0" fontId="3" fillId="0" borderId="0" xfId="0" applyFont="1" applyAlignment="1" applyProtection="1">
      <alignment horizontal="left" vertical="top" wrapText="1"/>
      <protection/>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 fillId="0" borderId="18"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4"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4"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4" fontId="25" fillId="0" borderId="0" xfId="0" applyNumberFormat="1" applyFont="1" applyAlignment="1" applyProtection="1">
      <alignment vertical="center"/>
      <protection/>
    </xf>
    <xf numFmtId="0" fontId="25" fillId="0" borderId="0" xfId="0" applyFont="1" applyAlignment="1" applyProtection="1">
      <alignment vertical="center"/>
      <protection/>
    </xf>
    <xf numFmtId="0" fontId="24" fillId="0" borderId="0" xfId="0" applyFont="1" applyAlignment="1" applyProtection="1">
      <alignment horizontal="left" vertical="center" wrapText="1"/>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0" fontId="20" fillId="4" borderId="6" xfId="0" applyFont="1" applyFill="1" applyBorder="1" applyAlignment="1" applyProtection="1">
      <alignment horizontal="center" vertical="center"/>
      <protection/>
    </xf>
    <xf numFmtId="0" fontId="20" fillId="4" borderId="7" xfId="0" applyFont="1" applyFill="1" applyBorder="1" applyAlignment="1" applyProtection="1">
      <alignment horizontal="left" vertical="center"/>
      <protection/>
    </xf>
    <xf numFmtId="0" fontId="20" fillId="4" borderId="7" xfId="0" applyFont="1" applyFill="1" applyBorder="1" applyAlignment="1" applyProtection="1">
      <alignment horizontal="center" vertical="center"/>
      <protection/>
    </xf>
    <xf numFmtId="0" fontId="20" fillId="4" borderId="7" xfId="0" applyFont="1" applyFill="1" applyBorder="1" applyAlignment="1" applyProtection="1">
      <alignment horizontal="right" vertical="center"/>
      <protection/>
    </xf>
    <xf numFmtId="0" fontId="0" fillId="0" borderId="0" xfId="0" applyFont="1" applyAlignment="1" applyProtection="1">
      <alignment vertical="center" wrapText="1"/>
      <protection/>
    </xf>
    <xf numFmtId="0" fontId="0"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3" fillId="0" borderId="0" xfId="0" applyFont="1" applyAlignment="1">
      <alignment horizontal="left" vertical="center" wrapText="1"/>
    </xf>
    <xf numFmtId="0" fontId="0" fillId="0" borderId="0" xfId="0" applyFont="1" applyAlignment="1">
      <alignment vertical="center"/>
    </xf>
    <xf numFmtId="0" fontId="0" fillId="2" borderId="0" xfId="0" applyFont="1" applyFill="1" applyAlignment="1" applyProtection="1">
      <alignment horizontal="left" vertical="center"/>
      <protection locked="0"/>
    </xf>
    <xf numFmtId="0" fontId="0" fillId="0" borderId="0" xfId="0" applyFont="1" applyAlignment="1">
      <alignment horizontal="left" vertical="center"/>
    </xf>
    <xf numFmtId="0" fontId="0" fillId="0" borderId="0" xfId="0" applyFont="1" applyAlignment="1">
      <alignment horizontal="left" vertical="center" wrapText="1"/>
    </xf>
    <xf numFmtId="0" fontId="34" fillId="0" borderId="0" xfId="0" applyFont="1" applyBorder="1" applyAlignment="1">
      <alignment horizontal="left" vertical="top"/>
    </xf>
    <xf numFmtId="0" fontId="34" fillId="0" borderId="0" xfId="0" applyFont="1" applyBorder="1" applyAlignment="1">
      <alignment horizontal="left" vertical="center"/>
    </xf>
    <xf numFmtId="0" fontId="33" fillId="0" borderId="29" xfId="0" applyFont="1" applyBorder="1" applyAlignment="1">
      <alignment horizontal="left"/>
    </xf>
    <xf numFmtId="0" fontId="32" fillId="0" borderId="0" xfId="0" applyFont="1" applyBorder="1" applyAlignment="1">
      <alignment horizontal="center" vertical="center" wrapText="1"/>
    </xf>
    <xf numFmtId="0" fontId="34" fillId="0" borderId="0" xfId="0" applyFont="1" applyBorder="1" applyAlignment="1">
      <alignment horizontal="left" vertical="center" wrapText="1"/>
    </xf>
    <xf numFmtId="0" fontId="32" fillId="0" borderId="0" xfId="0" applyFont="1" applyBorder="1" applyAlignment="1">
      <alignment horizontal="center" vertical="center"/>
    </xf>
    <xf numFmtId="0" fontId="33" fillId="0" borderId="29" xfId="0" applyFont="1" applyBorder="1" applyAlignment="1">
      <alignment horizontal="left" wrapText="1"/>
    </xf>
    <xf numFmtId="49" fontId="34"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57"/>
  <sheetViews>
    <sheetView showGridLines="0" tabSelected="1" workbookViewId="0" topLeftCell="A37">
      <selection activeCell="AP47" sqref="AP47"/>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5" t="s">
        <v>0</v>
      </c>
      <c r="AZ1" s="15" t="s">
        <v>1</v>
      </c>
      <c r="BA1" s="15" t="s">
        <v>2</v>
      </c>
      <c r="BB1" s="15" t="s">
        <v>3</v>
      </c>
      <c r="BT1" s="15" t="s">
        <v>4</v>
      </c>
      <c r="BU1" s="15" t="s">
        <v>4</v>
      </c>
      <c r="BV1" s="15" t="s">
        <v>5</v>
      </c>
    </row>
    <row r="2" spans="44:72" ht="36.95" customHeight="1">
      <c r="AR2" s="305"/>
      <c r="AS2" s="305"/>
      <c r="AT2" s="305"/>
      <c r="AU2" s="305"/>
      <c r="AV2" s="305"/>
      <c r="AW2" s="305"/>
      <c r="AX2" s="305"/>
      <c r="AY2" s="305"/>
      <c r="AZ2" s="305"/>
      <c r="BA2" s="305"/>
      <c r="BB2" s="305"/>
      <c r="BC2" s="305"/>
      <c r="BD2" s="305"/>
      <c r="BE2" s="305"/>
      <c r="BS2" s="16" t="s">
        <v>6</v>
      </c>
      <c r="BT2" s="16" t="s">
        <v>7</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ht="12" customHeight="1">
      <c r="B5" s="20"/>
      <c r="C5" s="21"/>
      <c r="D5" s="25" t="s">
        <v>13</v>
      </c>
      <c r="E5" s="21"/>
      <c r="F5" s="21"/>
      <c r="G5" s="21"/>
      <c r="H5" s="21"/>
      <c r="I5" s="21"/>
      <c r="J5" s="21"/>
      <c r="K5" s="306" t="s">
        <v>14</v>
      </c>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21"/>
      <c r="AQ5" s="21"/>
      <c r="AR5" s="19"/>
      <c r="BE5" s="300" t="s">
        <v>15</v>
      </c>
      <c r="BS5" s="16" t="s">
        <v>6</v>
      </c>
    </row>
    <row r="6" spans="2:71" ht="36.95" customHeight="1">
      <c r="B6" s="20"/>
      <c r="C6" s="21"/>
      <c r="D6" s="27" t="s">
        <v>16</v>
      </c>
      <c r="E6" s="21"/>
      <c r="F6" s="21"/>
      <c r="G6" s="21"/>
      <c r="H6" s="21"/>
      <c r="I6" s="21"/>
      <c r="J6" s="21"/>
      <c r="K6" s="308" t="s">
        <v>17</v>
      </c>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21"/>
      <c r="AQ6" s="21"/>
      <c r="AR6" s="19"/>
      <c r="BE6" s="301"/>
      <c r="BS6" s="16" t="s">
        <v>6</v>
      </c>
    </row>
    <row r="7" spans="2:71" ht="12" customHeight="1">
      <c r="B7" s="20"/>
      <c r="C7" s="21"/>
      <c r="D7" s="28"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28" t="s">
        <v>20</v>
      </c>
      <c r="AL7" s="21"/>
      <c r="AM7" s="21"/>
      <c r="AN7" s="26" t="s">
        <v>19</v>
      </c>
      <c r="AO7" s="21"/>
      <c r="AP7" s="21"/>
      <c r="AQ7" s="21"/>
      <c r="AR7" s="19"/>
      <c r="BE7" s="301"/>
      <c r="BS7" s="16" t="s">
        <v>6</v>
      </c>
    </row>
    <row r="8" spans="2:71" ht="12" customHeight="1">
      <c r="B8" s="20"/>
      <c r="C8" s="21"/>
      <c r="D8" s="28"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28" t="s">
        <v>23</v>
      </c>
      <c r="AL8" s="21"/>
      <c r="AM8" s="21"/>
      <c r="AN8" s="296">
        <v>43718</v>
      </c>
      <c r="AO8" s="21"/>
      <c r="AP8" s="21"/>
      <c r="AQ8" s="21"/>
      <c r="AR8" s="19"/>
      <c r="BE8" s="301"/>
      <c r="BS8" s="16" t="s">
        <v>6</v>
      </c>
    </row>
    <row r="9" spans="2:71" ht="14.45"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1"/>
      <c r="BS9" s="16" t="s">
        <v>6</v>
      </c>
    </row>
    <row r="10" spans="2:71" ht="12" customHeight="1">
      <c r="B10" s="20"/>
      <c r="C10" s="21"/>
      <c r="D10" s="28" t="s">
        <v>24</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25</v>
      </c>
      <c r="AL10" s="21"/>
      <c r="AM10" s="21"/>
      <c r="AN10" s="26" t="s">
        <v>19</v>
      </c>
      <c r="AO10" s="21"/>
      <c r="AP10" s="21"/>
      <c r="AQ10" s="21"/>
      <c r="AR10" s="19"/>
      <c r="BE10" s="301"/>
      <c r="BS10" s="16" t="s">
        <v>6</v>
      </c>
    </row>
    <row r="11" spans="2:71" ht="18.4" customHeight="1">
      <c r="B11" s="20"/>
      <c r="C11" s="21"/>
      <c r="D11" s="21"/>
      <c r="E11" s="26" t="s">
        <v>26</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27</v>
      </c>
      <c r="AL11" s="21"/>
      <c r="AM11" s="21"/>
      <c r="AN11" s="26" t="s">
        <v>19</v>
      </c>
      <c r="AO11" s="21"/>
      <c r="AP11" s="21"/>
      <c r="AQ11" s="21"/>
      <c r="AR11" s="19"/>
      <c r="BE11" s="301"/>
      <c r="BS11" s="16" t="s">
        <v>6</v>
      </c>
    </row>
    <row r="12" spans="2:7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1"/>
      <c r="BS12" s="16" t="s">
        <v>6</v>
      </c>
    </row>
    <row r="13" spans="2:71" ht="12" customHeight="1">
      <c r="B13" s="20"/>
      <c r="C13" s="21"/>
      <c r="D13" s="28" t="s">
        <v>28</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25</v>
      </c>
      <c r="AL13" s="21"/>
      <c r="AM13" s="21"/>
      <c r="AN13" s="30" t="s">
        <v>493</v>
      </c>
      <c r="AO13" s="21"/>
      <c r="AP13" s="21"/>
      <c r="AQ13" s="21"/>
      <c r="AR13" s="19"/>
      <c r="BE13" s="301"/>
      <c r="BS13" s="16" t="s">
        <v>6</v>
      </c>
    </row>
    <row r="14" spans="2:71" ht="12">
      <c r="B14" s="20"/>
      <c r="C14" s="21"/>
      <c r="D14" s="21"/>
      <c r="E14" s="309" t="s">
        <v>492</v>
      </c>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28" t="s">
        <v>27</v>
      </c>
      <c r="AL14" s="21"/>
      <c r="AM14" s="21"/>
      <c r="AN14" s="30" t="s">
        <v>494</v>
      </c>
      <c r="AO14" s="21"/>
      <c r="AP14" s="21"/>
      <c r="AQ14" s="21"/>
      <c r="AR14" s="19"/>
      <c r="BE14" s="301"/>
      <c r="BS14" s="16" t="s">
        <v>6</v>
      </c>
    </row>
    <row r="15" spans="2:7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1"/>
      <c r="BS15" s="16" t="s">
        <v>4</v>
      </c>
    </row>
    <row r="16" spans="2:71" ht="12" customHeight="1">
      <c r="B16" s="20"/>
      <c r="C16" s="21"/>
      <c r="D16" s="28" t="s">
        <v>29</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25</v>
      </c>
      <c r="AL16" s="21"/>
      <c r="AM16" s="21"/>
      <c r="AN16" s="26" t="s">
        <v>19</v>
      </c>
      <c r="AO16" s="21"/>
      <c r="AP16" s="21"/>
      <c r="AQ16" s="21"/>
      <c r="AR16" s="19"/>
      <c r="BE16" s="301"/>
      <c r="BS16" s="16" t="s">
        <v>4</v>
      </c>
    </row>
    <row r="17" spans="2:71" ht="18.4" customHeight="1">
      <c r="B17" s="20"/>
      <c r="C17" s="21"/>
      <c r="D17" s="21"/>
      <c r="E17" s="26" t="s">
        <v>30</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27</v>
      </c>
      <c r="AL17" s="21"/>
      <c r="AM17" s="21"/>
      <c r="AN17" s="26" t="s">
        <v>19</v>
      </c>
      <c r="AO17" s="21"/>
      <c r="AP17" s="21"/>
      <c r="AQ17" s="21"/>
      <c r="AR17" s="19"/>
      <c r="BE17" s="301"/>
      <c r="BS17" s="16" t="s">
        <v>31</v>
      </c>
    </row>
    <row r="18" spans="2:7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1"/>
      <c r="BS18" s="16" t="s">
        <v>6</v>
      </c>
    </row>
    <row r="19" spans="2:71" ht="12" customHeight="1">
      <c r="B19" s="20"/>
      <c r="C19" s="21"/>
      <c r="D19" s="28" t="s">
        <v>32</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8" t="s">
        <v>25</v>
      </c>
      <c r="AL19" s="21"/>
      <c r="AM19" s="21"/>
      <c r="AN19" s="26" t="s">
        <v>19</v>
      </c>
      <c r="AO19" s="21"/>
      <c r="AP19" s="21"/>
      <c r="AQ19" s="21"/>
      <c r="AR19" s="19"/>
      <c r="BE19" s="301"/>
      <c r="BS19" s="16" t="s">
        <v>6</v>
      </c>
    </row>
    <row r="20" spans="2:71" ht="18.4" customHeight="1">
      <c r="B20" s="20"/>
      <c r="C20" s="21"/>
      <c r="D20" s="21"/>
      <c r="E20" s="26" t="s">
        <v>33</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8" t="s">
        <v>27</v>
      </c>
      <c r="AL20" s="21"/>
      <c r="AM20" s="21"/>
      <c r="AN20" s="26" t="s">
        <v>19</v>
      </c>
      <c r="AO20" s="21"/>
      <c r="AP20" s="21"/>
      <c r="AQ20" s="21"/>
      <c r="AR20" s="19"/>
      <c r="BE20" s="301"/>
      <c r="BS20" s="16" t="s">
        <v>4</v>
      </c>
    </row>
    <row r="21" spans="2:57"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1"/>
    </row>
    <row r="22" spans="2:57" ht="12" customHeight="1">
      <c r="B22" s="20"/>
      <c r="C22" s="21"/>
      <c r="D22" s="28" t="s">
        <v>34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1"/>
    </row>
    <row r="23" spans="2:57" ht="45" customHeight="1">
      <c r="B23" s="20"/>
      <c r="C23" s="21"/>
      <c r="D23" s="21"/>
      <c r="E23" s="311" t="s">
        <v>35</v>
      </c>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21"/>
      <c r="AP23" s="21"/>
      <c r="AQ23" s="21"/>
      <c r="AR23" s="19"/>
      <c r="BE23" s="301"/>
    </row>
    <row r="24" spans="2:57"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1"/>
    </row>
    <row r="25" spans="2:57" ht="6.95" customHeight="1">
      <c r="B25" s="20"/>
      <c r="C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1"/>
      <c r="AQ25" s="21"/>
      <c r="AR25" s="19"/>
      <c r="BE25" s="301"/>
    </row>
    <row r="26" spans="2:57" s="1" customFormat="1" ht="25.9" customHeight="1">
      <c r="B26" s="33"/>
      <c r="C26" s="34"/>
      <c r="D26" s="35" t="s">
        <v>36</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02">
        <f>ROUND(AG54,2)</f>
        <v>0</v>
      </c>
      <c r="AL26" s="303"/>
      <c r="AM26" s="303"/>
      <c r="AN26" s="303"/>
      <c r="AO26" s="303"/>
      <c r="AP26" s="34"/>
      <c r="AQ26" s="34"/>
      <c r="AR26" s="37"/>
      <c r="BE26" s="301"/>
    </row>
    <row r="27" spans="2:57" s="1" customFormat="1" ht="6.95" customHeight="1">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7"/>
      <c r="BE27" s="301"/>
    </row>
    <row r="28" spans="2:57" s="1" customFormat="1" ht="12">
      <c r="B28" s="33"/>
      <c r="C28" s="34"/>
      <c r="D28" s="34"/>
      <c r="E28" s="34"/>
      <c r="F28" s="34"/>
      <c r="G28" s="34"/>
      <c r="H28" s="34"/>
      <c r="I28" s="34"/>
      <c r="J28" s="34"/>
      <c r="K28" s="34"/>
      <c r="L28" s="304" t="s">
        <v>37</v>
      </c>
      <c r="M28" s="304"/>
      <c r="N28" s="304"/>
      <c r="O28" s="304"/>
      <c r="P28" s="304"/>
      <c r="Q28" s="34"/>
      <c r="R28" s="34"/>
      <c r="S28" s="34"/>
      <c r="T28" s="34"/>
      <c r="U28" s="34"/>
      <c r="V28" s="34"/>
      <c r="W28" s="304" t="s">
        <v>38</v>
      </c>
      <c r="X28" s="304"/>
      <c r="Y28" s="304"/>
      <c r="Z28" s="304"/>
      <c r="AA28" s="304"/>
      <c r="AB28" s="304"/>
      <c r="AC28" s="304"/>
      <c r="AD28" s="304"/>
      <c r="AE28" s="304"/>
      <c r="AF28" s="34"/>
      <c r="AG28" s="34"/>
      <c r="AH28" s="34"/>
      <c r="AI28" s="34"/>
      <c r="AJ28" s="34"/>
      <c r="AK28" s="304" t="s">
        <v>39</v>
      </c>
      <c r="AL28" s="304"/>
      <c r="AM28" s="304"/>
      <c r="AN28" s="304"/>
      <c r="AO28" s="304"/>
      <c r="AP28" s="34"/>
      <c r="AQ28" s="34"/>
      <c r="AR28" s="37"/>
      <c r="BE28" s="301"/>
    </row>
    <row r="29" spans="2:57" s="2" customFormat="1" ht="14.45" customHeight="1">
      <c r="B29" s="38"/>
      <c r="C29" s="39"/>
      <c r="D29" s="28" t="s">
        <v>40</v>
      </c>
      <c r="E29" s="39"/>
      <c r="F29" s="28" t="s">
        <v>41</v>
      </c>
      <c r="G29" s="39"/>
      <c r="H29" s="39"/>
      <c r="I29" s="39"/>
      <c r="J29" s="39"/>
      <c r="K29" s="39"/>
      <c r="L29" s="297">
        <v>0.21</v>
      </c>
      <c r="M29" s="298"/>
      <c r="N29" s="298"/>
      <c r="O29" s="298"/>
      <c r="P29" s="298"/>
      <c r="Q29" s="39"/>
      <c r="R29" s="39"/>
      <c r="S29" s="39"/>
      <c r="T29" s="39"/>
      <c r="U29" s="39"/>
      <c r="V29" s="39"/>
      <c r="W29" s="299">
        <f>ROUND(AZ54,2)</f>
        <v>0</v>
      </c>
      <c r="X29" s="298"/>
      <c r="Y29" s="298"/>
      <c r="Z29" s="298"/>
      <c r="AA29" s="298"/>
      <c r="AB29" s="298"/>
      <c r="AC29" s="298"/>
      <c r="AD29" s="298"/>
      <c r="AE29" s="298"/>
      <c r="AF29" s="39"/>
      <c r="AG29" s="39"/>
      <c r="AH29" s="39"/>
      <c r="AI29" s="39"/>
      <c r="AJ29" s="39"/>
      <c r="AK29" s="299">
        <f>ROUND(AV54,2)</f>
        <v>0</v>
      </c>
      <c r="AL29" s="298"/>
      <c r="AM29" s="298"/>
      <c r="AN29" s="298"/>
      <c r="AO29" s="298"/>
      <c r="AP29" s="39"/>
      <c r="AQ29" s="39"/>
      <c r="AR29" s="40"/>
      <c r="BE29" s="301"/>
    </row>
    <row r="30" spans="2:57" s="2" customFormat="1" ht="14.45" customHeight="1">
      <c r="B30" s="38"/>
      <c r="C30" s="39"/>
      <c r="D30" s="39"/>
      <c r="E30" s="39"/>
      <c r="F30" s="28" t="s">
        <v>42</v>
      </c>
      <c r="G30" s="39"/>
      <c r="H30" s="39"/>
      <c r="I30" s="39"/>
      <c r="J30" s="39"/>
      <c r="K30" s="39"/>
      <c r="L30" s="297">
        <v>0.15</v>
      </c>
      <c r="M30" s="298"/>
      <c r="N30" s="298"/>
      <c r="O30" s="298"/>
      <c r="P30" s="298"/>
      <c r="Q30" s="39"/>
      <c r="R30" s="39"/>
      <c r="S30" s="39"/>
      <c r="T30" s="39"/>
      <c r="U30" s="39"/>
      <c r="V30" s="39"/>
      <c r="W30" s="299">
        <f>ROUND(BA54,2)</f>
        <v>0</v>
      </c>
      <c r="X30" s="298"/>
      <c r="Y30" s="298"/>
      <c r="Z30" s="298"/>
      <c r="AA30" s="298"/>
      <c r="AB30" s="298"/>
      <c r="AC30" s="298"/>
      <c r="AD30" s="298"/>
      <c r="AE30" s="298"/>
      <c r="AF30" s="39"/>
      <c r="AG30" s="39"/>
      <c r="AH30" s="39"/>
      <c r="AI30" s="39"/>
      <c r="AJ30" s="39"/>
      <c r="AK30" s="299">
        <f>ROUND(AW54,2)</f>
        <v>0</v>
      </c>
      <c r="AL30" s="298"/>
      <c r="AM30" s="298"/>
      <c r="AN30" s="298"/>
      <c r="AO30" s="298"/>
      <c r="AP30" s="39"/>
      <c r="AQ30" s="39"/>
      <c r="AR30" s="40"/>
      <c r="BE30" s="301"/>
    </row>
    <row r="31" spans="2:57" s="2" customFormat="1" ht="14.45" customHeight="1" hidden="1">
      <c r="B31" s="38"/>
      <c r="C31" s="39"/>
      <c r="D31" s="39"/>
      <c r="E31" s="39"/>
      <c r="F31" s="28" t="s">
        <v>43</v>
      </c>
      <c r="G31" s="39"/>
      <c r="H31" s="39"/>
      <c r="I31" s="39"/>
      <c r="J31" s="39"/>
      <c r="K31" s="39"/>
      <c r="L31" s="297">
        <v>0.21</v>
      </c>
      <c r="M31" s="298"/>
      <c r="N31" s="298"/>
      <c r="O31" s="298"/>
      <c r="P31" s="298"/>
      <c r="Q31" s="39"/>
      <c r="R31" s="39"/>
      <c r="S31" s="39"/>
      <c r="T31" s="39"/>
      <c r="U31" s="39"/>
      <c r="V31" s="39"/>
      <c r="W31" s="299">
        <f>ROUND(BB54,2)</f>
        <v>0</v>
      </c>
      <c r="X31" s="298"/>
      <c r="Y31" s="298"/>
      <c r="Z31" s="298"/>
      <c r="AA31" s="298"/>
      <c r="AB31" s="298"/>
      <c r="AC31" s="298"/>
      <c r="AD31" s="298"/>
      <c r="AE31" s="298"/>
      <c r="AF31" s="39"/>
      <c r="AG31" s="39"/>
      <c r="AH31" s="39"/>
      <c r="AI31" s="39"/>
      <c r="AJ31" s="39"/>
      <c r="AK31" s="299">
        <v>0</v>
      </c>
      <c r="AL31" s="298"/>
      <c r="AM31" s="298"/>
      <c r="AN31" s="298"/>
      <c r="AO31" s="298"/>
      <c r="AP31" s="39"/>
      <c r="AQ31" s="39"/>
      <c r="AR31" s="40"/>
      <c r="BE31" s="301"/>
    </row>
    <row r="32" spans="2:57" s="2" customFormat="1" ht="14.45" customHeight="1" hidden="1">
      <c r="B32" s="38"/>
      <c r="C32" s="39"/>
      <c r="D32" s="39"/>
      <c r="E32" s="39"/>
      <c r="F32" s="28" t="s">
        <v>44</v>
      </c>
      <c r="G32" s="39"/>
      <c r="H32" s="39"/>
      <c r="I32" s="39"/>
      <c r="J32" s="39"/>
      <c r="K32" s="39"/>
      <c r="L32" s="297">
        <v>0.15</v>
      </c>
      <c r="M32" s="298"/>
      <c r="N32" s="298"/>
      <c r="O32" s="298"/>
      <c r="P32" s="298"/>
      <c r="Q32" s="39"/>
      <c r="R32" s="39"/>
      <c r="S32" s="39"/>
      <c r="T32" s="39"/>
      <c r="U32" s="39"/>
      <c r="V32" s="39"/>
      <c r="W32" s="299">
        <f>ROUND(BC54,2)</f>
        <v>0</v>
      </c>
      <c r="X32" s="298"/>
      <c r="Y32" s="298"/>
      <c r="Z32" s="298"/>
      <c r="AA32" s="298"/>
      <c r="AB32" s="298"/>
      <c r="AC32" s="298"/>
      <c r="AD32" s="298"/>
      <c r="AE32" s="298"/>
      <c r="AF32" s="39"/>
      <c r="AG32" s="39"/>
      <c r="AH32" s="39"/>
      <c r="AI32" s="39"/>
      <c r="AJ32" s="39"/>
      <c r="AK32" s="299">
        <v>0</v>
      </c>
      <c r="AL32" s="298"/>
      <c r="AM32" s="298"/>
      <c r="AN32" s="298"/>
      <c r="AO32" s="298"/>
      <c r="AP32" s="39"/>
      <c r="AQ32" s="39"/>
      <c r="AR32" s="40"/>
      <c r="BE32" s="301"/>
    </row>
    <row r="33" spans="2:44" s="2" customFormat="1" ht="14.45" customHeight="1" hidden="1">
      <c r="B33" s="38"/>
      <c r="C33" s="39"/>
      <c r="D33" s="39"/>
      <c r="E33" s="39"/>
      <c r="F33" s="28" t="s">
        <v>45</v>
      </c>
      <c r="G33" s="39"/>
      <c r="H33" s="39"/>
      <c r="I33" s="39"/>
      <c r="J33" s="39"/>
      <c r="K33" s="39"/>
      <c r="L33" s="297">
        <v>0</v>
      </c>
      <c r="M33" s="298"/>
      <c r="N33" s="298"/>
      <c r="O33" s="298"/>
      <c r="P33" s="298"/>
      <c r="Q33" s="39"/>
      <c r="R33" s="39"/>
      <c r="S33" s="39"/>
      <c r="T33" s="39"/>
      <c r="U33" s="39"/>
      <c r="V33" s="39"/>
      <c r="W33" s="299">
        <f>ROUND(BD54,2)</f>
        <v>0</v>
      </c>
      <c r="X33" s="298"/>
      <c r="Y33" s="298"/>
      <c r="Z33" s="298"/>
      <c r="AA33" s="298"/>
      <c r="AB33" s="298"/>
      <c r="AC33" s="298"/>
      <c r="AD33" s="298"/>
      <c r="AE33" s="298"/>
      <c r="AF33" s="39"/>
      <c r="AG33" s="39"/>
      <c r="AH33" s="39"/>
      <c r="AI33" s="39"/>
      <c r="AJ33" s="39"/>
      <c r="AK33" s="299">
        <v>0</v>
      </c>
      <c r="AL33" s="298"/>
      <c r="AM33" s="298"/>
      <c r="AN33" s="298"/>
      <c r="AO33" s="298"/>
      <c r="AP33" s="39"/>
      <c r="AQ33" s="39"/>
      <c r="AR33" s="40"/>
    </row>
    <row r="34" spans="2:44" s="1" customFormat="1" ht="6.95" customHeight="1">
      <c r="B34" s="33"/>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7"/>
    </row>
    <row r="35" spans="2:44" s="1" customFormat="1" ht="25.9" customHeight="1">
      <c r="B35" s="33"/>
      <c r="C35" s="41"/>
      <c r="D35" s="42" t="s">
        <v>46</v>
      </c>
      <c r="E35" s="43"/>
      <c r="F35" s="43"/>
      <c r="G35" s="43"/>
      <c r="H35" s="43"/>
      <c r="I35" s="43"/>
      <c r="J35" s="43"/>
      <c r="K35" s="43"/>
      <c r="L35" s="43"/>
      <c r="M35" s="43"/>
      <c r="N35" s="43"/>
      <c r="O35" s="43"/>
      <c r="P35" s="43"/>
      <c r="Q35" s="43"/>
      <c r="R35" s="43"/>
      <c r="S35" s="43"/>
      <c r="T35" s="44" t="s">
        <v>47</v>
      </c>
      <c r="U35" s="43"/>
      <c r="V35" s="43"/>
      <c r="W35" s="43"/>
      <c r="X35" s="318" t="s">
        <v>48</v>
      </c>
      <c r="Y35" s="319"/>
      <c r="Z35" s="319"/>
      <c r="AA35" s="319"/>
      <c r="AB35" s="319"/>
      <c r="AC35" s="43"/>
      <c r="AD35" s="43"/>
      <c r="AE35" s="43"/>
      <c r="AF35" s="43"/>
      <c r="AG35" s="43"/>
      <c r="AH35" s="43"/>
      <c r="AI35" s="43"/>
      <c r="AJ35" s="43"/>
      <c r="AK35" s="320">
        <f>SUM(AK26:AK33)</f>
        <v>0</v>
      </c>
      <c r="AL35" s="319"/>
      <c r="AM35" s="319"/>
      <c r="AN35" s="319"/>
      <c r="AO35" s="321"/>
      <c r="AP35" s="41"/>
      <c r="AQ35" s="41"/>
      <c r="AR35" s="37"/>
    </row>
    <row r="36" spans="2:44" s="1" customFormat="1" ht="6.95" customHeight="1">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7"/>
    </row>
    <row r="37" spans="2:44" s="1" customFormat="1" ht="6.95" customHeight="1">
      <c r="B37" s="45"/>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37"/>
    </row>
    <row r="41" spans="2:44" s="1" customFormat="1" ht="6.95" customHeight="1">
      <c r="B41" s="47"/>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37"/>
    </row>
    <row r="42" spans="2:44" s="1" customFormat="1" ht="24.95" customHeight="1">
      <c r="B42" s="33"/>
      <c r="C42" s="22" t="s">
        <v>49</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7"/>
    </row>
    <row r="43" spans="2:44" s="1" customFormat="1" ht="6.95" customHeight="1">
      <c r="B43" s="33"/>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7"/>
    </row>
    <row r="44" spans="2:44" s="1" customFormat="1" ht="12" customHeight="1">
      <c r="B44" s="33"/>
      <c r="C44" s="28" t="s">
        <v>13</v>
      </c>
      <c r="D44" s="34"/>
      <c r="E44" s="34"/>
      <c r="F44" s="34"/>
      <c r="G44" s="34"/>
      <c r="H44" s="34"/>
      <c r="I44" s="34"/>
      <c r="J44" s="34"/>
      <c r="K44" s="34"/>
      <c r="L44" s="34" t="str">
        <f>K5</f>
        <v>2019_11</v>
      </c>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7"/>
    </row>
    <row r="45" spans="2:44" s="3" customFormat="1" ht="36.95" customHeight="1">
      <c r="B45" s="49"/>
      <c r="C45" s="50" t="s">
        <v>16</v>
      </c>
      <c r="D45" s="51"/>
      <c r="E45" s="51"/>
      <c r="F45" s="51"/>
      <c r="G45" s="51"/>
      <c r="H45" s="51"/>
      <c r="I45" s="51"/>
      <c r="J45" s="51"/>
      <c r="K45" s="51"/>
      <c r="L45" s="333" t="str">
        <f>K6</f>
        <v>III/2302, III/2303 A III/19837 HOLUBÍN, PÍSTOV - OPRAVA</v>
      </c>
      <c r="M45" s="334"/>
      <c r="N45" s="334"/>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34"/>
      <c r="AO45" s="334"/>
      <c r="AP45" s="51"/>
      <c r="AQ45" s="51"/>
      <c r="AR45" s="52"/>
    </row>
    <row r="46" spans="2:44" s="1" customFormat="1" ht="6.95" customHeight="1">
      <c r="B46" s="33"/>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7"/>
    </row>
    <row r="47" spans="2:44" s="1" customFormat="1" ht="12" customHeight="1">
      <c r="B47" s="33"/>
      <c r="C47" s="28" t="s">
        <v>21</v>
      </c>
      <c r="D47" s="34"/>
      <c r="E47" s="34"/>
      <c r="F47" s="34"/>
      <c r="G47" s="34"/>
      <c r="H47" s="34"/>
      <c r="I47" s="34"/>
      <c r="J47" s="34"/>
      <c r="K47" s="34"/>
      <c r="L47" s="53" t="str">
        <f>IF(K8="","",K8)</f>
        <v>Pístov, Holubín</v>
      </c>
      <c r="M47" s="34"/>
      <c r="N47" s="34"/>
      <c r="O47" s="34"/>
      <c r="P47" s="34"/>
      <c r="Q47" s="34"/>
      <c r="R47" s="34"/>
      <c r="S47" s="34"/>
      <c r="T47" s="34"/>
      <c r="U47" s="34"/>
      <c r="V47" s="34"/>
      <c r="W47" s="34"/>
      <c r="X47" s="34"/>
      <c r="Y47" s="34"/>
      <c r="Z47" s="34"/>
      <c r="AA47" s="34"/>
      <c r="AB47" s="34"/>
      <c r="AC47" s="34"/>
      <c r="AD47" s="34"/>
      <c r="AE47" s="34"/>
      <c r="AF47" s="34"/>
      <c r="AG47" s="34"/>
      <c r="AH47" s="34"/>
      <c r="AI47" s="28" t="s">
        <v>23</v>
      </c>
      <c r="AJ47" s="34"/>
      <c r="AK47" s="34"/>
      <c r="AL47" s="34"/>
      <c r="AM47" s="335">
        <f>IF(AN8="","",AN8)</f>
        <v>43718</v>
      </c>
      <c r="AN47" s="335"/>
      <c r="AO47" s="34"/>
      <c r="AP47" s="34"/>
      <c r="AQ47" s="34"/>
      <c r="AR47" s="37"/>
    </row>
    <row r="48" spans="2:44" s="1" customFormat="1" ht="6.95" customHeight="1">
      <c r="B48" s="33"/>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7"/>
    </row>
    <row r="49" spans="2:56" s="1" customFormat="1" ht="13.7" customHeight="1">
      <c r="B49" s="33"/>
      <c r="C49" s="28" t="s">
        <v>24</v>
      </c>
      <c r="D49" s="34"/>
      <c r="E49" s="34"/>
      <c r="F49" s="34"/>
      <c r="G49" s="34"/>
      <c r="H49" s="34"/>
      <c r="I49" s="34"/>
      <c r="J49" s="34"/>
      <c r="K49" s="34"/>
      <c r="L49" s="34" t="str">
        <f>IF(E11="","",E11)</f>
        <v>SÚS Plzeňského kraje, p.o.</v>
      </c>
      <c r="M49" s="34"/>
      <c r="N49" s="34"/>
      <c r="O49" s="34"/>
      <c r="P49" s="34"/>
      <c r="Q49" s="34"/>
      <c r="R49" s="34"/>
      <c r="S49" s="34"/>
      <c r="T49" s="34"/>
      <c r="U49" s="34"/>
      <c r="V49" s="34"/>
      <c r="W49" s="34"/>
      <c r="X49" s="34"/>
      <c r="Y49" s="34"/>
      <c r="Z49" s="34"/>
      <c r="AA49" s="34"/>
      <c r="AB49" s="34"/>
      <c r="AC49" s="34"/>
      <c r="AD49" s="34"/>
      <c r="AE49" s="34"/>
      <c r="AF49" s="34"/>
      <c r="AG49" s="34"/>
      <c r="AH49" s="34"/>
      <c r="AI49" s="28" t="s">
        <v>29</v>
      </c>
      <c r="AJ49" s="34"/>
      <c r="AK49" s="34"/>
      <c r="AL49" s="34"/>
      <c r="AM49" s="331" t="str">
        <f>IF(E17="","",E17)</f>
        <v>Ing. Jaroslav Rojt</v>
      </c>
      <c r="AN49" s="332"/>
      <c r="AO49" s="332"/>
      <c r="AP49" s="332"/>
      <c r="AQ49" s="34"/>
      <c r="AR49" s="37"/>
      <c r="AS49" s="312" t="s">
        <v>50</v>
      </c>
      <c r="AT49" s="313"/>
      <c r="AU49" s="55"/>
      <c r="AV49" s="55"/>
      <c r="AW49" s="55"/>
      <c r="AX49" s="55"/>
      <c r="AY49" s="55"/>
      <c r="AZ49" s="55"/>
      <c r="BA49" s="55"/>
      <c r="BB49" s="55"/>
      <c r="BC49" s="55"/>
      <c r="BD49" s="56"/>
    </row>
    <row r="50" spans="2:56" s="1" customFormat="1" ht="13.7" customHeight="1">
      <c r="B50" s="33"/>
      <c r="C50" s="28" t="s">
        <v>28</v>
      </c>
      <c r="D50" s="34"/>
      <c r="E50" s="34"/>
      <c r="F50" s="34"/>
      <c r="G50" s="34"/>
      <c r="H50" s="34"/>
      <c r="I50" s="34"/>
      <c r="J50" s="34"/>
      <c r="K50" s="34"/>
      <c r="L50" s="34" t="str">
        <f>IF(E14="Vyplň údaj","",E14)</f>
        <v>STRABAG a.s.</v>
      </c>
      <c r="M50" s="34"/>
      <c r="N50" s="34"/>
      <c r="O50" s="34"/>
      <c r="P50" s="34"/>
      <c r="Q50" s="34"/>
      <c r="R50" s="34"/>
      <c r="S50" s="34"/>
      <c r="T50" s="34"/>
      <c r="U50" s="34"/>
      <c r="V50" s="34"/>
      <c r="W50" s="34"/>
      <c r="X50" s="34"/>
      <c r="Y50" s="34"/>
      <c r="Z50" s="34"/>
      <c r="AA50" s="34"/>
      <c r="AB50" s="34"/>
      <c r="AC50" s="34"/>
      <c r="AD50" s="34"/>
      <c r="AE50" s="34"/>
      <c r="AF50" s="34"/>
      <c r="AG50" s="34"/>
      <c r="AH50" s="34"/>
      <c r="AI50" s="28" t="s">
        <v>32</v>
      </c>
      <c r="AJ50" s="34"/>
      <c r="AK50" s="34"/>
      <c r="AL50" s="34"/>
      <c r="AM50" s="331" t="str">
        <f>IF(E20="","",E20)</f>
        <v>Jan Leinhäupel</v>
      </c>
      <c r="AN50" s="332"/>
      <c r="AO50" s="332"/>
      <c r="AP50" s="332"/>
      <c r="AQ50" s="34"/>
      <c r="AR50" s="37"/>
      <c r="AS50" s="314"/>
      <c r="AT50" s="315"/>
      <c r="AU50" s="57"/>
      <c r="AV50" s="57"/>
      <c r="AW50" s="57"/>
      <c r="AX50" s="57"/>
      <c r="AY50" s="57"/>
      <c r="AZ50" s="57"/>
      <c r="BA50" s="57"/>
      <c r="BB50" s="57"/>
      <c r="BC50" s="57"/>
      <c r="BD50" s="58"/>
    </row>
    <row r="51" spans="2:56" s="1" customFormat="1" ht="10.9" customHeight="1">
      <c r="B51" s="33"/>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7"/>
      <c r="AS51" s="316"/>
      <c r="AT51" s="317"/>
      <c r="AU51" s="59"/>
      <c r="AV51" s="59"/>
      <c r="AW51" s="59"/>
      <c r="AX51" s="59"/>
      <c r="AY51" s="59"/>
      <c r="AZ51" s="59"/>
      <c r="BA51" s="59"/>
      <c r="BB51" s="59"/>
      <c r="BC51" s="59"/>
      <c r="BD51" s="60"/>
    </row>
    <row r="52" spans="2:56" s="1" customFormat="1" ht="29.25" customHeight="1">
      <c r="B52" s="33"/>
      <c r="C52" s="327" t="s">
        <v>51</v>
      </c>
      <c r="D52" s="328"/>
      <c r="E52" s="328"/>
      <c r="F52" s="328"/>
      <c r="G52" s="328"/>
      <c r="H52" s="61"/>
      <c r="I52" s="329" t="s">
        <v>52</v>
      </c>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30" t="s">
        <v>53</v>
      </c>
      <c r="AH52" s="328"/>
      <c r="AI52" s="328"/>
      <c r="AJ52" s="328"/>
      <c r="AK52" s="328"/>
      <c r="AL52" s="328"/>
      <c r="AM52" s="328"/>
      <c r="AN52" s="329" t="s">
        <v>54</v>
      </c>
      <c r="AO52" s="328"/>
      <c r="AP52" s="328"/>
      <c r="AQ52" s="62" t="s">
        <v>55</v>
      </c>
      <c r="AR52" s="37"/>
      <c r="AS52" s="63" t="s">
        <v>56</v>
      </c>
      <c r="AT52" s="64" t="s">
        <v>57</v>
      </c>
      <c r="AU52" s="64" t="s">
        <v>58</v>
      </c>
      <c r="AV52" s="64" t="s">
        <v>59</v>
      </c>
      <c r="AW52" s="64" t="s">
        <v>60</v>
      </c>
      <c r="AX52" s="64" t="s">
        <v>61</v>
      </c>
      <c r="AY52" s="64" t="s">
        <v>62</v>
      </c>
      <c r="AZ52" s="64" t="s">
        <v>63</v>
      </c>
      <c r="BA52" s="64" t="s">
        <v>64</v>
      </c>
      <c r="BB52" s="64" t="s">
        <v>65</v>
      </c>
      <c r="BC52" s="64" t="s">
        <v>66</v>
      </c>
      <c r="BD52" s="65" t="s">
        <v>67</v>
      </c>
    </row>
    <row r="53" spans="2:56" s="1" customFormat="1" ht="10.9" customHeight="1">
      <c r="B53" s="33"/>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7"/>
      <c r="AS53" s="66"/>
      <c r="AT53" s="67"/>
      <c r="AU53" s="67"/>
      <c r="AV53" s="67"/>
      <c r="AW53" s="67"/>
      <c r="AX53" s="67"/>
      <c r="AY53" s="67"/>
      <c r="AZ53" s="67"/>
      <c r="BA53" s="67"/>
      <c r="BB53" s="67"/>
      <c r="BC53" s="67"/>
      <c r="BD53" s="68"/>
    </row>
    <row r="54" spans="2:90" s="4" customFormat="1" ht="32.45" customHeight="1">
      <c r="B54" s="69"/>
      <c r="C54" s="70" t="s">
        <v>68</v>
      </c>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325">
        <f>ROUND(AG55,2)</f>
        <v>0</v>
      </c>
      <c r="AH54" s="325"/>
      <c r="AI54" s="325"/>
      <c r="AJ54" s="325"/>
      <c r="AK54" s="325"/>
      <c r="AL54" s="325"/>
      <c r="AM54" s="325"/>
      <c r="AN54" s="326">
        <f>SUM(AG54,AT54)</f>
        <v>0</v>
      </c>
      <c r="AO54" s="326"/>
      <c r="AP54" s="326"/>
      <c r="AQ54" s="73" t="s">
        <v>19</v>
      </c>
      <c r="AR54" s="74"/>
      <c r="AS54" s="75">
        <f>ROUND(AS55,2)</f>
        <v>0</v>
      </c>
      <c r="AT54" s="76">
        <f>ROUND(SUM(AV54:AW54),2)</f>
        <v>0</v>
      </c>
      <c r="AU54" s="77">
        <f>ROUND(AU55,5)</f>
        <v>0</v>
      </c>
      <c r="AV54" s="76">
        <f>ROUND(AZ54*L29,2)</f>
        <v>0</v>
      </c>
      <c r="AW54" s="76">
        <f>ROUND(BA54*L30,2)</f>
        <v>0</v>
      </c>
      <c r="AX54" s="76">
        <f>ROUND(BB54*L29,2)</f>
        <v>0</v>
      </c>
      <c r="AY54" s="76">
        <f>ROUND(BC54*L30,2)</f>
        <v>0</v>
      </c>
      <c r="AZ54" s="76">
        <f>ROUND(AZ55,2)</f>
        <v>0</v>
      </c>
      <c r="BA54" s="76">
        <f>ROUND(BA55,2)</f>
        <v>0</v>
      </c>
      <c r="BB54" s="76">
        <f>ROUND(BB55,2)</f>
        <v>0</v>
      </c>
      <c r="BC54" s="76">
        <f>ROUND(BC55,2)</f>
        <v>0</v>
      </c>
      <c r="BD54" s="78">
        <f>ROUND(BD55,2)</f>
        <v>0</v>
      </c>
      <c r="BS54" s="79" t="s">
        <v>69</v>
      </c>
      <c r="BT54" s="79" t="s">
        <v>70</v>
      </c>
      <c r="BV54" s="79" t="s">
        <v>71</v>
      </c>
      <c r="BW54" s="79" t="s">
        <v>5</v>
      </c>
      <c r="BX54" s="79" t="s">
        <v>72</v>
      </c>
      <c r="CL54" s="79" t="s">
        <v>19</v>
      </c>
    </row>
    <row r="55" spans="1:90" s="5" customFormat="1" ht="27" customHeight="1">
      <c r="A55" s="80" t="s">
        <v>73</v>
      </c>
      <c r="B55" s="81"/>
      <c r="C55" s="82"/>
      <c r="D55" s="324" t="s">
        <v>14</v>
      </c>
      <c r="E55" s="324"/>
      <c r="F55" s="324"/>
      <c r="G55" s="324"/>
      <c r="H55" s="324"/>
      <c r="I55" s="83"/>
      <c r="J55" s="324" t="s">
        <v>17</v>
      </c>
      <c r="K55" s="324"/>
      <c r="L55" s="324"/>
      <c r="M55" s="324"/>
      <c r="N55" s="324"/>
      <c r="O55" s="324"/>
      <c r="P55" s="324"/>
      <c r="Q55" s="324"/>
      <c r="R55" s="324"/>
      <c r="S55" s="324"/>
      <c r="T55" s="324"/>
      <c r="U55" s="324"/>
      <c r="V55" s="324"/>
      <c r="W55" s="324"/>
      <c r="X55" s="324"/>
      <c r="Y55" s="324"/>
      <c r="Z55" s="324"/>
      <c r="AA55" s="324"/>
      <c r="AB55" s="324"/>
      <c r="AC55" s="324"/>
      <c r="AD55" s="324"/>
      <c r="AE55" s="324"/>
      <c r="AF55" s="324"/>
      <c r="AG55" s="322">
        <f>'2019_11 - III-2302, III-2...'!J28</f>
        <v>0</v>
      </c>
      <c r="AH55" s="323"/>
      <c r="AI55" s="323"/>
      <c r="AJ55" s="323"/>
      <c r="AK55" s="323"/>
      <c r="AL55" s="323"/>
      <c r="AM55" s="323"/>
      <c r="AN55" s="322">
        <f>SUM(AG55,AT55)</f>
        <v>0</v>
      </c>
      <c r="AO55" s="323"/>
      <c r="AP55" s="323"/>
      <c r="AQ55" s="84" t="s">
        <v>74</v>
      </c>
      <c r="AR55" s="85"/>
      <c r="AS55" s="86">
        <v>0</v>
      </c>
      <c r="AT55" s="87">
        <f>ROUND(SUM(AV55:AW55),2)</f>
        <v>0</v>
      </c>
      <c r="AU55" s="88">
        <f>'2019_11 - III-2302, III-2...'!P83</f>
        <v>0</v>
      </c>
      <c r="AV55" s="87">
        <f>'2019_11 - III-2302, III-2...'!J31</f>
        <v>0</v>
      </c>
      <c r="AW55" s="87">
        <f>'2019_11 - III-2302, III-2...'!J32</f>
        <v>0</v>
      </c>
      <c r="AX55" s="87">
        <f>'2019_11 - III-2302, III-2...'!J33</f>
        <v>0</v>
      </c>
      <c r="AY55" s="87">
        <f>'2019_11 - III-2302, III-2...'!J34</f>
        <v>0</v>
      </c>
      <c r="AZ55" s="87">
        <f>'2019_11 - III-2302, III-2...'!F31</f>
        <v>0</v>
      </c>
      <c r="BA55" s="87">
        <f>'2019_11 - III-2302, III-2...'!F32</f>
        <v>0</v>
      </c>
      <c r="BB55" s="87">
        <f>'2019_11 - III-2302, III-2...'!F33</f>
        <v>0</v>
      </c>
      <c r="BC55" s="87">
        <f>'2019_11 - III-2302, III-2...'!F34</f>
        <v>0</v>
      </c>
      <c r="BD55" s="89">
        <f>'2019_11 - III-2302, III-2...'!F35</f>
        <v>0</v>
      </c>
      <c r="BT55" s="90" t="s">
        <v>75</v>
      </c>
      <c r="BU55" s="90" t="s">
        <v>76</v>
      </c>
      <c r="BV55" s="90" t="s">
        <v>71</v>
      </c>
      <c r="BW55" s="90" t="s">
        <v>5</v>
      </c>
      <c r="BX55" s="90" t="s">
        <v>72</v>
      </c>
      <c r="CL55" s="90" t="s">
        <v>19</v>
      </c>
    </row>
    <row r="56" spans="2:44" s="1" customFormat="1" ht="30" customHeight="1">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7"/>
    </row>
    <row r="57" spans="2:44" s="1" customFormat="1" ht="6.95" customHeight="1">
      <c r="B57" s="45"/>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37"/>
    </row>
  </sheetData>
  <sheetProtection algorithmName="SHA-512" hashValue="AEMSjXbWsKwjfJqS1hgDtDxtiI9WknIeqDp7YA729a5bavCa+NJ2ZL0QUqzDbiyoyUuK48T0Ba+qB79q+iDvrw==" saltValue="+9idn5W4YwWN4SIDPpUvlW/O40Xws7mWNmaN3lOJZJYpBOVhK4ecdKRLxcvY8bRch8wzoLD59OTo+257ngW34A==" spinCount="100000" sheet="1" objects="1" scenarios="1" formatColumns="0" formatRows="0"/>
  <mergeCells count="42">
    <mergeCell ref="L33:P33"/>
    <mergeCell ref="C52:G52"/>
    <mergeCell ref="I52:AF52"/>
    <mergeCell ref="AG52:AM52"/>
    <mergeCell ref="AN52:AP52"/>
    <mergeCell ref="AM50:AP50"/>
    <mergeCell ref="L45:AO45"/>
    <mergeCell ref="AM47:AN47"/>
    <mergeCell ref="AM49:AP49"/>
    <mergeCell ref="AN55:AP55"/>
    <mergeCell ref="AG55:AM55"/>
    <mergeCell ref="D55:H55"/>
    <mergeCell ref="J55:AF55"/>
    <mergeCell ref="AG54:AM54"/>
    <mergeCell ref="AN54:AP54"/>
    <mergeCell ref="AS49:AT51"/>
    <mergeCell ref="W33:AE33"/>
    <mergeCell ref="AK33:AO33"/>
    <mergeCell ref="X35:AB35"/>
    <mergeCell ref="AK35:AO35"/>
    <mergeCell ref="L30:P30"/>
    <mergeCell ref="AR2:BE2"/>
    <mergeCell ref="K5:AO5"/>
    <mergeCell ref="K6:AO6"/>
    <mergeCell ref="E14:AJ14"/>
    <mergeCell ref="E23:AN23"/>
    <mergeCell ref="L31:P31"/>
    <mergeCell ref="L32:P32"/>
    <mergeCell ref="W31:AE31"/>
    <mergeCell ref="BE5:BE32"/>
    <mergeCell ref="AK26:AO26"/>
    <mergeCell ref="W29:AE29"/>
    <mergeCell ref="AK29:AO29"/>
    <mergeCell ref="W30:AE30"/>
    <mergeCell ref="AK30:AO30"/>
    <mergeCell ref="AK31:AO31"/>
    <mergeCell ref="W32:AE32"/>
    <mergeCell ref="AK32:AO32"/>
    <mergeCell ref="L28:P28"/>
    <mergeCell ref="W28:AE28"/>
    <mergeCell ref="AK28:AO28"/>
    <mergeCell ref="L29:P29"/>
  </mergeCells>
  <hyperlinks>
    <hyperlink ref="A55" location="'2019_11 - III-2302, III-2...'!C2" display="/"/>
  </hyperlinks>
  <printOptions/>
  <pageMargins left="0.39375" right="0.39375" top="0.39375" bottom="0.39375" header="0" footer="0"/>
  <pageSetup blackAndWhite="1" fitToHeight="100" fitToWidth="1" horizontalDpi="600" verticalDpi="600" orientation="landscape" paperSize="9" scale="9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17"/>
  <sheetViews>
    <sheetView showGridLines="0" workbookViewId="0" topLeftCell="A210">
      <selection activeCell="I107" sqref="I107"/>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91"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05"/>
      <c r="M2" s="305"/>
      <c r="N2" s="305"/>
      <c r="O2" s="305"/>
      <c r="P2" s="305"/>
      <c r="Q2" s="305"/>
      <c r="R2" s="305"/>
      <c r="S2" s="305"/>
      <c r="T2" s="305"/>
      <c r="U2" s="305"/>
      <c r="V2" s="305"/>
      <c r="AT2" s="16" t="s">
        <v>5</v>
      </c>
    </row>
    <row r="3" spans="2:46" ht="6.95" customHeight="1">
      <c r="B3" s="92"/>
      <c r="C3" s="93"/>
      <c r="D3" s="93"/>
      <c r="E3" s="93"/>
      <c r="F3" s="93"/>
      <c r="G3" s="93"/>
      <c r="H3" s="93"/>
      <c r="I3" s="94"/>
      <c r="J3" s="93"/>
      <c r="K3" s="93"/>
      <c r="L3" s="19"/>
      <c r="AT3" s="16" t="s">
        <v>77</v>
      </c>
    </row>
    <row r="4" spans="2:46" ht="24.95" customHeight="1">
      <c r="B4" s="19"/>
      <c r="D4" s="95" t="s">
        <v>78</v>
      </c>
      <c r="L4" s="19"/>
      <c r="M4" s="23" t="s">
        <v>10</v>
      </c>
      <c r="AT4" s="16" t="s">
        <v>4</v>
      </c>
    </row>
    <row r="5" spans="2:12" ht="6.95" customHeight="1">
      <c r="B5" s="19"/>
      <c r="L5" s="19"/>
    </row>
    <row r="6" spans="2:12" s="1" customFormat="1" ht="12" customHeight="1">
      <c r="B6" s="37"/>
      <c r="D6" s="96" t="s">
        <v>16</v>
      </c>
      <c r="I6" s="97"/>
      <c r="L6" s="37"/>
    </row>
    <row r="7" spans="2:12" s="1" customFormat="1" ht="36.95" customHeight="1">
      <c r="B7" s="37"/>
      <c r="E7" s="336" t="s">
        <v>17</v>
      </c>
      <c r="F7" s="337"/>
      <c r="G7" s="337"/>
      <c r="H7" s="337"/>
      <c r="I7" s="97"/>
      <c r="L7" s="37"/>
    </row>
    <row r="8" spans="2:12" s="1" customFormat="1" ht="12">
      <c r="B8" s="37"/>
      <c r="I8" s="97"/>
      <c r="L8" s="37"/>
    </row>
    <row r="9" spans="2:12" s="1" customFormat="1" ht="12" customHeight="1">
      <c r="B9" s="37"/>
      <c r="D9" s="96" t="s">
        <v>18</v>
      </c>
      <c r="F9" s="16" t="s">
        <v>19</v>
      </c>
      <c r="I9" s="98" t="s">
        <v>20</v>
      </c>
      <c r="J9" s="16" t="s">
        <v>19</v>
      </c>
      <c r="L9" s="37"/>
    </row>
    <row r="10" spans="2:12" s="1" customFormat="1" ht="12" customHeight="1">
      <c r="B10" s="37"/>
      <c r="D10" s="96" t="s">
        <v>21</v>
      </c>
      <c r="F10" s="16" t="s">
        <v>22</v>
      </c>
      <c r="I10" s="98" t="s">
        <v>23</v>
      </c>
      <c r="J10" s="99">
        <f>'Rekapitulace stavby'!AN8</f>
        <v>43718</v>
      </c>
      <c r="L10" s="37"/>
    </row>
    <row r="11" spans="2:12" s="1" customFormat="1" ht="10.9" customHeight="1">
      <c r="B11" s="37"/>
      <c r="I11" s="97"/>
      <c r="L11" s="37"/>
    </row>
    <row r="12" spans="2:12" s="1" customFormat="1" ht="12" customHeight="1">
      <c r="B12" s="37"/>
      <c r="D12" s="96" t="s">
        <v>24</v>
      </c>
      <c r="I12" s="98" t="s">
        <v>25</v>
      </c>
      <c r="J12" s="16" t="s">
        <v>19</v>
      </c>
      <c r="L12" s="37"/>
    </row>
    <row r="13" spans="2:12" s="1" customFormat="1" ht="18" customHeight="1">
      <c r="B13" s="37"/>
      <c r="E13" s="16" t="s">
        <v>26</v>
      </c>
      <c r="I13" s="98" t="s">
        <v>27</v>
      </c>
      <c r="J13" s="16" t="s">
        <v>19</v>
      </c>
      <c r="L13" s="37"/>
    </row>
    <row r="14" spans="2:12" s="1" customFormat="1" ht="6.95" customHeight="1">
      <c r="B14" s="37"/>
      <c r="I14" s="97"/>
      <c r="L14" s="37"/>
    </row>
    <row r="15" spans="2:12" s="1" customFormat="1" ht="12" customHeight="1">
      <c r="B15" s="37"/>
      <c r="D15" s="96" t="s">
        <v>28</v>
      </c>
      <c r="I15" s="98" t="s">
        <v>25</v>
      </c>
      <c r="J15" s="29" t="str">
        <f>'Rekapitulace stavby'!AN13</f>
        <v>60838744</v>
      </c>
      <c r="L15" s="37"/>
    </row>
    <row r="16" spans="2:12" s="1" customFormat="1" ht="18" customHeight="1">
      <c r="B16" s="37"/>
      <c r="E16" s="338" t="str">
        <f>'Rekapitulace stavby'!E14</f>
        <v>STRABAG a.s.</v>
      </c>
      <c r="F16" s="339"/>
      <c r="G16" s="339"/>
      <c r="H16" s="339"/>
      <c r="I16" s="98" t="s">
        <v>27</v>
      </c>
      <c r="J16" s="29" t="str">
        <f>'Rekapitulace stavby'!AN14</f>
        <v>CZ60838744</v>
      </c>
      <c r="L16" s="37"/>
    </row>
    <row r="17" spans="2:12" s="1" customFormat="1" ht="6.95" customHeight="1">
      <c r="B17" s="37"/>
      <c r="I17" s="97"/>
      <c r="L17" s="37"/>
    </row>
    <row r="18" spans="2:12" s="1" customFormat="1" ht="12" customHeight="1">
      <c r="B18" s="37"/>
      <c r="D18" s="96" t="s">
        <v>29</v>
      </c>
      <c r="I18" s="98" t="s">
        <v>25</v>
      </c>
      <c r="J18" s="16" t="s">
        <v>19</v>
      </c>
      <c r="L18" s="37"/>
    </row>
    <row r="19" spans="2:12" s="1" customFormat="1" ht="18" customHeight="1">
      <c r="B19" s="37"/>
      <c r="E19" s="16" t="s">
        <v>30</v>
      </c>
      <c r="I19" s="98" t="s">
        <v>27</v>
      </c>
      <c r="J19" s="16" t="s">
        <v>19</v>
      </c>
      <c r="L19" s="37"/>
    </row>
    <row r="20" spans="2:12" s="1" customFormat="1" ht="6.95" customHeight="1">
      <c r="B20" s="37"/>
      <c r="I20" s="97"/>
      <c r="L20" s="37"/>
    </row>
    <row r="21" spans="2:12" s="1" customFormat="1" ht="12" customHeight="1">
      <c r="B21" s="37"/>
      <c r="D21" s="96" t="s">
        <v>32</v>
      </c>
      <c r="I21" s="98" t="s">
        <v>25</v>
      </c>
      <c r="J21" s="16" t="s">
        <v>19</v>
      </c>
      <c r="L21" s="37"/>
    </row>
    <row r="22" spans="2:12" s="1" customFormat="1" ht="18" customHeight="1">
      <c r="B22" s="37"/>
      <c r="E22" s="16" t="s">
        <v>33</v>
      </c>
      <c r="I22" s="98" t="s">
        <v>27</v>
      </c>
      <c r="J22" s="16" t="s">
        <v>19</v>
      </c>
      <c r="L22" s="37"/>
    </row>
    <row r="23" spans="2:12" s="1" customFormat="1" ht="6.95" customHeight="1">
      <c r="B23" s="37"/>
      <c r="I23" s="97"/>
      <c r="L23" s="37"/>
    </row>
    <row r="24" spans="2:12" s="1" customFormat="1" ht="12" customHeight="1">
      <c r="B24" s="37"/>
      <c r="D24" s="96" t="s">
        <v>34</v>
      </c>
      <c r="I24" s="97"/>
      <c r="L24" s="37"/>
    </row>
    <row r="25" spans="2:12" s="6" customFormat="1" ht="45" customHeight="1">
      <c r="B25" s="100"/>
      <c r="E25" s="340" t="s">
        <v>35</v>
      </c>
      <c r="F25" s="340"/>
      <c r="G25" s="340"/>
      <c r="H25" s="340"/>
      <c r="I25" s="101"/>
      <c r="L25" s="100"/>
    </row>
    <row r="26" spans="2:12" s="1" customFormat="1" ht="6.95" customHeight="1">
      <c r="B26" s="37"/>
      <c r="I26" s="97"/>
      <c r="L26" s="37"/>
    </row>
    <row r="27" spans="2:12" s="1" customFormat="1" ht="6.95" customHeight="1">
      <c r="B27" s="37"/>
      <c r="D27" s="55"/>
      <c r="E27" s="55"/>
      <c r="F27" s="55"/>
      <c r="G27" s="55"/>
      <c r="H27" s="55"/>
      <c r="I27" s="102"/>
      <c r="J27" s="55"/>
      <c r="K27" s="55"/>
      <c r="L27" s="37"/>
    </row>
    <row r="28" spans="2:12" s="1" customFormat="1" ht="25.35" customHeight="1">
      <c r="B28" s="37"/>
      <c r="D28" s="103" t="s">
        <v>36</v>
      </c>
      <c r="I28" s="97"/>
      <c r="J28" s="104">
        <f>ROUND(J83,2)</f>
        <v>0</v>
      </c>
      <c r="L28" s="37"/>
    </row>
    <row r="29" spans="2:12" s="1" customFormat="1" ht="6.95" customHeight="1">
      <c r="B29" s="37"/>
      <c r="D29" s="55"/>
      <c r="E29" s="55"/>
      <c r="F29" s="55"/>
      <c r="G29" s="55"/>
      <c r="H29" s="55"/>
      <c r="I29" s="102"/>
      <c r="J29" s="55"/>
      <c r="K29" s="55"/>
      <c r="L29" s="37"/>
    </row>
    <row r="30" spans="2:12" s="1" customFormat="1" ht="14.45" customHeight="1">
      <c r="B30" s="37"/>
      <c r="F30" s="105" t="s">
        <v>38</v>
      </c>
      <c r="I30" s="106" t="s">
        <v>37</v>
      </c>
      <c r="J30" s="105" t="s">
        <v>39</v>
      </c>
      <c r="L30" s="37"/>
    </row>
    <row r="31" spans="2:12" s="1" customFormat="1" ht="14.45" customHeight="1">
      <c r="B31" s="37"/>
      <c r="D31" s="96" t="s">
        <v>40</v>
      </c>
      <c r="E31" s="96" t="s">
        <v>41</v>
      </c>
      <c r="F31" s="107">
        <f>ROUND((SUM(BE83:BE216)),2)</f>
        <v>0</v>
      </c>
      <c r="I31" s="108">
        <v>0.21</v>
      </c>
      <c r="J31" s="107">
        <f>ROUND(((SUM(BE83:BE216))*I31),2)</f>
        <v>0</v>
      </c>
      <c r="L31" s="37"/>
    </row>
    <row r="32" spans="2:12" s="1" customFormat="1" ht="14.45" customHeight="1">
      <c r="B32" s="37"/>
      <c r="E32" s="96" t="s">
        <v>42</v>
      </c>
      <c r="F32" s="107">
        <f>ROUND((SUM(BF83:BF216)),2)</f>
        <v>0</v>
      </c>
      <c r="I32" s="108">
        <v>0.15</v>
      </c>
      <c r="J32" s="107">
        <f>ROUND(((SUM(BF83:BF216))*I32),2)</f>
        <v>0</v>
      </c>
      <c r="L32" s="37"/>
    </row>
    <row r="33" spans="2:12" s="1" customFormat="1" ht="14.45" customHeight="1" hidden="1">
      <c r="B33" s="37"/>
      <c r="E33" s="96" t="s">
        <v>43</v>
      </c>
      <c r="F33" s="107">
        <f>ROUND((SUM(BG83:BG216)),2)</f>
        <v>0</v>
      </c>
      <c r="I33" s="108">
        <v>0.21</v>
      </c>
      <c r="J33" s="107">
        <f>0</f>
        <v>0</v>
      </c>
      <c r="L33" s="37"/>
    </row>
    <row r="34" spans="2:12" s="1" customFormat="1" ht="14.45" customHeight="1" hidden="1">
      <c r="B34" s="37"/>
      <c r="E34" s="96" t="s">
        <v>44</v>
      </c>
      <c r="F34" s="107">
        <f>ROUND((SUM(BH83:BH216)),2)</f>
        <v>0</v>
      </c>
      <c r="I34" s="108">
        <v>0.15</v>
      </c>
      <c r="J34" s="107">
        <f>0</f>
        <v>0</v>
      </c>
      <c r="L34" s="37"/>
    </row>
    <row r="35" spans="2:12" s="1" customFormat="1" ht="14.45" customHeight="1" hidden="1">
      <c r="B35" s="37"/>
      <c r="E35" s="96" t="s">
        <v>45</v>
      </c>
      <c r="F35" s="107">
        <f>ROUND((SUM(BI83:BI216)),2)</f>
        <v>0</v>
      </c>
      <c r="I35" s="108">
        <v>0</v>
      </c>
      <c r="J35" s="107">
        <f>0</f>
        <v>0</v>
      </c>
      <c r="L35" s="37"/>
    </row>
    <row r="36" spans="2:12" s="1" customFormat="1" ht="6.95" customHeight="1">
      <c r="B36" s="37"/>
      <c r="I36" s="97"/>
      <c r="L36" s="37"/>
    </row>
    <row r="37" spans="2:12" s="1" customFormat="1" ht="25.35" customHeight="1">
      <c r="B37" s="37"/>
      <c r="C37" s="109"/>
      <c r="D37" s="110" t="s">
        <v>46</v>
      </c>
      <c r="E37" s="111"/>
      <c r="F37" s="111"/>
      <c r="G37" s="112" t="s">
        <v>47</v>
      </c>
      <c r="H37" s="113" t="s">
        <v>48</v>
      </c>
      <c r="I37" s="114"/>
      <c r="J37" s="115">
        <f>SUM(J28:J35)</f>
        <v>0</v>
      </c>
      <c r="K37" s="116"/>
      <c r="L37" s="37"/>
    </row>
    <row r="38" spans="2:12" s="1" customFormat="1" ht="14.45" customHeight="1">
      <c r="B38" s="117"/>
      <c r="C38" s="118"/>
      <c r="D38" s="118"/>
      <c r="E38" s="118"/>
      <c r="F38" s="118"/>
      <c r="G38" s="118"/>
      <c r="H38" s="118"/>
      <c r="I38" s="119"/>
      <c r="J38" s="118"/>
      <c r="K38" s="118"/>
      <c r="L38" s="37"/>
    </row>
    <row r="42" spans="2:12" s="1" customFormat="1" ht="6.95" customHeight="1">
      <c r="B42" s="120"/>
      <c r="C42" s="121"/>
      <c r="D42" s="121"/>
      <c r="E42" s="121"/>
      <c r="F42" s="121"/>
      <c r="G42" s="121"/>
      <c r="H42" s="121"/>
      <c r="I42" s="122"/>
      <c r="J42" s="121"/>
      <c r="K42" s="121"/>
      <c r="L42" s="37"/>
    </row>
    <row r="43" spans="2:12" s="1" customFormat="1" ht="24.95" customHeight="1">
      <c r="B43" s="33"/>
      <c r="C43" s="22" t="s">
        <v>79</v>
      </c>
      <c r="D43" s="34"/>
      <c r="E43" s="34"/>
      <c r="F43" s="34"/>
      <c r="G43" s="34"/>
      <c r="H43" s="34"/>
      <c r="I43" s="97"/>
      <c r="J43" s="34"/>
      <c r="K43" s="34"/>
      <c r="L43" s="37"/>
    </row>
    <row r="44" spans="2:12" s="1" customFormat="1" ht="6.95" customHeight="1">
      <c r="B44" s="33"/>
      <c r="C44" s="34"/>
      <c r="D44" s="34"/>
      <c r="E44" s="34"/>
      <c r="F44" s="34"/>
      <c r="G44" s="34"/>
      <c r="H44" s="34"/>
      <c r="I44" s="97"/>
      <c r="J44" s="34"/>
      <c r="K44" s="34"/>
      <c r="L44" s="37"/>
    </row>
    <row r="45" spans="2:12" s="1" customFormat="1" ht="12" customHeight="1">
      <c r="B45" s="33"/>
      <c r="C45" s="28" t="s">
        <v>16</v>
      </c>
      <c r="D45" s="34"/>
      <c r="E45" s="34"/>
      <c r="F45" s="34"/>
      <c r="G45" s="34"/>
      <c r="H45" s="34"/>
      <c r="I45" s="97"/>
      <c r="J45" s="34"/>
      <c r="K45" s="34"/>
      <c r="L45" s="37"/>
    </row>
    <row r="46" spans="2:12" s="1" customFormat="1" ht="16.5" customHeight="1">
      <c r="B46" s="33"/>
      <c r="C46" s="34"/>
      <c r="D46" s="34"/>
      <c r="E46" s="333" t="str">
        <f>E7</f>
        <v>III/2302, III/2303 A III/19837 HOLUBÍN, PÍSTOV - OPRAVA</v>
      </c>
      <c r="F46" s="332"/>
      <c r="G46" s="332"/>
      <c r="H46" s="332"/>
      <c r="I46" s="97"/>
      <c r="J46" s="34"/>
      <c r="K46" s="34"/>
      <c r="L46" s="37"/>
    </row>
    <row r="47" spans="2:12" s="1" customFormat="1" ht="6.95" customHeight="1">
      <c r="B47" s="33"/>
      <c r="C47" s="34"/>
      <c r="D47" s="34"/>
      <c r="E47" s="34"/>
      <c r="F47" s="34"/>
      <c r="G47" s="34"/>
      <c r="H47" s="34"/>
      <c r="I47" s="97"/>
      <c r="J47" s="34"/>
      <c r="K47" s="34"/>
      <c r="L47" s="37"/>
    </row>
    <row r="48" spans="2:12" s="1" customFormat="1" ht="12" customHeight="1">
      <c r="B48" s="33"/>
      <c r="C48" s="28" t="s">
        <v>21</v>
      </c>
      <c r="D48" s="34"/>
      <c r="E48" s="34"/>
      <c r="F48" s="26" t="str">
        <f>F10</f>
        <v>Pístov, Holubín</v>
      </c>
      <c r="G48" s="34"/>
      <c r="H48" s="34"/>
      <c r="I48" s="98" t="s">
        <v>23</v>
      </c>
      <c r="J48" s="54">
        <f>IF(J10="","",J10)</f>
        <v>43718</v>
      </c>
      <c r="K48" s="34"/>
      <c r="L48" s="37"/>
    </row>
    <row r="49" spans="2:12" s="1" customFormat="1" ht="6.95" customHeight="1">
      <c r="B49" s="33"/>
      <c r="C49" s="34"/>
      <c r="D49" s="34"/>
      <c r="E49" s="34"/>
      <c r="F49" s="34"/>
      <c r="G49" s="34"/>
      <c r="H49" s="34"/>
      <c r="I49" s="97"/>
      <c r="J49" s="34"/>
      <c r="K49" s="34"/>
      <c r="L49" s="37"/>
    </row>
    <row r="50" spans="2:12" s="1" customFormat="1" ht="13.7" customHeight="1">
      <c r="B50" s="33"/>
      <c r="C50" s="28" t="s">
        <v>24</v>
      </c>
      <c r="D50" s="34"/>
      <c r="E50" s="34"/>
      <c r="F50" s="26" t="str">
        <f>E13</f>
        <v>SÚS Plzeňského kraje, p.o.</v>
      </c>
      <c r="G50" s="34"/>
      <c r="H50" s="34"/>
      <c r="I50" s="98" t="s">
        <v>29</v>
      </c>
      <c r="J50" s="31" t="str">
        <f>E19</f>
        <v>Ing. Jaroslav Rojt</v>
      </c>
      <c r="K50" s="34"/>
      <c r="L50" s="37"/>
    </row>
    <row r="51" spans="2:12" s="1" customFormat="1" ht="13.7" customHeight="1">
      <c r="B51" s="33"/>
      <c r="C51" s="28" t="s">
        <v>28</v>
      </c>
      <c r="D51" s="34"/>
      <c r="E51" s="34"/>
      <c r="F51" s="26" t="str">
        <f>IF(E16="","",E16)</f>
        <v>STRABAG a.s.</v>
      </c>
      <c r="G51" s="34"/>
      <c r="H51" s="34"/>
      <c r="I51" s="98" t="s">
        <v>32</v>
      </c>
      <c r="J51" s="31" t="str">
        <f>E22</f>
        <v>Jan Leinhäupel</v>
      </c>
      <c r="K51" s="34"/>
      <c r="L51" s="37"/>
    </row>
    <row r="52" spans="2:12" s="1" customFormat="1" ht="10.35" customHeight="1">
      <c r="B52" s="33"/>
      <c r="C52" s="34"/>
      <c r="D52" s="34"/>
      <c r="E52" s="34"/>
      <c r="F52" s="34"/>
      <c r="G52" s="34"/>
      <c r="H52" s="34"/>
      <c r="I52" s="97"/>
      <c r="J52" s="34"/>
      <c r="K52" s="34"/>
      <c r="L52" s="37"/>
    </row>
    <row r="53" spans="2:12" s="1" customFormat="1" ht="29.25" customHeight="1">
      <c r="B53" s="33"/>
      <c r="C53" s="123" t="s">
        <v>80</v>
      </c>
      <c r="D53" s="124"/>
      <c r="E53" s="124"/>
      <c r="F53" s="124"/>
      <c r="G53" s="124"/>
      <c r="H53" s="124"/>
      <c r="I53" s="125"/>
      <c r="J53" s="126" t="s">
        <v>81</v>
      </c>
      <c r="K53" s="124"/>
      <c r="L53" s="37"/>
    </row>
    <row r="54" spans="2:12" s="1" customFormat="1" ht="10.35" customHeight="1">
      <c r="B54" s="33"/>
      <c r="C54" s="34"/>
      <c r="D54" s="34"/>
      <c r="E54" s="34"/>
      <c r="F54" s="34"/>
      <c r="G54" s="34"/>
      <c r="H54" s="34"/>
      <c r="I54" s="97"/>
      <c r="J54" s="34"/>
      <c r="K54" s="34"/>
      <c r="L54" s="37"/>
    </row>
    <row r="55" spans="2:47" s="1" customFormat="1" ht="22.9" customHeight="1">
      <c r="B55" s="33"/>
      <c r="C55" s="127" t="s">
        <v>68</v>
      </c>
      <c r="D55" s="34"/>
      <c r="E55" s="34"/>
      <c r="F55" s="34"/>
      <c r="G55" s="34"/>
      <c r="H55" s="34"/>
      <c r="I55" s="97"/>
      <c r="J55" s="72">
        <f>J83</f>
        <v>0</v>
      </c>
      <c r="K55" s="34"/>
      <c r="L55" s="37"/>
      <c r="AU55" s="16" t="s">
        <v>82</v>
      </c>
    </row>
    <row r="56" spans="2:12" s="7" customFormat="1" ht="24.95" customHeight="1">
      <c r="B56" s="128"/>
      <c r="C56" s="129"/>
      <c r="D56" s="130" t="s">
        <v>83</v>
      </c>
      <c r="E56" s="131"/>
      <c r="F56" s="131"/>
      <c r="G56" s="131"/>
      <c r="H56" s="131"/>
      <c r="I56" s="132"/>
      <c r="J56" s="133">
        <f>J84</f>
        <v>0</v>
      </c>
      <c r="K56" s="129"/>
      <c r="L56" s="134"/>
    </row>
    <row r="57" spans="2:12" s="8" customFormat="1" ht="19.9" customHeight="1">
      <c r="B57" s="135"/>
      <c r="C57" s="136"/>
      <c r="D57" s="137" t="s">
        <v>84</v>
      </c>
      <c r="E57" s="138"/>
      <c r="F57" s="138"/>
      <c r="G57" s="138"/>
      <c r="H57" s="138"/>
      <c r="I57" s="139"/>
      <c r="J57" s="140">
        <f>J85</f>
        <v>0</v>
      </c>
      <c r="K57" s="136"/>
      <c r="L57" s="141"/>
    </row>
    <row r="58" spans="2:12" s="8" customFormat="1" ht="19.9" customHeight="1">
      <c r="B58" s="135"/>
      <c r="C58" s="136"/>
      <c r="D58" s="137" t="s">
        <v>85</v>
      </c>
      <c r="E58" s="138"/>
      <c r="F58" s="138"/>
      <c r="G58" s="138"/>
      <c r="H58" s="138"/>
      <c r="I58" s="139"/>
      <c r="J58" s="140">
        <f>J90</f>
        <v>0</v>
      </c>
      <c r="K58" s="136"/>
      <c r="L58" s="141"/>
    </row>
    <row r="59" spans="2:12" s="8" customFormat="1" ht="19.9" customHeight="1">
      <c r="B59" s="135"/>
      <c r="C59" s="136"/>
      <c r="D59" s="137" t="s">
        <v>86</v>
      </c>
      <c r="E59" s="138"/>
      <c r="F59" s="138"/>
      <c r="G59" s="138"/>
      <c r="H59" s="138"/>
      <c r="I59" s="139"/>
      <c r="J59" s="140">
        <f>J106</f>
        <v>0</v>
      </c>
      <c r="K59" s="136"/>
      <c r="L59" s="141"/>
    </row>
    <row r="60" spans="2:12" s="8" customFormat="1" ht="19.9" customHeight="1">
      <c r="B60" s="135"/>
      <c r="C60" s="136"/>
      <c r="D60" s="137" t="s">
        <v>87</v>
      </c>
      <c r="E60" s="138"/>
      <c r="F60" s="138"/>
      <c r="G60" s="138"/>
      <c r="H60" s="138"/>
      <c r="I60" s="139"/>
      <c r="J60" s="140">
        <f>J183</f>
        <v>0</v>
      </c>
      <c r="K60" s="136"/>
      <c r="L60" s="141"/>
    </row>
    <row r="61" spans="2:12" s="8" customFormat="1" ht="19.9" customHeight="1">
      <c r="B61" s="135"/>
      <c r="C61" s="136"/>
      <c r="D61" s="137" t="s">
        <v>88</v>
      </c>
      <c r="E61" s="138"/>
      <c r="F61" s="138"/>
      <c r="G61" s="138"/>
      <c r="H61" s="138"/>
      <c r="I61" s="139"/>
      <c r="J61" s="140">
        <f>J190</f>
        <v>0</v>
      </c>
      <c r="K61" s="136"/>
      <c r="L61" s="141"/>
    </row>
    <row r="62" spans="2:12" s="7" customFormat="1" ht="24.95" customHeight="1">
      <c r="B62" s="128"/>
      <c r="C62" s="129"/>
      <c r="D62" s="130" t="s">
        <v>89</v>
      </c>
      <c r="E62" s="131"/>
      <c r="F62" s="131"/>
      <c r="G62" s="131"/>
      <c r="H62" s="131"/>
      <c r="I62" s="132"/>
      <c r="J62" s="133">
        <f>J195</f>
        <v>0</v>
      </c>
      <c r="K62" s="129"/>
      <c r="L62" s="134"/>
    </row>
    <row r="63" spans="2:12" s="8" customFormat="1" ht="19.9" customHeight="1">
      <c r="B63" s="135"/>
      <c r="C63" s="136"/>
      <c r="D63" s="137" t="s">
        <v>90</v>
      </c>
      <c r="E63" s="138"/>
      <c r="F63" s="138"/>
      <c r="G63" s="138"/>
      <c r="H63" s="138"/>
      <c r="I63" s="139"/>
      <c r="J63" s="140">
        <f>J196</f>
        <v>0</v>
      </c>
      <c r="K63" s="136"/>
      <c r="L63" s="141"/>
    </row>
    <row r="64" spans="2:12" s="8" customFormat="1" ht="19.9" customHeight="1">
      <c r="B64" s="135"/>
      <c r="C64" s="136"/>
      <c r="D64" s="137" t="s">
        <v>91</v>
      </c>
      <c r="E64" s="138"/>
      <c r="F64" s="138"/>
      <c r="G64" s="138"/>
      <c r="H64" s="138"/>
      <c r="I64" s="139"/>
      <c r="J64" s="140">
        <f>J209</f>
        <v>0</v>
      </c>
      <c r="K64" s="136"/>
      <c r="L64" s="141"/>
    </row>
    <row r="65" spans="2:12" s="8" customFormat="1" ht="19.9" customHeight="1">
      <c r="B65" s="135"/>
      <c r="C65" s="136"/>
      <c r="D65" s="137" t="s">
        <v>92</v>
      </c>
      <c r="E65" s="138"/>
      <c r="F65" s="138"/>
      <c r="G65" s="138"/>
      <c r="H65" s="138"/>
      <c r="I65" s="139"/>
      <c r="J65" s="140">
        <f>J212</f>
        <v>0</v>
      </c>
      <c r="K65" s="136"/>
      <c r="L65" s="141"/>
    </row>
    <row r="66" spans="2:12" s="1" customFormat="1" ht="21.75" customHeight="1">
      <c r="B66" s="33"/>
      <c r="C66" s="34"/>
      <c r="D66" s="34"/>
      <c r="E66" s="34"/>
      <c r="F66" s="34"/>
      <c r="G66" s="34"/>
      <c r="H66" s="34"/>
      <c r="I66" s="97"/>
      <c r="J66" s="34"/>
      <c r="K66" s="34"/>
      <c r="L66" s="37"/>
    </row>
    <row r="67" spans="2:12" s="1" customFormat="1" ht="6.95" customHeight="1">
      <c r="B67" s="45"/>
      <c r="C67" s="46"/>
      <c r="D67" s="46"/>
      <c r="E67" s="46"/>
      <c r="F67" s="46"/>
      <c r="G67" s="46"/>
      <c r="H67" s="46"/>
      <c r="I67" s="119"/>
      <c r="J67" s="46"/>
      <c r="K67" s="46"/>
      <c r="L67" s="37"/>
    </row>
    <row r="71" spans="2:12" s="1" customFormat="1" ht="6.95" customHeight="1">
      <c r="B71" s="47"/>
      <c r="C71" s="48"/>
      <c r="D71" s="48"/>
      <c r="E71" s="48"/>
      <c r="F71" s="48"/>
      <c r="G71" s="48"/>
      <c r="H71" s="48"/>
      <c r="I71" s="122"/>
      <c r="J71" s="48"/>
      <c r="K71" s="48"/>
      <c r="L71" s="37"/>
    </row>
    <row r="72" spans="2:12" s="1" customFormat="1" ht="24.95" customHeight="1">
      <c r="B72" s="33"/>
      <c r="C72" s="22" t="s">
        <v>93</v>
      </c>
      <c r="D72" s="34"/>
      <c r="E72" s="34"/>
      <c r="F72" s="34"/>
      <c r="G72" s="34"/>
      <c r="H72" s="34"/>
      <c r="I72" s="97"/>
      <c r="J72" s="34"/>
      <c r="K72" s="34"/>
      <c r="L72" s="37"/>
    </row>
    <row r="73" spans="2:12" s="1" customFormat="1" ht="6.95" customHeight="1">
      <c r="B73" s="33"/>
      <c r="C73" s="34"/>
      <c r="D73" s="34"/>
      <c r="E73" s="34"/>
      <c r="F73" s="34"/>
      <c r="G73" s="34"/>
      <c r="H73" s="34"/>
      <c r="I73" s="97"/>
      <c r="J73" s="34"/>
      <c r="K73" s="34"/>
      <c r="L73" s="37"/>
    </row>
    <row r="74" spans="2:12" s="1" customFormat="1" ht="12" customHeight="1">
      <c r="B74" s="33"/>
      <c r="C74" s="28" t="s">
        <v>16</v>
      </c>
      <c r="D74" s="34"/>
      <c r="E74" s="34"/>
      <c r="F74" s="34"/>
      <c r="G74" s="34"/>
      <c r="H74" s="34"/>
      <c r="I74" s="97"/>
      <c r="J74" s="34"/>
      <c r="K74" s="34"/>
      <c r="L74" s="37"/>
    </row>
    <row r="75" spans="2:12" s="1" customFormat="1" ht="16.5" customHeight="1">
      <c r="B75" s="33"/>
      <c r="C75" s="34"/>
      <c r="D75" s="34"/>
      <c r="E75" s="333" t="str">
        <f>E7</f>
        <v>III/2302, III/2303 A III/19837 HOLUBÍN, PÍSTOV - OPRAVA</v>
      </c>
      <c r="F75" s="332"/>
      <c r="G75" s="332"/>
      <c r="H75" s="332"/>
      <c r="I75" s="97"/>
      <c r="J75" s="34"/>
      <c r="K75" s="34"/>
      <c r="L75" s="37"/>
    </row>
    <row r="76" spans="2:12" s="1" customFormat="1" ht="6.95" customHeight="1">
      <c r="B76" s="33"/>
      <c r="C76" s="34"/>
      <c r="D76" s="34"/>
      <c r="E76" s="34"/>
      <c r="F76" s="34"/>
      <c r="G76" s="34"/>
      <c r="H76" s="34"/>
      <c r="I76" s="97"/>
      <c r="J76" s="34"/>
      <c r="K76" s="34"/>
      <c r="L76" s="37"/>
    </row>
    <row r="77" spans="2:12" s="1" customFormat="1" ht="12" customHeight="1">
      <c r="B77" s="33"/>
      <c r="C77" s="28" t="s">
        <v>21</v>
      </c>
      <c r="D77" s="34"/>
      <c r="E77" s="34"/>
      <c r="F77" s="26" t="str">
        <f>F10</f>
        <v>Pístov, Holubín</v>
      </c>
      <c r="G77" s="34"/>
      <c r="H77" s="34"/>
      <c r="I77" s="98" t="s">
        <v>23</v>
      </c>
      <c r="J77" s="54">
        <f>IF(J10="","",J10)</f>
        <v>43718</v>
      </c>
      <c r="K77" s="34"/>
      <c r="L77" s="37"/>
    </row>
    <row r="78" spans="2:12" s="1" customFormat="1" ht="6.95" customHeight="1">
      <c r="B78" s="33"/>
      <c r="C78" s="34"/>
      <c r="D78" s="34"/>
      <c r="E78" s="34"/>
      <c r="F78" s="34"/>
      <c r="G78" s="34"/>
      <c r="H78" s="34"/>
      <c r="I78" s="97"/>
      <c r="J78" s="34"/>
      <c r="K78" s="34"/>
      <c r="L78" s="37"/>
    </row>
    <row r="79" spans="2:12" s="1" customFormat="1" ht="13.7" customHeight="1">
      <c r="B79" s="33"/>
      <c r="C79" s="28" t="s">
        <v>24</v>
      </c>
      <c r="D79" s="34"/>
      <c r="E79" s="34"/>
      <c r="F79" s="26" t="str">
        <f>E13</f>
        <v>SÚS Plzeňského kraje, p.o.</v>
      </c>
      <c r="G79" s="34"/>
      <c r="H79" s="34"/>
      <c r="I79" s="98" t="s">
        <v>29</v>
      </c>
      <c r="J79" s="31" t="str">
        <f>E19</f>
        <v>Ing. Jaroslav Rojt</v>
      </c>
      <c r="K79" s="34"/>
      <c r="L79" s="37"/>
    </row>
    <row r="80" spans="2:12" s="1" customFormat="1" ht="13.7" customHeight="1">
      <c r="B80" s="33"/>
      <c r="C80" s="28" t="s">
        <v>28</v>
      </c>
      <c r="D80" s="34"/>
      <c r="E80" s="34"/>
      <c r="F80" s="26" t="str">
        <f>IF(E16="","",E16)</f>
        <v>STRABAG a.s.</v>
      </c>
      <c r="G80" s="34"/>
      <c r="H80" s="34"/>
      <c r="I80" s="98" t="s">
        <v>32</v>
      </c>
      <c r="J80" s="31" t="str">
        <f>E22</f>
        <v>Jan Leinhäupel</v>
      </c>
      <c r="K80" s="34"/>
      <c r="L80" s="37"/>
    </row>
    <row r="81" spans="2:12" s="1" customFormat="1" ht="10.35" customHeight="1">
      <c r="B81" s="33"/>
      <c r="C81" s="34"/>
      <c r="D81" s="34"/>
      <c r="E81" s="34"/>
      <c r="F81" s="34"/>
      <c r="G81" s="34"/>
      <c r="H81" s="34"/>
      <c r="I81" s="97"/>
      <c r="J81" s="34"/>
      <c r="K81" s="34"/>
      <c r="L81" s="37"/>
    </row>
    <row r="82" spans="2:20" s="9" customFormat="1" ht="29.25" customHeight="1">
      <c r="B82" s="142"/>
      <c r="C82" s="143" t="s">
        <v>94</v>
      </c>
      <c r="D82" s="144" t="s">
        <v>55</v>
      </c>
      <c r="E82" s="144" t="s">
        <v>51</v>
      </c>
      <c r="F82" s="144" t="s">
        <v>52</v>
      </c>
      <c r="G82" s="144" t="s">
        <v>95</v>
      </c>
      <c r="H82" s="144" t="s">
        <v>96</v>
      </c>
      <c r="I82" s="145" t="s">
        <v>97</v>
      </c>
      <c r="J82" s="144" t="s">
        <v>81</v>
      </c>
      <c r="K82" s="146" t="s">
        <v>98</v>
      </c>
      <c r="L82" s="147"/>
      <c r="M82" s="63" t="s">
        <v>19</v>
      </c>
      <c r="N82" s="64" t="s">
        <v>40</v>
      </c>
      <c r="O82" s="64" t="s">
        <v>99</v>
      </c>
      <c r="P82" s="64" t="s">
        <v>100</v>
      </c>
      <c r="Q82" s="64" t="s">
        <v>101</v>
      </c>
      <c r="R82" s="64" t="s">
        <v>102</v>
      </c>
      <c r="S82" s="64" t="s">
        <v>103</v>
      </c>
      <c r="T82" s="65" t="s">
        <v>104</v>
      </c>
    </row>
    <row r="83" spans="2:63" s="1" customFormat="1" ht="22.9" customHeight="1">
      <c r="B83" s="33"/>
      <c r="C83" s="70" t="s">
        <v>105</v>
      </c>
      <c r="D83" s="34"/>
      <c r="E83" s="34"/>
      <c r="F83" s="34"/>
      <c r="G83" s="34"/>
      <c r="H83" s="34"/>
      <c r="I83" s="97"/>
      <c r="J83" s="148">
        <f>BK83</f>
        <v>0</v>
      </c>
      <c r="K83" s="34"/>
      <c r="L83" s="37"/>
      <c r="M83" s="66"/>
      <c r="N83" s="67"/>
      <c r="O83" s="67"/>
      <c r="P83" s="149">
        <f>P84+P195</f>
        <v>0</v>
      </c>
      <c r="Q83" s="67"/>
      <c r="R83" s="149">
        <f>R84+R195</f>
        <v>551.74085</v>
      </c>
      <c r="S83" s="67"/>
      <c r="T83" s="150">
        <f>T84+T195</f>
        <v>817.88</v>
      </c>
      <c r="AT83" s="16" t="s">
        <v>69</v>
      </c>
      <c r="AU83" s="16" t="s">
        <v>82</v>
      </c>
      <c r="BK83" s="151">
        <f>BK84+BK195</f>
        <v>0</v>
      </c>
    </row>
    <row r="84" spans="2:63" s="10" customFormat="1" ht="25.9" customHeight="1">
      <c r="B84" s="152"/>
      <c r="C84" s="153"/>
      <c r="D84" s="154" t="s">
        <v>69</v>
      </c>
      <c r="E84" s="155" t="s">
        <v>106</v>
      </c>
      <c r="F84" s="155" t="s">
        <v>107</v>
      </c>
      <c r="G84" s="153"/>
      <c r="H84" s="153"/>
      <c r="I84" s="156"/>
      <c r="J84" s="157">
        <f>BK84</f>
        <v>0</v>
      </c>
      <c r="K84" s="153"/>
      <c r="L84" s="158"/>
      <c r="M84" s="159"/>
      <c r="N84" s="160"/>
      <c r="O84" s="160"/>
      <c r="P84" s="161">
        <f>P85+P90+P106+P183+P190</f>
        <v>0</v>
      </c>
      <c r="Q84" s="160"/>
      <c r="R84" s="161">
        <f>R85+R90+R106+R183+R190</f>
        <v>551.74085</v>
      </c>
      <c r="S84" s="160"/>
      <c r="T84" s="162">
        <f>T85+T90+T106+T183+T190</f>
        <v>817.88</v>
      </c>
      <c r="AR84" s="163" t="s">
        <v>75</v>
      </c>
      <c r="AT84" s="164" t="s">
        <v>69</v>
      </c>
      <c r="AU84" s="164" t="s">
        <v>70</v>
      </c>
      <c r="AY84" s="163" t="s">
        <v>108</v>
      </c>
      <c r="BK84" s="165">
        <f>BK85+BK90+BK106+BK183+BK190</f>
        <v>0</v>
      </c>
    </row>
    <row r="85" spans="2:63" s="10" customFormat="1" ht="22.9" customHeight="1">
      <c r="B85" s="152"/>
      <c r="C85" s="153"/>
      <c r="D85" s="154" t="s">
        <v>69</v>
      </c>
      <c r="E85" s="166" t="s">
        <v>75</v>
      </c>
      <c r="F85" s="166" t="s">
        <v>109</v>
      </c>
      <c r="G85" s="153"/>
      <c r="H85" s="153"/>
      <c r="I85" s="156"/>
      <c r="J85" s="167">
        <f>BK85</f>
        <v>0</v>
      </c>
      <c r="K85" s="153"/>
      <c r="L85" s="158"/>
      <c r="M85" s="159"/>
      <c r="N85" s="160"/>
      <c r="O85" s="160"/>
      <c r="P85" s="161">
        <f>SUM(P86:P89)</f>
        <v>0</v>
      </c>
      <c r="Q85" s="160"/>
      <c r="R85" s="161">
        <f>SUM(R86:R89)</f>
        <v>0</v>
      </c>
      <c r="S85" s="160"/>
      <c r="T85" s="162">
        <f>SUM(T86:T89)</f>
        <v>47.3</v>
      </c>
      <c r="AR85" s="163" t="s">
        <v>75</v>
      </c>
      <c r="AT85" s="164" t="s">
        <v>69</v>
      </c>
      <c r="AU85" s="164" t="s">
        <v>75</v>
      </c>
      <c r="AY85" s="163" t="s">
        <v>108</v>
      </c>
      <c r="BK85" s="165">
        <f>SUM(BK86:BK89)</f>
        <v>0</v>
      </c>
    </row>
    <row r="86" spans="2:65" s="1" customFormat="1" ht="22.5" customHeight="1">
      <c r="B86" s="33"/>
      <c r="C86" s="168" t="s">
        <v>75</v>
      </c>
      <c r="D86" s="168" t="s">
        <v>110</v>
      </c>
      <c r="E86" s="169" t="s">
        <v>111</v>
      </c>
      <c r="F86" s="170" t="s">
        <v>112</v>
      </c>
      <c r="G86" s="171" t="s">
        <v>113</v>
      </c>
      <c r="H86" s="172">
        <v>215</v>
      </c>
      <c r="I86" s="173"/>
      <c r="J86" s="174">
        <f>ROUND(I86*H86,2)</f>
        <v>0</v>
      </c>
      <c r="K86" s="170" t="s">
        <v>114</v>
      </c>
      <c r="L86" s="37"/>
      <c r="M86" s="175" t="s">
        <v>19</v>
      </c>
      <c r="N86" s="176" t="s">
        <v>41</v>
      </c>
      <c r="O86" s="59"/>
      <c r="P86" s="177">
        <f>O86*H86</f>
        <v>0</v>
      </c>
      <c r="Q86" s="177">
        <v>0</v>
      </c>
      <c r="R86" s="177">
        <f>Q86*H86</f>
        <v>0</v>
      </c>
      <c r="S86" s="177">
        <v>0.22</v>
      </c>
      <c r="T86" s="178">
        <f>S86*H86</f>
        <v>47.3</v>
      </c>
      <c r="AR86" s="16" t="s">
        <v>115</v>
      </c>
      <c r="AT86" s="16" t="s">
        <v>110</v>
      </c>
      <c r="AU86" s="16" t="s">
        <v>77</v>
      </c>
      <c r="AY86" s="16" t="s">
        <v>108</v>
      </c>
      <c r="BE86" s="179">
        <f>IF(N86="základní",J86,0)</f>
        <v>0</v>
      </c>
      <c r="BF86" s="179">
        <f>IF(N86="snížená",J86,0)</f>
        <v>0</v>
      </c>
      <c r="BG86" s="179">
        <f>IF(N86="zákl. přenesená",J86,0)</f>
        <v>0</v>
      </c>
      <c r="BH86" s="179">
        <f>IF(N86="sníž. přenesená",J86,0)</f>
        <v>0</v>
      </c>
      <c r="BI86" s="179">
        <f>IF(N86="nulová",J86,0)</f>
        <v>0</v>
      </c>
      <c r="BJ86" s="16" t="s">
        <v>75</v>
      </c>
      <c r="BK86" s="179">
        <f>ROUND(I86*H86,2)</f>
        <v>0</v>
      </c>
      <c r="BL86" s="16" t="s">
        <v>115</v>
      </c>
      <c r="BM86" s="16" t="s">
        <v>116</v>
      </c>
    </row>
    <row r="87" spans="2:47" s="1" customFormat="1" ht="175.5">
      <c r="B87" s="33"/>
      <c r="C87" s="34"/>
      <c r="D87" s="180" t="s">
        <v>117</v>
      </c>
      <c r="E87" s="34"/>
      <c r="F87" s="181" t="s">
        <v>118</v>
      </c>
      <c r="G87" s="34"/>
      <c r="H87" s="34"/>
      <c r="I87" s="97"/>
      <c r="J87" s="34"/>
      <c r="K87" s="34"/>
      <c r="L87" s="37"/>
      <c r="M87" s="182"/>
      <c r="N87" s="59"/>
      <c r="O87" s="59"/>
      <c r="P87" s="59"/>
      <c r="Q87" s="59"/>
      <c r="R87" s="59"/>
      <c r="S87" s="59"/>
      <c r="T87" s="60"/>
      <c r="AT87" s="16" t="s">
        <v>117</v>
      </c>
      <c r="AU87" s="16" t="s">
        <v>77</v>
      </c>
    </row>
    <row r="88" spans="2:51" s="11" customFormat="1" ht="12">
      <c r="B88" s="183"/>
      <c r="C88" s="184"/>
      <c r="D88" s="180" t="s">
        <v>119</v>
      </c>
      <c r="E88" s="185" t="s">
        <v>19</v>
      </c>
      <c r="F88" s="186" t="s">
        <v>120</v>
      </c>
      <c r="G88" s="184"/>
      <c r="H88" s="185" t="s">
        <v>19</v>
      </c>
      <c r="I88" s="187"/>
      <c r="J88" s="184"/>
      <c r="K88" s="184"/>
      <c r="L88" s="188"/>
      <c r="M88" s="189"/>
      <c r="N88" s="190"/>
      <c r="O88" s="190"/>
      <c r="P88" s="190"/>
      <c r="Q88" s="190"/>
      <c r="R88" s="190"/>
      <c r="S88" s="190"/>
      <c r="T88" s="191"/>
      <c r="AT88" s="192" t="s">
        <v>119</v>
      </c>
      <c r="AU88" s="192" t="s">
        <v>77</v>
      </c>
      <c r="AV88" s="11" t="s">
        <v>75</v>
      </c>
      <c r="AW88" s="11" t="s">
        <v>31</v>
      </c>
      <c r="AX88" s="11" t="s">
        <v>70</v>
      </c>
      <c r="AY88" s="192" t="s">
        <v>108</v>
      </c>
    </row>
    <row r="89" spans="2:51" s="12" customFormat="1" ht="12">
      <c r="B89" s="193"/>
      <c r="C89" s="194"/>
      <c r="D89" s="180" t="s">
        <v>119</v>
      </c>
      <c r="E89" s="195" t="s">
        <v>19</v>
      </c>
      <c r="F89" s="196" t="s">
        <v>121</v>
      </c>
      <c r="G89" s="194"/>
      <c r="H89" s="197">
        <v>215</v>
      </c>
      <c r="I89" s="198"/>
      <c r="J89" s="194"/>
      <c r="K89" s="194"/>
      <c r="L89" s="199"/>
      <c r="M89" s="200"/>
      <c r="N89" s="201"/>
      <c r="O89" s="201"/>
      <c r="P89" s="201"/>
      <c r="Q89" s="201"/>
      <c r="R89" s="201"/>
      <c r="S89" s="201"/>
      <c r="T89" s="202"/>
      <c r="AT89" s="203" t="s">
        <v>119</v>
      </c>
      <c r="AU89" s="203" t="s">
        <v>77</v>
      </c>
      <c r="AV89" s="12" t="s">
        <v>77</v>
      </c>
      <c r="AW89" s="12" t="s">
        <v>31</v>
      </c>
      <c r="AX89" s="12" t="s">
        <v>75</v>
      </c>
      <c r="AY89" s="203" t="s">
        <v>108</v>
      </c>
    </row>
    <row r="90" spans="2:63" s="10" customFormat="1" ht="22.9" customHeight="1">
      <c r="B90" s="152"/>
      <c r="C90" s="153"/>
      <c r="D90" s="154" t="s">
        <v>69</v>
      </c>
      <c r="E90" s="166" t="s">
        <v>122</v>
      </c>
      <c r="F90" s="166" t="s">
        <v>123</v>
      </c>
      <c r="G90" s="153"/>
      <c r="H90" s="153"/>
      <c r="I90" s="156"/>
      <c r="J90" s="167">
        <f>BK90</f>
        <v>0</v>
      </c>
      <c r="K90" s="153"/>
      <c r="L90" s="158"/>
      <c r="M90" s="159"/>
      <c r="N90" s="160"/>
      <c r="O90" s="160"/>
      <c r="P90" s="161">
        <f>SUM(P91:P105)</f>
        <v>0</v>
      </c>
      <c r="Q90" s="160"/>
      <c r="R90" s="161">
        <f>SUM(R91:R105)</f>
        <v>551.72825</v>
      </c>
      <c r="S90" s="160"/>
      <c r="T90" s="162">
        <f>SUM(T91:T105)</f>
        <v>0</v>
      </c>
      <c r="AR90" s="163" t="s">
        <v>75</v>
      </c>
      <c r="AT90" s="164" t="s">
        <v>69</v>
      </c>
      <c r="AU90" s="164" t="s">
        <v>75</v>
      </c>
      <c r="AY90" s="163" t="s">
        <v>108</v>
      </c>
      <c r="BK90" s="165">
        <f>SUM(BK91:BK105)</f>
        <v>0</v>
      </c>
    </row>
    <row r="91" spans="2:65" s="1" customFormat="1" ht="16.5" customHeight="1">
      <c r="B91" s="33"/>
      <c r="C91" s="168" t="s">
        <v>77</v>
      </c>
      <c r="D91" s="168" t="s">
        <v>110</v>
      </c>
      <c r="E91" s="169" t="s">
        <v>124</v>
      </c>
      <c r="F91" s="170" t="s">
        <v>125</v>
      </c>
      <c r="G91" s="171" t="s">
        <v>113</v>
      </c>
      <c r="H91" s="172">
        <v>2670</v>
      </c>
      <c r="I91" s="173"/>
      <c r="J91" s="174">
        <f>ROUND(I91*H91,2)</f>
        <v>0</v>
      </c>
      <c r="K91" s="170" t="s">
        <v>114</v>
      </c>
      <c r="L91" s="37"/>
      <c r="M91" s="175" t="s">
        <v>19</v>
      </c>
      <c r="N91" s="176" t="s">
        <v>41</v>
      </c>
      <c r="O91" s="59"/>
      <c r="P91" s="177">
        <f>O91*H91</f>
        <v>0</v>
      </c>
      <c r="Q91" s="177">
        <v>0.1516</v>
      </c>
      <c r="R91" s="177">
        <f>Q91*H91</f>
        <v>404.77200000000005</v>
      </c>
      <c r="S91" s="177">
        <v>0</v>
      </c>
      <c r="T91" s="178">
        <f>S91*H91</f>
        <v>0</v>
      </c>
      <c r="AR91" s="16" t="s">
        <v>115</v>
      </c>
      <c r="AT91" s="16" t="s">
        <v>110</v>
      </c>
      <c r="AU91" s="16" t="s">
        <v>77</v>
      </c>
      <c r="AY91" s="16" t="s">
        <v>108</v>
      </c>
      <c r="BE91" s="179">
        <f>IF(N91="základní",J91,0)</f>
        <v>0</v>
      </c>
      <c r="BF91" s="179">
        <f>IF(N91="snížená",J91,0)</f>
        <v>0</v>
      </c>
      <c r="BG91" s="179">
        <f>IF(N91="zákl. přenesená",J91,0)</f>
        <v>0</v>
      </c>
      <c r="BH91" s="179">
        <f>IF(N91="sníž. přenesená",J91,0)</f>
        <v>0</v>
      </c>
      <c r="BI91" s="179">
        <f>IF(N91="nulová",J91,0)</f>
        <v>0</v>
      </c>
      <c r="BJ91" s="16" t="s">
        <v>75</v>
      </c>
      <c r="BK91" s="179">
        <f>ROUND(I91*H91,2)</f>
        <v>0</v>
      </c>
      <c r="BL91" s="16" t="s">
        <v>115</v>
      </c>
      <c r="BM91" s="16" t="s">
        <v>126</v>
      </c>
    </row>
    <row r="92" spans="2:47" s="1" customFormat="1" ht="68.25">
      <c r="B92" s="33"/>
      <c r="C92" s="34"/>
      <c r="D92" s="180" t="s">
        <v>117</v>
      </c>
      <c r="E92" s="34"/>
      <c r="F92" s="181" t="s">
        <v>127</v>
      </c>
      <c r="G92" s="34"/>
      <c r="H92" s="34"/>
      <c r="I92" s="97"/>
      <c r="J92" s="34"/>
      <c r="K92" s="34"/>
      <c r="L92" s="37"/>
      <c r="M92" s="182"/>
      <c r="N92" s="59"/>
      <c r="O92" s="59"/>
      <c r="P92" s="59"/>
      <c r="Q92" s="59"/>
      <c r="R92" s="59"/>
      <c r="S92" s="59"/>
      <c r="T92" s="60"/>
      <c r="AT92" s="16" t="s">
        <v>117</v>
      </c>
      <c r="AU92" s="16" t="s">
        <v>77</v>
      </c>
    </row>
    <row r="93" spans="2:51" s="11" customFormat="1" ht="12">
      <c r="B93" s="183"/>
      <c r="C93" s="184"/>
      <c r="D93" s="180" t="s">
        <v>119</v>
      </c>
      <c r="E93" s="185" t="s">
        <v>19</v>
      </c>
      <c r="F93" s="186" t="s">
        <v>128</v>
      </c>
      <c r="G93" s="184"/>
      <c r="H93" s="185" t="s">
        <v>19</v>
      </c>
      <c r="I93" s="187"/>
      <c r="J93" s="184"/>
      <c r="K93" s="184"/>
      <c r="L93" s="188"/>
      <c r="M93" s="189"/>
      <c r="N93" s="190"/>
      <c r="O93" s="190"/>
      <c r="P93" s="190"/>
      <c r="Q93" s="190"/>
      <c r="R93" s="190"/>
      <c r="S93" s="190"/>
      <c r="T93" s="191"/>
      <c r="AT93" s="192" t="s">
        <v>119</v>
      </c>
      <c r="AU93" s="192" t="s">
        <v>77</v>
      </c>
      <c r="AV93" s="11" t="s">
        <v>75</v>
      </c>
      <c r="AW93" s="11" t="s">
        <v>31</v>
      </c>
      <c r="AX93" s="11" t="s">
        <v>70</v>
      </c>
      <c r="AY93" s="192" t="s">
        <v>108</v>
      </c>
    </row>
    <row r="94" spans="2:51" s="12" customFormat="1" ht="12">
      <c r="B94" s="193"/>
      <c r="C94" s="194"/>
      <c r="D94" s="180" t="s">
        <v>119</v>
      </c>
      <c r="E94" s="195" t="s">
        <v>19</v>
      </c>
      <c r="F94" s="196" t="s">
        <v>129</v>
      </c>
      <c r="G94" s="194"/>
      <c r="H94" s="197">
        <v>2670</v>
      </c>
      <c r="I94" s="198"/>
      <c r="J94" s="194"/>
      <c r="K94" s="194"/>
      <c r="L94" s="199"/>
      <c r="M94" s="200"/>
      <c r="N94" s="201"/>
      <c r="O94" s="201"/>
      <c r="P94" s="201"/>
      <c r="Q94" s="201"/>
      <c r="R94" s="201"/>
      <c r="S94" s="201"/>
      <c r="T94" s="202"/>
      <c r="AT94" s="203" t="s">
        <v>119</v>
      </c>
      <c r="AU94" s="203" t="s">
        <v>77</v>
      </c>
      <c r="AV94" s="12" t="s">
        <v>77</v>
      </c>
      <c r="AW94" s="12" t="s">
        <v>31</v>
      </c>
      <c r="AX94" s="12" t="s">
        <v>75</v>
      </c>
      <c r="AY94" s="203" t="s">
        <v>108</v>
      </c>
    </row>
    <row r="95" spans="2:65" s="1" customFormat="1" ht="22.5" customHeight="1">
      <c r="B95" s="33"/>
      <c r="C95" s="168" t="s">
        <v>130</v>
      </c>
      <c r="D95" s="168" t="s">
        <v>110</v>
      </c>
      <c r="E95" s="169" t="s">
        <v>131</v>
      </c>
      <c r="F95" s="170" t="s">
        <v>132</v>
      </c>
      <c r="G95" s="171" t="s">
        <v>113</v>
      </c>
      <c r="H95" s="172">
        <v>875</v>
      </c>
      <c r="I95" s="173"/>
      <c r="J95" s="174">
        <f>ROUND(I95*H95,2)</f>
        <v>0</v>
      </c>
      <c r="K95" s="170" t="s">
        <v>114</v>
      </c>
      <c r="L95" s="37"/>
      <c r="M95" s="175" t="s">
        <v>19</v>
      </c>
      <c r="N95" s="176" t="s">
        <v>41</v>
      </c>
      <c r="O95" s="59"/>
      <c r="P95" s="177">
        <f>O95*H95</f>
        <v>0</v>
      </c>
      <c r="Q95" s="177">
        <v>0.16795</v>
      </c>
      <c r="R95" s="177">
        <f>Q95*H95</f>
        <v>146.95624999999998</v>
      </c>
      <c r="S95" s="177">
        <v>0</v>
      </c>
      <c r="T95" s="178">
        <f>S95*H95</f>
        <v>0</v>
      </c>
      <c r="AR95" s="16" t="s">
        <v>115</v>
      </c>
      <c r="AT95" s="16" t="s">
        <v>110</v>
      </c>
      <c r="AU95" s="16" t="s">
        <v>77</v>
      </c>
      <c r="AY95" s="16" t="s">
        <v>108</v>
      </c>
      <c r="BE95" s="179">
        <f>IF(N95="základní",J95,0)</f>
        <v>0</v>
      </c>
      <c r="BF95" s="179">
        <f>IF(N95="snížená",J95,0)</f>
        <v>0</v>
      </c>
      <c r="BG95" s="179">
        <f>IF(N95="zákl. přenesená",J95,0)</f>
        <v>0</v>
      </c>
      <c r="BH95" s="179">
        <f>IF(N95="sníž. přenesená",J95,0)</f>
        <v>0</v>
      </c>
      <c r="BI95" s="179">
        <f>IF(N95="nulová",J95,0)</f>
        <v>0</v>
      </c>
      <c r="BJ95" s="16" t="s">
        <v>75</v>
      </c>
      <c r="BK95" s="179">
        <f>ROUND(I95*H95,2)</f>
        <v>0</v>
      </c>
      <c r="BL95" s="16" t="s">
        <v>115</v>
      </c>
      <c r="BM95" s="16" t="s">
        <v>133</v>
      </c>
    </row>
    <row r="96" spans="2:47" s="1" customFormat="1" ht="126.75">
      <c r="B96" s="33"/>
      <c r="C96" s="34"/>
      <c r="D96" s="180" t="s">
        <v>117</v>
      </c>
      <c r="E96" s="34"/>
      <c r="F96" s="181" t="s">
        <v>134</v>
      </c>
      <c r="G96" s="34"/>
      <c r="H96" s="34"/>
      <c r="I96" s="97"/>
      <c r="J96" s="34"/>
      <c r="K96" s="34"/>
      <c r="L96" s="37"/>
      <c r="M96" s="182"/>
      <c r="N96" s="59"/>
      <c r="O96" s="59"/>
      <c r="P96" s="59"/>
      <c r="Q96" s="59"/>
      <c r="R96" s="59"/>
      <c r="S96" s="59"/>
      <c r="T96" s="60"/>
      <c r="AT96" s="16" t="s">
        <v>117</v>
      </c>
      <c r="AU96" s="16" t="s">
        <v>77</v>
      </c>
    </row>
    <row r="97" spans="2:51" s="12" customFormat="1" ht="12">
      <c r="B97" s="193"/>
      <c r="C97" s="194"/>
      <c r="D97" s="180" t="s">
        <v>119</v>
      </c>
      <c r="E97" s="195" t="s">
        <v>19</v>
      </c>
      <c r="F97" s="196" t="s">
        <v>135</v>
      </c>
      <c r="G97" s="194"/>
      <c r="H97" s="197">
        <v>875</v>
      </c>
      <c r="I97" s="198"/>
      <c r="J97" s="194"/>
      <c r="K97" s="194"/>
      <c r="L97" s="199"/>
      <c r="M97" s="200"/>
      <c r="N97" s="201"/>
      <c r="O97" s="201"/>
      <c r="P97" s="201"/>
      <c r="Q97" s="201"/>
      <c r="R97" s="201"/>
      <c r="S97" s="201"/>
      <c r="T97" s="202"/>
      <c r="AT97" s="203" t="s">
        <v>119</v>
      </c>
      <c r="AU97" s="203" t="s">
        <v>77</v>
      </c>
      <c r="AV97" s="12" t="s">
        <v>77</v>
      </c>
      <c r="AW97" s="12" t="s">
        <v>31</v>
      </c>
      <c r="AX97" s="12" t="s">
        <v>75</v>
      </c>
      <c r="AY97" s="203" t="s">
        <v>108</v>
      </c>
    </row>
    <row r="98" spans="2:65" s="1" customFormat="1" ht="16.5" customHeight="1">
      <c r="B98" s="33"/>
      <c r="C98" s="168" t="s">
        <v>115</v>
      </c>
      <c r="D98" s="168" t="s">
        <v>110</v>
      </c>
      <c r="E98" s="169" t="s">
        <v>136</v>
      </c>
      <c r="F98" s="170" t="s">
        <v>137</v>
      </c>
      <c r="G98" s="171" t="s">
        <v>113</v>
      </c>
      <c r="H98" s="172">
        <v>21708</v>
      </c>
      <c r="I98" s="173"/>
      <c r="J98" s="174">
        <f>ROUND(I98*H98,2)</f>
        <v>0</v>
      </c>
      <c r="K98" s="170" t="s">
        <v>114</v>
      </c>
      <c r="L98" s="37"/>
      <c r="M98" s="175" t="s">
        <v>19</v>
      </c>
      <c r="N98" s="176" t="s">
        <v>41</v>
      </c>
      <c r="O98" s="59"/>
      <c r="P98" s="177">
        <f>O98*H98</f>
        <v>0</v>
      </c>
      <c r="Q98" s="177">
        <v>0</v>
      </c>
      <c r="R98" s="177">
        <f>Q98*H98</f>
        <v>0</v>
      </c>
      <c r="S98" s="177">
        <v>0</v>
      </c>
      <c r="T98" s="178">
        <f>S98*H98</f>
        <v>0</v>
      </c>
      <c r="AR98" s="16" t="s">
        <v>115</v>
      </c>
      <c r="AT98" s="16" t="s">
        <v>110</v>
      </c>
      <c r="AU98" s="16" t="s">
        <v>77</v>
      </c>
      <c r="AY98" s="16" t="s">
        <v>108</v>
      </c>
      <c r="BE98" s="179">
        <f>IF(N98="základní",J98,0)</f>
        <v>0</v>
      </c>
      <c r="BF98" s="179">
        <f>IF(N98="snížená",J98,0)</f>
        <v>0</v>
      </c>
      <c r="BG98" s="179">
        <f>IF(N98="zákl. přenesená",J98,0)</f>
        <v>0</v>
      </c>
      <c r="BH98" s="179">
        <f>IF(N98="sníž. přenesená",J98,0)</f>
        <v>0</v>
      </c>
      <c r="BI98" s="179">
        <f>IF(N98="nulová",J98,0)</f>
        <v>0</v>
      </c>
      <c r="BJ98" s="16" t="s">
        <v>75</v>
      </c>
      <c r="BK98" s="179">
        <f>ROUND(I98*H98,2)</f>
        <v>0</v>
      </c>
      <c r="BL98" s="16" t="s">
        <v>115</v>
      </c>
      <c r="BM98" s="16" t="s">
        <v>138</v>
      </c>
    </row>
    <row r="99" spans="2:51" s="12" customFormat="1" ht="12">
      <c r="B99" s="193"/>
      <c r="C99" s="194"/>
      <c r="D99" s="180" t="s">
        <v>119</v>
      </c>
      <c r="E99" s="195" t="s">
        <v>19</v>
      </c>
      <c r="F99" s="196" t="s">
        <v>139</v>
      </c>
      <c r="G99" s="194"/>
      <c r="H99" s="197">
        <v>21708</v>
      </c>
      <c r="I99" s="198"/>
      <c r="J99" s="194"/>
      <c r="K99" s="194"/>
      <c r="L99" s="199"/>
      <c r="M99" s="200"/>
      <c r="N99" s="201"/>
      <c r="O99" s="201"/>
      <c r="P99" s="201"/>
      <c r="Q99" s="201"/>
      <c r="R99" s="201"/>
      <c r="S99" s="201"/>
      <c r="T99" s="202"/>
      <c r="AT99" s="203" t="s">
        <v>119</v>
      </c>
      <c r="AU99" s="203" t="s">
        <v>77</v>
      </c>
      <c r="AV99" s="12" t="s">
        <v>77</v>
      </c>
      <c r="AW99" s="12" t="s">
        <v>31</v>
      </c>
      <c r="AX99" s="12" t="s">
        <v>75</v>
      </c>
      <c r="AY99" s="203" t="s">
        <v>108</v>
      </c>
    </row>
    <row r="100" spans="2:65" s="1" customFormat="1" ht="22.5" customHeight="1">
      <c r="B100" s="33"/>
      <c r="C100" s="168" t="s">
        <v>122</v>
      </c>
      <c r="D100" s="168" t="s">
        <v>110</v>
      </c>
      <c r="E100" s="169" t="s">
        <v>140</v>
      </c>
      <c r="F100" s="170" t="s">
        <v>141</v>
      </c>
      <c r="G100" s="171" t="s">
        <v>113</v>
      </c>
      <c r="H100" s="172">
        <v>10854</v>
      </c>
      <c r="I100" s="173"/>
      <c r="J100" s="174">
        <f>ROUND(I100*H100,2)</f>
        <v>0</v>
      </c>
      <c r="K100" s="170" t="s">
        <v>114</v>
      </c>
      <c r="L100" s="37"/>
      <c r="M100" s="175" t="s">
        <v>19</v>
      </c>
      <c r="N100" s="176" t="s">
        <v>41</v>
      </c>
      <c r="O100" s="59"/>
      <c r="P100" s="177">
        <f>O100*H100</f>
        <v>0</v>
      </c>
      <c r="Q100" s="177">
        <v>0</v>
      </c>
      <c r="R100" s="177">
        <f>Q100*H100</f>
        <v>0</v>
      </c>
      <c r="S100" s="177">
        <v>0</v>
      </c>
      <c r="T100" s="178">
        <f>S100*H100</f>
        <v>0</v>
      </c>
      <c r="AR100" s="16" t="s">
        <v>115</v>
      </c>
      <c r="AT100" s="16" t="s">
        <v>110</v>
      </c>
      <c r="AU100" s="16" t="s">
        <v>77</v>
      </c>
      <c r="AY100" s="16" t="s">
        <v>108</v>
      </c>
      <c r="BE100" s="179">
        <f>IF(N100="základní",J100,0)</f>
        <v>0</v>
      </c>
      <c r="BF100" s="179">
        <f>IF(N100="snížená",J100,0)</f>
        <v>0</v>
      </c>
      <c r="BG100" s="179">
        <f>IF(N100="zákl. přenesená",J100,0)</f>
        <v>0</v>
      </c>
      <c r="BH100" s="179">
        <f>IF(N100="sníž. přenesená",J100,0)</f>
        <v>0</v>
      </c>
      <c r="BI100" s="179">
        <f>IF(N100="nulová",J100,0)</f>
        <v>0</v>
      </c>
      <c r="BJ100" s="16" t="s">
        <v>75</v>
      </c>
      <c r="BK100" s="179">
        <f>ROUND(I100*H100,2)</f>
        <v>0</v>
      </c>
      <c r="BL100" s="16" t="s">
        <v>115</v>
      </c>
      <c r="BM100" s="16" t="s">
        <v>142</v>
      </c>
    </row>
    <row r="101" spans="2:47" s="1" customFormat="1" ht="29.25">
      <c r="B101" s="33"/>
      <c r="C101" s="34"/>
      <c r="D101" s="180" t="s">
        <v>117</v>
      </c>
      <c r="E101" s="34"/>
      <c r="F101" s="181" t="s">
        <v>143</v>
      </c>
      <c r="G101" s="34"/>
      <c r="H101" s="34"/>
      <c r="I101" s="97"/>
      <c r="J101" s="34"/>
      <c r="K101" s="34"/>
      <c r="L101" s="37"/>
      <c r="M101" s="182"/>
      <c r="N101" s="59"/>
      <c r="O101" s="59"/>
      <c r="P101" s="59"/>
      <c r="Q101" s="59"/>
      <c r="R101" s="59"/>
      <c r="S101" s="59"/>
      <c r="T101" s="60"/>
      <c r="AT101" s="16" t="s">
        <v>117</v>
      </c>
      <c r="AU101" s="16" t="s">
        <v>77</v>
      </c>
    </row>
    <row r="102" spans="2:51" s="12" customFormat="1" ht="12">
      <c r="B102" s="193"/>
      <c r="C102" s="194"/>
      <c r="D102" s="180" t="s">
        <v>119</v>
      </c>
      <c r="E102" s="195" t="s">
        <v>19</v>
      </c>
      <c r="F102" s="196" t="s">
        <v>144</v>
      </c>
      <c r="G102" s="194"/>
      <c r="H102" s="197">
        <v>10854</v>
      </c>
      <c r="I102" s="198"/>
      <c r="J102" s="194"/>
      <c r="K102" s="194"/>
      <c r="L102" s="199"/>
      <c r="M102" s="200"/>
      <c r="N102" s="201"/>
      <c r="O102" s="201"/>
      <c r="P102" s="201"/>
      <c r="Q102" s="201"/>
      <c r="R102" s="201"/>
      <c r="S102" s="201"/>
      <c r="T102" s="202"/>
      <c r="AT102" s="203" t="s">
        <v>119</v>
      </c>
      <c r="AU102" s="203" t="s">
        <v>77</v>
      </c>
      <c r="AV102" s="12" t="s">
        <v>77</v>
      </c>
      <c r="AW102" s="12" t="s">
        <v>31</v>
      </c>
      <c r="AX102" s="12" t="s">
        <v>75</v>
      </c>
      <c r="AY102" s="203" t="s">
        <v>108</v>
      </c>
    </row>
    <row r="103" spans="2:65" s="1" customFormat="1" ht="22.5" customHeight="1">
      <c r="B103" s="33"/>
      <c r="C103" s="168" t="s">
        <v>145</v>
      </c>
      <c r="D103" s="168" t="s">
        <v>110</v>
      </c>
      <c r="E103" s="169" t="s">
        <v>146</v>
      </c>
      <c r="F103" s="170" t="s">
        <v>147</v>
      </c>
      <c r="G103" s="171" t="s">
        <v>113</v>
      </c>
      <c r="H103" s="172">
        <v>10674</v>
      </c>
      <c r="I103" s="173"/>
      <c r="J103" s="174">
        <f>ROUND(I103*H103,2)</f>
        <v>0</v>
      </c>
      <c r="K103" s="170" t="s">
        <v>114</v>
      </c>
      <c r="L103" s="37"/>
      <c r="M103" s="175" t="s">
        <v>19</v>
      </c>
      <c r="N103" s="176" t="s">
        <v>41</v>
      </c>
      <c r="O103" s="59"/>
      <c r="P103" s="177">
        <f>O103*H103</f>
        <v>0</v>
      </c>
      <c r="Q103" s="177">
        <v>0</v>
      </c>
      <c r="R103" s="177">
        <f>Q103*H103</f>
        <v>0</v>
      </c>
      <c r="S103" s="177">
        <v>0</v>
      </c>
      <c r="T103" s="178">
        <f>S103*H103</f>
        <v>0</v>
      </c>
      <c r="AR103" s="16" t="s">
        <v>115</v>
      </c>
      <c r="AT103" s="16" t="s">
        <v>110</v>
      </c>
      <c r="AU103" s="16" t="s">
        <v>77</v>
      </c>
      <c r="AY103" s="16" t="s">
        <v>108</v>
      </c>
      <c r="BE103" s="179">
        <f>IF(N103="základní",J103,0)</f>
        <v>0</v>
      </c>
      <c r="BF103" s="179">
        <f>IF(N103="snížená",J103,0)</f>
        <v>0</v>
      </c>
      <c r="BG103" s="179">
        <f>IF(N103="zákl. přenesená",J103,0)</f>
        <v>0</v>
      </c>
      <c r="BH103" s="179">
        <f>IF(N103="sníž. přenesená",J103,0)</f>
        <v>0</v>
      </c>
      <c r="BI103" s="179">
        <f>IF(N103="nulová",J103,0)</f>
        <v>0</v>
      </c>
      <c r="BJ103" s="16" t="s">
        <v>75</v>
      </c>
      <c r="BK103" s="179">
        <f>ROUND(I103*H103,2)</f>
        <v>0</v>
      </c>
      <c r="BL103" s="16" t="s">
        <v>115</v>
      </c>
      <c r="BM103" s="16" t="s">
        <v>148</v>
      </c>
    </row>
    <row r="104" spans="2:47" s="1" customFormat="1" ht="29.25">
      <c r="B104" s="33"/>
      <c r="C104" s="34"/>
      <c r="D104" s="180" t="s">
        <v>117</v>
      </c>
      <c r="E104" s="34"/>
      <c r="F104" s="181" t="s">
        <v>149</v>
      </c>
      <c r="G104" s="34"/>
      <c r="H104" s="34"/>
      <c r="I104" s="97"/>
      <c r="J104" s="34"/>
      <c r="K104" s="34"/>
      <c r="L104" s="37"/>
      <c r="M104" s="182"/>
      <c r="N104" s="59"/>
      <c r="O104" s="59"/>
      <c r="P104" s="59"/>
      <c r="Q104" s="59"/>
      <c r="R104" s="59"/>
      <c r="S104" s="59"/>
      <c r="T104" s="60"/>
      <c r="AT104" s="16" t="s">
        <v>117</v>
      </c>
      <c r="AU104" s="16" t="s">
        <v>77</v>
      </c>
    </row>
    <row r="105" spans="2:51" s="12" customFormat="1" ht="12">
      <c r="B105" s="193"/>
      <c r="C105" s="194"/>
      <c r="D105" s="180" t="s">
        <v>119</v>
      </c>
      <c r="E105" s="195" t="s">
        <v>19</v>
      </c>
      <c r="F105" s="196" t="s">
        <v>150</v>
      </c>
      <c r="G105" s="194"/>
      <c r="H105" s="197">
        <v>10674</v>
      </c>
      <c r="I105" s="198"/>
      <c r="J105" s="194"/>
      <c r="K105" s="194"/>
      <c r="L105" s="199"/>
      <c r="M105" s="200"/>
      <c r="N105" s="201"/>
      <c r="O105" s="201"/>
      <c r="P105" s="201"/>
      <c r="Q105" s="201"/>
      <c r="R105" s="201"/>
      <c r="S105" s="201"/>
      <c r="T105" s="202"/>
      <c r="AT105" s="203" t="s">
        <v>119</v>
      </c>
      <c r="AU105" s="203" t="s">
        <v>77</v>
      </c>
      <c r="AV105" s="12" t="s">
        <v>77</v>
      </c>
      <c r="AW105" s="12" t="s">
        <v>31</v>
      </c>
      <c r="AX105" s="12" t="s">
        <v>75</v>
      </c>
      <c r="AY105" s="203" t="s">
        <v>108</v>
      </c>
    </row>
    <row r="106" spans="2:63" s="10" customFormat="1" ht="22.9" customHeight="1">
      <c r="B106" s="152"/>
      <c r="C106" s="153"/>
      <c r="D106" s="154" t="s">
        <v>69</v>
      </c>
      <c r="E106" s="166" t="s">
        <v>151</v>
      </c>
      <c r="F106" s="166" t="s">
        <v>152</v>
      </c>
      <c r="G106" s="153"/>
      <c r="H106" s="153"/>
      <c r="I106" s="156"/>
      <c r="J106" s="167">
        <f>BK106</f>
        <v>0</v>
      </c>
      <c r="K106" s="153"/>
      <c r="L106" s="158"/>
      <c r="M106" s="159"/>
      <c r="N106" s="160"/>
      <c r="O106" s="160"/>
      <c r="P106" s="161">
        <f>SUM(P107:P182)</f>
        <v>0</v>
      </c>
      <c r="Q106" s="160"/>
      <c r="R106" s="161">
        <f>SUM(R107:R182)</f>
        <v>0.012599999999999998</v>
      </c>
      <c r="S106" s="160"/>
      <c r="T106" s="162">
        <f>SUM(T107:T182)</f>
        <v>770.58</v>
      </c>
      <c r="AR106" s="163" t="s">
        <v>75</v>
      </c>
      <c r="AT106" s="164" t="s">
        <v>69</v>
      </c>
      <c r="AU106" s="164" t="s">
        <v>75</v>
      </c>
      <c r="AY106" s="163" t="s">
        <v>108</v>
      </c>
      <c r="BK106" s="165">
        <f>SUM(BK107:BK182)</f>
        <v>0</v>
      </c>
    </row>
    <row r="107" spans="2:65" s="1" customFormat="1" ht="16.5" customHeight="1">
      <c r="B107" s="33"/>
      <c r="C107" s="168" t="s">
        <v>153</v>
      </c>
      <c r="D107" s="168" t="s">
        <v>110</v>
      </c>
      <c r="E107" s="169" t="s">
        <v>154</v>
      </c>
      <c r="F107" s="170" t="s">
        <v>155</v>
      </c>
      <c r="G107" s="171" t="s">
        <v>156</v>
      </c>
      <c r="H107" s="172">
        <v>39</v>
      </c>
      <c r="I107" s="173"/>
      <c r="J107" s="174">
        <f>ROUND(I107*H107,2)</f>
        <v>0</v>
      </c>
      <c r="K107" s="170" t="s">
        <v>114</v>
      </c>
      <c r="L107" s="37"/>
      <c r="M107" s="175" t="s">
        <v>19</v>
      </c>
      <c r="N107" s="176" t="s">
        <v>41</v>
      </c>
      <c r="O107" s="59"/>
      <c r="P107" s="177">
        <f>O107*H107</f>
        <v>0</v>
      </c>
      <c r="Q107" s="177">
        <v>0</v>
      </c>
      <c r="R107" s="177">
        <f>Q107*H107</f>
        <v>0</v>
      </c>
      <c r="S107" s="177">
        <v>0</v>
      </c>
      <c r="T107" s="178">
        <f>S107*H107</f>
        <v>0</v>
      </c>
      <c r="AR107" s="16" t="s">
        <v>115</v>
      </c>
      <c r="AT107" s="16" t="s">
        <v>110</v>
      </c>
      <c r="AU107" s="16" t="s">
        <v>77</v>
      </c>
      <c r="AY107" s="16" t="s">
        <v>108</v>
      </c>
      <c r="BE107" s="179">
        <f>IF(N107="základní",J107,0)</f>
        <v>0</v>
      </c>
      <c r="BF107" s="179">
        <f>IF(N107="snížená",J107,0)</f>
        <v>0</v>
      </c>
      <c r="BG107" s="179">
        <f>IF(N107="zákl. přenesená",J107,0)</f>
        <v>0</v>
      </c>
      <c r="BH107" s="179">
        <f>IF(N107="sníž. přenesená",J107,0)</f>
        <v>0</v>
      </c>
      <c r="BI107" s="179">
        <f>IF(N107="nulová",J107,0)</f>
        <v>0</v>
      </c>
      <c r="BJ107" s="16" t="s">
        <v>75</v>
      </c>
      <c r="BK107" s="179">
        <f>ROUND(I107*H107,2)</f>
        <v>0</v>
      </c>
      <c r="BL107" s="16" t="s">
        <v>115</v>
      </c>
      <c r="BM107" s="16" t="s">
        <v>157</v>
      </c>
    </row>
    <row r="108" spans="2:47" s="1" customFormat="1" ht="29.25">
      <c r="B108" s="33"/>
      <c r="C108" s="34"/>
      <c r="D108" s="180" t="s">
        <v>117</v>
      </c>
      <c r="E108" s="34"/>
      <c r="F108" s="181" t="s">
        <v>158</v>
      </c>
      <c r="G108" s="34"/>
      <c r="H108" s="34"/>
      <c r="I108" s="97"/>
      <c r="J108" s="34"/>
      <c r="K108" s="34"/>
      <c r="L108" s="37"/>
      <c r="M108" s="182"/>
      <c r="N108" s="59"/>
      <c r="O108" s="59"/>
      <c r="P108" s="59"/>
      <c r="Q108" s="59"/>
      <c r="R108" s="59"/>
      <c r="S108" s="59"/>
      <c r="T108" s="60"/>
      <c r="AT108" s="16" t="s">
        <v>117</v>
      </c>
      <c r="AU108" s="16" t="s">
        <v>77</v>
      </c>
    </row>
    <row r="109" spans="2:51" s="11" customFormat="1" ht="12">
      <c r="B109" s="183"/>
      <c r="C109" s="184"/>
      <c r="D109" s="180" t="s">
        <v>119</v>
      </c>
      <c r="E109" s="185" t="s">
        <v>19</v>
      </c>
      <c r="F109" s="186" t="s">
        <v>159</v>
      </c>
      <c r="G109" s="184"/>
      <c r="H109" s="185" t="s">
        <v>19</v>
      </c>
      <c r="I109" s="187"/>
      <c r="J109" s="184"/>
      <c r="K109" s="184"/>
      <c r="L109" s="188"/>
      <c r="M109" s="189"/>
      <c r="N109" s="190"/>
      <c r="O109" s="190"/>
      <c r="P109" s="190"/>
      <c r="Q109" s="190"/>
      <c r="R109" s="190"/>
      <c r="S109" s="190"/>
      <c r="T109" s="191"/>
      <c r="AT109" s="192" t="s">
        <v>119</v>
      </c>
      <c r="AU109" s="192" t="s">
        <v>77</v>
      </c>
      <c r="AV109" s="11" t="s">
        <v>75</v>
      </c>
      <c r="AW109" s="11" t="s">
        <v>31</v>
      </c>
      <c r="AX109" s="11" t="s">
        <v>70</v>
      </c>
      <c r="AY109" s="192" t="s">
        <v>108</v>
      </c>
    </row>
    <row r="110" spans="2:51" s="11" customFormat="1" ht="12">
      <c r="B110" s="183"/>
      <c r="C110" s="184"/>
      <c r="D110" s="180" t="s">
        <v>119</v>
      </c>
      <c r="E110" s="185" t="s">
        <v>19</v>
      </c>
      <c r="F110" s="186" t="s">
        <v>160</v>
      </c>
      <c r="G110" s="184"/>
      <c r="H110" s="185" t="s">
        <v>19</v>
      </c>
      <c r="I110" s="187"/>
      <c r="J110" s="184"/>
      <c r="K110" s="184"/>
      <c r="L110" s="188"/>
      <c r="M110" s="189"/>
      <c r="N110" s="190"/>
      <c r="O110" s="190"/>
      <c r="P110" s="190"/>
      <c r="Q110" s="190"/>
      <c r="R110" s="190"/>
      <c r="S110" s="190"/>
      <c r="T110" s="191"/>
      <c r="AT110" s="192" t="s">
        <v>119</v>
      </c>
      <c r="AU110" s="192" t="s">
        <v>77</v>
      </c>
      <c r="AV110" s="11" t="s">
        <v>75</v>
      </c>
      <c r="AW110" s="11" t="s">
        <v>31</v>
      </c>
      <c r="AX110" s="11" t="s">
        <v>70</v>
      </c>
      <c r="AY110" s="192" t="s">
        <v>108</v>
      </c>
    </row>
    <row r="111" spans="2:51" s="12" customFormat="1" ht="12">
      <c r="B111" s="193"/>
      <c r="C111" s="194"/>
      <c r="D111" s="180" t="s">
        <v>119</v>
      </c>
      <c r="E111" s="195" t="s">
        <v>19</v>
      </c>
      <c r="F111" s="196" t="s">
        <v>161</v>
      </c>
      <c r="G111" s="194"/>
      <c r="H111" s="197">
        <v>3</v>
      </c>
      <c r="I111" s="198"/>
      <c r="J111" s="194"/>
      <c r="K111" s="194"/>
      <c r="L111" s="199"/>
      <c r="M111" s="200"/>
      <c r="N111" s="201"/>
      <c r="O111" s="201"/>
      <c r="P111" s="201"/>
      <c r="Q111" s="201"/>
      <c r="R111" s="201"/>
      <c r="S111" s="201"/>
      <c r="T111" s="202"/>
      <c r="AT111" s="203" t="s">
        <v>119</v>
      </c>
      <c r="AU111" s="203" t="s">
        <v>77</v>
      </c>
      <c r="AV111" s="12" t="s">
        <v>77</v>
      </c>
      <c r="AW111" s="12" t="s">
        <v>31</v>
      </c>
      <c r="AX111" s="12" t="s">
        <v>70</v>
      </c>
      <c r="AY111" s="203" t="s">
        <v>108</v>
      </c>
    </row>
    <row r="112" spans="2:51" s="12" customFormat="1" ht="12">
      <c r="B112" s="193"/>
      <c r="C112" s="194"/>
      <c r="D112" s="180" t="s">
        <v>119</v>
      </c>
      <c r="E112" s="195" t="s">
        <v>19</v>
      </c>
      <c r="F112" s="196" t="s">
        <v>162</v>
      </c>
      <c r="G112" s="194"/>
      <c r="H112" s="197">
        <v>3</v>
      </c>
      <c r="I112" s="198"/>
      <c r="J112" s="194"/>
      <c r="K112" s="194"/>
      <c r="L112" s="199"/>
      <c r="M112" s="200"/>
      <c r="N112" s="201"/>
      <c r="O112" s="201"/>
      <c r="P112" s="201"/>
      <c r="Q112" s="201"/>
      <c r="R112" s="201"/>
      <c r="S112" s="201"/>
      <c r="T112" s="202"/>
      <c r="AT112" s="203" t="s">
        <v>119</v>
      </c>
      <c r="AU112" s="203" t="s">
        <v>77</v>
      </c>
      <c r="AV112" s="12" t="s">
        <v>77</v>
      </c>
      <c r="AW112" s="12" t="s">
        <v>31</v>
      </c>
      <c r="AX112" s="12" t="s">
        <v>70</v>
      </c>
      <c r="AY112" s="203" t="s">
        <v>108</v>
      </c>
    </row>
    <row r="113" spans="2:51" s="12" customFormat="1" ht="12">
      <c r="B113" s="193"/>
      <c r="C113" s="194"/>
      <c r="D113" s="180" t="s">
        <v>119</v>
      </c>
      <c r="E113" s="195" t="s">
        <v>19</v>
      </c>
      <c r="F113" s="196" t="s">
        <v>163</v>
      </c>
      <c r="G113" s="194"/>
      <c r="H113" s="197">
        <v>3</v>
      </c>
      <c r="I113" s="198"/>
      <c r="J113" s="194"/>
      <c r="K113" s="194"/>
      <c r="L113" s="199"/>
      <c r="M113" s="200"/>
      <c r="N113" s="201"/>
      <c r="O113" s="201"/>
      <c r="P113" s="201"/>
      <c r="Q113" s="201"/>
      <c r="R113" s="201"/>
      <c r="S113" s="201"/>
      <c r="T113" s="202"/>
      <c r="AT113" s="203" t="s">
        <v>119</v>
      </c>
      <c r="AU113" s="203" t="s">
        <v>77</v>
      </c>
      <c r="AV113" s="12" t="s">
        <v>77</v>
      </c>
      <c r="AW113" s="12" t="s">
        <v>31</v>
      </c>
      <c r="AX113" s="12" t="s">
        <v>70</v>
      </c>
      <c r="AY113" s="203" t="s">
        <v>108</v>
      </c>
    </row>
    <row r="114" spans="2:51" s="12" customFormat="1" ht="12">
      <c r="B114" s="193"/>
      <c r="C114" s="194"/>
      <c r="D114" s="180" t="s">
        <v>119</v>
      </c>
      <c r="E114" s="195" t="s">
        <v>19</v>
      </c>
      <c r="F114" s="196" t="s">
        <v>164</v>
      </c>
      <c r="G114" s="194"/>
      <c r="H114" s="197">
        <v>3</v>
      </c>
      <c r="I114" s="198"/>
      <c r="J114" s="194"/>
      <c r="K114" s="194"/>
      <c r="L114" s="199"/>
      <c r="M114" s="200"/>
      <c r="N114" s="201"/>
      <c r="O114" s="201"/>
      <c r="P114" s="201"/>
      <c r="Q114" s="201"/>
      <c r="R114" s="201"/>
      <c r="S114" s="201"/>
      <c r="T114" s="202"/>
      <c r="AT114" s="203" t="s">
        <v>119</v>
      </c>
      <c r="AU114" s="203" t="s">
        <v>77</v>
      </c>
      <c r="AV114" s="12" t="s">
        <v>77</v>
      </c>
      <c r="AW114" s="12" t="s">
        <v>31</v>
      </c>
      <c r="AX114" s="12" t="s">
        <v>70</v>
      </c>
      <c r="AY114" s="203" t="s">
        <v>108</v>
      </c>
    </row>
    <row r="115" spans="2:51" s="12" customFormat="1" ht="12">
      <c r="B115" s="193"/>
      <c r="C115" s="194"/>
      <c r="D115" s="180" t="s">
        <v>119</v>
      </c>
      <c r="E115" s="195" t="s">
        <v>19</v>
      </c>
      <c r="F115" s="196" t="s">
        <v>165</v>
      </c>
      <c r="G115" s="194"/>
      <c r="H115" s="197">
        <v>1</v>
      </c>
      <c r="I115" s="198"/>
      <c r="J115" s="194"/>
      <c r="K115" s="194"/>
      <c r="L115" s="199"/>
      <c r="M115" s="200"/>
      <c r="N115" s="201"/>
      <c r="O115" s="201"/>
      <c r="P115" s="201"/>
      <c r="Q115" s="201"/>
      <c r="R115" s="201"/>
      <c r="S115" s="201"/>
      <c r="T115" s="202"/>
      <c r="AT115" s="203" t="s">
        <v>119</v>
      </c>
      <c r="AU115" s="203" t="s">
        <v>77</v>
      </c>
      <c r="AV115" s="12" t="s">
        <v>77</v>
      </c>
      <c r="AW115" s="12" t="s">
        <v>31</v>
      </c>
      <c r="AX115" s="12" t="s">
        <v>70</v>
      </c>
      <c r="AY115" s="203" t="s">
        <v>108</v>
      </c>
    </row>
    <row r="116" spans="2:51" s="12" customFormat="1" ht="12">
      <c r="B116" s="193"/>
      <c r="C116" s="194"/>
      <c r="D116" s="180" t="s">
        <v>119</v>
      </c>
      <c r="E116" s="195" t="s">
        <v>19</v>
      </c>
      <c r="F116" s="196" t="s">
        <v>166</v>
      </c>
      <c r="G116" s="194"/>
      <c r="H116" s="197">
        <v>1</v>
      </c>
      <c r="I116" s="198"/>
      <c r="J116" s="194"/>
      <c r="K116" s="194"/>
      <c r="L116" s="199"/>
      <c r="M116" s="200"/>
      <c r="N116" s="201"/>
      <c r="O116" s="201"/>
      <c r="P116" s="201"/>
      <c r="Q116" s="201"/>
      <c r="R116" s="201"/>
      <c r="S116" s="201"/>
      <c r="T116" s="202"/>
      <c r="AT116" s="203" t="s">
        <v>119</v>
      </c>
      <c r="AU116" s="203" t="s">
        <v>77</v>
      </c>
      <c r="AV116" s="12" t="s">
        <v>77</v>
      </c>
      <c r="AW116" s="12" t="s">
        <v>31</v>
      </c>
      <c r="AX116" s="12" t="s">
        <v>70</v>
      </c>
      <c r="AY116" s="203" t="s">
        <v>108</v>
      </c>
    </row>
    <row r="117" spans="2:51" s="11" customFormat="1" ht="12">
      <c r="B117" s="183"/>
      <c r="C117" s="184"/>
      <c r="D117" s="180" t="s">
        <v>119</v>
      </c>
      <c r="E117" s="185" t="s">
        <v>19</v>
      </c>
      <c r="F117" s="186" t="s">
        <v>167</v>
      </c>
      <c r="G117" s="184"/>
      <c r="H117" s="185" t="s">
        <v>19</v>
      </c>
      <c r="I117" s="187"/>
      <c r="J117" s="184"/>
      <c r="K117" s="184"/>
      <c r="L117" s="188"/>
      <c r="M117" s="189"/>
      <c r="N117" s="190"/>
      <c r="O117" s="190"/>
      <c r="P117" s="190"/>
      <c r="Q117" s="190"/>
      <c r="R117" s="190"/>
      <c r="S117" s="190"/>
      <c r="T117" s="191"/>
      <c r="AT117" s="192" t="s">
        <v>119</v>
      </c>
      <c r="AU117" s="192" t="s">
        <v>77</v>
      </c>
      <c r="AV117" s="11" t="s">
        <v>75</v>
      </c>
      <c r="AW117" s="11" t="s">
        <v>31</v>
      </c>
      <c r="AX117" s="11" t="s">
        <v>70</v>
      </c>
      <c r="AY117" s="192" t="s">
        <v>108</v>
      </c>
    </row>
    <row r="118" spans="2:51" s="12" customFormat="1" ht="12">
      <c r="B118" s="193"/>
      <c r="C118" s="194"/>
      <c r="D118" s="180" t="s">
        <v>119</v>
      </c>
      <c r="E118" s="195" t="s">
        <v>19</v>
      </c>
      <c r="F118" s="196" t="s">
        <v>161</v>
      </c>
      <c r="G118" s="194"/>
      <c r="H118" s="197">
        <v>3</v>
      </c>
      <c r="I118" s="198"/>
      <c r="J118" s="194"/>
      <c r="K118" s="194"/>
      <c r="L118" s="199"/>
      <c r="M118" s="200"/>
      <c r="N118" s="201"/>
      <c r="O118" s="201"/>
      <c r="P118" s="201"/>
      <c r="Q118" s="201"/>
      <c r="R118" s="201"/>
      <c r="S118" s="201"/>
      <c r="T118" s="202"/>
      <c r="AT118" s="203" t="s">
        <v>119</v>
      </c>
      <c r="AU118" s="203" t="s">
        <v>77</v>
      </c>
      <c r="AV118" s="12" t="s">
        <v>77</v>
      </c>
      <c r="AW118" s="12" t="s">
        <v>31</v>
      </c>
      <c r="AX118" s="12" t="s">
        <v>70</v>
      </c>
      <c r="AY118" s="203" t="s">
        <v>108</v>
      </c>
    </row>
    <row r="119" spans="2:51" s="12" customFormat="1" ht="12">
      <c r="B119" s="193"/>
      <c r="C119" s="194"/>
      <c r="D119" s="180" t="s">
        <v>119</v>
      </c>
      <c r="E119" s="195" t="s">
        <v>19</v>
      </c>
      <c r="F119" s="196" t="s">
        <v>162</v>
      </c>
      <c r="G119" s="194"/>
      <c r="H119" s="197">
        <v>3</v>
      </c>
      <c r="I119" s="198"/>
      <c r="J119" s="194"/>
      <c r="K119" s="194"/>
      <c r="L119" s="199"/>
      <c r="M119" s="200"/>
      <c r="N119" s="201"/>
      <c r="O119" s="201"/>
      <c r="P119" s="201"/>
      <c r="Q119" s="201"/>
      <c r="R119" s="201"/>
      <c r="S119" s="201"/>
      <c r="T119" s="202"/>
      <c r="AT119" s="203" t="s">
        <v>119</v>
      </c>
      <c r="AU119" s="203" t="s">
        <v>77</v>
      </c>
      <c r="AV119" s="12" t="s">
        <v>77</v>
      </c>
      <c r="AW119" s="12" t="s">
        <v>31</v>
      </c>
      <c r="AX119" s="12" t="s">
        <v>70</v>
      </c>
      <c r="AY119" s="203" t="s">
        <v>108</v>
      </c>
    </row>
    <row r="120" spans="2:51" s="12" customFormat="1" ht="12">
      <c r="B120" s="193"/>
      <c r="C120" s="194"/>
      <c r="D120" s="180" t="s">
        <v>119</v>
      </c>
      <c r="E120" s="195" t="s">
        <v>19</v>
      </c>
      <c r="F120" s="196" t="s">
        <v>168</v>
      </c>
      <c r="G120" s="194"/>
      <c r="H120" s="197">
        <v>5</v>
      </c>
      <c r="I120" s="198"/>
      <c r="J120" s="194"/>
      <c r="K120" s="194"/>
      <c r="L120" s="199"/>
      <c r="M120" s="200"/>
      <c r="N120" s="201"/>
      <c r="O120" s="201"/>
      <c r="P120" s="201"/>
      <c r="Q120" s="201"/>
      <c r="R120" s="201"/>
      <c r="S120" s="201"/>
      <c r="T120" s="202"/>
      <c r="AT120" s="203" t="s">
        <v>119</v>
      </c>
      <c r="AU120" s="203" t="s">
        <v>77</v>
      </c>
      <c r="AV120" s="12" t="s">
        <v>77</v>
      </c>
      <c r="AW120" s="12" t="s">
        <v>31</v>
      </c>
      <c r="AX120" s="12" t="s">
        <v>70</v>
      </c>
      <c r="AY120" s="203" t="s">
        <v>108</v>
      </c>
    </row>
    <row r="121" spans="2:51" s="12" customFormat="1" ht="12">
      <c r="B121" s="193"/>
      <c r="C121" s="194"/>
      <c r="D121" s="180" t="s">
        <v>119</v>
      </c>
      <c r="E121" s="195" t="s">
        <v>19</v>
      </c>
      <c r="F121" s="196" t="s">
        <v>165</v>
      </c>
      <c r="G121" s="194"/>
      <c r="H121" s="197">
        <v>1</v>
      </c>
      <c r="I121" s="198"/>
      <c r="J121" s="194"/>
      <c r="K121" s="194"/>
      <c r="L121" s="199"/>
      <c r="M121" s="200"/>
      <c r="N121" s="201"/>
      <c r="O121" s="201"/>
      <c r="P121" s="201"/>
      <c r="Q121" s="201"/>
      <c r="R121" s="201"/>
      <c r="S121" s="201"/>
      <c r="T121" s="202"/>
      <c r="AT121" s="203" t="s">
        <v>119</v>
      </c>
      <c r="AU121" s="203" t="s">
        <v>77</v>
      </c>
      <c r="AV121" s="12" t="s">
        <v>77</v>
      </c>
      <c r="AW121" s="12" t="s">
        <v>31</v>
      </c>
      <c r="AX121" s="12" t="s">
        <v>70</v>
      </c>
      <c r="AY121" s="203" t="s">
        <v>108</v>
      </c>
    </row>
    <row r="122" spans="2:51" s="12" customFormat="1" ht="12">
      <c r="B122" s="193"/>
      <c r="C122" s="194"/>
      <c r="D122" s="180" t="s">
        <v>119</v>
      </c>
      <c r="E122" s="195" t="s">
        <v>19</v>
      </c>
      <c r="F122" s="196" t="s">
        <v>166</v>
      </c>
      <c r="G122" s="194"/>
      <c r="H122" s="197">
        <v>1</v>
      </c>
      <c r="I122" s="198"/>
      <c r="J122" s="194"/>
      <c r="K122" s="194"/>
      <c r="L122" s="199"/>
      <c r="M122" s="200"/>
      <c r="N122" s="201"/>
      <c r="O122" s="201"/>
      <c r="P122" s="201"/>
      <c r="Q122" s="201"/>
      <c r="R122" s="201"/>
      <c r="S122" s="201"/>
      <c r="T122" s="202"/>
      <c r="AT122" s="203" t="s">
        <v>119</v>
      </c>
      <c r="AU122" s="203" t="s">
        <v>77</v>
      </c>
      <c r="AV122" s="12" t="s">
        <v>77</v>
      </c>
      <c r="AW122" s="12" t="s">
        <v>31</v>
      </c>
      <c r="AX122" s="12" t="s">
        <v>70</v>
      </c>
      <c r="AY122" s="203" t="s">
        <v>108</v>
      </c>
    </row>
    <row r="123" spans="2:51" s="12" customFormat="1" ht="12">
      <c r="B123" s="193"/>
      <c r="C123" s="194"/>
      <c r="D123" s="180" t="s">
        <v>119</v>
      </c>
      <c r="E123" s="195" t="s">
        <v>19</v>
      </c>
      <c r="F123" s="196" t="s">
        <v>169</v>
      </c>
      <c r="G123" s="194"/>
      <c r="H123" s="197">
        <v>1</v>
      </c>
      <c r="I123" s="198"/>
      <c r="J123" s="194"/>
      <c r="K123" s="194"/>
      <c r="L123" s="199"/>
      <c r="M123" s="200"/>
      <c r="N123" s="201"/>
      <c r="O123" s="201"/>
      <c r="P123" s="201"/>
      <c r="Q123" s="201"/>
      <c r="R123" s="201"/>
      <c r="S123" s="201"/>
      <c r="T123" s="202"/>
      <c r="AT123" s="203" t="s">
        <v>119</v>
      </c>
      <c r="AU123" s="203" t="s">
        <v>77</v>
      </c>
      <c r="AV123" s="12" t="s">
        <v>77</v>
      </c>
      <c r="AW123" s="12" t="s">
        <v>31</v>
      </c>
      <c r="AX123" s="12" t="s">
        <v>70</v>
      </c>
      <c r="AY123" s="203" t="s">
        <v>108</v>
      </c>
    </row>
    <row r="124" spans="2:51" s="11" customFormat="1" ht="12">
      <c r="B124" s="183"/>
      <c r="C124" s="184"/>
      <c r="D124" s="180" t="s">
        <v>119</v>
      </c>
      <c r="E124" s="185" t="s">
        <v>19</v>
      </c>
      <c r="F124" s="186" t="s">
        <v>170</v>
      </c>
      <c r="G124" s="184"/>
      <c r="H124" s="185" t="s">
        <v>19</v>
      </c>
      <c r="I124" s="187"/>
      <c r="J124" s="184"/>
      <c r="K124" s="184"/>
      <c r="L124" s="188"/>
      <c r="M124" s="189"/>
      <c r="N124" s="190"/>
      <c r="O124" s="190"/>
      <c r="P124" s="190"/>
      <c r="Q124" s="190"/>
      <c r="R124" s="190"/>
      <c r="S124" s="190"/>
      <c r="T124" s="191"/>
      <c r="AT124" s="192" t="s">
        <v>119</v>
      </c>
      <c r="AU124" s="192" t="s">
        <v>77</v>
      </c>
      <c r="AV124" s="11" t="s">
        <v>75</v>
      </c>
      <c r="AW124" s="11" t="s">
        <v>31</v>
      </c>
      <c r="AX124" s="11" t="s">
        <v>70</v>
      </c>
      <c r="AY124" s="192" t="s">
        <v>108</v>
      </c>
    </row>
    <row r="125" spans="2:51" s="12" customFormat="1" ht="12">
      <c r="B125" s="193"/>
      <c r="C125" s="194"/>
      <c r="D125" s="180" t="s">
        <v>119</v>
      </c>
      <c r="E125" s="195" t="s">
        <v>19</v>
      </c>
      <c r="F125" s="196" t="s">
        <v>171</v>
      </c>
      <c r="G125" s="194"/>
      <c r="H125" s="197">
        <v>2</v>
      </c>
      <c r="I125" s="198"/>
      <c r="J125" s="194"/>
      <c r="K125" s="194"/>
      <c r="L125" s="199"/>
      <c r="M125" s="200"/>
      <c r="N125" s="201"/>
      <c r="O125" s="201"/>
      <c r="P125" s="201"/>
      <c r="Q125" s="201"/>
      <c r="R125" s="201"/>
      <c r="S125" s="201"/>
      <c r="T125" s="202"/>
      <c r="AT125" s="203" t="s">
        <v>119</v>
      </c>
      <c r="AU125" s="203" t="s">
        <v>77</v>
      </c>
      <c r="AV125" s="12" t="s">
        <v>77</v>
      </c>
      <c r="AW125" s="12" t="s">
        <v>31</v>
      </c>
      <c r="AX125" s="12" t="s">
        <v>70</v>
      </c>
      <c r="AY125" s="203" t="s">
        <v>108</v>
      </c>
    </row>
    <row r="126" spans="2:51" s="12" customFormat="1" ht="12">
      <c r="B126" s="193"/>
      <c r="C126" s="194"/>
      <c r="D126" s="180" t="s">
        <v>119</v>
      </c>
      <c r="E126" s="195" t="s">
        <v>19</v>
      </c>
      <c r="F126" s="196" t="s">
        <v>172</v>
      </c>
      <c r="G126" s="194"/>
      <c r="H126" s="197">
        <v>2</v>
      </c>
      <c r="I126" s="198"/>
      <c r="J126" s="194"/>
      <c r="K126" s="194"/>
      <c r="L126" s="199"/>
      <c r="M126" s="200"/>
      <c r="N126" s="201"/>
      <c r="O126" s="201"/>
      <c r="P126" s="201"/>
      <c r="Q126" s="201"/>
      <c r="R126" s="201"/>
      <c r="S126" s="201"/>
      <c r="T126" s="202"/>
      <c r="AT126" s="203" t="s">
        <v>119</v>
      </c>
      <c r="AU126" s="203" t="s">
        <v>77</v>
      </c>
      <c r="AV126" s="12" t="s">
        <v>77</v>
      </c>
      <c r="AW126" s="12" t="s">
        <v>31</v>
      </c>
      <c r="AX126" s="12" t="s">
        <v>70</v>
      </c>
      <c r="AY126" s="203" t="s">
        <v>108</v>
      </c>
    </row>
    <row r="127" spans="2:51" s="12" customFormat="1" ht="12">
      <c r="B127" s="193"/>
      <c r="C127" s="194"/>
      <c r="D127" s="180" t="s">
        <v>119</v>
      </c>
      <c r="E127" s="195" t="s">
        <v>19</v>
      </c>
      <c r="F127" s="196" t="s">
        <v>168</v>
      </c>
      <c r="G127" s="194"/>
      <c r="H127" s="197">
        <v>5</v>
      </c>
      <c r="I127" s="198"/>
      <c r="J127" s="194"/>
      <c r="K127" s="194"/>
      <c r="L127" s="199"/>
      <c r="M127" s="200"/>
      <c r="N127" s="201"/>
      <c r="O127" s="201"/>
      <c r="P127" s="201"/>
      <c r="Q127" s="201"/>
      <c r="R127" s="201"/>
      <c r="S127" s="201"/>
      <c r="T127" s="202"/>
      <c r="AT127" s="203" t="s">
        <v>119</v>
      </c>
      <c r="AU127" s="203" t="s">
        <v>77</v>
      </c>
      <c r="AV127" s="12" t="s">
        <v>77</v>
      </c>
      <c r="AW127" s="12" t="s">
        <v>31</v>
      </c>
      <c r="AX127" s="12" t="s">
        <v>70</v>
      </c>
      <c r="AY127" s="203" t="s">
        <v>108</v>
      </c>
    </row>
    <row r="128" spans="2:51" s="12" customFormat="1" ht="12">
      <c r="B128" s="193"/>
      <c r="C128" s="194"/>
      <c r="D128" s="180" t="s">
        <v>119</v>
      </c>
      <c r="E128" s="195" t="s">
        <v>19</v>
      </c>
      <c r="F128" s="196" t="s">
        <v>165</v>
      </c>
      <c r="G128" s="194"/>
      <c r="H128" s="197">
        <v>1</v>
      </c>
      <c r="I128" s="198"/>
      <c r="J128" s="194"/>
      <c r="K128" s="194"/>
      <c r="L128" s="199"/>
      <c r="M128" s="200"/>
      <c r="N128" s="201"/>
      <c r="O128" s="201"/>
      <c r="P128" s="201"/>
      <c r="Q128" s="201"/>
      <c r="R128" s="201"/>
      <c r="S128" s="201"/>
      <c r="T128" s="202"/>
      <c r="AT128" s="203" t="s">
        <v>119</v>
      </c>
      <c r="AU128" s="203" t="s">
        <v>77</v>
      </c>
      <c r="AV128" s="12" t="s">
        <v>77</v>
      </c>
      <c r="AW128" s="12" t="s">
        <v>31</v>
      </c>
      <c r="AX128" s="12" t="s">
        <v>70</v>
      </c>
      <c r="AY128" s="203" t="s">
        <v>108</v>
      </c>
    </row>
    <row r="129" spans="2:51" s="12" customFormat="1" ht="12">
      <c r="B129" s="193"/>
      <c r="C129" s="194"/>
      <c r="D129" s="180" t="s">
        <v>119</v>
      </c>
      <c r="E129" s="195" t="s">
        <v>19</v>
      </c>
      <c r="F129" s="196" t="s">
        <v>166</v>
      </c>
      <c r="G129" s="194"/>
      <c r="H129" s="197">
        <v>1</v>
      </c>
      <c r="I129" s="198"/>
      <c r="J129" s="194"/>
      <c r="K129" s="194"/>
      <c r="L129" s="199"/>
      <c r="M129" s="200"/>
      <c r="N129" s="201"/>
      <c r="O129" s="201"/>
      <c r="P129" s="201"/>
      <c r="Q129" s="201"/>
      <c r="R129" s="201"/>
      <c r="S129" s="201"/>
      <c r="T129" s="202"/>
      <c r="AT129" s="203" t="s">
        <v>119</v>
      </c>
      <c r="AU129" s="203" t="s">
        <v>77</v>
      </c>
      <c r="AV129" s="12" t="s">
        <v>77</v>
      </c>
      <c r="AW129" s="12" t="s">
        <v>31</v>
      </c>
      <c r="AX129" s="12" t="s">
        <v>70</v>
      </c>
      <c r="AY129" s="203" t="s">
        <v>108</v>
      </c>
    </row>
    <row r="130" spans="2:51" s="13" customFormat="1" ht="12">
      <c r="B130" s="204"/>
      <c r="C130" s="205"/>
      <c r="D130" s="180" t="s">
        <v>119</v>
      </c>
      <c r="E130" s="206" t="s">
        <v>19</v>
      </c>
      <c r="F130" s="207" t="s">
        <v>173</v>
      </c>
      <c r="G130" s="205"/>
      <c r="H130" s="208">
        <v>39</v>
      </c>
      <c r="I130" s="209"/>
      <c r="J130" s="205"/>
      <c r="K130" s="205"/>
      <c r="L130" s="210"/>
      <c r="M130" s="211"/>
      <c r="N130" s="212"/>
      <c r="O130" s="212"/>
      <c r="P130" s="212"/>
      <c r="Q130" s="212"/>
      <c r="R130" s="212"/>
      <c r="S130" s="212"/>
      <c r="T130" s="213"/>
      <c r="AT130" s="214" t="s">
        <v>119</v>
      </c>
      <c r="AU130" s="214" t="s">
        <v>77</v>
      </c>
      <c r="AV130" s="13" t="s">
        <v>115</v>
      </c>
      <c r="AW130" s="13" t="s">
        <v>31</v>
      </c>
      <c r="AX130" s="13" t="s">
        <v>75</v>
      </c>
      <c r="AY130" s="214" t="s">
        <v>108</v>
      </c>
    </row>
    <row r="131" spans="2:65" s="1" customFormat="1" ht="22.5" customHeight="1">
      <c r="B131" s="33"/>
      <c r="C131" s="168" t="s">
        <v>174</v>
      </c>
      <c r="D131" s="168" t="s">
        <v>110</v>
      </c>
      <c r="E131" s="169" t="s">
        <v>175</v>
      </c>
      <c r="F131" s="170" t="s">
        <v>176</v>
      </c>
      <c r="G131" s="171" t="s">
        <v>156</v>
      </c>
      <c r="H131" s="172">
        <v>2340</v>
      </c>
      <c r="I131" s="173"/>
      <c r="J131" s="174">
        <f>ROUND(I131*H131,2)</f>
        <v>0</v>
      </c>
      <c r="K131" s="170" t="s">
        <v>114</v>
      </c>
      <c r="L131" s="37"/>
      <c r="M131" s="175" t="s">
        <v>19</v>
      </c>
      <c r="N131" s="176" t="s">
        <v>41</v>
      </c>
      <c r="O131" s="59"/>
      <c r="P131" s="177">
        <f>O131*H131</f>
        <v>0</v>
      </c>
      <c r="Q131" s="177">
        <v>0</v>
      </c>
      <c r="R131" s="177">
        <f>Q131*H131</f>
        <v>0</v>
      </c>
      <c r="S131" s="177">
        <v>0</v>
      </c>
      <c r="T131" s="178">
        <f>S131*H131</f>
        <v>0</v>
      </c>
      <c r="AR131" s="16" t="s">
        <v>115</v>
      </c>
      <c r="AT131" s="16" t="s">
        <v>110</v>
      </c>
      <c r="AU131" s="16" t="s">
        <v>77</v>
      </c>
      <c r="AY131" s="16" t="s">
        <v>108</v>
      </c>
      <c r="BE131" s="179">
        <f>IF(N131="základní",J131,0)</f>
        <v>0</v>
      </c>
      <c r="BF131" s="179">
        <f>IF(N131="snížená",J131,0)</f>
        <v>0</v>
      </c>
      <c r="BG131" s="179">
        <f>IF(N131="zákl. přenesená",J131,0)</f>
        <v>0</v>
      </c>
      <c r="BH131" s="179">
        <f>IF(N131="sníž. přenesená",J131,0)</f>
        <v>0</v>
      </c>
      <c r="BI131" s="179">
        <f>IF(N131="nulová",J131,0)</f>
        <v>0</v>
      </c>
      <c r="BJ131" s="16" t="s">
        <v>75</v>
      </c>
      <c r="BK131" s="179">
        <f>ROUND(I131*H131,2)</f>
        <v>0</v>
      </c>
      <c r="BL131" s="16" t="s">
        <v>115</v>
      </c>
      <c r="BM131" s="16" t="s">
        <v>177</v>
      </c>
    </row>
    <row r="132" spans="2:47" s="1" customFormat="1" ht="29.25">
      <c r="B132" s="33"/>
      <c r="C132" s="34"/>
      <c r="D132" s="180" t="s">
        <v>117</v>
      </c>
      <c r="E132" s="34"/>
      <c r="F132" s="181" t="s">
        <v>158</v>
      </c>
      <c r="G132" s="34"/>
      <c r="H132" s="34"/>
      <c r="I132" s="97"/>
      <c r="J132" s="34"/>
      <c r="K132" s="34"/>
      <c r="L132" s="37"/>
      <c r="M132" s="182"/>
      <c r="N132" s="59"/>
      <c r="O132" s="59"/>
      <c r="P132" s="59"/>
      <c r="Q132" s="59"/>
      <c r="R132" s="59"/>
      <c r="S132" s="59"/>
      <c r="T132" s="60"/>
      <c r="AT132" s="16" t="s">
        <v>117</v>
      </c>
      <c r="AU132" s="16" t="s">
        <v>77</v>
      </c>
    </row>
    <row r="133" spans="2:51" s="11" customFormat="1" ht="12">
      <c r="B133" s="183"/>
      <c r="C133" s="184"/>
      <c r="D133" s="180" t="s">
        <v>119</v>
      </c>
      <c r="E133" s="185" t="s">
        <v>19</v>
      </c>
      <c r="F133" s="186" t="s">
        <v>178</v>
      </c>
      <c r="G133" s="184"/>
      <c r="H133" s="185" t="s">
        <v>19</v>
      </c>
      <c r="I133" s="187"/>
      <c r="J133" s="184"/>
      <c r="K133" s="184"/>
      <c r="L133" s="188"/>
      <c r="M133" s="189"/>
      <c r="N133" s="190"/>
      <c r="O133" s="190"/>
      <c r="P133" s="190"/>
      <c r="Q133" s="190"/>
      <c r="R133" s="190"/>
      <c r="S133" s="190"/>
      <c r="T133" s="191"/>
      <c r="AT133" s="192" t="s">
        <v>119</v>
      </c>
      <c r="AU133" s="192" t="s">
        <v>77</v>
      </c>
      <c r="AV133" s="11" t="s">
        <v>75</v>
      </c>
      <c r="AW133" s="11" t="s">
        <v>31</v>
      </c>
      <c r="AX133" s="11" t="s">
        <v>70</v>
      </c>
      <c r="AY133" s="192" t="s">
        <v>108</v>
      </c>
    </row>
    <row r="134" spans="2:51" s="12" customFormat="1" ht="12">
      <c r="B134" s="193"/>
      <c r="C134" s="194"/>
      <c r="D134" s="180" t="s">
        <v>119</v>
      </c>
      <c r="E134" s="195" t="s">
        <v>19</v>
      </c>
      <c r="F134" s="196" t="s">
        <v>179</v>
      </c>
      <c r="G134" s="194"/>
      <c r="H134" s="197">
        <v>2340</v>
      </c>
      <c r="I134" s="198"/>
      <c r="J134" s="194"/>
      <c r="K134" s="194"/>
      <c r="L134" s="199"/>
      <c r="M134" s="200"/>
      <c r="N134" s="201"/>
      <c r="O134" s="201"/>
      <c r="P134" s="201"/>
      <c r="Q134" s="201"/>
      <c r="R134" s="201"/>
      <c r="S134" s="201"/>
      <c r="T134" s="202"/>
      <c r="AT134" s="203" t="s">
        <v>119</v>
      </c>
      <c r="AU134" s="203" t="s">
        <v>77</v>
      </c>
      <c r="AV134" s="12" t="s">
        <v>77</v>
      </c>
      <c r="AW134" s="12" t="s">
        <v>31</v>
      </c>
      <c r="AX134" s="12" t="s">
        <v>75</v>
      </c>
      <c r="AY134" s="203" t="s">
        <v>108</v>
      </c>
    </row>
    <row r="135" spans="2:65" s="1" customFormat="1" ht="16.5" customHeight="1">
      <c r="B135" s="33"/>
      <c r="C135" s="168" t="s">
        <v>151</v>
      </c>
      <c r="D135" s="168" t="s">
        <v>110</v>
      </c>
      <c r="E135" s="169" t="s">
        <v>180</v>
      </c>
      <c r="F135" s="170" t="s">
        <v>181</v>
      </c>
      <c r="G135" s="171" t="s">
        <v>156</v>
      </c>
      <c r="H135" s="172">
        <v>16</v>
      </c>
      <c r="I135" s="173"/>
      <c r="J135" s="174">
        <f>ROUND(I135*H135,2)</f>
        <v>0</v>
      </c>
      <c r="K135" s="170" t="s">
        <v>114</v>
      </c>
      <c r="L135" s="37"/>
      <c r="M135" s="175" t="s">
        <v>19</v>
      </c>
      <c r="N135" s="176" t="s">
        <v>41</v>
      </c>
      <c r="O135" s="59"/>
      <c r="P135" s="177">
        <f>O135*H135</f>
        <v>0</v>
      </c>
      <c r="Q135" s="177">
        <v>0</v>
      </c>
      <c r="R135" s="177">
        <f>Q135*H135</f>
        <v>0</v>
      </c>
      <c r="S135" s="177">
        <v>0</v>
      </c>
      <c r="T135" s="178">
        <f>S135*H135</f>
        <v>0</v>
      </c>
      <c r="AR135" s="16" t="s">
        <v>115</v>
      </c>
      <c r="AT135" s="16" t="s">
        <v>110</v>
      </c>
      <c r="AU135" s="16" t="s">
        <v>77</v>
      </c>
      <c r="AY135" s="16" t="s">
        <v>108</v>
      </c>
      <c r="BE135" s="179">
        <f>IF(N135="základní",J135,0)</f>
        <v>0</v>
      </c>
      <c r="BF135" s="179">
        <f>IF(N135="snížená",J135,0)</f>
        <v>0</v>
      </c>
      <c r="BG135" s="179">
        <f>IF(N135="zákl. přenesená",J135,0)</f>
        <v>0</v>
      </c>
      <c r="BH135" s="179">
        <f>IF(N135="sníž. přenesená",J135,0)</f>
        <v>0</v>
      </c>
      <c r="BI135" s="179">
        <f>IF(N135="nulová",J135,0)</f>
        <v>0</v>
      </c>
      <c r="BJ135" s="16" t="s">
        <v>75</v>
      </c>
      <c r="BK135" s="179">
        <f>ROUND(I135*H135,2)</f>
        <v>0</v>
      </c>
      <c r="BL135" s="16" t="s">
        <v>115</v>
      </c>
      <c r="BM135" s="16" t="s">
        <v>182</v>
      </c>
    </row>
    <row r="136" spans="2:47" s="1" customFormat="1" ht="48.75">
      <c r="B136" s="33"/>
      <c r="C136" s="34"/>
      <c r="D136" s="180" t="s">
        <v>117</v>
      </c>
      <c r="E136" s="34"/>
      <c r="F136" s="181" t="s">
        <v>183</v>
      </c>
      <c r="G136" s="34"/>
      <c r="H136" s="34"/>
      <c r="I136" s="97"/>
      <c r="J136" s="34"/>
      <c r="K136" s="34"/>
      <c r="L136" s="37"/>
      <c r="M136" s="182"/>
      <c r="N136" s="59"/>
      <c r="O136" s="59"/>
      <c r="P136" s="59"/>
      <c r="Q136" s="59"/>
      <c r="R136" s="59"/>
      <c r="S136" s="59"/>
      <c r="T136" s="60"/>
      <c r="AT136" s="16" t="s">
        <v>117</v>
      </c>
      <c r="AU136" s="16" t="s">
        <v>77</v>
      </c>
    </row>
    <row r="137" spans="2:51" s="11" customFormat="1" ht="12">
      <c r="B137" s="183"/>
      <c r="C137" s="184"/>
      <c r="D137" s="180" t="s">
        <v>119</v>
      </c>
      <c r="E137" s="185" t="s">
        <v>19</v>
      </c>
      <c r="F137" s="186" t="s">
        <v>159</v>
      </c>
      <c r="G137" s="184"/>
      <c r="H137" s="185" t="s">
        <v>19</v>
      </c>
      <c r="I137" s="187"/>
      <c r="J137" s="184"/>
      <c r="K137" s="184"/>
      <c r="L137" s="188"/>
      <c r="M137" s="189"/>
      <c r="N137" s="190"/>
      <c r="O137" s="190"/>
      <c r="P137" s="190"/>
      <c r="Q137" s="190"/>
      <c r="R137" s="190"/>
      <c r="S137" s="190"/>
      <c r="T137" s="191"/>
      <c r="AT137" s="192" t="s">
        <v>119</v>
      </c>
      <c r="AU137" s="192" t="s">
        <v>77</v>
      </c>
      <c r="AV137" s="11" t="s">
        <v>75</v>
      </c>
      <c r="AW137" s="11" t="s">
        <v>31</v>
      </c>
      <c r="AX137" s="11" t="s">
        <v>70</v>
      </c>
      <c r="AY137" s="192" t="s">
        <v>108</v>
      </c>
    </row>
    <row r="138" spans="2:51" s="11" customFormat="1" ht="12">
      <c r="B138" s="183"/>
      <c r="C138" s="184"/>
      <c r="D138" s="180" t="s">
        <v>119</v>
      </c>
      <c r="E138" s="185" t="s">
        <v>19</v>
      </c>
      <c r="F138" s="186" t="s">
        <v>160</v>
      </c>
      <c r="G138" s="184"/>
      <c r="H138" s="185" t="s">
        <v>19</v>
      </c>
      <c r="I138" s="187"/>
      <c r="J138" s="184"/>
      <c r="K138" s="184"/>
      <c r="L138" s="188"/>
      <c r="M138" s="189"/>
      <c r="N138" s="190"/>
      <c r="O138" s="190"/>
      <c r="P138" s="190"/>
      <c r="Q138" s="190"/>
      <c r="R138" s="190"/>
      <c r="S138" s="190"/>
      <c r="T138" s="191"/>
      <c r="AT138" s="192" t="s">
        <v>119</v>
      </c>
      <c r="AU138" s="192" t="s">
        <v>77</v>
      </c>
      <c r="AV138" s="11" t="s">
        <v>75</v>
      </c>
      <c r="AW138" s="11" t="s">
        <v>31</v>
      </c>
      <c r="AX138" s="11" t="s">
        <v>70</v>
      </c>
      <c r="AY138" s="192" t="s">
        <v>108</v>
      </c>
    </row>
    <row r="139" spans="2:51" s="12" customFormat="1" ht="12">
      <c r="B139" s="193"/>
      <c r="C139" s="194"/>
      <c r="D139" s="180" t="s">
        <v>119</v>
      </c>
      <c r="E139" s="195" t="s">
        <v>19</v>
      </c>
      <c r="F139" s="196" t="s">
        <v>184</v>
      </c>
      <c r="G139" s="194"/>
      <c r="H139" s="197">
        <v>6</v>
      </c>
      <c r="I139" s="198"/>
      <c r="J139" s="194"/>
      <c r="K139" s="194"/>
      <c r="L139" s="199"/>
      <c r="M139" s="200"/>
      <c r="N139" s="201"/>
      <c r="O139" s="201"/>
      <c r="P139" s="201"/>
      <c r="Q139" s="201"/>
      <c r="R139" s="201"/>
      <c r="S139" s="201"/>
      <c r="T139" s="202"/>
      <c r="AT139" s="203" t="s">
        <v>119</v>
      </c>
      <c r="AU139" s="203" t="s">
        <v>77</v>
      </c>
      <c r="AV139" s="12" t="s">
        <v>77</v>
      </c>
      <c r="AW139" s="12" t="s">
        <v>31</v>
      </c>
      <c r="AX139" s="12" t="s">
        <v>70</v>
      </c>
      <c r="AY139" s="203" t="s">
        <v>108</v>
      </c>
    </row>
    <row r="140" spans="2:51" s="11" customFormat="1" ht="12">
      <c r="B140" s="183"/>
      <c r="C140" s="184"/>
      <c r="D140" s="180" t="s">
        <v>119</v>
      </c>
      <c r="E140" s="185" t="s">
        <v>19</v>
      </c>
      <c r="F140" s="186" t="s">
        <v>167</v>
      </c>
      <c r="G140" s="184"/>
      <c r="H140" s="185" t="s">
        <v>19</v>
      </c>
      <c r="I140" s="187"/>
      <c r="J140" s="184"/>
      <c r="K140" s="184"/>
      <c r="L140" s="188"/>
      <c r="M140" s="189"/>
      <c r="N140" s="190"/>
      <c r="O140" s="190"/>
      <c r="P140" s="190"/>
      <c r="Q140" s="190"/>
      <c r="R140" s="190"/>
      <c r="S140" s="190"/>
      <c r="T140" s="191"/>
      <c r="AT140" s="192" t="s">
        <v>119</v>
      </c>
      <c r="AU140" s="192" t="s">
        <v>77</v>
      </c>
      <c r="AV140" s="11" t="s">
        <v>75</v>
      </c>
      <c r="AW140" s="11" t="s">
        <v>31</v>
      </c>
      <c r="AX140" s="11" t="s">
        <v>70</v>
      </c>
      <c r="AY140" s="192" t="s">
        <v>108</v>
      </c>
    </row>
    <row r="141" spans="2:51" s="12" customFormat="1" ht="12">
      <c r="B141" s="193"/>
      <c r="C141" s="194"/>
      <c r="D141" s="180" t="s">
        <v>119</v>
      </c>
      <c r="E141" s="195" t="s">
        <v>19</v>
      </c>
      <c r="F141" s="196" t="s">
        <v>184</v>
      </c>
      <c r="G141" s="194"/>
      <c r="H141" s="197">
        <v>6</v>
      </c>
      <c r="I141" s="198"/>
      <c r="J141" s="194"/>
      <c r="K141" s="194"/>
      <c r="L141" s="199"/>
      <c r="M141" s="200"/>
      <c r="N141" s="201"/>
      <c r="O141" s="201"/>
      <c r="P141" s="201"/>
      <c r="Q141" s="201"/>
      <c r="R141" s="201"/>
      <c r="S141" s="201"/>
      <c r="T141" s="202"/>
      <c r="AT141" s="203" t="s">
        <v>119</v>
      </c>
      <c r="AU141" s="203" t="s">
        <v>77</v>
      </c>
      <c r="AV141" s="12" t="s">
        <v>77</v>
      </c>
      <c r="AW141" s="12" t="s">
        <v>31</v>
      </c>
      <c r="AX141" s="12" t="s">
        <v>70</v>
      </c>
      <c r="AY141" s="203" t="s">
        <v>108</v>
      </c>
    </row>
    <row r="142" spans="2:51" s="11" customFormat="1" ht="12">
      <c r="B142" s="183"/>
      <c r="C142" s="184"/>
      <c r="D142" s="180" t="s">
        <v>119</v>
      </c>
      <c r="E142" s="185" t="s">
        <v>19</v>
      </c>
      <c r="F142" s="186" t="s">
        <v>170</v>
      </c>
      <c r="G142" s="184"/>
      <c r="H142" s="185" t="s">
        <v>19</v>
      </c>
      <c r="I142" s="187"/>
      <c r="J142" s="184"/>
      <c r="K142" s="184"/>
      <c r="L142" s="188"/>
      <c r="M142" s="189"/>
      <c r="N142" s="190"/>
      <c r="O142" s="190"/>
      <c r="P142" s="190"/>
      <c r="Q142" s="190"/>
      <c r="R142" s="190"/>
      <c r="S142" s="190"/>
      <c r="T142" s="191"/>
      <c r="AT142" s="192" t="s">
        <v>119</v>
      </c>
      <c r="AU142" s="192" t="s">
        <v>77</v>
      </c>
      <c r="AV142" s="11" t="s">
        <v>75</v>
      </c>
      <c r="AW142" s="11" t="s">
        <v>31</v>
      </c>
      <c r="AX142" s="11" t="s">
        <v>70</v>
      </c>
      <c r="AY142" s="192" t="s">
        <v>108</v>
      </c>
    </row>
    <row r="143" spans="2:51" s="12" customFormat="1" ht="12">
      <c r="B143" s="193"/>
      <c r="C143" s="194"/>
      <c r="D143" s="180" t="s">
        <v>119</v>
      </c>
      <c r="E143" s="195" t="s">
        <v>19</v>
      </c>
      <c r="F143" s="196" t="s">
        <v>185</v>
      </c>
      <c r="G143" s="194"/>
      <c r="H143" s="197">
        <v>4</v>
      </c>
      <c r="I143" s="198"/>
      <c r="J143" s="194"/>
      <c r="K143" s="194"/>
      <c r="L143" s="199"/>
      <c r="M143" s="200"/>
      <c r="N143" s="201"/>
      <c r="O143" s="201"/>
      <c r="P143" s="201"/>
      <c r="Q143" s="201"/>
      <c r="R143" s="201"/>
      <c r="S143" s="201"/>
      <c r="T143" s="202"/>
      <c r="AT143" s="203" t="s">
        <v>119</v>
      </c>
      <c r="AU143" s="203" t="s">
        <v>77</v>
      </c>
      <c r="AV143" s="12" t="s">
        <v>77</v>
      </c>
      <c r="AW143" s="12" t="s">
        <v>31</v>
      </c>
      <c r="AX143" s="12" t="s">
        <v>70</v>
      </c>
      <c r="AY143" s="203" t="s">
        <v>108</v>
      </c>
    </row>
    <row r="144" spans="2:51" s="13" customFormat="1" ht="12">
      <c r="B144" s="204"/>
      <c r="C144" s="205"/>
      <c r="D144" s="180" t="s">
        <v>119</v>
      </c>
      <c r="E144" s="206" t="s">
        <v>19</v>
      </c>
      <c r="F144" s="207" t="s">
        <v>173</v>
      </c>
      <c r="G144" s="205"/>
      <c r="H144" s="208">
        <v>16</v>
      </c>
      <c r="I144" s="209"/>
      <c r="J144" s="205"/>
      <c r="K144" s="205"/>
      <c r="L144" s="210"/>
      <c r="M144" s="211"/>
      <c r="N144" s="212"/>
      <c r="O144" s="212"/>
      <c r="P144" s="212"/>
      <c r="Q144" s="212"/>
      <c r="R144" s="212"/>
      <c r="S144" s="212"/>
      <c r="T144" s="213"/>
      <c r="AT144" s="214" t="s">
        <v>119</v>
      </c>
      <c r="AU144" s="214" t="s">
        <v>77</v>
      </c>
      <c r="AV144" s="13" t="s">
        <v>115</v>
      </c>
      <c r="AW144" s="13" t="s">
        <v>31</v>
      </c>
      <c r="AX144" s="13" t="s">
        <v>75</v>
      </c>
      <c r="AY144" s="214" t="s">
        <v>108</v>
      </c>
    </row>
    <row r="145" spans="2:65" s="1" customFormat="1" ht="22.5" customHeight="1">
      <c r="B145" s="33"/>
      <c r="C145" s="168" t="s">
        <v>186</v>
      </c>
      <c r="D145" s="168" t="s">
        <v>110</v>
      </c>
      <c r="E145" s="169" t="s">
        <v>187</v>
      </c>
      <c r="F145" s="170" t="s">
        <v>188</v>
      </c>
      <c r="G145" s="171" t="s">
        <v>156</v>
      </c>
      <c r="H145" s="172">
        <v>960</v>
      </c>
      <c r="I145" s="173"/>
      <c r="J145" s="174">
        <f>ROUND(I145*H145,2)</f>
        <v>0</v>
      </c>
      <c r="K145" s="170" t="s">
        <v>114</v>
      </c>
      <c r="L145" s="37"/>
      <c r="M145" s="175" t="s">
        <v>19</v>
      </c>
      <c r="N145" s="176" t="s">
        <v>41</v>
      </c>
      <c r="O145" s="59"/>
      <c r="P145" s="177">
        <f>O145*H145</f>
        <v>0</v>
      </c>
      <c r="Q145" s="177">
        <v>0</v>
      </c>
      <c r="R145" s="177">
        <f>Q145*H145</f>
        <v>0</v>
      </c>
      <c r="S145" s="177">
        <v>0</v>
      </c>
      <c r="T145" s="178">
        <f>S145*H145</f>
        <v>0</v>
      </c>
      <c r="AR145" s="16" t="s">
        <v>115</v>
      </c>
      <c r="AT145" s="16" t="s">
        <v>110</v>
      </c>
      <c r="AU145" s="16" t="s">
        <v>77</v>
      </c>
      <c r="AY145" s="16" t="s">
        <v>108</v>
      </c>
      <c r="BE145" s="179">
        <f>IF(N145="základní",J145,0)</f>
        <v>0</v>
      </c>
      <c r="BF145" s="179">
        <f>IF(N145="snížená",J145,0)</f>
        <v>0</v>
      </c>
      <c r="BG145" s="179">
        <f>IF(N145="zákl. přenesená",J145,0)</f>
        <v>0</v>
      </c>
      <c r="BH145" s="179">
        <f>IF(N145="sníž. přenesená",J145,0)</f>
        <v>0</v>
      </c>
      <c r="BI145" s="179">
        <f>IF(N145="nulová",J145,0)</f>
        <v>0</v>
      </c>
      <c r="BJ145" s="16" t="s">
        <v>75</v>
      </c>
      <c r="BK145" s="179">
        <f>ROUND(I145*H145,2)</f>
        <v>0</v>
      </c>
      <c r="BL145" s="16" t="s">
        <v>115</v>
      </c>
      <c r="BM145" s="16" t="s">
        <v>189</v>
      </c>
    </row>
    <row r="146" spans="2:47" s="1" customFormat="1" ht="48.75">
      <c r="B146" s="33"/>
      <c r="C146" s="34"/>
      <c r="D146" s="180" t="s">
        <v>117</v>
      </c>
      <c r="E146" s="34"/>
      <c r="F146" s="181" t="s">
        <v>183</v>
      </c>
      <c r="G146" s="34"/>
      <c r="H146" s="34"/>
      <c r="I146" s="97"/>
      <c r="J146" s="34"/>
      <c r="K146" s="34"/>
      <c r="L146" s="37"/>
      <c r="M146" s="182"/>
      <c r="N146" s="59"/>
      <c r="O146" s="59"/>
      <c r="P146" s="59"/>
      <c r="Q146" s="59"/>
      <c r="R146" s="59"/>
      <c r="S146" s="59"/>
      <c r="T146" s="60"/>
      <c r="AT146" s="16" t="s">
        <v>117</v>
      </c>
      <c r="AU146" s="16" t="s">
        <v>77</v>
      </c>
    </row>
    <row r="147" spans="2:51" s="11" customFormat="1" ht="12">
      <c r="B147" s="183"/>
      <c r="C147" s="184"/>
      <c r="D147" s="180" t="s">
        <v>119</v>
      </c>
      <c r="E147" s="185" t="s">
        <v>19</v>
      </c>
      <c r="F147" s="186" t="s">
        <v>178</v>
      </c>
      <c r="G147" s="184"/>
      <c r="H147" s="185" t="s">
        <v>19</v>
      </c>
      <c r="I147" s="187"/>
      <c r="J147" s="184"/>
      <c r="K147" s="184"/>
      <c r="L147" s="188"/>
      <c r="M147" s="189"/>
      <c r="N147" s="190"/>
      <c r="O147" s="190"/>
      <c r="P147" s="190"/>
      <c r="Q147" s="190"/>
      <c r="R147" s="190"/>
      <c r="S147" s="190"/>
      <c r="T147" s="191"/>
      <c r="AT147" s="192" t="s">
        <v>119</v>
      </c>
      <c r="AU147" s="192" t="s">
        <v>77</v>
      </c>
      <c r="AV147" s="11" t="s">
        <v>75</v>
      </c>
      <c r="AW147" s="11" t="s">
        <v>31</v>
      </c>
      <c r="AX147" s="11" t="s">
        <v>70</v>
      </c>
      <c r="AY147" s="192" t="s">
        <v>108</v>
      </c>
    </row>
    <row r="148" spans="2:51" s="12" customFormat="1" ht="12">
      <c r="B148" s="193"/>
      <c r="C148" s="194"/>
      <c r="D148" s="180" t="s">
        <v>119</v>
      </c>
      <c r="E148" s="195" t="s">
        <v>19</v>
      </c>
      <c r="F148" s="196" t="s">
        <v>190</v>
      </c>
      <c r="G148" s="194"/>
      <c r="H148" s="197">
        <v>960</v>
      </c>
      <c r="I148" s="198"/>
      <c r="J148" s="194"/>
      <c r="K148" s="194"/>
      <c r="L148" s="199"/>
      <c r="M148" s="200"/>
      <c r="N148" s="201"/>
      <c r="O148" s="201"/>
      <c r="P148" s="201"/>
      <c r="Q148" s="201"/>
      <c r="R148" s="201"/>
      <c r="S148" s="201"/>
      <c r="T148" s="202"/>
      <c r="AT148" s="203" t="s">
        <v>119</v>
      </c>
      <c r="AU148" s="203" t="s">
        <v>77</v>
      </c>
      <c r="AV148" s="12" t="s">
        <v>77</v>
      </c>
      <c r="AW148" s="12" t="s">
        <v>31</v>
      </c>
      <c r="AX148" s="12" t="s">
        <v>75</v>
      </c>
      <c r="AY148" s="203" t="s">
        <v>108</v>
      </c>
    </row>
    <row r="149" spans="2:65" s="1" customFormat="1" ht="16.5" customHeight="1">
      <c r="B149" s="33"/>
      <c r="C149" s="168" t="s">
        <v>191</v>
      </c>
      <c r="D149" s="168" t="s">
        <v>110</v>
      </c>
      <c r="E149" s="169" t="s">
        <v>192</v>
      </c>
      <c r="F149" s="170" t="s">
        <v>193</v>
      </c>
      <c r="G149" s="171" t="s">
        <v>156</v>
      </c>
      <c r="H149" s="172">
        <v>3</v>
      </c>
      <c r="I149" s="173"/>
      <c r="J149" s="174">
        <f>ROUND(I149*H149,2)</f>
        <v>0</v>
      </c>
      <c r="K149" s="170" t="s">
        <v>114</v>
      </c>
      <c r="L149" s="37"/>
      <c r="M149" s="175" t="s">
        <v>19</v>
      </c>
      <c r="N149" s="176" t="s">
        <v>41</v>
      </c>
      <c r="O149" s="59"/>
      <c r="P149" s="177">
        <f>O149*H149</f>
        <v>0</v>
      </c>
      <c r="Q149" s="177">
        <v>0</v>
      </c>
      <c r="R149" s="177">
        <f>Q149*H149</f>
        <v>0</v>
      </c>
      <c r="S149" s="177">
        <v>0</v>
      </c>
      <c r="T149" s="178">
        <f>S149*H149</f>
        <v>0</v>
      </c>
      <c r="AR149" s="16" t="s">
        <v>115</v>
      </c>
      <c r="AT149" s="16" t="s">
        <v>110</v>
      </c>
      <c r="AU149" s="16" t="s">
        <v>77</v>
      </c>
      <c r="AY149" s="16" t="s">
        <v>108</v>
      </c>
      <c r="BE149" s="179">
        <f>IF(N149="základní",J149,0)</f>
        <v>0</v>
      </c>
      <c r="BF149" s="179">
        <f>IF(N149="snížená",J149,0)</f>
        <v>0</v>
      </c>
      <c r="BG149" s="179">
        <f>IF(N149="zákl. přenesená",J149,0)</f>
        <v>0</v>
      </c>
      <c r="BH149" s="179">
        <f>IF(N149="sníž. přenesená",J149,0)</f>
        <v>0</v>
      </c>
      <c r="BI149" s="179">
        <f>IF(N149="nulová",J149,0)</f>
        <v>0</v>
      </c>
      <c r="BJ149" s="16" t="s">
        <v>75</v>
      </c>
      <c r="BK149" s="179">
        <f>ROUND(I149*H149,2)</f>
        <v>0</v>
      </c>
      <c r="BL149" s="16" t="s">
        <v>115</v>
      </c>
      <c r="BM149" s="16" t="s">
        <v>194</v>
      </c>
    </row>
    <row r="150" spans="2:47" s="1" customFormat="1" ht="29.25">
      <c r="B150" s="33"/>
      <c r="C150" s="34"/>
      <c r="D150" s="180" t="s">
        <v>117</v>
      </c>
      <c r="E150" s="34"/>
      <c r="F150" s="181" t="s">
        <v>195</v>
      </c>
      <c r="G150" s="34"/>
      <c r="H150" s="34"/>
      <c r="I150" s="97"/>
      <c r="J150" s="34"/>
      <c r="K150" s="34"/>
      <c r="L150" s="37"/>
      <c r="M150" s="182"/>
      <c r="N150" s="59"/>
      <c r="O150" s="59"/>
      <c r="P150" s="59"/>
      <c r="Q150" s="59"/>
      <c r="R150" s="59"/>
      <c r="S150" s="59"/>
      <c r="T150" s="60"/>
      <c r="AT150" s="16" t="s">
        <v>117</v>
      </c>
      <c r="AU150" s="16" t="s">
        <v>77</v>
      </c>
    </row>
    <row r="151" spans="2:51" s="11" customFormat="1" ht="12">
      <c r="B151" s="183"/>
      <c r="C151" s="184"/>
      <c r="D151" s="180" t="s">
        <v>119</v>
      </c>
      <c r="E151" s="185" t="s">
        <v>19</v>
      </c>
      <c r="F151" s="186" t="s">
        <v>159</v>
      </c>
      <c r="G151" s="184"/>
      <c r="H151" s="185" t="s">
        <v>19</v>
      </c>
      <c r="I151" s="187"/>
      <c r="J151" s="184"/>
      <c r="K151" s="184"/>
      <c r="L151" s="188"/>
      <c r="M151" s="189"/>
      <c r="N151" s="190"/>
      <c r="O151" s="190"/>
      <c r="P151" s="190"/>
      <c r="Q151" s="190"/>
      <c r="R151" s="190"/>
      <c r="S151" s="190"/>
      <c r="T151" s="191"/>
      <c r="AT151" s="192" t="s">
        <v>119</v>
      </c>
      <c r="AU151" s="192" t="s">
        <v>77</v>
      </c>
      <c r="AV151" s="11" t="s">
        <v>75</v>
      </c>
      <c r="AW151" s="11" t="s">
        <v>31</v>
      </c>
      <c r="AX151" s="11" t="s">
        <v>70</v>
      </c>
      <c r="AY151" s="192" t="s">
        <v>108</v>
      </c>
    </row>
    <row r="152" spans="2:51" s="12" customFormat="1" ht="12">
      <c r="B152" s="193"/>
      <c r="C152" s="194"/>
      <c r="D152" s="180" t="s">
        <v>119</v>
      </c>
      <c r="E152" s="195" t="s">
        <v>19</v>
      </c>
      <c r="F152" s="196" t="s">
        <v>196</v>
      </c>
      <c r="G152" s="194"/>
      <c r="H152" s="197">
        <v>3</v>
      </c>
      <c r="I152" s="198"/>
      <c r="J152" s="194"/>
      <c r="K152" s="194"/>
      <c r="L152" s="199"/>
      <c r="M152" s="200"/>
      <c r="N152" s="201"/>
      <c r="O152" s="201"/>
      <c r="P152" s="201"/>
      <c r="Q152" s="201"/>
      <c r="R152" s="201"/>
      <c r="S152" s="201"/>
      <c r="T152" s="202"/>
      <c r="AT152" s="203" t="s">
        <v>119</v>
      </c>
      <c r="AU152" s="203" t="s">
        <v>77</v>
      </c>
      <c r="AV152" s="12" t="s">
        <v>77</v>
      </c>
      <c r="AW152" s="12" t="s">
        <v>31</v>
      </c>
      <c r="AX152" s="12" t="s">
        <v>75</v>
      </c>
      <c r="AY152" s="203" t="s">
        <v>108</v>
      </c>
    </row>
    <row r="153" spans="2:65" s="1" customFormat="1" ht="22.5" customHeight="1">
      <c r="B153" s="33"/>
      <c r="C153" s="168" t="s">
        <v>197</v>
      </c>
      <c r="D153" s="168" t="s">
        <v>110</v>
      </c>
      <c r="E153" s="169" t="s">
        <v>198</v>
      </c>
      <c r="F153" s="170" t="s">
        <v>199</v>
      </c>
      <c r="G153" s="171" t="s">
        <v>156</v>
      </c>
      <c r="H153" s="172">
        <v>180</v>
      </c>
      <c r="I153" s="173"/>
      <c r="J153" s="174">
        <f>ROUND(I153*H153,2)</f>
        <v>0</v>
      </c>
      <c r="K153" s="170" t="s">
        <v>114</v>
      </c>
      <c r="L153" s="37"/>
      <c r="M153" s="175" t="s">
        <v>19</v>
      </c>
      <c r="N153" s="176" t="s">
        <v>41</v>
      </c>
      <c r="O153" s="59"/>
      <c r="P153" s="177">
        <f>O153*H153</f>
        <v>0</v>
      </c>
      <c r="Q153" s="177">
        <v>0</v>
      </c>
      <c r="R153" s="177">
        <f>Q153*H153</f>
        <v>0</v>
      </c>
      <c r="S153" s="177">
        <v>0</v>
      </c>
      <c r="T153" s="178">
        <f>S153*H153</f>
        <v>0</v>
      </c>
      <c r="AR153" s="16" t="s">
        <v>115</v>
      </c>
      <c r="AT153" s="16" t="s">
        <v>110</v>
      </c>
      <c r="AU153" s="16" t="s">
        <v>77</v>
      </c>
      <c r="AY153" s="16" t="s">
        <v>108</v>
      </c>
      <c r="BE153" s="179">
        <f>IF(N153="základní",J153,0)</f>
        <v>0</v>
      </c>
      <c r="BF153" s="179">
        <f>IF(N153="snížená",J153,0)</f>
        <v>0</v>
      </c>
      <c r="BG153" s="179">
        <f>IF(N153="zákl. přenesená",J153,0)</f>
        <v>0</v>
      </c>
      <c r="BH153" s="179">
        <f>IF(N153="sníž. přenesená",J153,0)</f>
        <v>0</v>
      </c>
      <c r="BI153" s="179">
        <f>IF(N153="nulová",J153,0)</f>
        <v>0</v>
      </c>
      <c r="BJ153" s="16" t="s">
        <v>75</v>
      </c>
      <c r="BK153" s="179">
        <f>ROUND(I153*H153,2)</f>
        <v>0</v>
      </c>
      <c r="BL153" s="16" t="s">
        <v>115</v>
      </c>
      <c r="BM153" s="16" t="s">
        <v>200</v>
      </c>
    </row>
    <row r="154" spans="2:47" s="1" customFormat="1" ht="29.25">
      <c r="B154" s="33"/>
      <c r="C154" s="34"/>
      <c r="D154" s="180" t="s">
        <v>117</v>
      </c>
      <c r="E154" s="34"/>
      <c r="F154" s="181" t="s">
        <v>195</v>
      </c>
      <c r="G154" s="34"/>
      <c r="H154" s="34"/>
      <c r="I154" s="97"/>
      <c r="J154" s="34"/>
      <c r="K154" s="34"/>
      <c r="L154" s="37"/>
      <c r="M154" s="182"/>
      <c r="N154" s="59"/>
      <c r="O154" s="59"/>
      <c r="P154" s="59"/>
      <c r="Q154" s="59"/>
      <c r="R154" s="59"/>
      <c r="S154" s="59"/>
      <c r="T154" s="60"/>
      <c r="AT154" s="16" t="s">
        <v>117</v>
      </c>
      <c r="AU154" s="16" t="s">
        <v>77</v>
      </c>
    </row>
    <row r="155" spans="2:51" s="11" customFormat="1" ht="12">
      <c r="B155" s="183"/>
      <c r="C155" s="184"/>
      <c r="D155" s="180" t="s">
        <v>119</v>
      </c>
      <c r="E155" s="185" t="s">
        <v>19</v>
      </c>
      <c r="F155" s="186" t="s">
        <v>178</v>
      </c>
      <c r="G155" s="184"/>
      <c r="H155" s="185" t="s">
        <v>19</v>
      </c>
      <c r="I155" s="187"/>
      <c r="J155" s="184"/>
      <c r="K155" s="184"/>
      <c r="L155" s="188"/>
      <c r="M155" s="189"/>
      <c r="N155" s="190"/>
      <c r="O155" s="190"/>
      <c r="P155" s="190"/>
      <c r="Q155" s="190"/>
      <c r="R155" s="190"/>
      <c r="S155" s="190"/>
      <c r="T155" s="191"/>
      <c r="AT155" s="192" t="s">
        <v>119</v>
      </c>
      <c r="AU155" s="192" t="s">
        <v>77</v>
      </c>
      <c r="AV155" s="11" t="s">
        <v>75</v>
      </c>
      <c r="AW155" s="11" t="s">
        <v>31</v>
      </c>
      <c r="AX155" s="11" t="s">
        <v>70</v>
      </c>
      <c r="AY155" s="192" t="s">
        <v>108</v>
      </c>
    </row>
    <row r="156" spans="2:51" s="12" customFormat="1" ht="12">
      <c r="B156" s="193"/>
      <c r="C156" s="194"/>
      <c r="D156" s="180" t="s">
        <v>119</v>
      </c>
      <c r="E156" s="195" t="s">
        <v>19</v>
      </c>
      <c r="F156" s="196" t="s">
        <v>201</v>
      </c>
      <c r="G156" s="194"/>
      <c r="H156" s="197">
        <v>180</v>
      </c>
      <c r="I156" s="198"/>
      <c r="J156" s="194"/>
      <c r="K156" s="194"/>
      <c r="L156" s="199"/>
      <c r="M156" s="200"/>
      <c r="N156" s="201"/>
      <c r="O156" s="201"/>
      <c r="P156" s="201"/>
      <c r="Q156" s="201"/>
      <c r="R156" s="201"/>
      <c r="S156" s="201"/>
      <c r="T156" s="202"/>
      <c r="AT156" s="203" t="s">
        <v>119</v>
      </c>
      <c r="AU156" s="203" t="s">
        <v>77</v>
      </c>
      <c r="AV156" s="12" t="s">
        <v>77</v>
      </c>
      <c r="AW156" s="12" t="s">
        <v>31</v>
      </c>
      <c r="AX156" s="12" t="s">
        <v>75</v>
      </c>
      <c r="AY156" s="203" t="s">
        <v>108</v>
      </c>
    </row>
    <row r="157" spans="2:65" s="1" customFormat="1" ht="16.5" customHeight="1">
      <c r="B157" s="33"/>
      <c r="C157" s="168" t="s">
        <v>202</v>
      </c>
      <c r="D157" s="168" t="s">
        <v>110</v>
      </c>
      <c r="E157" s="169" t="s">
        <v>203</v>
      </c>
      <c r="F157" s="170" t="s">
        <v>204</v>
      </c>
      <c r="G157" s="171" t="s">
        <v>205</v>
      </c>
      <c r="H157" s="172">
        <v>45</v>
      </c>
      <c r="I157" s="173"/>
      <c r="J157" s="174">
        <f>ROUND(I157*H157,2)</f>
        <v>0</v>
      </c>
      <c r="K157" s="170" t="s">
        <v>114</v>
      </c>
      <c r="L157" s="37"/>
      <c r="M157" s="175" t="s">
        <v>19</v>
      </c>
      <c r="N157" s="176" t="s">
        <v>41</v>
      </c>
      <c r="O157" s="59"/>
      <c r="P157" s="177">
        <f>O157*H157</f>
        <v>0</v>
      </c>
      <c r="Q157" s="177">
        <v>0</v>
      </c>
      <c r="R157" s="177">
        <f>Q157*H157</f>
        <v>0</v>
      </c>
      <c r="S157" s="177">
        <v>0</v>
      </c>
      <c r="T157" s="178">
        <f>S157*H157</f>
        <v>0</v>
      </c>
      <c r="AR157" s="16" t="s">
        <v>115</v>
      </c>
      <c r="AT157" s="16" t="s">
        <v>110</v>
      </c>
      <c r="AU157" s="16" t="s">
        <v>77</v>
      </c>
      <c r="AY157" s="16" t="s">
        <v>108</v>
      </c>
      <c r="BE157" s="179">
        <f>IF(N157="základní",J157,0)</f>
        <v>0</v>
      </c>
      <c r="BF157" s="179">
        <f>IF(N157="snížená",J157,0)</f>
        <v>0</v>
      </c>
      <c r="BG157" s="179">
        <f>IF(N157="zákl. přenesená",J157,0)</f>
        <v>0</v>
      </c>
      <c r="BH157" s="179">
        <f>IF(N157="sníž. přenesená",J157,0)</f>
        <v>0</v>
      </c>
      <c r="BI157" s="179">
        <f>IF(N157="nulová",J157,0)</f>
        <v>0</v>
      </c>
      <c r="BJ157" s="16" t="s">
        <v>75</v>
      </c>
      <c r="BK157" s="179">
        <f>ROUND(I157*H157,2)</f>
        <v>0</v>
      </c>
      <c r="BL157" s="16" t="s">
        <v>115</v>
      </c>
      <c r="BM157" s="16" t="s">
        <v>206</v>
      </c>
    </row>
    <row r="158" spans="2:47" s="1" customFormat="1" ht="29.25">
      <c r="B158" s="33"/>
      <c r="C158" s="34"/>
      <c r="D158" s="180" t="s">
        <v>117</v>
      </c>
      <c r="E158" s="34"/>
      <c r="F158" s="181" t="s">
        <v>207</v>
      </c>
      <c r="G158" s="34"/>
      <c r="H158" s="34"/>
      <c r="I158" s="97"/>
      <c r="J158" s="34"/>
      <c r="K158" s="34"/>
      <c r="L158" s="37"/>
      <c r="M158" s="182"/>
      <c r="N158" s="59"/>
      <c r="O158" s="59"/>
      <c r="P158" s="59"/>
      <c r="Q158" s="59"/>
      <c r="R158" s="59"/>
      <c r="S158" s="59"/>
      <c r="T158" s="60"/>
      <c r="AT158" s="16" t="s">
        <v>117</v>
      </c>
      <c r="AU158" s="16" t="s">
        <v>77</v>
      </c>
    </row>
    <row r="159" spans="2:51" s="11" customFormat="1" ht="12">
      <c r="B159" s="183"/>
      <c r="C159" s="184"/>
      <c r="D159" s="180" t="s">
        <v>119</v>
      </c>
      <c r="E159" s="185" t="s">
        <v>19</v>
      </c>
      <c r="F159" s="186" t="s">
        <v>208</v>
      </c>
      <c r="G159" s="184"/>
      <c r="H159" s="185" t="s">
        <v>19</v>
      </c>
      <c r="I159" s="187"/>
      <c r="J159" s="184"/>
      <c r="K159" s="184"/>
      <c r="L159" s="188"/>
      <c r="M159" s="189"/>
      <c r="N159" s="190"/>
      <c r="O159" s="190"/>
      <c r="P159" s="190"/>
      <c r="Q159" s="190"/>
      <c r="R159" s="190"/>
      <c r="S159" s="190"/>
      <c r="T159" s="191"/>
      <c r="AT159" s="192" t="s">
        <v>119</v>
      </c>
      <c r="AU159" s="192" t="s">
        <v>77</v>
      </c>
      <c r="AV159" s="11" t="s">
        <v>75</v>
      </c>
      <c r="AW159" s="11" t="s">
        <v>31</v>
      </c>
      <c r="AX159" s="11" t="s">
        <v>70</v>
      </c>
      <c r="AY159" s="192" t="s">
        <v>108</v>
      </c>
    </row>
    <row r="160" spans="2:51" s="12" customFormat="1" ht="12">
      <c r="B160" s="193"/>
      <c r="C160" s="194"/>
      <c r="D160" s="180" t="s">
        <v>119</v>
      </c>
      <c r="E160" s="195" t="s">
        <v>19</v>
      </c>
      <c r="F160" s="196" t="s">
        <v>209</v>
      </c>
      <c r="G160" s="194"/>
      <c r="H160" s="197">
        <v>45</v>
      </c>
      <c r="I160" s="198"/>
      <c r="J160" s="194"/>
      <c r="K160" s="194"/>
      <c r="L160" s="199"/>
      <c r="M160" s="200"/>
      <c r="N160" s="201"/>
      <c r="O160" s="201"/>
      <c r="P160" s="201"/>
      <c r="Q160" s="201"/>
      <c r="R160" s="201"/>
      <c r="S160" s="201"/>
      <c r="T160" s="202"/>
      <c r="AT160" s="203" t="s">
        <v>119</v>
      </c>
      <c r="AU160" s="203" t="s">
        <v>77</v>
      </c>
      <c r="AV160" s="12" t="s">
        <v>77</v>
      </c>
      <c r="AW160" s="12" t="s">
        <v>31</v>
      </c>
      <c r="AX160" s="12" t="s">
        <v>75</v>
      </c>
      <c r="AY160" s="203" t="s">
        <v>108</v>
      </c>
    </row>
    <row r="161" spans="2:65" s="1" customFormat="1" ht="22.5" customHeight="1">
      <c r="B161" s="33"/>
      <c r="C161" s="168" t="s">
        <v>210</v>
      </c>
      <c r="D161" s="168" t="s">
        <v>110</v>
      </c>
      <c r="E161" s="169" t="s">
        <v>211</v>
      </c>
      <c r="F161" s="170" t="s">
        <v>212</v>
      </c>
      <c r="G161" s="171" t="s">
        <v>205</v>
      </c>
      <c r="H161" s="172">
        <v>45</v>
      </c>
      <c r="I161" s="173"/>
      <c r="J161" s="174">
        <f>ROUND(I161*H161,2)</f>
        <v>0</v>
      </c>
      <c r="K161" s="170" t="s">
        <v>114</v>
      </c>
      <c r="L161" s="37"/>
      <c r="M161" s="175" t="s">
        <v>19</v>
      </c>
      <c r="N161" s="176" t="s">
        <v>41</v>
      </c>
      <c r="O161" s="59"/>
      <c r="P161" s="177">
        <f>O161*H161</f>
        <v>0</v>
      </c>
      <c r="Q161" s="177">
        <v>0.00028</v>
      </c>
      <c r="R161" s="177">
        <f>Q161*H161</f>
        <v>0.012599999999999998</v>
      </c>
      <c r="S161" s="177">
        <v>0</v>
      </c>
      <c r="T161" s="178">
        <f>S161*H161</f>
        <v>0</v>
      </c>
      <c r="AR161" s="16" t="s">
        <v>115</v>
      </c>
      <c r="AT161" s="16" t="s">
        <v>110</v>
      </c>
      <c r="AU161" s="16" t="s">
        <v>77</v>
      </c>
      <c r="AY161" s="16" t="s">
        <v>108</v>
      </c>
      <c r="BE161" s="179">
        <f>IF(N161="základní",J161,0)</f>
        <v>0</v>
      </c>
      <c r="BF161" s="179">
        <f>IF(N161="snížená",J161,0)</f>
        <v>0</v>
      </c>
      <c r="BG161" s="179">
        <f>IF(N161="zákl. přenesená",J161,0)</f>
        <v>0</v>
      </c>
      <c r="BH161" s="179">
        <f>IF(N161="sníž. přenesená",J161,0)</f>
        <v>0</v>
      </c>
      <c r="BI161" s="179">
        <f>IF(N161="nulová",J161,0)</f>
        <v>0</v>
      </c>
      <c r="BJ161" s="16" t="s">
        <v>75</v>
      </c>
      <c r="BK161" s="179">
        <f>ROUND(I161*H161,2)</f>
        <v>0</v>
      </c>
      <c r="BL161" s="16" t="s">
        <v>115</v>
      </c>
      <c r="BM161" s="16" t="s">
        <v>213</v>
      </c>
    </row>
    <row r="162" spans="2:47" s="1" customFormat="1" ht="39">
      <c r="B162" s="33"/>
      <c r="C162" s="34"/>
      <c r="D162" s="180" t="s">
        <v>117</v>
      </c>
      <c r="E162" s="34"/>
      <c r="F162" s="181" t="s">
        <v>214</v>
      </c>
      <c r="G162" s="34"/>
      <c r="H162" s="34"/>
      <c r="I162" s="97"/>
      <c r="J162" s="34"/>
      <c r="K162" s="34"/>
      <c r="L162" s="37"/>
      <c r="M162" s="182"/>
      <c r="N162" s="59"/>
      <c r="O162" s="59"/>
      <c r="P162" s="59"/>
      <c r="Q162" s="59"/>
      <c r="R162" s="59"/>
      <c r="S162" s="59"/>
      <c r="T162" s="60"/>
      <c r="AT162" s="16" t="s">
        <v>117</v>
      </c>
      <c r="AU162" s="16" t="s">
        <v>77</v>
      </c>
    </row>
    <row r="163" spans="2:51" s="11" customFormat="1" ht="12">
      <c r="B163" s="183"/>
      <c r="C163" s="184"/>
      <c r="D163" s="180" t="s">
        <v>119</v>
      </c>
      <c r="E163" s="185" t="s">
        <v>19</v>
      </c>
      <c r="F163" s="186" t="s">
        <v>208</v>
      </c>
      <c r="G163" s="184"/>
      <c r="H163" s="185" t="s">
        <v>19</v>
      </c>
      <c r="I163" s="187"/>
      <c r="J163" s="184"/>
      <c r="K163" s="184"/>
      <c r="L163" s="188"/>
      <c r="M163" s="189"/>
      <c r="N163" s="190"/>
      <c r="O163" s="190"/>
      <c r="P163" s="190"/>
      <c r="Q163" s="190"/>
      <c r="R163" s="190"/>
      <c r="S163" s="190"/>
      <c r="T163" s="191"/>
      <c r="AT163" s="192" t="s">
        <v>119</v>
      </c>
      <c r="AU163" s="192" t="s">
        <v>77</v>
      </c>
      <c r="AV163" s="11" t="s">
        <v>75</v>
      </c>
      <c r="AW163" s="11" t="s">
        <v>31</v>
      </c>
      <c r="AX163" s="11" t="s">
        <v>70</v>
      </c>
      <c r="AY163" s="192" t="s">
        <v>108</v>
      </c>
    </row>
    <row r="164" spans="2:51" s="12" customFormat="1" ht="12">
      <c r="B164" s="193"/>
      <c r="C164" s="194"/>
      <c r="D164" s="180" t="s">
        <v>119</v>
      </c>
      <c r="E164" s="195" t="s">
        <v>19</v>
      </c>
      <c r="F164" s="196" t="s">
        <v>209</v>
      </c>
      <c r="G164" s="194"/>
      <c r="H164" s="197">
        <v>45</v>
      </c>
      <c r="I164" s="198"/>
      <c r="J164" s="194"/>
      <c r="K164" s="194"/>
      <c r="L164" s="199"/>
      <c r="M164" s="200"/>
      <c r="N164" s="201"/>
      <c r="O164" s="201"/>
      <c r="P164" s="201"/>
      <c r="Q164" s="201"/>
      <c r="R164" s="201"/>
      <c r="S164" s="201"/>
      <c r="T164" s="202"/>
      <c r="AT164" s="203" t="s">
        <v>119</v>
      </c>
      <c r="AU164" s="203" t="s">
        <v>77</v>
      </c>
      <c r="AV164" s="12" t="s">
        <v>77</v>
      </c>
      <c r="AW164" s="12" t="s">
        <v>31</v>
      </c>
      <c r="AX164" s="12" t="s">
        <v>75</v>
      </c>
      <c r="AY164" s="203" t="s">
        <v>108</v>
      </c>
    </row>
    <row r="165" spans="2:65" s="1" customFormat="1" ht="22.5" customHeight="1">
      <c r="B165" s="33"/>
      <c r="C165" s="168" t="s">
        <v>8</v>
      </c>
      <c r="D165" s="168" t="s">
        <v>110</v>
      </c>
      <c r="E165" s="169" t="s">
        <v>215</v>
      </c>
      <c r="F165" s="170" t="s">
        <v>216</v>
      </c>
      <c r="G165" s="171" t="s">
        <v>205</v>
      </c>
      <c r="H165" s="172">
        <v>45</v>
      </c>
      <c r="I165" s="173"/>
      <c r="J165" s="174">
        <f>ROUND(I165*H165,2)</f>
        <v>0</v>
      </c>
      <c r="K165" s="170" t="s">
        <v>114</v>
      </c>
      <c r="L165" s="37"/>
      <c r="M165" s="175" t="s">
        <v>19</v>
      </c>
      <c r="N165" s="176" t="s">
        <v>41</v>
      </c>
      <c r="O165" s="59"/>
      <c r="P165" s="177">
        <f>O165*H165</f>
        <v>0</v>
      </c>
      <c r="Q165" s="177">
        <v>0</v>
      </c>
      <c r="R165" s="177">
        <f>Q165*H165</f>
        <v>0</v>
      </c>
      <c r="S165" s="177">
        <v>0</v>
      </c>
      <c r="T165" s="178">
        <f>S165*H165</f>
        <v>0</v>
      </c>
      <c r="AR165" s="16" t="s">
        <v>115</v>
      </c>
      <c r="AT165" s="16" t="s">
        <v>110</v>
      </c>
      <c r="AU165" s="16" t="s">
        <v>77</v>
      </c>
      <c r="AY165" s="16" t="s">
        <v>108</v>
      </c>
      <c r="BE165" s="179">
        <f>IF(N165="základní",J165,0)</f>
        <v>0</v>
      </c>
      <c r="BF165" s="179">
        <f>IF(N165="snížená",J165,0)</f>
        <v>0</v>
      </c>
      <c r="BG165" s="179">
        <f>IF(N165="zákl. přenesená",J165,0)</f>
        <v>0</v>
      </c>
      <c r="BH165" s="179">
        <f>IF(N165="sníž. přenesená",J165,0)</f>
        <v>0</v>
      </c>
      <c r="BI165" s="179">
        <f>IF(N165="nulová",J165,0)</f>
        <v>0</v>
      </c>
      <c r="BJ165" s="16" t="s">
        <v>75</v>
      </c>
      <c r="BK165" s="179">
        <f>ROUND(I165*H165,2)</f>
        <v>0</v>
      </c>
      <c r="BL165" s="16" t="s">
        <v>115</v>
      </c>
      <c r="BM165" s="16" t="s">
        <v>217</v>
      </c>
    </row>
    <row r="166" spans="2:47" s="1" customFormat="1" ht="48.75">
      <c r="B166" s="33"/>
      <c r="C166" s="34"/>
      <c r="D166" s="180" t="s">
        <v>117</v>
      </c>
      <c r="E166" s="34"/>
      <c r="F166" s="181" t="s">
        <v>218</v>
      </c>
      <c r="G166" s="34"/>
      <c r="H166" s="34"/>
      <c r="I166" s="97"/>
      <c r="J166" s="34"/>
      <c r="K166" s="34"/>
      <c r="L166" s="37"/>
      <c r="M166" s="182"/>
      <c r="N166" s="59"/>
      <c r="O166" s="59"/>
      <c r="P166" s="59"/>
      <c r="Q166" s="59"/>
      <c r="R166" s="59"/>
      <c r="S166" s="59"/>
      <c r="T166" s="60"/>
      <c r="AT166" s="16" t="s">
        <v>117</v>
      </c>
      <c r="AU166" s="16" t="s">
        <v>77</v>
      </c>
    </row>
    <row r="167" spans="2:51" s="11" customFormat="1" ht="12">
      <c r="B167" s="183"/>
      <c r="C167" s="184"/>
      <c r="D167" s="180" t="s">
        <v>119</v>
      </c>
      <c r="E167" s="185" t="s">
        <v>19</v>
      </c>
      <c r="F167" s="186" t="s">
        <v>219</v>
      </c>
      <c r="G167" s="184"/>
      <c r="H167" s="185" t="s">
        <v>19</v>
      </c>
      <c r="I167" s="187"/>
      <c r="J167" s="184"/>
      <c r="K167" s="184"/>
      <c r="L167" s="188"/>
      <c r="M167" s="189"/>
      <c r="N167" s="190"/>
      <c r="O167" s="190"/>
      <c r="P167" s="190"/>
      <c r="Q167" s="190"/>
      <c r="R167" s="190"/>
      <c r="S167" s="190"/>
      <c r="T167" s="191"/>
      <c r="AT167" s="192" t="s">
        <v>119</v>
      </c>
      <c r="AU167" s="192" t="s">
        <v>77</v>
      </c>
      <c r="AV167" s="11" t="s">
        <v>75</v>
      </c>
      <c r="AW167" s="11" t="s">
        <v>31</v>
      </c>
      <c r="AX167" s="11" t="s">
        <v>70</v>
      </c>
      <c r="AY167" s="192" t="s">
        <v>108</v>
      </c>
    </row>
    <row r="168" spans="2:51" s="12" customFormat="1" ht="12">
      <c r="B168" s="193"/>
      <c r="C168" s="194"/>
      <c r="D168" s="180" t="s">
        <v>119</v>
      </c>
      <c r="E168" s="195" t="s">
        <v>19</v>
      </c>
      <c r="F168" s="196" t="s">
        <v>209</v>
      </c>
      <c r="G168" s="194"/>
      <c r="H168" s="197">
        <v>45</v>
      </c>
      <c r="I168" s="198"/>
      <c r="J168" s="194"/>
      <c r="K168" s="194"/>
      <c r="L168" s="199"/>
      <c r="M168" s="200"/>
      <c r="N168" s="201"/>
      <c r="O168" s="201"/>
      <c r="P168" s="201"/>
      <c r="Q168" s="201"/>
      <c r="R168" s="201"/>
      <c r="S168" s="201"/>
      <c r="T168" s="202"/>
      <c r="AT168" s="203" t="s">
        <v>119</v>
      </c>
      <c r="AU168" s="203" t="s">
        <v>77</v>
      </c>
      <c r="AV168" s="12" t="s">
        <v>77</v>
      </c>
      <c r="AW168" s="12" t="s">
        <v>31</v>
      </c>
      <c r="AX168" s="12" t="s">
        <v>75</v>
      </c>
      <c r="AY168" s="203" t="s">
        <v>108</v>
      </c>
    </row>
    <row r="169" spans="2:65" s="1" customFormat="1" ht="16.5" customHeight="1">
      <c r="B169" s="33"/>
      <c r="C169" s="168" t="s">
        <v>220</v>
      </c>
      <c r="D169" s="168" t="s">
        <v>110</v>
      </c>
      <c r="E169" s="169" t="s">
        <v>221</v>
      </c>
      <c r="F169" s="170" t="s">
        <v>222</v>
      </c>
      <c r="G169" s="171" t="s">
        <v>205</v>
      </c>
      <c r="H169" s="172">
        <v>45</v>
      </c>
      <c r="I169" s="173"/>
      <c r="J169" s="174">
        <f>ROUND(I169*H169,2)</f>
        <v>0</v>
      </c>
      <c r="K169" s="170" t="s">
        <v>114</v>
      </c>
      <c r="L169" s="37"/>
      <c r="M169" s="175" t="s">
        <v>19</v>
      </c>
      <c r="N169" s="176" t="s">
        <v>41</v>
      </c>
      <c r="O169" s="59"/>
      <c r="P169" s="177">
        <f>O169*H169</f>
        <v>0</v>
      </c>
      <c r="Q169" s="177">
        <v>0</v>
      </c>
      <c r="R169" s="177">
        <f>Q169*H169</f>
        <v>0</v>
      </c>
      <c r="S169" s="177">
        <v>0</v>
      </c>
      <c r="T169" s="178">
        <f>S169*H169</f>
        <v>0</v>
      </c>
      <c r="AR169" s="16" t="s">
        <v>115</v>
      </c>
      <c r="AT169" s="16" t="s">
        <v>110</v>
      </c>
      <c r="AU169" s="16" t="s">
        <v>77</v>
      </c>
      <c r="AY169" s="16" t="s">
        <v>108</v>
      </c>
      <c r="BE169" s="179">
        <f>IF(N169="základní",J169,0)</f>
        <v>0</v>
      </c>
      <c r="BF169" s="179">
        <f>IF(N169="snížená",J169,0)</f>
        <v>0</v>
      </c>
      <c r="BG169" s="179">
        <f>IF(N169="zákl. přenesená",J169,0)</f>
        <v>0</v>
      </c>
      <c r="BH169" s="179">
        <f>IF(N169="sníž. přenesená",J169,0)</f>
        <v>0</v>
      </c>
      <c r="BI169" s="179">
        <f>IF(N169="nulová",J169,0)</f>
        <v>0</v>
      </c>
      <c r="BJ169" s="16" t="s">
        <v>75</v>
      </c>
      <c r="BK169" s="179">
        <f>ROUND(I169*H169,2)</f>
        <v>0</v>
      </c>
      <c r="BL169" s="16" t="s">
        <v>115</v>
      </c>
      <c r="BM169" s="16" t="s">
        <v>223</v>
      </c>
    </row>
    <row r="170" spans="2:47" s="1" customFormat="1" ht="29.25">
      <c r="B170" s="33"/>
      <c r="C170" s="34"/>
      <c r="D170" s="180" t="s">
        <v>117</v>
      </c>
      <c r="E170" s="34"/>
      <c r="F170" s="181" t="s">
        <v>224</v>
      </c>
      <c r="G170" s="34"/>
      <c r="H170" s="34"/>
      <c r="I170" s="97"/>
      <c r="J170" s="34"/>
      <c r="K170" s="34"/>
      <c r="L170" s="37"/>
      <c r="M170" s="182"/>
      <c r="N170" s="59"/>
      <c r="O170" s="59"/>
      <c r="P170" s="59"/>
      <c r="Q170" s="59"/>
      <c r="R170" s="59"/>
      <c r="S170" s="59"/>
      <c r="T170" s="60"/>
      <c r="AT170" s="16" t="s">
        <v>117</v>
      </c>
      <c r="AU170" s="16" t="s">
        <v>77</v>
      </c>
    </row>
    <row r="171" spans="2:51" s="11" customFormat="1" ht="12">
      <c r="B171" s="183"/>
      <c r="C171" s="184"/>
      <c r="D171" s="180" t="s">
        <v>119</v>
      </c>
      <c r="E171" s="185" t="s">
        <v>19</v>
      </c>
      <c r="F171" s="186" t="s">
        <v>219</v>
      </c>
      <c r="G171" s="184"/>
      <c r="H171" s="185" t="s">
        <v>19</v>
      </c>
      <c r="I171" s="187"/>
      <c r="J171" s="184"/>
      <c r="K171" s="184"/>
      <c r="L171" s="188"/>
      <c r="M171" s="189"/>
      <c r="N171" s="190"/>
      <c r="O171" s="190"/>
      <c r="P171" s="190"/>
      <c r="Q171" s="190"/>
      <c r="R171" s="190"/>
      <c r="S171" s="190"/>
      <c r="T171" s="191"/>
      <c r="AT171" s="192" t="s">
        <v>119</v>
      </c>
      <c r="AU171" s="192" t="s">
        <v>77</v>
      </c>
      <c r="AV171" s="11" t="s">
        <v>75</v>
      </c>
      <c r="AW171" s="11" t="s">
        <v>31</v>
      </c>
      <c r="AX171" s="11" t="s">
        <v>70</v>
      </c>
      <c r="AY171" s="192" t="s">
        <v>108</v>
      </c>
    </row>
    <row r="172" spans="2:51" s="12" customFormat="1" ht="12">
      <c r="B172" s="193"/>
      <c r="C172" s="194"/>
      <c r="D172" s="180" t="s">
        <v>119</v>
      </c>
      <c r="E172" s="195" t="s">
        <v>19</v>
      </c>
      <c r="F172" s="196" t="s">
        <v>209</v>
      </c>
      <c r="G172" s="194"/>
      <c r="H172" s="197">
        <v>45</v>
      </c>
      <c r="I172" s="198"/>
      <c r="J172" s="194"/>
      <c r="K172" s="194"/>
      <c r="L172" s="199"/>
      <c r="M172" s="200"/>
      <c r="N172" s="201"/>
      <c r="O172" s="201"/>
      <c r="P172" s="201"/>
      <c r="Q172" s="201"/>
      <c r="R172" s="201"/>
      <c r="S172" s="201"/>
      <c r="T172" s="202"/>
      <c r="AT172" s="203" t="s">
        <v>119</v>
      </c>
      <c r="AU172" s="203" t="s">
        <v>77</v>
      </c>
      <c r="AV172" s="12" t="s">
        <v>77</v>
      </c>
      <c r="AW172" s="12" t="s">
        <v>31</v>
      </c>
      <c r="AX172" s="12" t="s">
        <v>75</v>
      </c>
      <c r="AY172" s="203" t="s">
        <v>108</v>
      </c>
    </row>
    <row r="173" spans="2:65" s="1" customFormat="1" ht="16.5" customHeight="1">
      <c r="B173" s="33"/>
      <c r="C173" s="168" t="s">
        <v>225</v>
      </c>
      <c r="D173" s="168" t="s">
        <v>110</v>
      </c>
      <c r="E173" s="169" t="s">
        <v>226</v>
      </c>
      <c r="F173" s="170" t="s">
        <v>227</v>
      </c>
      <c r="G173" s="171" t="s">
        <v>113</v>
      </c>
      <c r="H173" s="172">
        <v>10854</v>
      </c>
      <c r="I173" s="173"/>
      <c r="J173" s="174">
        <f>ROUND(I173*H173,2)</f>
        <v>0</v>
      </c>
      <c r="K173" s="170" t="s">
        <v>114</v>
      </c>
      <c r="L173" s="37"/>
      <c r="M173" s="175" t="s">
        <v>19</v>
      </c>
      <c r="N173" s="176" t="s">
        <v>41</v>
      </c>
      <c r="O173" s="59"/>
      <c r="P173" s="177">
        <f>O173*H173</f>
        <v>0</v>
      </c>
      <c r="Q173" s="177">
        <v>0</v>
      </c>
      <c r="R173" s="177">
        <f>Q173*H173</f>
        <v>0</v>
      </c>
      <c r="S173" s="177">
        <v>0.02</v>
      </c>
      <c r="T173" s="178">
        <f>S173*H173</f>
        <v>217.08</v>
      </c>
      <c r="AR173" s="16" t="s">
        <v>115</v>
      </c>
      <c r="AT173" s="16" t="s">
        <v>110</v>
      </c>
      <c r="AU173" s="16" t="s">
        <v>77</v>
      </c>
      <c r="AY173" s="16" t="s">
        <v>108</v>
      </c>
      <c r="BE173" s="179">
        <f>IF(N173="základní",J173,0)</f>
        <v>0</v>
      </c>
      <c r="BF173" s="179">
        <f>IF(N173="snížená",J173,0)</f>
        <v>0</v>
      </c>
      <c r="BG173" s="179">
        <f>IF(N173="zákl. přenesená",J173,0)</f>
        <v>0</v>
      </c>
      <c r="BH173" s="179">
        <f>IF(N173="sníž. přenesená",J173,0)</f>
        <v>0</v>
      </c>
      <c r="BI173" s="179">
        <f>IF(N173="nulová",J173,0)</f>
        <v>0</v>
      </c>
      <c r="BJ173" s="16" t="s">
        <v>75</v>
      </c>
      <c r="BK173" s="179">
        <f>ROUND(I173*H173,2)</f>
        <v>0</v>
      </c>
      <c r="BL173" s="16" t="s">
        <v>115</v>
      </c>
      <c r="BM173" s="16" t="s">
        <v>228</v>
      </c>
    </row>
    <row r="174" spans="2:47" s="1" customFormat="1" ht="78">
      <c r="B174" s="33"/>
      <c r="C174" s="34"/>
      <c r="D174" s="180" t="s">
        <v>117</v>
      </c>
      <c r="E174" s="34"/>
      <c r="F174" s="181" t="s">
        <v>229</v>
      </c>
      <c r="G174" s="34"/>
      <c r="H174" s="34"/>
      <c r="I174" s="97"/>
      <c r="J174" s="34"/>
      <c r="K174" s="34"/>
      <c r="L174" s="37"/>
      <c r="M174" s="182"/>
      <c r="N174" s="59"/>
      <c r="O174" s="59"/>
      <c r="P174" s="59"/>
      <c r="Q174" s="59"/>
      <c r="R174" s="59"/>
      <c r="S174" s="59"/>
      <c r="T174" s="60"/>
      <c r="AT174" s="16" t="s">
        <v>117</v>
      </c>
      <c r="AU174" s="16" t="s">
        <v>77</v>
      </c>
    </row>
    <row r="175" spans="2:51" s="12" customFormat="1" ht="12">
      <c r="B175" s="193"/>
      <c r="C175" s="194"/>
      <c r="D175" s="180" t="s">
        <v>119</v>
      </c>
      <c r="E175" s="195" t="s">
        <v>19</v>
      </c>
      <c r="F175" s="196" t="s">
        <v>230</v>
      </c>
      <c r="G175" s="194"/>
      <c r="H175" s="197">
        <v>10854</v>
      </c>
      <c r="I175" s="198"/>
      <c r="J175" s="194"/>
      <c r="K175" s="194"/>
      <c r="L175" s="199"/>
      <c r="M175" s="200"/>
      <c r="N175" s="201"/>
      <c r="O175" s="201"/>
      <c r="P175" s="201"/>
      <c r="Q175" s="201"/>
      <c r="R175" s="201"/>
      <c r="S175" s="201"/>
      <c r="T175" s="202"/>
      <c r="AT175" s="203" t="s">
        <v>119</v>
      </c>
      <c r="AU175" s="203" t="s">
        <v>77</v>
      </c>
      <c r="AV175" s="12" t="s">
        <v>77</v>
      </c>
      <c r="AW175" s="12" t="s">
        <v>31</v>
      </c>
      <c r="AX175" s="12" t="s">
        <v>75</v>
      </c>
      <c r="AY175" s="203" t="s">
        <v>108</v>
      </c>
    </row>
    <row r="176" spans="2:65" s="1" customFormat="1" ht="22.5" customHeight="1">
      <c r="B176" s="33"/>
      <c r="C176" s="168" t="s">
        <v>231</v>
      </c>
      <c r="D176" s="168" t="s">
        <v>110</v>
      </c>
      <c r="E176" s="169" t="s">
        <v>232</v>
      </c>
      <c r="F176" s="170" t="s">
        <v>233</v>
      </c>
      <c r="G176" s="171" t="s">
        <v>113</v>
      </c>
      <c r="H176" s="172">
        <v>10854</v>
      </c>
      <c r="I176" s="173"/>
      <c r="J176" s="174">
        <f>ROUND(I176*H176,2)</f>
        <v>0</v>
      </c>
      <c r="K176" s="170" t="s">
        <v>114</v>
      </c>
      <c r="L176" s="37"/>
      <c r="M176" s="175" t="s">
        <v>19</v>
      </c>
      <c r="N176" s="176" t="s">
        <v>41</v>
      </c>
      <c r="O176" s="59"/>
      <c r="P176" s="177">
        <f>O176*H176</f>
        <v>0</v>
      </c>
      <c r="Q176" s="177">
        <v>0</v>
      </c>
      <c r="R176" s="177">
        <f>Q176*H176</f>
        <v>0</v>
      </c>
      <c r="S176" s="177">
        <v>0.02</v>
      </c>
      <c r="T176" s="178">
        <f>S176*H176</f>
        <v>217.08</v>
      </c>
      <c r="AR176" s="16" t="s">
        <v>115</v>
      </c>
      <c r="AT176" s="16" t="s">
        <v>110</v>
      </c>
      <c r="AU176" s="16" t="s">
        <v>77</v>
      </c>
      <c r="AY176" s="16" t="s">
        <v>108</v>
      </c>
      <c r="BE176" s="179">
        <f>IF(N176="základní",J176,0)</f>
        <v>0</v>
      </c>
      <c r="BF176" s="179">
        <f>IF(N176="snížená",J176,0)</f>
        <v>0</v>
      </c>
      <c r="BG176" s="179">
        <f>IF(N176="zákl. přenesená",J176,0)</f>
        <v>0</v>
      </c>
      <c r="BH176" s="179">
        <f>IF(N176="sníž. přenesená",J176,0)</f>
        <v>0</v>
      </c>
      <c r="BI176" s="179">
        <f>IF(N176="nulová",J176,0)</f>
        <v>0</v>
      </c>
      <c r="BJ176" s="16" t="s">
        <v>75</v>
      </c>
      <c r="BK176" s="179">
        <f>ROUND(I176*H176,2)</f>
        <v>0</v>
      </c>
      <c r="BL176" s="16" t="s">
        <v>115</v>
      </c>
      <c r="BM176" s="16" t="s">
        <v>234</v>
      </c>
    </row>
    <row r="177" spans="2:47" s="1" customFormat="1" ht="78">
      <c r="B177" s="33"/>
      <c r="C177" s="34"/>
      <c r="D177" s="180" t="s">
        <v>117</v>
      </c>
      <c r="E177" s="34"/>
      <c r="F177" s="181" t="s">
        <v>229</v>
      </c>
      <c r="G177" s="34"/>
      <c r="H177" s="34"/>
      <c r="I177" s="97"/>
      <c r="J177" s="34"/>
      <c r="K177" s="34"/>
      <c r="L177" s="37"/>
      <c r="M177" s="182"/>
      <c r="N177" s="59"/>
      <c r="O177" s="59"/>
      <c r="P177" s="59"/>
      <c r="Q177" s="59"/>
      <c r="R177" s="59"/>
      <c r="S177" s="59"/>
      <c r="T177" s="60"/>
      <c r="AT177" s="16" t="s">
        <v>117</v>
      </c>
      <c r="AU177" s="16" t="s">
        <v>77</v>
      </c>
    </row>
    <row r="178" spans="2:51" s="12" customFormat="1" ht="12">
      <c r="B178" s="193"/>
      <c r="C178" s="194"/>
      <c r="D178" s="180" t="s">
        <v>119</v>
      </c>
      <c r="E178" s="195" t="s">
        <v>19</v>
      </c>
      <c r="F178" s="196" t="s">
        <v>230</v>
      </c>
      <c r="G178" s="194"/>
      <c r="H178" s="197">
        <v>10854</v>
      </c>
      <c r="I178" s="198"/>
      <c r="J178" s="194"/>
      <c r="K178" s="194"/>
      <c r="L178" s="199"/>
      <c r="M178" s="200"/>
      <c r="N178" s="201"/>
      <c r="O178" s="201"/>
      <c r="P178" s="201"/>
      <c r="Q178" s="201"/>
      <c r="R178" s="201"/>
      <c r="S178" s="201"/>
      <c r="T178" s="202"/>
      <c r="AT178" s="203" t="s">
        <v>119</v>
      </c>
      <c r="AU178" s="203" t="s">
        <v>77</v>
      </c>
      <c r="AV178" s="12" t="s">
        <v>77</v>
      </c>
      <c r="AW178" s="12" t="s">
        <v>31</v>
      </c>
      <c r="AX178" s="12" t="s">
        <v>75</v>
      </c>
      <c r="AY178" s="203" t="s">
        <v>108</v>
      </c>
    </row>
    <row r="179" spans="2:65" s="1" customFormat="1" ht="22.5" customHeight="1">
      <c r="B179" s="33"/>
      <c r="C179" s="168" t="s">
        <v>235</v>
      </c>
      <c r="D179" s="168" t="s">
        <v>110</v>
      </c>
      <c r="E179" s="169" t="s">
        <v>236</v>
      </c>
      <c r="F179" s="170" t="s">
        <v>237</v>
      </c>
      <c r="G179" s="171" t="s">
        <v>113</v>
      </c>
      <c r="H179" s="172">
        <v>2670</v>
      </c>
      <c r="I179" s="173"/>
      <c r="J179" s="174">
        <f>ROUND(I179*H179,2)</f>
        <v>0</v>
      </c>
      <c r="K179" s="170" t="s">
        <v>114</v>
      </c>
      <c r="L179" s="37"/>
      <c r="M179" s="175" t="s">
        <v>19</v>
      </c>
      <c r="N179" s="176" t="s">
        <v>41</v>
      </c>
      <c r="O179" s="59"/>
      <c r="P179" s="177">
        <f>O179*H179</f>
        <v>0</v>
      </c>
      <c r="Q179" s="177">
        <v>0</v>
      </c>
      <c r="R179" s="177">
        <f>Q179*H179</f>
        <v>0</v>
      </c>
      <c r="S179" s="177">
        <v>0.126</v>
      </c>
      <c r="T179" s="178">
        <f>S179*H179</f>
        <v>336.42</v>
      </c>
      <c r="AR179" s="16" t="s">
        <v>115</v>
      </c>
      <c r="AT179" s="16" t="s">
        <v>110</v>
      </c>
      <c r="AU179" s="16" t="s">
        <v>77</v>
      </c>
      <c r="AY179" s="16" t="s">
        <v>108</v>
      </c>
      <c r="BE179" s="179">
        <f>IF(N179="základní",J179,0)</f>
        <v>0</v>
      </c>
      <c r="BF179" s="179">
        <f>IF(N179="snížená",J179,0)</f>
        <v>0</v>
      </c>
      <c r="BG179" s="179">
        <f>IF(N179="zákl. přenesená",J179,0)</f>
        <v>0</v>
      </c>
      <c r="BH179" s="179">
        <f>IF(N179="sníž. přenesená",J179,0)</f>
        <v>0</v>
      </c>
      <c r="BI179" s="179">
        <f>IF(N179="nulová",J179,0)</f>
        <v>0</v>
      </c>
      <c r="BJ179" s="16" t="s">
        <v>75</v>
      </c>
      <c r="BK179" s="179">
        <f>ROUND(I179*H179,2)</f>
        <v>0</v>
      </c>
      <c r="BL179" s="16" t="s">
        <v>115</v>
      </c>
      <c r="BM179" s="16" t="s">
        <v>238</v>
      </c>
    </row>
    <row r="180" spans="2:47" s="1" customFormat="1" ht="39">
      <c r="B180" s="33"/>
      <c r="C180" s="34"/>
      <c r="D180" s="180" t="s">
        <v>117</v>
      </c>
      <c r="E180" s="34"/>
      <c r="F180" s="181" t="s">
        <v>239</v>
      </c>
      <c r="G180" s="34"/>
      <c r="H180" s="34"/>
      <c r="I180" s="97"/>
      <c r="J180" s="34"/>
      <c r="K180" s="34"/>
      <c r="L180" s="37"/>
      <c r="M180" s="182"/>
      <c r="N180" s="59"/>
      <c r="O180" s="59"/>
      <c r="P180" s="59"/>
      <c r="Q180" s="59"/>
      <c r="R180" s="59"/>
      <c r="S180" s="59"/>
      <c r="T180" s="60"/>
      <c r="AT180" s="16" t="s">
        <v>117</v>
      </c>
      <c r="AU180" s="16" t="s">
        <v>77</v>
      </c>
    </row>
    <row r="181" spans="2:51" s="11" customFormat="1" ht="12">
      <c r="B181" s="183"/>
      <c r="C181" s="184"/>
      <c r="D181" s="180" t="s">
        <v>119</v>
      </c>
      <c r="E181" s="185" t="s">
        <v>19</v>
      </c>
      <c r="F181" s="186" t="s">
        <v>128</v>
      </c>
      <c r="G181" s="184"/>
      <c r="H181" s="185" t="s">
        <v>19</v>
      </c>
      <c r="I181" s="187"/>
      <c r="J181" s="184"/>
      <c r="K181" s="184"/>
      <c r="L181" s="188"/>
      <c r="M181" s="189"/>
      <c r="N181" s="190"/>
      <c r="O181" s="190"/>
      <c r="P181" s="190"/>
      <c r="Q181" s="190"/>
      <c r="R181" s="190"/>
      <c r="S181" s="190"/>
      <c r="T181" s="191"/>
      <c r="AT181" s="192" t="s">
        <v>119</v>
      </c>
      <c r="AU181" s="192" t="s">
        <v>77</v>
      </c>
      <c r="AV181" s="11" t="s">
        <v>75</v>
      </c>
      <c r="AW181" s="11" t="s">
        <v>31</v>
      </c>
      <c r="AX181" s="11" t="s">
        <v>70</v>
      </c>
      <c r="AY181" s="192" t="s">
        <v>108</v>
      </c>
    </row>
    <row r="182" spans="2:51" s="12" customFormat="1" ht="12">
      <c r="B182" s="193"/>
      <c r="C182" s="194"/>
      <c r="D182" s="180" t="s">
        <v>119</v>
      </c>
      <c r="E182" s="195" t="s">
        <v>19</v>
      </c>
      <c r="F182" s="196" t="s">
        <v>129</v>
      </c>
      <c r="G182" s="194"/>
      <c r="H182" s="197">
        <v>2670</v>
      </c>
      <c r="I182" s="198"/>
      <c r="J182" s="194"/>
      <c r="K182" s="194"/>
      <c r="L182" s="199"/>
      <c r="M182" s="200"/>
      <c r="N182" s="201"/>
      <c r="O182" s="201"/>
      <c r="P182" s="201"/>
      <c r="Q182" s="201"/>
      <c r="R182" s="201"/>
      <c r="S182" s="201"/>
      <c r="T182" s="202"/>
      <c r="AT182" s="203" t="s">
        <v>119</v>
      </c>
      <c r="AU182" s="203" t="s">
        <v>77</v>
      </c>
      <c r="AV182" s="12" t="s">
        <v>77</v>
      </c>
      <c r="AW182" s="12" t="s">
        <v>31</v>
      </c>
      <c r="AX182" s="12" t="s">
        <v>75</v>
      </c>
      <c r="AY182" s="203" t="s">
        <v>108</v>
      </c>
    </row>
    <row r="183" spans="2:63" s="10" customFormat="1" ht="22.9" customHeight="1">
      <c r="B183" s="152"/>
      <c r="C183" s="153"/>
      <c r="D183" s="154" t="s">
        <v>69</v>
      </c>
      <c r="E183" s="166" t="s">
        <v>240</v>
      </c>
      <c r="F183" s="166" t="s">
        <v>241</v>
      </c>
      <c r="G183" s="153"/>
      <c r="H183" s="153"/>
      <c r="I183" s="156"/>
      <c r="J183" s="167">
        <f>BK183</f>
        <v>0</v>
      </c>
      <c r="K183" s="153"/>
      <c r="L183" s="158"/>
      <c r="M183" s="159"/>
      <c r="N183" s="160"/>
      <c r="O183" s="160"/>
      <c r="P183" s="161">
        <f>SUM(P184:P189)</f>
        <v>0</v>
      </c>
      <c r="Q183" s="160"/>
      <c r="R183" s="161">
        <f>SUM(R184:R189)</f>
        <v>0</v>
      </c>
      <c r="S183" s="160"/>
      <c r="T183" s="162">
        <f>SUM(T184:T189)</f>
        <v>0</v>
      </c>
      <c r="AR183" s="163" t="s">
        <v>75</v>
      </c>
      <c r="AT183" s="164" t="s">
        <v>69</v>
      </c>
      <c r="AU183" s="164" t="s">
        <v>75</v>
      </c>
      <c r="AY183" s="163" t="s">
        <v>108</v>
      </c>
      <c r="BK183" s="165">
        <f>SUM(BK184:BK189)</f>
        <v>0</v>
      </c>
    </row>
    <row r="184" spans="2:65" s="1" customFormat="1" ht="16.5" customHeight="1">
      <c r="B184" s="33"/>
      <c r="C184" s="168" t="s">
        <v>242</v>
      </c>
      <c r="D184" s="168" t="s">
        <v>110</v>
      </c>
      <c r="E184" s="169" t="s">
        <v>243</v>
      </c>
      <c r="F184" s="170" t="s">
        <v>244</v>
      </c>
      <c r="G184" s="171" t="s">
        <v>245</v>
      </c>
      <c r="H184" s="172">
        <v>47.3</v>
      </c>
      <c r="I184" s="173"/>
      <c r="J184" s="174">
        <f>ROUND(I184*H184,2)</f>
        <v>0</v>
      </c>
      <c r="K184" s="170" t="s">
        <v>114</v>
      </c>
      <c r="L184" s="37"/>
      <c r="M184" s="175" t="s">
        <v>19</v>
      </c>
      <c r="N184" s="176" t="s">
        <v>41</v>
      </c>
      <c r="O184" s="59"/>
      <c r="P184" s="177">
        <f>O184*H184</f>
        <v>0</v>
      </c>
      <c r="Q184" s="177">
        <v>0</v>
      </c>
      <c r="R184" s="177">
        <f>Q184*H184</f>
        <v>0</v>
      </c>
      <c r="S184" s="177">
        <v>0</v>
      </c>
      <c r="T184" s="178">
        <f>S184*H184</f>
        <v>0</v>
      </c>
      <c r="AR184" s="16" t="s">
        <v>115</v>
      </c>
      <c r="AT184" s="16" t="s">
        <v>110</v>
      </c>
      <c r="AU184" s="16" t="s">
        <v>77</v>
      </c>
      <c r="AY184" s="16" t="s">
        <v>108</v>
      </c>
      <c r="BE184" s="179">
        <f>IF(N184="základní",J184,0)</f>
        <v>0</v>
      </c>
      <c r="BF184" s="179">
        <f>IF(N184="snížená",J184,0)</f>
        <v>0</v>
      </c>
      <c r="BG184" s="179">
        <f>IF(N184="zákl. přenesená",J184,0)</f>
        <v>0</v>
      </c>
      <c r="BH184" s="179">
        <f>IF(N184="sníž. přenesená",J184,0)</f>
        <v>0</v>
      </c>
      <c r="BI184" s="179">
        <f>IF(N184="nulová",J184,0)</f>
        <v>0</v>
      </c>
      <c r="BJ184" s="16" t="s">
        <v>75</v>
      </c>
      <c r="BK184" s="179">
        <f>ROUND(I184*H184,2)</f>
        <v>0</v>
      </c>
      <c r="BL184" s="16" t="s">
        <v>115</v>
      </c>
      <c r="BM184" s="16" t="s">
        <v>246</v>
      </c>
    </row>
    <row r="185" spans="2:47" s="1" customFormat="1" ht="78">
      <c r="B185" s="33"/>
      <c r="C185" s="34"/>
      <c r="D185" s="180" t="s">
        <v>117</v>
      </c>
      <c r="E185" s="34"/>
      <c r="F185" s="181" t="s">
        <v>247</v>
      </c>
      <c r="G185" s="34"/>
      <c r="H185" s="34"/>
      <c r="I185" s="97"/>
      <c r="J185" s="34"/>
      <c r="K185" s="34"/>
      <c r="L185" s="37"/>
      <c r="M185" s="182"/>
      <c r="N185" s="59"/>
      <c r="O185" s="59"/>
      <c r="P185" s="59"/>
      <c r="Q185" s="59"/>
      <c r="R185" s="59"/>
      <c r="S185" s="59"/>
      <c r="T185" s="60"/>
      <c r="AT185" s="16" t="s">
        <v>117</v>
      </c>
      <c r="AU185" s="16" t="s">
        <v>77</v>
      </c>
    </row>
    <row r="186" spans="2:51" s="12" customFormat="1" ht="12">
      <c r="B186" s="193"/>
      <c r="C186" s="194"/>
      <c r="D186" s="180" t="s">
        <v>119</v>
      </c>
      <c r="E186" s="195" t="s">
        <v>19</v>
      </c>
      <c r="F186" s="196" t="s">
        <v>248</v>
      </c>
      <c r="G186" s="194"/>
      <c r="H186" s="197">
        <v>47.3</v>
      </c>
      <c r="I186" s="198"/>
      <c r="J186" s="194"/>
      <c r="K186" s="194"/>
      <c r="L186" s="199"/>
      <c r="M186" s="200"/>
      <c r="N186" s="201"/>
      <c r="O186" s="201"/>
      <c r="P186" s="201"/>
      <c r="Q186" s="201"/>
      <c r="R186" s="201"/>
      <c r="S186" s="201"/>
      <c r="T186" s="202"/>
      <c r="AT186" s="203" t="s">
        <v>119</v>
      </c>
      <c r="AU186" s="203" t="s">
        <v>77</v>
      </c>
      <c r="AV186" s="12" t="s">
        <v>77</v>
      </c>
      <c r="AW186" s="12" t="s">
        <v>31</v>
      </c>
      <c r="AX186" s="12" t="s">
        <v>75</v>
      </c>
      <c r="AY186" s="203" t="s">
        <v>108</v>
      </c>
    </row>
    <row r="187" spans="2:65" s="1" customFormat="1" ht="22.5" customHeight="1">
      <c r="B187" s="33"/>
      <c r="C187" s="168" t="s">
        <v>7</v>
      </c>
      <c r="D187" s="168" t="s">
        <v>110</v>
      </c>
      <c r="E187" s="169" t="s">
        <v>249</v>
      </c>
      <c r="F187" s="170" t="s">
        <v>250</v>
      </c>
      <c r="G187" s="171" t="s">
        <v>245</v>
      </c>
      <c r="H187" s="172">
        <v>780.45</v>
      </c>
      <c r="I187" s="173"/>
      <c r="J187" s="174">
        <f>ROUND(I187*H187,2)</f>
        <v>0</v>
      </c>
      <c r="K187" s="170" t="s">
        <v>114</v>
      </c>
      <c r="L187" s="37"/>
      <c r="M187" s="175" t="s">
        <v>19</v>
      </c>
      <c r="N187" s="176" t="s">
        <v>41</v>
      </c>
      <c r="O187" s="59"/>
      <c r="P187" s="177">
        <f>O187*H187</f>
        <v>0</v>
      </c>
      <c r="Q187" s="177">
        <v>0</v>
      </c>
      <c r="R187" s="177">
        <f>Q187*H187</f>
        <v>0</v>
      </c>
      <c r="S187" s="177">
        <v>0</v>
      </c>
      <c r="T187" s="178">
        <f>S187*H187</f>
        <v>0</v>
      </c>
      <c r="AR187" s="16" t="s">
        <v>115</v>
      </c>
      <c r="AT187" s="16" t="s">
        <v>110</v>
      </c>
      <c r="AU187" s="16" t="s">
        <v>77</v>
      </c>
      <c r="AY187" s="16" t="s">
        <v>108</v>
      </c>
      <c r="BE187" s="179">
        <f>IF(N187="základní",J187,0)</f>
        <v>0</v>
      </c>
      <c r="BF187" s="179">
        <f>IF(N187="snížená",J187,0)</f>
        <v>0</v>
      </c>
      <c r="BG187" s="179">
        <f>IF(N187="zákl. přenesená",J187,0)</f>
        <v>0</v>
      </c>
      <c r="BH187" s="179">
        <f>IF(N187="sníž. přenesená",J187,0)</f>
        <v>0</v>
      </c>
      <c r="BI187" s="179">
        <f>IF(N187="nulová",J187,0)</f>
        <v>0</v>
      </c>
      <c r="BJ187" s="16" t="s">
        <v>75</v>
      </c>
      <c r="BK187" s="179">
        <f>ROUND(I187*H187,2)</f>
        <v>0</v>
      </c>
      <c r="BL187" s="16" t="s">
        <v>115</v>
      </c>
      <c r="BM187" s="16" t="s">
        <v>251</v>
      </c>
    </row>
    <row r="188" spans="2:47" s="1" customFormat="1" ht="78">
      <c r="B188" s="33"/>
      <c r="C188" s="34"/>
      <c r="D188" s="180" t="s">
        <v>117</v>
      </c>
      <c r="E188" s="34"/>
      <c r="F188" s="181" t="s">
        <v>247</v>
      </c>
      <c r="G188" s="34"/>
      <c r="H188" s="34"/>
      <c r="I188" s="97"/>
      <c r="J188" s="34"/>
      <c r="K188" s="34"/>
      <c r="L188" s="37"/>
      <c r="M188" s="182"/>
      <c r="N188" s="59"/>
      <c r="O188" s="59"/>
      <c r="P188" s="59"/>
      <c r="Q188" s="59"/>
      <c r="R188" s="59"/>
      <c r="S188" s="59"/>
      <c r="T188" s="60"/>
      <c r="AT188" s="16" t="s">
        <v>117</v>
      </c>
      <c r="AU188" s="16" t="s">
        <v>77</v>
      </c>
    </row>
    <row r="189" spans="2:51" s="12" customFormat="1" ht="12">
      <c r="B189" s="193"/>
      <c r="C189" s="194"/>
      <c r="D189" s="180" t="s">
        <v>119</v>
      </c>
      <c r="E189" s="195" t="s">
        <v>19</v>
      </c>
      <c r="F189" s="196" t="s">
        <v>252</v>
      </c>
      <c r="G189" s="194"/>
      <c r="H189" s="197">
        <v>780.45</v>
      </c>
      <c r="I189" s="198"/>
      <c r="J189" s="194"/>
      <c r="K189" s="194"/>
      <c r="L189" s="199"/>
      <c r="M189" s="200"/>
      <c r="N189" s="201"/>
      <c r="O189" s="201"/>
      <c r="P189" s="201"/>
      <c r="Q189" s="201"/>
      <c r="R189" s="201"/>
      <c r="S189" s="201"/>
      <c r="T189" s="202"/>
      <c r="AT189" s="203" t="s">
        <v>119</v>
      </c>
      <c r="AU189" s="203" t="s">
        <v>77</v>
      </c>
      <c r="AV189" s="12" t="s">
        <v>77</v>
      </c>
      <c r="AW189" s="12" t="s">
        <v>31</v>
      </c>
      <c r="AX189" s="12" t="s">
        <v>75</v>
      </c>
      <c r="AY189" s="203" t="s">
        <v>108</v>
      </c>
    </row>
    <row r="190" spans="2:63" s="10" customFormat="1" ht="22.9" customHeight="1">
      <c r="B190" s="152"/>
      <c r="C190" s="153"/>
      <c r="D190" s="154" t="s">
        <v>69</v>
      </c>
      <c r="E190" s="166" t="s">
        <v>253</v>
      </c>
      <c r="F190" s="166" t="s">
        <v>254</v>
      </c>
      <c r="G190" s="153"/>
      <c r="H190" s="153"/>
      <c r="I190" s="156"/>
      <c r="J190" s="167">
        <f>BK190</f>
        <v>0</v>
      </c>
      <c r="K190" s="153"/>
      <c r="L190" s="158"/>
      <c r="M190" s="159"/>
      <c r="N190" s="160"/>
      <c r="O190" s="160"/>
      <c r="P190" s="161">
        <f>SUM(P191:P194)</f>
        <v>0</v>
      </c>
      <c r="Q190" s="160"/>
      <c r="R190" s="161">
        <f>SUM(R191:R194)</f>
        <v>0</v>
      </c>
      <c r="S190" s="160"/>
      <c r="T190" s="162">
        <f>SUM(T191:T194)</f>
        <v>0</v>
      </c>
      <c r="AR190" s="163" t="s">
        <v>75</v>
      </c>
      <c r="AT190" s="164" t="s">
        <v>69</v>
      </c>
      <c r="AU190" s="164" t="s">
        <v>75</v>
      </c>
      <c r="AY190" s="163" t="s">
        <v>108</v>
      </c>
      <c r="BK190" s="165">
        <f>SUM(BK191:BK194)</f>
        <v>0</v>
      </c>
    </row>
    <row r="191" spans="2:65" s="1" customFormat="1" ht="22.5" customHeight="1">
      <c r="B191" s="33"/>
      <c r="C191" s="168" t="s">
        <v>255</v>
      </c>
      <c r="D191" s="168" t="s">
        <v>110</v>
      </c>
      <c r="E191" s="169" t="s">
        <v>256</v>
      </c>
      <c r="F191" s="170" t="s">
        <v>257</v>
      </c>
      <c r="G191" s="171" t="s">
        <v>245</v>
      </c>
      <c r="H191" s="172">
        <v>551.741</v>
      </c>
      <c r="I191" s="173"/>
      <c r="J191" s="174">
        <f>ROUND(I191*H191,2)</f>
        <v>0</v>
      </c>
      <c r="K191" s="170" t="s">
        <v>114</v>
      </c>
      <c r="L191" s="37"/>
      <c r="M191" s="175" t="s">
        <v>19</v>
      </c>
      <c r="N191" s="176" t="s">
        <v>41</v>
      </c>
      <c r="O191" s="59"/>
      <c r="P191" s="177">
        <f>O191*H191</f>
        <v>0</v>
      </c>
      <c r="Q191" s="177">
        <v>0</v>
      </c>
      <c r="R191" s="177">
        <f>Q191*H191</f>
        <v>0</v>
      </c>
      <c r="S191" s="177">
        <v>0</v>
      </c>
      <c r="T191" s="178">
        <f>S191*H191</f>
        <v>0</v>
      </c>
      <c r="AR191" s="16" t="s">
        <v>115</v>
      </c>
      <c r="AT191" s="16" t="s">
        <v>110</v>
      </c>
      <c r="AU191" s="16" t="s">
        <v>77</v>
      </c>
      <c r="AY191" s="16" t="s">
        <v>108</v>
      </c>
      <c r="BE191" s="179">
        <f>IF(N191="základní",J191,0)</f>
        <v>0</v>
      </c>
      <c r="BF191" s="179">
        <f>IF(N191="snížená",J191,0)</f>
        <v>0</v>
      </c>
      <c r="BG191" s="179">
        <f>IF(N191="zákl. přenesená",J191,0)</f>
        <v>0</v>
      </c>
      <c r="BH191" s="179">
        <f>IF(N191="sníž. přenesená",J191,0)</f>
        <v>0</v>
      </c>
      <c r="BI191" s="179">
        <f>IF(N191="nulová",J191,0)</f>
        <v>0</v>
      </c>
      <c r="BJ191" s="16" t="s">
        <v>75</v>
      </c>
      <c r="BK191" s="179">
        <f>ROUND(I191*H191,2)</f>
        <v>0</v>
      </c>
      <c r="BL191" s="16" t="s">
        <v>115</v>
      </c>
      <c r="BM191" s="16" t="s">
        <v>258</v>
      </c>
    </row>
    <row r="192" spans="2:47" s="1" customFormat="1" ht="29.25">
      <c r="B192" s="33"/>
      <c r="C192" s="34"/>
      <c r="D192" s="180" t="s">
        <v>117</v>
      </c>
      <c r="E192" s="34"/>
      <c r="F192" s="181" t="s">
        <v>259</v>
      </c>
      <c r="G192" s="34"/>
      <c r="H192" s="34"/>
      <c r="I192" s="97"/>
      <c r="J192" s="34"/>
      <c r="K192" s="34"/>
      <c r="L192" s="37"/>
      <c r="M192" s="182"/>
      <c r="N192" s="59"/>
      <c r="O192" s="59"/>
      <c r="P192" s="59"/>
      <c r="Q192" s="59"/>
      <c r="R192" s="59"/>
      <c r="S192" s="59"/>
      <c r="T192" s="60"/>
      <c r="AT192" s="16" t="s">
        <v>117</v>
      </c>
      <c r="AU192" s="16" t="s">
        <v>77</v>
      </c>
    </row>
    <row r="193" spans="2:65" s="1" customFormat="1" ht="22.5" customHeight="1">
      <c r="B193" s="33"/>
      <c r="C193" s="168" t="s">
        <v>260</v>
      </c>
      <c r="D193" s="168" t="s">
        <v>110</v>
      </c>
      <c r="E193" s="169" t="s">
        <v>261</v>
      </c>
      <c r="F193" s="170" t="s">
        <v>262</v>
      </c>
      <c r="G193" s="171" t="s">
        <v>245</v>
      </c>
      <c r="H193" s="172">
        <v>551.741</v>
      </c>
      <c r="I193" s="173"/>
      <c r="J193" s="174">
        <f>ROUND(I193*H193,2)</f>
        <v>0</v>
      </c>
      <c r="K193" s="170" t="s">
        <v>114</v>
      </c>
      <c r="L193" s="37"/>
      <c r="M193" s="175" t="s">
        <v>19</v>
      </c>
      <c r="N193" s="176" t="s">
        <v>41</v>
      </c>
      <c r="O193" s="59"/>
      <c r="P193" s="177">
        <f>O193*H193</f>
        <v>0</v>
      </c>
      <c r="Q193" s="177">
        <v>0</v>
      </c>
      <c r="R193" s="177">
        <f>Q193*H193</f>
        <v>0</v>
      </c>
      <c r="S193" s="177">
        <v>0</v>
      </c>
      <c r="T193" s="178">
        <f>S193*H193</f>
        <v>0</v>
      </c>
      <c r="AR193" s="16" t="s">
        <v>115</v>
      </c>
      <c r="AT193" s="16" t="s">
        <v>110</v>
      </c>
      <c r="AU193" s="16" t="s">
        <v>77</v>
      </c>
      <c r="AY193" s="16" t="s">
        <v>108</v>
      </c>
      <c r="BE193" s="179">
        <f>IF(N193="základní",J193,0)</f>
        <v>0</v>
      </c>
      <c r="BF193" s="179">
        <f>IF(N193="snížená",J193,0)</f>
        <v>0</v>
      </c>
      <c r="BG193" s="179">
        <f>IF(N193="zákl. přenesená",J193,0)</f>
        <v>0</v>
      </c>
      <c r="BH193" s="179">
        <f>IF(N193="sníž. přenesená",J193,0)</f>
        <v>0</v>
      </c>
      <c r="BI193" s="179">
        <f>IF(N193="nulová",J193,0)</f>
        <v>0</v>
      </c>
      <c r="BJ193" s="16" t="s">
        <v>75</v>
      </c>
      <c r="BK193" s="179">
        <f>ROUND(I193*H193,2)</f>
        <v>0</v>
      </c>
      <c r="BL193" s="16" t="s">
        <v>115</v>
      </c>
      <c r="BM193" s="16" t="s">
        <v>263</v>
      </c>
    </row>
    <row r="194" spans="2:47" s="1" customFormat="1" ht="29.25">
      <c r="B194" s="33"/>
      <c r="C194" s="34"/>
      <c r="D194" s="180" t="s">
        <v>117</v>
      </c>
      <c r="E194" s="34"/>
      <c r="F194" s="181" t="s">
        <v>259</v>
      </c>
      <c r="G194" s="34"/>
      <c r="H194" s="34"/>
      <c r="I194" s="97"/>
      <c r="J194" s="34"/>
      <c r="K194" s="34"/>
      <c r="L194" s="37"/>
      <c r="M194" s="182"/>
      <c r="N194" s="59"/>
      <c r="O194" s="59"/>
      <c r="P194" s="59"/>
      <c r="Q194" s="59"/>
      <c r="R194" s="59"/>
      <c r="S194" s="59"/>
      <c r="T194" s="60"/>
      <c r="AT194" s="16" t="s">
        <v>117</v>
      </c>
      <c r="AU194" s="16" t="s">
        <v>77</v>
      </c>
    </row>
    <row r="195" spans="2:63" s="10" customFormat="1" ht="25.9" customHeight="1">
      <c r="B195" s="152"/>
      <c r="C195" s="153"/>
      <c r="D195" s="154" t="s">
        <v>69</v>
      </c>
      <c r="E195" s="155" t="s">
        <v>264</v>
      </c>
      <c r="F195" s="155" t="s">
        <v>265</v>
      </c>
      <c r="G195" s="153"/>
      <c r="H195" s="153"/>
      <c r="I195" s="156"/>
      <c r="J195" s="157">
        <f>BK195</f>
        <v>0</v>
      </c>
      <c r="K195" s="153"/>
      <c r="L195" s="158"/>
      <c r="M195" s="159"/>
      <c r="N195" s="160"/>
      <c r="O195" s="160"/>
      <c r="P195" s="161">
        <f>P196+P209+P212</f>
        <v>0</v>
      </c>
      <c r="Q195" s="160"/>
      <c r="R195" s="161">
        <f>R196+R209+R212</f>
        <v>0</v>
      </c>
      <c r="S195" s="160"/>
      <c r="T195" s="162">
        <f>T196+T209+T212</f>
        <v>0</v>
      </c>
      <c r="AR195" s="163" t="s">
        <v>122</v>
      </c>
      <c r="AT195" s="164" t="s">
        <v>69</v>
      </c>
      <c r="AU195" s="164" t="s">
        <v>70</v>
      </c>
      <c r="AY195" s="163" t="s">
        <v>108</v>
      </c>
      <c r="BK195" s="165">
        <f>BK196+BK209+BK212</f>
        <v>0</v>
      </c>
    </row>
    <row r="196" spans="2:63" s="10" customFormat="1" ht="22.9" customHeight="1">
      <c r="B196" s="152"/>
      <c r="C196" s="153"/>
      <c r="D196" s="154" t="s">
        <v>69</v>
      </c>
      <c r="E196" s="166" t="s">
        <v>266</v>
      </c>
      <c r="F196" s="166" t="s">
        <v>267</v>
      </c>
      <c r="G196" s="153"/>
      <c r="H196" s="153"/>
      <c r="I196" s="156"/>
      <c r="J196" s="167">
        <f>BK196</f>
        <v>0</v>
      </c>
      <c r="K196" s="153"/>
      <c r="L196" s="158"/>
      <c r="M196" s="159"/>
      <c r="N196" s="160"/>
      <c r="O196" s="160"/>
      <c r="P196" s="161">
        <f>SUM(P197:P208)</f>
        <v>0</v>
      </c>
      <c r="Q196" s="160"/>
      <c r="R196" s="161">
        <f>SUM(R197:R208)</f>
        <v>0</v>
      </c>
      <c r="S196" s="160"/>
      <c r="T196" s="162">
        <f>SUM(T197:T208)</f>
        <v>0</v>
      </c>
      <c r="AR196" s="163" t="s">
        <v>122</v>
      </c>
      <c r="AT196" s="164" t="s">
        <v>69</v>
      </c>
      <c r="AU196" s="164" t="s">
        <v>75</v>
      </c>
      <c r="AY196" s="163" t="s">
        <v>108</v>
      </c>
      <c r="BK196" s="165">
        <f>SUM(BK197:BK208)</f>
        <v>0</v>
      </c>
    </row>
    <row r="197" spans="2:65" s="1" customFormat="1" ht="16.5" customHeight="1">
      <c r="B197" s="33"/>
      <c r="C197" s="168" t="s">
        <v>268</v>
      </c>
      <c r="D197" s="168" t="s">
        <v>110</v>
      </c>
      <c r="E197" s="169" t="s">
        <v>269</v>
      </c>
      <c r="F197" s="170" t="s">
        <v>270</v>
      </c>
      <c r="G197" s="171" t="s">
        <v>156</v>
      </c>
      <c r="H197" s="172">
        <v>2</v>
      </c>
      <c r="I197" s="173"/>
      <c r="J197" s="174">
        <f>ROUND(I197*H197,2)</f>
        <v>0</v>
      </c>
      <c r="K197" s="170" t="s">
        <v>114</v>
      </c>
      <c r="L197" s="37"/>
      <c r="M197" s="175" t="s">
        <v>19</v>
      </c>
      <c r="N197" s="176" t="s">
        <v>41</v>
      </c>
      <c r="O197" s="59"/>
      <c r="P197" s="177">
        <f>O197*H197</f>
        <v>0</v>
      </c>
      <c r="Q197" s="177">
        <v>0</v>
      </c>
      <c r="R197" s="177">
        <f>Q197*H197</f>
        <v>0</v>
      </c>
      <c r="S197" s="177">
        <v>0</v>
      </c>
      <c r="T197" s="178">
        <f>S197*H197</f>
        <v>0</v>
      </c>
      <c r="AR197" s="16" t="s">
        <v>271</v>
      </c>
      <c r="AT197" s="16" t="s">
        <v>110</v>
      </c>
      <c r="AU197" s="16" t="s">
        <v>77</v>
      </c>
      <c r="AY197" s="16" t="s">
        <v>108</v>
      </c>
      <c r="BE197" s="179">
        <f>IF(N197="základní",J197,0)</f>
        <v>0</v>
      </c>
      <c r="BF197" s="179">
        <f>IF(N197="snížená",J197,0)</f>
        <v>0</v>
      </c>
      <c r="BG197" s="179">
        <f>IF(N197="zákl. přenesená",J197,0)</f>
        <v>0</v>
      </c>
      <c r="BH197" s="179">
        <f>IF(N197="sníž. přenesená",J197,0)</f>
        <v>0</v>
      </c>
      <c r="BI197" s="179">
        <f>IF(N197="nulová",J197,0)</f>
        <v>0</v>
      </c>
      <c r="BJ197" s="16" t="s">
        <v>75</v>
      </c>
      <c r="BK197" s="179">
        <f>ROUND(I197*H197,2)</f>
        <v>0</v>
      </c>
      <c r="BL197" s="16" t="s">
        <v>271</v>
      </c>
      <c r="BM197" s="16" t="s">
        <v>272</v>
      </c>
    </row>
    <row r="198" spans="2:51" s="11" customFormat="1" ht="12">
      <c r="B198" s="183"/>
      <c r="C198" s="184"/>
      <c r="D198" s="180" t="s">
        <v>119</v>
      </c>
      <c r="E198" s="185" t="s">
        <v>19</v>
      </c>
      <c r="F198" s="186" t="s">
        <v>273</v>
      </c>
      <c r="G198" s="184"/>
      <c r="H198" s="185" t="s">
        <v>19</v>
      </c>
      <c r="I198" s="187"/>
      <c r="J198" s="184"/>
      <c r="K198" s="184"/>
      <c r="L198" s="188"/>
      <c r="M198" s="189"/>
      <c r="N198" s="190"/>
      <c r="O198" s="190"/>
      <c r="P198" s="190"/>
      <c r="Q198" s="190"/>
      <c r="R198" s="190"/>
      <c r="S198" s="190"/>
      <c r="T198" s="191"/>
      <c r="AT198" s="192" t="s">
        <v>119</v>
      </c>
      <c r="AU198" s="192" t="s">
        <v>77</v>
      </c>
      <c r="AV198" s="11" t="s">
        <v>75</v>
      </c>
      <c r="AW198" s="11" t="s">
        <v>31</v>
      </c>
      <c r="AX198" s="11" t="s">
        <v>70</v>
      </c>
      <c r="AY198" s="192" t="s">
        <v>108</v>
      </c>
    </row>
    <row r="199" spans="2:51" s="12" customFormat="1" ht="12">
      <c r="B199" s="193"/>
      <c r="C199" s="194"/>
      <c r="D199" s="180" t="s">
        <v>119</v>
      </c>
      <c r="E199" s="195" t="s">
        <v>19</v>
      </c>
      <c r="F199" s="196" t="s">
        <v>274</v>
      </c>
      <c r="G199" s="194"/>
      <c r="H199" s="197">
        <v>1</v>
      </c>
      <c r="I199" s="198"/>
      <c r="J199" s="194"/>
      <c r="K199" s="194"/>
      <c r="L199" s="199"/>
      <c r="M199" s="200"/>
      <c r="N199" s="201"/>
      <c r="O199" s="201"/>
      <c r="P199" s="201"/>
      <c r="Q199" s="201"/>
      <c r="R199" s="201"/>
      <c r="S199" s="201"/>
      <c r="T199" s="202"/>
      <c r="AT199" s="203" t="s">
        <v>119</v>
      </c>
      <c r="AU199" s="203" t="s">
        <v>77</v>
      </c>
      <c r="AV199" s="12" t="s">
        <v>77</v>
      </c>
      <c r="AW199" s="12" t="s">
        <v>31</v>
      </c>
      <c r="AX199" s="12" t="s">
        <v>70</v>
      </c>
      <c r="AY199" s="203" t="s">
        <v>108</v>
      </c>
    </row>
    <row r="200" spans="2:51" s="12" customFormat="1" ht="12">
      <c r="B200" s="193"/>
      <c r="C200" s="194"/>
      <c r="D200" s="180" t="s">
        <v>119</v>
      </c>
      <c r="E200" s="195" t="s">
        <v>19</v>
      </c>
      <c r="F200" s="196" t="s">
        <v>275</v>
      </c>
      <c r="G200" s="194"/>
      <c r="H200" s="197">
        <v>1</v>
      </c>
      <c r="I200" s="198"/>
      <c r="J200" s="194"/>
      <c r="K200" s="194"/>
      <c r="L200" s="199"/>
      <c r="M200" s="200"/>
      <c r="N200" s="201"/>
      <c r="O200" s="201"/>
      <c r="P200" s="201"/>
      <c r="Q200" s="201"/>
      <c r="R200" s="201"/>
      <c r="S200" s="201"/>
      <c r="T200" s="202"/>
      <c r="AT200" s="203" t="s">
        <v>119</v>
      </c>
      <c r="AU200" s="203" t="s">
        <v>77</v>
      </c>
      <c r="AV200" s="12" t="s">
        <v>77</v>
      </c>
      <c r="AW200" s="12" t="s">
        <v>31</v>
      </c>
      <c r="AX200" s="12" t="s">
        <v>70</v>
      </c>
      <c r="AY200" s="203" t="s">
        <v>108</v>
      </c>
    </row>
    <row r="201" spans="2:51" s="13" customFormat="1" ht="12">
      <c r="B201" s="204"/>
      <c r="C201" s="205"/>
      <c r="D201" s="180" t="s">
        <v>119</v>
      </c>
      <c r="E201" s="206" t="s">
        <v>19</v>
      </c>
      <c r="F201" s="207" t="s">
        <v>173</v>
      </c>
      <c r="G201" s="205"/>
      <c r="H201" s="208">
        <v>2</v>
      </c>
      <c r="I201" s="209"/>
      <c r="J201" s="205"/>
      <c r="K201" s="205"/>
      <c r="L201" s="210"/>
      <c r="M201" s="211"/>
      <c r="N201" s="212"/>
      <c r="O201" s="212"/>
      <c r="P201" s="212"/>
      <c r="Q201" s="212"/>
      <c r="R201" s="212"/>
      <c r="S201" s="212"/>
      <c r="T201" s="213"/>
      <c r="AT201" s="214" t="s">
        <v>119</v>
      </c>
      <c r="AU201" s="214" t="s">
        <v>77</v>
      </c>
      <c r="AV201" s="13" t="s">
        <v>115</v>
      </c>
      <c r="AW201" s="13" t="s">
        <v>31</v>
      </c>
      <c r="AX201" s="13" t="s">
        <v>75</v>
      </c>
      <c r="AY201" s="214" t="s">
        <v>108</v>
      </c>
    </row>
    <row r="202" spans="2:65" s="1" customFormat="1" ht="16.5" customHeight="1">
      <c r="B202" s="33"/>
      <c r="C202" s="168" t="s">
        <v>276</v>
      </c>
      <c r="D202" s="168" t="s">
        <v>110</v>
      </c>
      <c r="E202" s="169" t="s">
        <v>277</v>
      </c>
      <c r="F202" s="170" t="s">
        <v>278</v>
      </c>
      <c r="G202" s="171" t="s">
        <v>156</v>
      </c>
      <c r="H202" s="172">
        <v>5</v>
      </c>
      <c r="I202" s="173"/>
      <c r="J202" s="174">
        <f>ROUND(I202*H202,2)</f>
        <v>0</v>
      </c>
      <c r="K202" s="170" t="s">
        <v>114</v>
      </c>
      <c r="L202" s="37"/>
      <c r="M202" s="175" t="s">
        <v>19</v>
      </c>
      <c r="N202" s="176" t="s">
        <v>41</v>
      </c>
      <c r="O202" s="59"/>
      <c r="P202" s="177">
        <f>O202*H202</f>
        <v>0</v>
      </c>
      <c r="Q202" s="177">
        <v>0</v>
      </c>
      <c r="R202" s="177">
        <f>Q202*H202</f>
        <v>0</v>
      </c>
      <c r="S202" s="177">
        <v>0</v>
      </c>
      <c r="T202" s="178">
        <f>S202*H202</f>
        <v>0</v>
      </c>
      <c r="AR202" s="16" t="s">
        <v>271</v>
      </c>
      <c r="AT202" s="16" t="s">
        <v>110</v>
      </c>
      <c r="AU202" s="16" t="s">
        <v>77</v>
      </c>
      <c r="AY202" s="16" t="s">
        <v>108</v>
      </c>
      <c r="BE202" s="179">
        <f>IF(N202="základní",J202,0)</f>
        <v>0</v>
      </c>
      <c r="BF202" s="179">
        <f>IF(N202="snížená",J202,0)</f>
        <v>0</v>
      </c>
      <c r="BG202" s="179">
        <f>IF(N202="zákl. přenesená",J202,0)</f>
        <v>0</v>
      </c>
      <c r="BH202" s="179">
        <f>IF(N202="sníž. přenesená",J202,0)</f>
        <v>0</v>
      </c>
      <c r="BI202" s="179">
        <f>IF(N202="nulová",J202,0)</f>
        <v>0</v>
      </c>
      <c r="BJ202" s="16" t="s">
        <v>75</v>
      </c>
      <c r="BK202" s="179">
        <f>ROUND(I202*H202,2)</f>
        <v>0</v>
      </c>
      <c r="BL202" s="16" t="s">
        <v>271</v>
      </c>
      <c r="BM202" s="16" t="s">
        <v>279</v>
      </c>
    </row>
    <row r="203" spans="2:51" s="12" customFormat="1" ht="12">
      <c r="B203" s="193"/>
      <c r="C203" s="194"/>
      <c r="D203" s="180" t="s">
        <v>119</v>
      </c>
      <c r="E203" s="195" t="s">
        <v>19</v>
      </c>
      <c r="F203" s="196" t="s">
        <v>280</v>
      </c>
      <c r="G203" s="194"/>
      <c r="H203" s="197">
        <v>5</v>
      </c>
      <c r="I203" s="198"/>
      <c r="J203" s="194"/>
      <c r="K203" s="194"/>
      <c r="L203" s="199"/>
      <c r="M203" s="200"/>
      <c r="N203" s="201"/>
      <c r="O203" s="201"/>
      <c r="P203" s="201"/>
      <c r="Q203" s="201"/>
      <c r="R203" s="201"/>
      <c r="S203" s="201"/>
      <c r="T203" s="202"/>
      <c r="AT203" s="203" t="s">
        <v>119</v>
      </c>
      <c r="AU203" s="203" t="s">
        <v>77</v>
      </c>
      <c r="AV203" s="12" t="s">
        <v>77</v>
      </c>
      <c r="AW203" s="12" t="s">
        <v>31</v>
      </c>
      <c r="AX203" s="12" t="s">
        <v>75</v>
      </c>
      <c r="AY203" s="203" t="s">
        <v>108</v>
      </c>
    </row>
    <row r="204" spans="2:51" s="11" customFormat="1" ht="12">
      <c r="B204" s="183"/>
      <c r="C204" s="184"/>
      <c r="D204" s="180" t="s">
        <v>119</v>
      </c>
      <c r="E204" s="185" t="s">
        <v>19</v>
      </c>
      <c r="F204" s="186" t="s">
        <v>281</v>
      </c>
      <c r="G204" s="184"/>
      <c r="H204" s="185" t="s">
        <v>19</v>
      </c>
      <c r="I204" s="187"/>
      <c r="J204" s="184"/>
      <c r="K204" s="184"/>
      <c r="L204" s="188"/>
      <c r="M204" s="189"/>
      <c r="N204" s="190"/>
      <c r="O204" s="190"/>
      <c r="P204" s="190"/>
      <c r="Q204" s="190"/>
      <c r="R204" s="190"/>
      <c r="S204" s="190"/>
      <c r="T204" s="191"/>
      <c r="AT204" s="192" t="s">
        <v>119</v>
      </c>
      <c r="AU204" s="192" t="s">
        <v>77</v>
      </c>
      <c r="AV204" s="11" t="s">
        <v>75</v>
      </c>
      <c r="AW204" s="11" t="s">
        <v>31</v>
      </c>
      <c r="AX204" s="11" t="s">
        <v>70</v>
      </c>
      <c r="AY204" s="192" t="s">
        <v>108</v>
      </c>
    </row>
    <row r="205" spans="2:65" s="1" customFormat="1" ht="16.5" customHeight="1">
      <c r="B205" s="33"/>
      <c r="C205" s="168" t="s">
        <v>282</v>
      </c>
      <c r="D205" s="168" t="s">
        <v>110</v>
      </c>
      <c r="E205" s="169" t="s">
        <v>283</v>
      </c>
      <c r="F205" s="170" t="s">
        <v>284</v>
      </c>
      <c r="G205" s="171" t="s">
        <v>156</v>
      </c>
      <c r="H205" s="172">
        <v>2</v>
      </c>
      <c r="I205" s="173"/>
      <c r="J205" s="174">
        <f>ROUND(I205*H205,2)</f>
        <v>0</v>
      </c>
      <c r="K205" s="170" t="s">
        <v>114</v>
      </c>
      <c r="L205" s="37"/>
      <c r="M205" s="175" t="s">
        <v>19</v>
      </c>
      <c r="N205" s="176" t="s">
        <v>41</v>
      </c>
      <c r="O205" s="59"/>
      <c r="P205" s="177">
        <f>O205*H205</f>
        <v>0</v>
      </c>
      <c r="Q205" s="177">
        <v>0</v>
      </c>
      <c r="R205" s="177">
        <f>Q205*H205</f>
        <v>0</v>
      </c>
      <c r="S205" s="177">
        <v>0</v>
      </c>
      <c r="T205" s="178">
        <f>S205*H205</f>
        <v>0</v>
      </c>
      <c r="AR205" s="16" t="s">
        <v>271</v>
      </c>
      <c r="AT205" s="16" t="s">
        <v>110</v>
      </c>
      <c r="AU205" s="16" t="s">
        <v>77</v>
      </c>
      <c r="AY205" s="16" t="s">
        <v>108</v>
      </c>
      <c r="BE205" s="179">
        <f>IF(N205="základní",J205,0)</f>
        <v>0</v>
      </c>
      <c r="BF205" s="179">
        <f>IF(N205="snížená",J205,0)</f>
        <v>0</v>
      </c>
      <c r="BG205" s="179">
        <f>IF(N205="zákl. přenesená",J205,0)</f>
        <v>0</v>
      </c>
      <c r="BH205" s="179">
        <f>IF(N205="sníž. přenesená",J205,0)</f>
        <v>0</v>
      </c>
      <c r="BI205" s="179">
        <f>IF(N205="nulová",J205,0)</f>
        <v>0</v>
      </c>
      <c r="BJ205" s="16" t="s">
        <v>75</v>
      </c>
      <c r="BK205" s="179">
        <f>ROUND(I205*H205,2)</f>
        <v>0</v>
      </c>
      <c r="BL205" s="16" t="s">
        <v>271</v>
      </c>
      <c r="BM205" s="16" t="s">
        <v>285</v>
      </c>
    </row>
    <row r="206" spans="2:51" s="12" customFormat="1" ht="12">
      <c r="B206" s="193"/>
      <c r="C206" s="194"/>
      <c r="D206" s="180" t="s">
        <v>119</v>
      </c>
      <c r="E206" s="195" t="s">
        <v>19</v>
      </c>
      <c r="F206" s="196" t="s">
        <v>274</v>
      </c>
      <c r="G206" s="194"/>
      <c r="H206" s="197">
        <v>1</v>
      </c>
      <c r="I206" s="198"/>
      <c r="J206" s="194"/>
      <c r="K206" s="194"/>
      <c r="L206" s="199"/>
      <c r="M206" s="200"/>
      <c r="N206" s="201"/>
      <c r="O206" s="201"/>
      <c r="P206" s="201"/>
      <c r="Q206" s="201"/>
      <c r="R206" s="201"/>
      <c r="S206" s="201"/>
      <c r="T206" s="202"/>
      <c r="AT206" s="203" t="s">
        <v>119</v>
      </c>
      <c r="AU206" s="203" t="s">
        <v>77</v>
      </c>
      <c r="AV206" s="12" t="s">
        <v>77</v>
      </c>
      <c r="AW206" s="12" t="s">
        <v>31</v>
      </c>
      <c r="AX206" s="12" t="s">
        <v>70</v>
      </c>
      <c r="AY206" s="203" t="s">
        <v>108</v>
      </c>
    </row>
    <row r="207" spans="2:51" s="12" customFormat="1" ht="12">
      <c r="B207" s="193"/>
      <c r="C207" s="194"/>
      <c r="D207" s="180" t="s">
        <v>119</v>
      </c>
      <c r="E207" s="195" t="s">
        <v>19</v>
      </c>
      <c r="F207" s="196" t="s">
        <v>275</v>
      </c>
      <c r="G207" s="194"/>
      <c r="H207" s="197">
        <v>1</v>
      </c>
      <c r="I207" s="198"/>
      <c r="J207" s="194"/>
      <c r="K207" s="194"/>
      <c r="L207" s="199"/>
      <c r="M207" s="200"/>
      <c r="N207" s="201"/>
      <c r="O207" s="201"/>
      <c r="P207" s="201"/>
      <c r="Q207" s="201"/>
      <c r="R207" s="201"/>
      <c r="S207" s="201"/>
      <c r="T207" s="202"/>
      <c r="AT207" s="203" t="s">
        <v>119</v>
      </c>
      <c r="AU207" s="203" t="s">
        <v>77</v>
      </c>
      <c r="AV207" s="12" t="s">
        <v>77</v>
      </c>
      <c r="AW207" s="12" t="s">
        <v>31</v>
      </c>
      <c r="AX207" s="12" t="s">
        <v>70</v>
      </c>
      <c r="AY207" s="203" t="s">
        <v>108</v>
      </c>
    </row>
    <row r="208" spans="2:51" s="13" customFormat="1" ht="12">
      <c r="B208" s="204"/>
      <c r="C208" s="205"/>
      <c r="D208" s="180" t="s">
        <v>119</v>
      </c>
      <c r="E208" s="206" t="s">
        <v>19</v>
      </c>
      <c r="F208" s="207" t="s">
        <v>173</v>
      </c>
      <c r="G208" s="205"/>
      <c r="H208" s="208">
        <v>2</v>
      </c>
      <c r="I208" s="209"/>
      <c r="J208" s="205"/>
      <c r="K208" s="205"/>
      <c r="L208" s="210"/>
      <c r="M208" s="211"/>
      <c r="N208" s="212"/>
      <c r="O208" s="212"/>
      <c r="P208" s="212"/>
      <c r="Q208" s="212"/>
      <c r="R208" s="212"/>
      <c r="S208" s="212"/>
      <c r="T208" s="213"/>
      <c r="AT208" s="214" t="s">
        <v>119</v>
      </c>
      <c r="AU208" s="214" t="s">
        <v>77</v>
      </c>
      <c r="AV208" s="13" t="s">
        <v>115</v>
      </c>
      <c r="AW208" s="13" t="s">
        <v>31</v>
      </c>
      <c r="AX208" s="13" t="s">
        <v>75</v>
      </c>
      <c r="AY208" s="214" t="s">
        <v>108</v>
      </c>
    </row>
    <row r="209" spans="2:63" s="10" customFormat="1" ht="22.9" customHeight="1">
      <c r="B209" s="152"/>
      <c r="C209" s="153"/>
      <c r="D209" s="154" t="s">
        <v>69</v>
      </c>
      <c r="E209" s="166" t="s">
        <v>286</v>
      </c>
      <c r="F209" s="166" t="s">
        <v>287</v>
      </c>
      <c r="G209" s="153"/>
      <c r="H209" s="153"/>
      <c r="I209" s="156"/>
      <c r="J209" s="167">
        <f>BK209</f>
        <v>0</v>
      </c>
      <c r="K209" s="153"/>
      <c r="L209" s="158"/>
      <c r="M209" s="159"/>
      <c r="N209" s="160"/>
      <c r="O209" s="160"/>
      <c r="P209" s="161">
        <f>SUM(P210:P211)</f>
        <v>0</v>
      </c>
      <c r="Q209" s="160"/>
      <c r="R209" s="161">
        <f>SUM(R210:R211)</f>
        <v>0</v>
      </c>
      <c r="S209" s="160"/>
      <c r="T209" s="162">
        <f>SUM(T210:T211)</f>
        <v>0</v>
      </c>
      <c r="AR209" s="163" t="s">
        <v>122</v>
      </c>
      <c r="AT209" s="164" t="s">
        <v>69</v>
      </c>
      <c r="AU209" s="164" t="s">
        <v>75</v>
      </c>
      <c r="AY209" s="163" t="s">
        <v>108</v>
      </c>
      <c r="BK209" s="165">
        <f>SUM(BK210:BK211)</f>
        <v>0</v>
      </c>
    </row>
    <row r="210" spans="2:65" s="1" customFormat="1" ht="16.5" customHeight="1">
      <c r="B210" s="33"/>
      <c r="C210" s="168" t="s">
        <v>288</v>
      </c>
      <c r="D210" s="168" t="s">
        <v>110</v>
      </c>
      <c r="E210" s="169" t="s">
        <v>289</v>
      </c>
      <c r="F210" s="170" t="s">
        <v>290</v>
      </c>
      <c r="G210" s="171" t="s">
        <v>291</v>
      </c>
      <c r="H210" s="172">
        <v>1</v>
      </c>
      <c r="I210" s="173"/>
      <c r="J210" s="174">
        <f>ROUND(I210*H210,2)</f>
        <v>0</v>
      </c>
      <c r="K210" s="170" t="s">
        <v>114</v>
      </c>
      <c r="L210" s="37"/>
      <c r="M210" s="175" t="s">
        <v>19</v>
      </c>
      <c r="N210" s="176" t="s">
        <v>41</v>
      </c>
      <c r="O210" s="59"/>
      <c r="P210" s="177">
        <f>O210*H210</f>
        <v>0</v>
      </c>
      <c r="Q210" s="177">
        <v>0</v>
      </c>
      <c r="R210" s="177">
        <f>Q210*H210</f>
        <v>0</v>
      </c>
      <c r="S210" s="177">
        <v>0</v>
      </c>
      <c r="T210" s="178">
        <f>S210*H210</f>
        <v>0</v>
      </c>
      <c r="AR210" s="16" t="s">
        <v>271</v>
      </c>
      <c r="AT210" s="16" t="s">
        <v>110</v>
      </c>
      <c r="AU210" s="16" t="s">
        <v>77</v>
      </c>
      <c r="AY210" s="16" t="s">
        <v>108</v>
      </c>
      <c r="BE210" s="179">
        <f>IF(N210="základní",J210,0)</f>
        <v>0</v>
      </c>
      <c r="BF210" s="179">
        <f>IF(N210="snížená",J210,0)</f>
        <v>0</v>
      </c>
      <c r="BG210" s="179">
        <f>IF(N210="zákl. přenesená",J210,0)</f>
        <v>0</v>
      </c>
      <c r="BH210" s="179">
        <f>IF(N210="sníž. přenesená",J210,0)</f>
        <v>0</v>
      </c>
      <c r="BI210" s="179">
        <f>IF(N210="nulová",J210,0)</f>
        <v>0</v>
      </c>
      <c r="BJ210" s="16" t="s">
        <v>75</v>
      </c>
      <c r="BK210" s="179">
        <f>ROUND(I210*H210,2)</f>
        <v>0</v>
      </c>
      <c r="BL210" s="16" t="s">
        <v>271</v>
      </c>
      <c r="BM210" s="16" t="s">
        <v>292</v>
      </c>
    </row>
    <row r="211" spans="2:51" s="12" customFormat="1" ht="12">
      <c r="B211" s="193"/>
      <c r="C211" s="194"/>
      <c r="D211" s="180" t="s">
        <v>119</v>
      </c>
      <c r="E211" s="195" t="s">
        <v>19</v>
      </c>
      <c r="F211" s="196" t="s">
        <v>293</v>
      </c>
      <c r="G211" s="194"/>
      <c r="H211" s="197">
        <v>1</v>
      </c>
      <c r="I211" s="198"/>
      <c r="J211" s="194"/>
      <c r="K211" s="194"/>
      <c r="L211" s="199"/>
      <c r="M211" s="200"/>
      <c r="N211" s="201"/>
      <c r="O211" s="201"/>
      <c r="P211" s="201"/>
      <c r="Q211" s="201"/>
      <c r="R211" s="201"/>
      <c r="S211" s="201"/>
      <c r="T211" s="202"/>
      <c r="AT211" s="203" t="s">
        <v>119</v>
      </c>
      <c r="AU211" s="203" t="s">
        <v>77</v>
      </c>
      <c r="AV211" s="12" t="s">
        <v>77</v>
      </c>
      <c r="AW211" s="12" t="s">
        <v>31</v>
      </c>
      <c r="AX211" s="12" t="s">
        <v>75</v>
      </c>
      <c r="AY211" s="203" t="s">
        <v>108</v>
      </c>
    </row>
    <row r="212" spans="2:63" s="10" customFormat="1" ht="22.9" customHeight="1">
      <c r="B212" s="152"/>
      <c r="C212" s="153"/>
      <c r="D212" s="154" t="s">
        <v>69</v>
      </c>
      <c r="E212" s="166" t="s">
        <v>294</v>
      </c>
      <c r="F212" s="166" t="s">
        <v>295</v>
      </c>
      <c r="G212" s="153"/>
      <c r="H212" s="153"/>
      <c r="I212" s="156"/>
      <c r="J212" s="167">
        <f>BK212</f>
        <v>0</v>
      </c>
      <c r="K212" s="153"/>
      <c r="L212" s="158"/>
      <c r="M212" s="159"/>
      <c r="N212" s="160"/>
      <c r="O212" s="160"/>
      <c r="P212" s="161">
        <f>SUM(P213:P216)</f>
        <v>0</v>
      </c>
      <c r="Q212" s="160"/>
      <c r="R212" s="161">
        <f>SUM(R213:R216)</f>
        <v>0</v>
      </c>
      <c r="S212" s="160"/>
      <c r="T212" s="162">
        <f>SUM(T213:T216)</f>
        <v>0</v>
      </c>
      <c r="AR212" s="163" t="s">
        <v>122</v>
      </c>
      <c r="AT212" s="164" t="s">
        <v>69</v>
      </c>
      <c r="AU212" s="164" t="s">
        <v>75</v>
      </c>
      <c r="AY212" s="163" t="s">
        <v>108</v>
      </c>
      <c r="BK212" s="165">
        <f>SUM(BK213:BK216)</f>
        <v>0</v>
      </c>
    </row>
    <row r="213" spans="2:65" s="1" customFormat="1" ht="16.5" customHeight="1">
      <c r="B213" s="33"/>
      <c r="C213" s="168" t="s">
        <v>296</v>
      </c>
      <c r="D213" s="168" t="s">
        <v>110</v>
      </c>
      <c r="E213" s="169" t="s">
        <v>297</v>
      </c>
      <c r="F213" s="170" t="s">
        <v>298</v>
      </c>
      <c r="G213" s="171" t="s">
        <v>291</v>
      </c>
      <c r="H213" s="172">
        <v>1</v>
      </c>
      <c r="I213" s="173"/>
      <c r="J213" s="174">
        <f>ROUND(I213*H213,2)</f>
        <v>0</v>
      </c>
      <c r="K213" s="170" t="s">
        <v>114</v>
      </c>
      <c r="L213" s="37"/>
      <c r="M213" s="175" t="s">
        <v>19</v>
      </c>
      <c r="N213" s="176" t="s">
        <v>41</v>
      </c>
      <c r="O213" s="59"/>
      <c r="P213" s="177">
        <f>O213*H213</f>
        <v>0</v>
      </c>
      <c r="Q213" s="177">
        <v>0</v>
      </c>
      <c r="R213" s="177">
        <f>Q213*H213</f>
        <v>0</v>
      </c>
      <c r="S213" s="177">
        <v>0</v>
      </c>
      <c r="T213" s="178">
        <f>S213*H213</f>
        <v>0</v>
      </c>
      <c r="AR213" s="16" t="s">
        <v>271</v>
      </c>
      <c r="AT213" s="16" t="s">
        <v>110</v>
      </c>
      <c r="AU213" s="16" t="s">
        <v>77</v>
      </c>
      <c r="AY213" s="16" t="s">
        <v>108</v>
      </c>
      <c r="BE213" s="179">
        <f>IF(N213="základní",J213,0)</f>
        <v>0</v>
      </c>
      <c r="BF213" s="179">
        <f>IF(N213="snížená",J213,0)</f>
        <v>0</v>
      </c>
      <c r="BG213" s="179">
        <f>IF(N213="zákl. přenesená",J213,0)</f>
        <v>0</v>
      </c>
      <c r="BH213" s="179">
        <f>IF(N213="sníž. přenesená",J213,0)</f>
        <v>0</v>
      </c>
      <c r="BI213" s="179">
        <f>IF(N213="nulová",J213,0)</f>
        <v>0</v>
      </c>
      <c r="BJ213" s="16" t="s">
        <v>75</v>
      </c>
      <c r="BK213" s="179">
        <f>ROUND(I213*H213,2)</f>
        <v>0</v>
      </c>
      <c r="BL213" s="16" t="s">
        <v>271</v>
      </c>
      <c r="BM213" s="16" t="s">
        <v>299</v>
      </c>
    </row>
    <row r="214" spans="2:51" s="12" customFormat="1" ht="12">
      <c r="B214" s="193"/>
      <c r="C214" s="194"/>
      <c r="D214" s="180" t="s">
        <v>119</v>
      </c>
      <c r="E214" s="195" t="s">
        <v>19</v>
      </c>
      <c r="F214" s="196" t="s">
        <v>300</v>
      </c>
      <c r="G214" s="194"/>
      <c r="H214" s="197">
        <v>1</v>
      </c>
      <c r="I214" s="198"/>
      <c r="J214" s="194"/>
      <c r="K214" s="194"/>
      <c r="L214" s="199"/>
      <c r="M214" s="200"/>
      <c r="N214" s="201"/>
      <c r="O214" s="201"/>
      <c r="P214" s="201"/>
      <c r="Q214" s="201"/>
      <c r="R214" s="201"/>
      <c r="S214" s="201"/>
      <c r="T214" s="202"/>
      <c r="AT214" s="203" t="s">
        <v>119</v>
      </c>
      <c r="AU214" s="203" t="s">
        <v>77</v>
      </c>
      <c r="AV214" s="12" t="s">
        <v>77</v>
      </c>
      <c r="AW214" s="12" t="s">
        <v>31</v>
      </c>
      <c r="AX214" s="12" t="s">
        <v>75</v>
      </c>
      <c r="AY214" s="203" t="s">
        <v>108</v>
      </c>
    </row>
    <row r="215" spans="2:65" s="1" customFormat="1" ht="16.5" customHeight="1">
      <c r="B215" s="33"/>
      <c r="C215" s="168" t="s">
        <v>301</v>
      </c>
      <c r="D215" s="168" t="s">
        <v>110</v>
      </c>
      <c r="E215" s="169" t="s">
        <v>302</v>
      </c>
      <c r="F215" s="170" t="s">
        <v>303</v>
      </c>
      <c r="G215" s="171" t="s">
        <v>291</v>
      </c>
      <c r="H215" s="172">
        <v>1</v>
      </c>
      <c r="I215" s="173"/>
      <c r="J215" s="174">
        <f>ROUND(I215*H215,2)</f>
        <v>0</v>
      </c>
      <c r="K215" s="170" t="s">
        <v>114</v>
      </c>
      <c r="L215" s="37"/>
      <c r="M215" s="175" t="s">
        <v>19</v>
      </c>
      <c r="N215" s="176" t="s">
        <v>41</v>
      </c>
      <c r="O215" s="59"/>
      <c r="P215" s="177">
        <f>O215*H215</f>
        <v>0</v>
      </c>
      <c r="Q215" s="177">
        <v>0</v>
      </c>
      <c r="R215" s="177">
        <f>Q215*H215</f>
        <v>0</v>
      </c>
      <c r="S215" s="177">
        <v>0</v>
      </c>
      <c r="T215" s="178">
        <f>S215*H215</f>
        <v>0</v>
      </c>
      <c r="AR215" s="16" t="s">
        <v>271</v>
      </c>
      <c r="AT215" s="16" t="s">
        <v>110</v>
      </c>
      <c r="AU215" s="16" t="s">
        <v>77</v>
      </c>
      <c r="AY215" s="16" t="s">
        <v>108</v>
      </c>
      <c r="BE215" s="179">
        <f>IF(N215="základní",J215,0)</f>
        <v>0</v>
      </c>
      <c r="BF215" s="179">
        <f>IF(N215="snížená",J215,0)</f>
        <v>0</v>
      </c>
      <c r="BG215" s="179">
        <f>IF(N215="zákl. přenesená",J215,0)</f>
        <v>0</v>
      </c>
      <c r="BH215" s="179">
        <f>IF(N215="sníž. přenesená",J215,0)</f>
        <v>0</v>
      </c>
      <c r="BI215" s="179">
        <f>IF(N215="nulová",J215,0)</f>
        <v>0</v>
      </c>
      <c r="BJ215" s="16" t="s">
        <v>75</v>
      </c>
      <c r="BK215" s="179">
        <f>ROUND(I215*H215,2)</f>
        <v>0</v>
      </c>
      <c r="BL215" s="16" t="s">
        <v>271</v>
      </c>
      <c r="BM215" s="16" t="s">
        <v>304</v>
      </c>
    </row>
    <row r="216" spans="2:51" s="12" customFormat="1" ht="12">
      <c r="B216" s="193"/>
      <c r="C216" s="194"/>
      <c r="D216" s="180" t="s">
        <v>119</v>
      </c>
      <c r="E216" s="195" t="s">
        <v>19</v>
      </c>
      <c r="F216" s="196" t="s">
        <v>305</v>
      </c>
      <c r="G216" s="194"/>
      <c r="H216" s="197">
        <v>1</v>
      </c>
      <c r="I216" s="198"/>
      <c r="J216" s="194"/>
      <c r="K216" s="194"/>
      <c r="L216" s="199"/>
      <c r="M216" s="215"/>
      <c r="N216" s="216"/>
      <c r="O216" s="216"/>
      <c r="P216" s="216"/>
      <c r="Q216" s="216"/>
      <c r="R216" s="216"/>
      <c r="S216" s="216"/>
      <c r="T216" s="217"/>
      <c r="AT216" s="203" t="s">
        <v>119</v>
      </c>
      <c r="AU216" s="203" t="s">
        <v>77</v>
      </c>
      <c r="AV216" s="12" t="s">
        <v>77</v>
      </c>
      <c r="AW216" s="12" t="s">
        <v>31</v>
      </c>
      <c r="AX216" s="12" t="s">
        <v>75</v>
      </c>
      <c r="AY216" s="203" t="s">
        <v>108</v>
      </c>
    </row>
    <row r="217" spans="2:12" s="1" customFormat="1" ht="6.95" customHeight="1">
      <c r="B217" s="45"/>
      <c r="C217" s="46"/>
      <c r="D217" s="46"/>
      <c r="E217" s="46"/>
      <c r="F217" s="46"/>
      <c r="G217" s="46"/>
      <c r="H217" s="46"/>
      <c r="I217" s="119"/>
      <c r="J217" s="46"/>
      <c r="K217" s="46"/>
      <c r="L217" s="37"/>
    </row>
  </sheetData>
  <sheetProtection algorithmName="SHA-512" hashValue="DqCbfMFzKxC/59MciySeALVC0nDZ+Fjkl8AMlelSP+LrO2x8TrHbjG00HSJy9VikvS3B6Q4RdQSLm/AXyFo9xw==" saltValue="I205aA2RA4m6SvE16oELmpnt9JffV//GfVzMid4EUD8bpuG3jsGnqOoP+DpKLhvVg+Kgoish3ugi98KQrFs/HQ==" spinCount="100000" sheet="1" objects="1" scenarios="1" formatColumns="0" formatRows="0" autoFilter="0"/>
  <autoFilter ref="C82:K216"/>
  <mergeCells count="6">
    <mergeCell ref="E75:H75"/>
    <mergeCell ref="L2:V2"/>
    <mergeCell ref="E7:H7"/>
    <mergeCell ref="E16:H16"/>
    <mergeCell ref="E25:H25"/>
    <mergeCell ref="E46:H46"/>
  </mergeCells>
  <printOptions/>
  <pageMargins left="0.39375" right="0.39375" top="0.39375" bottom="0.39375" header="0" footer="0"/>
  <pageSetup blackAndWhite="1" fitToHeight="100" fitToWidth="1" horizontalDpi="600" verticalDpi="600" orientation="landscape" paperSize="9" scale="88"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workbookViewId="0" topLeftCell="A1"/>
  </sheetViews>
  <sheetFormatPr defaultColWidth="9.140625" defaultRowHeight="12"/>
  <cols>
    <col min="1" max="1" width="8.28125" style="218" customWidth="1"/>
    <col min="2" max="2" width="1.7109375" style="218" customWidth="1"/>
    <col min="3" max="4" width="5.00390625" style="218" customWidth="1"/>
    <col min="5" max="5" width="11.7109375" style="218" customWidth="1"/>
    <col min="6" max="6" width="9.140625" style="218" customWidth="1"/>
    <col min="7" max="7" width="5.00390625" style="218" customWidth="1"/>
    <col min="8" max="8" width="77.8515625" style="218" customWidth="1"/>
    <col min="9" max="10" width="20.00390625" style="218" customWidth="1"/>
    <col min="11" max="11" width="1.7109375" style="218" customWidth="1"/>
  </cols>
  <sheetData>
    <row r="1" ht="37.5" customHeight="1"/>
    <row r="2" spans="2:11" ht="7.5" customHeight="1">
      <c r="B2" s="219"/>
      <c r="C2" s="220"/>
      <c r="D2" s="220"/>
      <c r="E2" s="220"/>
      <c r="F2" s="220"/>
      <c r="G2" s="220"/>
      <c r="H2" s="220"/>
      <c r="I2" s="220"/>
      <c r="J2" s="220"/>
      <c r="K2" s="221"/>
    </row>
    <row r="3" spans="2:11" s="14" customFormat="1" ht="45" customHeight="1">
      <c r="B3" s="222"/>
      <c r="C3" s="344" t="s">
        <v>306</v>
      </c>
      <c r="D3" s="344"/>
      <c r="E3" s="344"/>
      <c r="F3" s="344"/>
      <c r="G3" s="344"/>
      <c r="H3" s="344"/>
      <c r="I3" s="344"/>
      <c r="J3" s="344"/>
      <c r="K3" s="223"/>
    </row>
    <row r="4" spans="2:11" ht="25.5" customHeight="1">
      <c r="B4" s="224"/>
      <c r="C4" s="347" t="s">
        <v>307</v>
      </c>
      <c r="D4" s="347"/>
      <c r="E4" s="347"/>
      <c r="F4" s="347"/>
      <c r="G4" s="347"/>
      <c r="H4" s="347"/>
      <c r="I4" s="347"/>
      <c r="J4" s="347"/>
      <c r="K4" s="225"/>
    </row>
    <row r="5" spans="2:11" ht="5.25" customHeight="1">
      <c r="B5" s="224"/>
      <c r="C5" s="226"/>
      <c r="D5" s="226"/>
      <c r="E5" s="226"/>
      <c r="F5" s="226"/>
      <c r="G5" s="226"/>
      <c r="H5" s="226"/>
      <c r="I5" s="226"/>
      <c r="J5" s="226"/>
      <c r="K5" s="225"/>
    </row>
    <row r="6" spans="2:11" ht="15" customHeight="1">
      <c r="B6" s="224"/>
      <c r="C6" s="345" t="s">
        <v>308</v>
      </c>
      <c r="D6" s="345"/>
      <c r="E6" s="345"/>
      <c r="F6" s="345"/>
      <c r="G6" s="345"/>
      <c r="H6" s="345"/>
      <c r="I6" s="345"/>
      <c r="J6" s="345"/>
      <c r="K6" s="225"/>
    </row>
    <row r="7" spans="2:11" ht="15" customHeight="1">
      <c r="B7" s="228"/>
      <c r="C7" s="345" t="s">
        <v>309</v>
      </c>
      <c r="D7" s="345"/>
      <c r="E7" s="345"/>
      <c r="F7" s="345"/>
      <c r="G7" s="345"/>
      <c r="H7" s="345"/>
      <c r="I7" s="345"/>
      <c r="J7" s="345"/>
      <c r="K7" s="225"/>
    </row>
    <row r="8" spans="2:11" ht="12.75" customHeight="1">
      <c r="B8" s="228"/>
      <c r="C8" s="227"/>
      <c r="D8" s="227"/>
      <c r="E8" s="227"/>
      <c r="F8" s="227"/>
      <c r="G8" s="227"/>
      <c r="H8" s="227"/>
      <c r="I8" s="227"/>
      <c r="J8" s="227"/>
      <c r="K8" s="225"/>
    </row>
    <row r="9" spans="2:11" ht="15" customHeight="1">
      <c r="B9" s="228"/>
      <c r="C9" s="345" t="s">
        <v>310</v>
      </c>
      <c r="D9" s="345"/>
      <c r="E9" s="345"/>
      <c r="F9" s="345"/>
      <c r="G9" s="345"/>
      <c r="H9" s="345"/>
      <c r="I9" s="345"/>
      <c r="J9" s="345"/>
      <c r="K9" s="225"/>
    </row>
    <row r="10" spans="2:11" ht="15" customHeight="1">
      <c r="B10" s="228"/>
      <c r="C10" s="227"/>
      <c r="D10" s="345" t="s">
        <v>311</v>
      </c>
      <c r="E10" s="345"/>
      <c r="F10" s="345"/>
      <c r="G10" s="345"/>
      <c r="H10" s="345"/>
      <c r="I10" s="345"/>
      <c r="J10" s="345"/>
      <c r="K10" s="225"/>
    </row>
    <row r="11" spans="2:11" ht="15" customHeight="1">
      <c r="B11" s="228"/>
      <c r="C11" s="229"/>
      <c r="D11" s="345" t="s">
        <v>312</v>
      </c>
      <c r="E11" s="345"/>
      <c r="F11" s="345"/>
      <c r="G11" s="345"/>
      <c r="H11" s="345"/>
      <c r="I11" s="345"/>
      <c r="J11" s="345"/>
      <c r="K11" s="225"/>
    </row>
    <row r="12" spans="2:11" ht="15" customHeight="1">
      <c r="B12" s="228"/>
      <c r="C12" s="229"/>
      <c r="D12" s="227"/>
      <c r="E12" s="227"/>
      <c r="F12" s="227"/>
      <c r="G12" s="227"/>
      <c r="H12" s="227"/>
      <c r="I12" s="227"/>
      <c r="J12" s="227"/>
      <c r="K12" s="225"/>
    </row>
    <row r="13" spans="2:11" ht="15" customHeight="1">
      <c r="B13" s="228"/>
      <c r="C13" s="229"/>
      <c r="D13" s="230" t="s">
        <v>313</v>
      </c>
      <c r="E13" s="227"/>
      <c r="F13" s="227"/>
      <c r="G13" s="227"/>
      <c r="H13" s="227"/>
      <c r="I13" s="227"/>
      <c r="J13" s="227"/>
      <c r="K13" s="225"/>
    </row>
    <row r="14" spans="2:11" ht="12.75" customHeight="1">
      <c r="B14" s="228"/>
      <c r="C14" s="229"/>
      <c r="D14" s="229"/>
      <c r="E14" s="229"/>
      <c r="F14" s="229"/>
      <c r="G14" s="229"/>
      <c r="H14" s="229"/>
      <c r="I14" s="229"/>
      <c r="J14" s="229"/>
      <c r="K14" s="225"/>
    </row>
    <row r="15" spans="2:11" ht="15" customHeight="1">
      <c r="B15" s="228"/>
      <c r="C15" s="229"/>
      <c r="D15" s="345" t="s">
        <v>314</v>
      </c>
      <c r="E15" s="345"/>
      <c r="F15" s="345"/>
      <c r="G15" s="345"/>
      <c r="H15" s="345"/>
      <c r="I15" s="345"/>
      <c r="J15" s="345"/>
      <c r="K15" s="225"/>
    </row>
    <row r="16" spans="2:11" ht="15" customHeight="1">
      <c r="B16" s="228"/>
      <c r="C16" s="229"/>
      <c r="D16" s="345" t="s">
        <v>315</v>
      </c>
      <c r="E16" s="345"/>
      <c r="F16" s="345"/>
      <c r="G16" s="345"/>
      <c r="H16" s="345"/>
      <c r="I16" s="345"/>
      <c r="J16" s="345"/>
      <c r="K16" s="225"/>
    </row>
    <row r="17" spans="2:11" ht="15" customHeight="1">
      <c r="B17" s="228"/>
      <c r="C17" s="229"/>
      <c r="D17" s="345" t="s">
        <v>316</v>
      </c>
      <c r="E17" s="345"/>
      <c r="F17" s="345"/>
      <c r="G17" s="345"/>
      <c r="H17" s="345"/>
      <c r="I17" s="345"/>
      <c r="J17" s="345"/>
      <c r="K17" s="225"/>
    </row>
    <row r="18" spans="2:11" ht="15" customHeight="1">
      <c r="B18" s="228"/>
      <c r="C18" s="229"/>
      <c r="D18" s="229"/>
      <c r="E18" s="231" t="s">
        <v>74</v>
      </c>
      <c r="F18" s="345" t="s">
        <v>317</v>
      </c>
      <c r="G18" s="345"/>
      <c r="H18" s="345"/>
      <c r="I18" s="345"/>
      <c r="J18" s="345"/>
      <c r="K18" s="225"/>
    </row>
    <row r="19" spans="2:11" ht="15" customHeight="1">
      <c r="B19" s="228"/>
      <c r="C19" s="229"/>
      <c r="D19" s="229"/>
      <c r="E19" s="231" t="s">
        <v>318</v>
      </c>
      <c r="F19" s="345" t="s">
        <v>319</v>
      </c>
      <c r="G19" s="345"/>
      <c r="H19" s="345"/>
      <c r="I19" s="345"/>
      <c r="J19" s="345"/>
      <c r="K19" s="225"/>
    </row>
    <row r="20" spans="2:11" ht="15" customHeight="1">
      <c r="B20" s="228"/>
      <c r="C20" s="229"/>
      <c r="D20" s="229"/>
      <c r="E20" s="231" t="s">
        <v>320</v>
      </c>
      <c r="F20" s="345" t="s">
        <v>321</v>
      </c>
      <c r="G20" s="345"/>
      <c r="H20" s="345"/>
      <c r="I20" s="345"/>
      <c r="J20" s="345"/>
      <c r="K20" s="225"/>
    </row>
    <row r="21" spans="2:11" ht="15" customHeight="1">
      <c r="B21" s="228"/>
      <c r="C21" s="229"/>
      <c r="D21" s="229"/>
      <c r="E21" s="231" t="s">
        <v>322</v>
      </c>
      <c r="F21" s="345" t="s">
        <v>323</v>
      </c>
      <c r="G21" s="345"/>
      <c r="H21" s="345"/>
      <c r="I21" s="345"/>
      <c r="J21" s="345"/>
      <c r="K21" s="225"/>
    </row>
    <row r="22" spans="2:11" ht="15" customHeight="1">
      <c r="B22" s="228"/>
      <c r="C22" s="229"/>
      <c r="D22" s="229"/>
      <c r="E22" s="231" t="s">
        <v>324</v>
      </c>
      <c r="F22" s="345" t="s">
        <v>325</v>
      </c>
      <c r="G22" s="345"/>
      <c r="H22" s="345"/>
      <c r="I22" s="345"/>
      <c r="J22" s="345"/>
      <c r="K22" s="225"/>
    </row>
    <row r="23" spans="2:11" ht="15" customHeight="1">
      <c r="B23" s="228"/>
      <c r="C23" s="229"/>
      <c r="D23" s="229"/>
      <c r="E23" s="231" t="s">
        <v>326</v>
      </c>
      <c r="F23" s="345" t="s">
        <v>327</v>
      </c>
      <c r="G23" s="345"/>
      <c r="H23" s="345"/>
      <c r="I23" s="345"/>
      <c r="J23" s="345"/>
      <c r="K23" s="225"/>
    </row>
    <row r="24" spans="2:11" ht="12.75" customHeight="1">
      <c r="B24" s="228"/>
      <c r="C24" s="229"/>
      <c r="D24" s="229"/>
      <c r="E24" s="229"/>
      <c r="F24" s="229"/>
      <c r="G24" s="229"/>
      <c r="H24" s="229"/>
      <c r="I24" s="229"/>
      <c r="J24" s="229"/>
      <c r="K24" s="225"/>
    </row>
    <row r="25" spans="2:11" ht="15" customHeight="1">
      <c r="B25" s="228"/>
      <c r="C25" s="345" t="s">
        <v>328</v>
      </c>
      <c r="D25" s="345"/>
      <c r="E25" s="345"/>
      <c r="F25" s="345"/>
      <c r="G25" s="345"/>
      <c r="H25" s="345"/>
      <c r="I25" s="345"/>
      <c r="J25" s="345"/>
      <c r="K25" s="225"/>
    </row>
    <row r="26" spans="2:11" ht="15" customHeight="1">
      <c r="B26" s="228"/>
      <c r="C26" s="345" t="s">
        <v>329</v>
      </c>
      <c r="D26" s="345"/>
      <c r="E26" s="345"/>
      <c r="F26" s="345"/>
      <c r="G26" s="345"/>
      <c r="H26" s="345"/>
      <c r="I26" s="345"/>
      <c r="J26" s="345"/>
      <c r="K26" s="225"/>
    </row>
    <row r="27" spans="2:11" ht="15" customHeight="1">
      <c r="B27" s="228"/>
      <c r="C27" s="227"/>
      <c r="D27" s="345" t="s">
        <v>330</v>
      </c>
      <c r="E27" s="345"/>
      <c r="F27" s="345"/>
      <c r="G27" s="345"/>
      <c r="H27" s="345"/>
      <c r="I27" s="345"/>
      <c r="J27" s="345"/>
      <c r="K27" s="225"/>
    </row>
    <row r="28" spans="2:11" ht="15" customHeight="1">
      <c r="B28" s="228"/>
      <c r="C28" s="229"/>
      <c r="D28" s="345" t="s">
        <v>331</v>
      </c>
      <c r="E28" s="345"/>
      <c r="F28" s="345"/>
      <c r="G28" s="345"/>
      <c r="H28" s="345"/>
      <c r="I28" s="345"/>
      <c r="J28" s="345"/>
      <c r="K28" s="225"/>
    </row>
    <row r="29" spans="2:11" ht="12.75" customHeight="1">
      <c r="B29" s="228"/>
      <c r="C29" s="229"/>
      <c r="D29" s="229"/>
      <c r="E29" s="229"/>
      <c r="F29" s="229"/>
      <c r="G29" s="229"/>
      <c r="H29" s="229"/>
      <c r="I29" s="229"/>
      <c r="J29" s="229"/>
      <c r="K29" s="225"/>
    </row>
    <row r="30" spans="2:11" ht="15" customHeight="1">
      <c r="B30" s="228"/>
      <c r="C30" s="229"/>
      <c r="D30" s="345" t="s">
        <v>332</v>
      </c>
      <c r="E30" s="345"/>
      <c r="F30" s="345"/>
      <c r="G30" s="345"/>
      <c r="H30" s="345"/>
      <c r="I30" s="345"/>
      <c r="J30" s="345"/>
      <c r="K30" s="225"/>
    </row>
    <row r="31" spans="2:11" ht="15" customHeight="1">
      <c r="B31" s="228"/>
      <c r="C31" s="229"/>
      <c r="D31" s="345" t="s">
        <v>333</v>
      </c>
      <c r="E31" s="345"/>
      <c r="F31" s="345"/>
      <c r="G31" s="345"/>
      <c r="H31" s="345"/>
      <c r="I31" s="345"/>
      <c r="J31" s="345"/>
      <c r="K31" s="225"/>
    </row>
    <row r="32" spans="2:11" ht="12.75" customHeight="1">
      <c r="B32" s="228"/>
      <c r="C32" s="229"/>
      <c r="D32" s="229"/>
      <c r="E32" s="229"/>
      <c r="F32" s="229"/>
      <c r="G32" s="229"/>
      <c r="H32" s="229"/>
      <c r="I32" s="229"/>
      <c r="J32" s="229"/>
      <c r="K32" s="225"/>
    </row>
    <row r="33" spans="2:11" ht="15" customHeight="1">
      <c r="B33" s="228"/>
      <c r="C33" s="229"/>
      <c r="D33" s="345" t="s">
        <v>334</v>
      </c>
      <c r="E33" s="345"/>
      <c r="F33" s="345"/>
      <c r="G33" s="345"/>
      <c r="H33" s="345"/>
      <c r="I33" s="345"/>
      <c r="J33" s="345"/>
      <c r="K33" s="225"/>
    </row>
    <row r="34" spans="2:11" ht="15" customHeight="1">
      <c r="B34" s="228"/>
      <c r="C34" s="229"/>
      <c r="D34" s="345" t="s">
        <v>335</v>
      </c>
      <c r="E34" s="345"/>
      <c r="F34" s="345"/>
      <c r="G34" s="345"/>
      <c r="H34" s="345"/>
      <c r="I34" s="345"/>
      <c r="J34" s="345"/>
      <c r="K34" s="225"/>
    </row>
    <row r="35" spans="2:11" ht="15" customHeight="1">
      <c r="B35" s="228"/>
      <c r="C35" s="229"/>
      <c r="D35" s="345" t="s">
        <v>336</v>
      </c>
      <c r="E35" s="345"/>
      <c r="F35" s="345"/>
      <c r="G35" s="345"/>
      <c r="H35" s="345"/>
      <c r="I35" s="345"/>
      <c r="J35" s="345"/>
      <c r="K35" s="225"/>
    </row>
    <row r="36" spans="2:11" ht="15" customHeight="1">
      <c r="B36" s="228"/>
      <c r="C36" s="229"/>
      <c r="D36" s="227"/>
      <c r="E36" s="230" t="s">
        <v>94</v>
      </c>
      <c r="F36" s="227"/>
      <c r="G36" s="345" t="s">
        <v>337</v>
      </c>
      <c r="H36" s="345"/>
      <c r="I36" s="345"/>
      <c r="J36" s="345"/>
      <c r="K36" s="225"/>
    </row>
    <row r="37" spans="2:11" ht="30.75" customHeight="1">
      <c r="B37" s="228"/>
      <c r="C37" s="229"/>
      <c r="D37" s="227"/>
      <c r="E37" s="230" t="s">
        <v>338</v>
      </c>
      <c r="F37" s="227"/>
      <c r="G37" s="345" t="s">
        <v>339</v>
      </c>
      <c r="H37" s="345"/>
      <c r="I37" s="345"/>
      <c r="J37" s="345"/>
      <c r="K37" s="225"/>
    </row>
    <row r="38" spans="2:11" ht="15" customHeight="1">
      <c r="B38" s="228"/>
      <c r="C38" s="229"/>
      <c r="D38" s="227"/>
      <c r="E38" s="230" t="s">
        <v>51</v>
      </c>
      <c r="F38" s="227"/>
      <c r="G38" s="345" t="s">
        <v>340</v>
      </c>
      <c r="H38" s="345"/>
      <c r="I38" s="345"/>
      <c r="J38" s="345"/>
      <c r="K38" s="225"/>
    </row>
    <row r="39" spans="2:11" ht="15" customHeight="1">
      <c r="B39" s="228"/>
      <c r="C39" s="229"/>
      <c r="D39" s="227"/>
      <c r="E39" s="230" t="s">
        <v>52</v>
      </c>
      <c r="F39" s="227"/>
      <c r="G39" s="345" t="s">
        <v>341</v>
      </c>
      <c r="H39" s="345"/>
      <c r="I39" s="345"/>
      <c r="J39" s="345"/>
      <c r="K39" s="225"/>
    </row>
    <row r="40" spans="2:11" ht="15" customHeight="1">
      <c r="B40" s="228"/>
      <c r="C40" s="229"/>
      <c r="D40" s="227"/>
      <c r="E40" s="230" t="s">
        <v>95</v>
      </c>
      <c r="F40" s="227"/>
      <c r="G40" s="345" t="s">
        <v>342</v>
      </c>
      <c r="H40" s="345"/>
      <c r="I40" s="345"/>
      <c r="J40" s="345"/>
      <c r="K40" s="225"/>
    </row>
    <row r="41" spans="2:11" ht="15" customHeight="1">
      <c r="B41" s="228"/>
      <c r="C41" s="229"/>
      <c r="D41" s="227"/>
      <c r="E41" s="230" t="s">
        <v>96</v>
      </c>
      <c r="F41" s="227"/>
      <c r="G41" s="345" t="s">
        <v>343</v>
      </c>
      <c r="H41" s="345"/>
      <c r="I41" s="345"/>
      <c r="J41" s="345"/>
      <c r="K41" s="225"/>
    </row>
    <row r="42" spans="2:11" ht="15" customHeight="1">
      <c r="B42" s="228"/>
      <c r="C42" s="229"/>
      <c r="D42" s="227"/>
      <c r="E42" s="230" t="s">
        <v>344</v>
      </c>
      <c r="F42" s="227"/>
      <c r="G42" s="345" t="s">
        <v>345</v>
      </c>
      <c r="H42" s="345"/>
      <c r="I42" s="345"/>
      <c r="J42" s="345"/>
      <c r="K42" s="225"/>
    </row>
    <row r="43" spans="2:11" ht="15" customHeight="1">
      <c r="B43" s="228"/>
      <c r="C43" s="229"/>
      <c r="D43" s="227"/>
      <c r="E43" s="230"/>
      <c r="F43" s="227"/>
      <c r="G43" s="345" t="s">
        <v>346</v>
      </c>
      <c r="H43" s="345"/>
      <c r="I43" s="345"/>
      <c r="J43" s="345"/>
      <c r="K43" s="225"/>
    </row>
    <row r="44" spans="2:11" ht="15" customHeight="1">
      <c r="B44" s="228"/>
      <c r="C44" s="229"/>
      <c r="D44" s="227"/>
      <c r="E44" s="230" t="s">
        <v>347</v>
      </c>
      <c r="F44" s="227"/>
      <c r="G44" s="345" t="s">
        <v>348</v>
      </c>
      <c r="H44" s="345"/>
      <c r="I44" s="345"/>
      <c r="J44" s="345"/>
      <c r="K44" s="225"/>
    </row>
    <row r="45" spans="2:11" ht="15" customHeight="1">
      <c r="B45" s="228"/>
      <c r="C45" s="229"/>
      <c r="D45" s="227"/>
      <c r="E45" s="230" t="s">
        <v>98</v>
      </c>
      <c r="F45" s="227"/>
      <c r="G45" s="345" t="s">
        <v>349</v>
      </c>
      <c r="H45" s="345"/>
      <c r="I45" s="345"/>
      <c r="J45" s="345"/>
      <c r="K45" s="225"/>
    </row>
    <row r="46" spans="2:11" ht="12.75" customHeight="1">
      <c r="B46" s="228"/>
      <c r="C46" s="229"/>
      <c r="D46" s="227"/>
      <c r="E46" s="227"/>
      <c r="F46" s="227"/>
      <c r="G46" s="227"/>
      <c r="H46" s="227"/>
      <c r="I46" s="227"/>
      <c r="J46" s="227"/>
      <c r="K46" s="225"/>
    </row>
    <row r="47" spans="2:11" ht="15" customHeight="1">
      <c r="B47" s="228"/>
      <c r="C47" s="229"/>
      <c r="D47" s="345" t="s">
        <v>350</v>
      </c>
      <c r="E47" s="345"/>
      <c r="F47" s="345"/>
      <c r="G47" s="345"/>
      <c r="H47" s="345"/>
      <c r="I47" s="345"/>
      <c r="J47" s="345"/>
      <c r="K47" s="225"/>
    </row>
    <row r="48" spans="2:11" ht="15" customHeight="1">
      <c r="B48" s="228"/>
      <c r="C48" s="229"/>
      <c r="D48" s="229"/>
      <c r="E48" s="345" t="s">
        <v>351</v>
      </c>
      <c r="F48" s="345"/>
      <c r="G48" s="345"/>
      <c r="H48" s="345"/>
      <c r="I48" s="345"/>
      <c r="J48" s="345"/>
      <c r="K48" s="225"/>
    </row>
    <row r="49" spans="2:11" ht="15" customHeight="1">
      <c r="B49" s="228"/>
      <c r="C49" s="229"/>
      <c r="D49" s="229"/>
      <c r="E49" s="345" t="s">
        <v>352</v>
      </c>
      <c r="F49" s="345"/>
      <c r="G49" s="345"/>
      <c r="H49" s="345"/>
      <c r="I49" s="345"/>
      <c r="J49" s="345"/>
      <c r="K49" s="225"/>
    </row>
    <row r="50" spans="2:11" ht="15" customHeight="1">
      <c r="B50" s="228"/>
      <c r="C50" s="229"/>
      <c r="D50" s="229"/>
      <c r="E50" s="345" t="s">
        <v>353</v>
      </c>
      <c r="F50" s="345"/>
      <c r="G50" s="345"/>
      <c r="H50" s="345"/>
      <c r="I50" s="345"/>
      <c r="J50" s="345"/>
      <c r="K50" s="225"/>
    </row>
    <row r="51" spans="2:11" ht="15" customHeight="1">
      <c r="B51" s="228"/>
      <c r="C51" s="229"/>
      <c r="D51" s="345" t="s">
        <v>354</v>
      </c>
      <c r="E51" s="345"/>
      <c r="F51" s="345"/>
      <c r="G51" s="345"/>
      <c r="H51" s="345"/>
      <c r="I51" s="345"/>
      <c r="J51" s="345"/>
      <c r="K51" s="225"/>
    </row>
    <row r="52" spans="2:11" ht="25.5" customHeight="1">
      <c r="B52" s="224"/>
      <c r="C52" s="347" t="s">
        <v>355</v>
      </c>
      <c r="D52" s="347"/>
      <c r="E52" s="347"/>
      <c r="F52" s="347"/>
      <c r="G52" s="347"/>
      <c r="H52" s="347"/>
      <c r="I52" s="347"/>
      <c r="J52" s="347"/>
      <c r="K52" s="225"/>
    </row>
    <row r="53" spans="2:11" ht="5.25" customHeight="1">
      <c r="B53" s="224"/>
      <c r="C53" s="226"/>
      <c r="D53" s="226"/>
      <c r="E53" s="226"/>
      <c r="F53" s="226"/>
      <c r="G53" s="226"/>
      <c r="H53" s="226"/>
      <c r="I53" s="226"/>
      <c r="J53" s="226"/>
      <c r="K53" s="225"/>
    </row>
    <row r="54" spans="2:11" ht="15" customHeight="1">
      <c r="B54" s="224"/>
      <c r="C54" s="345" t="s">
        <v>356</v>
      </c>
      <c r="D54" s="345"/>
      <c r="E54" s="345"/>
      <c r="F54" s="345"/>
      <c r="G54" s="345"/>
      <c r="H54" s="345"/>
      <c r="I54" s="345"/>
      <c r="J54" s="345"/>
      <c r="K54" s="225"/>
    </row>
    <row r="55" spans="2:11" ht="15" customHeight="1">
      <c r="B55" s="224"/>
      <c r="C55" s="345" t="s">
        <v>357</v>
      </c>
      <c r="D55" s="345"/>
      <c r="E55" s="345"/>
      <c r="F55" s="345"/>
      <c r="G55" s="345"/>
      <c r="H55" s="345"/>
      <c r="I55" s="345"/>
      <c r="J55" s="345"/>
      <c r="K55" s="225"/>
    </row>
    <row r="56" spans="2:11" ht="12.75" customHeight="1">
      <c r="B56" s="224"/>
      <c r="C56" s="227"/>
      <c r="D56" s="227"/>
      <c r="E56" s="227"/>
      <c r="F56" s="227"/>
      <c r="G56" s="227"/>
      <c r="H56" s="227"/>
      <c r="I56" s="227"/>
      <c r="J56" s="227"/>
      <c r="K56" s="225"/>
    </row>
    <row r="57" spans="2:11" ht="15" customHeight="1">
      <c r="B57" s="224"/>
      <c r="C57" s="345" t="s">
        <v>358</v>
      </c>
      <c r="D57" s="345"/>
      <c r="E57" s="345"/>
      <c r="F57" s="345"/>
      <c r="G57" s="345"/>
      <c r="H57" s="345"/>
      <c r="I57" s="345"/>
      <c r="J57" s="345"/>
      <c r="K57" s="225"/>
    </row>
    <row r="58" spans="2:11" ht="15" customHeight="1">
      <c r="B58" s="224"/>
      <c r="C58" s="229"/>
      <c r="D58" s="345" t="s">
        <v>359</v>
      </c>
      <c r="E58" s="345"/>
      <c r="F58" s="345"/>
      <c r="G58" s="345"/>
      <c r="H58" s="345"/>
      <c r="I58" s="345"/>
      <c r="J58" s="345"/>
      <c r="K58" s="225"/>
    </row>
    <row r="59" spans="2:11" ht="15" customHeight="1">
      <c r="B59" s="224"/>
      <c r="C59" s="229"/>
      <c r="D59" s="345" t="s">
        <v>360</v>
      </c>
      <c r="E59" s="345"/>
      <c r="F59" s="345"/>
      <c r="G59" s="345"/>
      <c r="H59" s="345"/>
      <c r="I59" s="345"/>
      <c r="J59" s="345"/>
      <c r="K59" s="225"/>
    </row>
    <row r="60" spans="2:11" ht="15" customHeight="1">
      <c r="B60" s="224"/>
      <c r="C60" s="229"/>
      <c r="D60" s="345" t="s">
        <v>361</v>
      </c>
      <c r="E60" s="345"/>
      <c r="F60" s="345"/>
      <c r="G60" s="345"/>
      <c r="H60" s="345"/>
      <c r="I60" s="345"/>
      <c r="J60" s="345"/>
      <c r="K60" s="225"/>
    </row>
    <row r="61" spans="2:11" ht="15" customHeight="1">
      <c r="B61" s="224"/>
      <c r="C61" s="229"/>
      <c r="D61" s="345" t="s">
        <v>362</v>
      </c>
      <c r="E61" s="345"/>
      <c r="F61" s="345"/>
      <c r="G61" s="345"/>
      <c r="H61" s="345"/>
      <c r="I61" s="345"/>
      <c r="J61" s="345"/>
      <c r="K61" s="225"/>
    </row>
    <row r="62" spans="2:11" ht="15" customHeight="1">
      <c r="B62" s="224"/>
      <c r="C62" s="229"/>
      <c r="D62" s="348" t="s">
        <v>363</v>
      </c>
      <c r="E62" s="348"/>
      <c r="F62" s="348"/>
      <c r="G62" s="348"/>
      <c r="H62" s="348"/>
      <c r="I62" s="348"/>
      <c r="J62" s="348"/>
      <c r="K62" s="225"/>
    </row>
    <row r="63" spans="2:11" ht="15" customHeight="1">
      <c r="B63" s="224"/>
      <c r="C63" s="229"/>
      <c r="D63" s="345" t="s">
        <v>364</v>
      </c>
      <c r="E63" s="345"/>
      <c r="F63" s="345"/>
      <c r="G63" s="345"/>
      <c r="H63" s="345"/>
      <c r="I63" s="345"/>
      <c r="J63" s="345"/>
      <c r="K63" s="225"/>
    </row>
    <row r="64" spans="2:11" ht="12.75" customHeight="1">
      <c r="B64" s="224"/>
      <c r="C64" s="229"/>
      <c r="D64" s="229"/>
      <c r="E64" s="232"/>
      <c r="F64" s="229"/>
      <c r="G64" s="229"/>
      <c r="H64" s="229"/>
      <c r="I64" s="229"/>
      <c r="J64" s="229"/>
      <c r="K64" s="225"/>
    </row>
    <row r="65" spans="2:11" ht="15" customHeight="1">
      <c r="B65" s="224"/>
      <c r="C65" s="229"/>
      <c r="D65" s="345" t="s">
        <v>365</v>
      </c>
      <c r="E65" s="345"/>
      <c r="F65" s="345"/>
      <c r="G65" s="345"/>
      <c r="H65" s="345"/>
      <c r="I65" s="345"/>
      <c r="J65" s="345"/>
      <c r="K65" s="225"/>
    </row>
    <row r="66" spans="2:11" ht="15" customHeight="1">
      <c r="B66" s="224"/>
      <c r="C66" s="229"/>
      <c r="D66" s="348" t="s">
        <v>366</v>
      </c>
      <c r="E66" s="348"/>
      <c r="F66" s="348"/>
      <c r="G66" s="348"/>
      <c r="H66" s="348"/>
      <c r="I66" s="348"/>
      <c r="J66" s="348"/>
      <c r="K66" s="225"/>
    </row>
    <row r="67" spans="2:11" ht="15" customHeight="1">
      <c r="B67" s="224"/>
      <c r="C67" s="229"/>
      <c r="D67" s="345" t="s">
        <v>367</v>
      </c>
      <c r="E67" s="345"/>
      <c r="F67" s="345"/>
      <c r="G67" s="345"/>
      <c r="H67" s="345"/>
      <c r="I67" s="345"/>
      <c r="J67" s="345"/>
      <c r="K67" s="225"/>
    </row>
    <row r="68" spans="2:11" ht="15" customHeight="1">
      <c r="B68" s="224"/>
      <c r="C68" s="229"/>
      <c r="D68" s="345" t="s">
        <v>368</v>
      </c>
      <c r="E68" s="345"/>
      <c r="F68" s="345"/>
      <c r="G68" s="345"/>
      <c r="H68" s="345"/>
      <c r="I68" s="345"/>
      <c r="J68" s="345"/>
      <c r="K68" s="225"/>
    </row>
    <row r="69" spans="2:11" ht="15" customHeight="1">
      <c r="B69" s="224"/>
      <c r="C69" s="229"/>
      <c r="D69" s="345" t="s">
        <v>369</v>
      </c>
      <c r="E69" s="345"/>
      <c r="F69" s="345"/>
      <c r="G69" s="345"/>
      <c r="H69" s="345"/>
      <c r="I69" s="345"/>
      <c r="J69" s="345"/>
      <c r="K69" s="225"/>
    </row>
    <row r="70" spans="2:11" ht="15" customHeight="1">
      <c r="B70" s="224"/>
      <c r="C70" s="229"/>
      <c r="D70" s="345" t="s">
        <v>370</v>
      </c>
      <c r="E70" s="345"/>
      <c r="F70" s="345"/>
      <c r="G70" s="345"/>
      <c r="H70" s="345"/>
      <c r="I70" s="345"/>
      <c r="J70" s="345"/>
      <c r="K70" s="225"/>
    </row>
    <row r="71" spans="2:11" ht="12.75" customHeight="1">
      <c r="B71" s="233"/>
      <c r="C71" s="234"/>
      <c r="D71" s="234"/>
      <c r="E71" s="234"/>
      <c r="F71" s="234"/>
      <c r="G71" s="234"/>
      <c r="H71" s="234"/>
      <c r="I71" s="234"/>
      <c r="J71" s="234"/>
      <c r="K71" s="235"/>
    </row>
    <row r="72" spans="2:11" ht="18.75" customHeight="1">
      <c r="B72" s="236"/>
      <c r="C72" s="236"/>
      <c r="D72" s="236"/>
      <c r="E72" s="236"/>
      <c r="F72" s="236"/>
      <c r="G72" s="236"/>
      <c r="H72" s="236"/>
      <c r="I72" s="236"/>
      <c r="J72" s="236"/>
      <c r="K72" s="237"/>
    </row>
    <row r="73" spans="2:11" ht="18.75" customHeight="1">
      <c r="B73" s="237"/>
      <c r="C73" s="237"/>
      <c r="D73" s="237"/>
      <c r="E73" s="237"/>
      <c r="F73" s="237"/>
      <c r="G73" s="237"/>
      <c r="H73" s="237"/>
      <c r="I73" s="237"/>
      <c r="J73" s="237"/>
      <c r="K73" s="237"/>
    </row>
    <row r="74" spans="2:11" ht="7.5" customHeight="1">
      <c r="B74" s="238"/>
      <c r="C74" s="239"/>
      <c r="D74" s="239"/>
      <c r="E74" s="239"/>
      <c r="F74" s="239"/>
      <c r="G74" s="239"/>
      <c r="H74" s="239"/>
      <c r="I74" s="239"/>
      <c r="J74" s="239"/>
      <c r="K74" s="240"/>
    </row>
    <row r="75" spans="2:11" ht="45" customHeight="1">
      <c r="B75" s="241"/>
      <c r="C75" s="346" t="s">
        <v>371</v>
      </c>
      <c r="D75" s="346"/>
      <c r="E75" s="346"/>
      <c r="F75" s="346"/>
      <c r="G75" s="346"/>
      <c r="H75" s="346"/>
      <c r="I75" s="346"/>
      <c r="J75" s="346"/>
      <c r="K75" s="242"/>
    </row>
    <row r="76" spans="2:11" ht="17.25" customHeight="1">
      <c r="B76" s="241"/>
      <c r="C76" s="243" t="s">
        <v>372</v>
      </c>
      <c r="D76" s="243"/>
      <c r="E76" s="243"/>
      <c r="F76" s="243" t="s">
        <v>373</v>
      </c>
      <c r="G76" s="244"/>
      <c r="H76" s="243" t="s">
        <v>52</v>
      </c>
      <c r="I76" s="243" t="s">
        <v>55</v>
      </c>
      <c r="J76" s="243" t="s">
        <v>374</v>
      </c>
      <c r="K76" s="242"/>
    </row>
    <row r="77" spans="2:11" ht="17.25" customHeight="1">
      <c r="B77" s="241"/>
      <c r="C77" s="245" t="s">
        <v>375</v>
      </c>
      <c r="D77" s="245"/>
      <c r="E77" s="245"/>
      <c r="F77" s="246" t="s">
        <v>376</v>
      </c>
      <c r="G77" s="247"/>
      <c r="H77" s="245"/>
      <c r="I77" s="245"/>
      <c r="J77" s="245" t="s">
        <v>377</v>
      </c>
      <c r="K77" s="242"/>
    </row>
    <row r="78" spans="2:11" ht="5.25" customHeight="1">
      <c r="B78" s="241"/>
      <c r="C78" s="248"/>
      <c r="D78" s="248"/>
      <c r="E78" s="248"/>
      <c r="F78" s="248"/>
      <c r="G78" s="249"/>
      <c r="H78" s="248"/>
      <c r="I78" s="248"/>
      <c r="J78" s="248"/>
      <c r="K78" s="242"/>
    </row>
    <row r="79" spans="2:11" ht="15" customHeight="1">
      <c r="B79" s="241"/>
      <c r="C79" s="230" t="s">
        <v>51</v>
      </c>
      <c r="D79" s="248"/>
      <c r="E79" s="248"/>
      <c r="F79" s="250" t="s">
        <v>378</v>
      </c>
      <c r="G79" s="249"/>
      <c r="H79" s="230" t="s">
        <v>379</v>
      </c>
      <c r="I79" s="230" t="s">
        <v>380</v>
      </c>
      <c r="J79" s="230">
        <v>20</v>
      </c>
      <c r="K79" s="242"/>
    </row>
    <row r="80" spans="2:11" ht="15" customHeight="1">
      <c r="B80" s="241"/>
      <c r="C80" s="230" t="s">
        <v>381</v>
      </c>
      <c r="D80" s="230"/>
      <c r="E80" s="230"/>
      <c r="F80" s="250" t="s">
        <v>378</v>
      </c>
      <c r="G80" s="249"/>
      <c r="H80" s="230" t="s">
        <v>382</v>
      </c>
      <c r="I80" s="230" t="s">
        <v>380</v>
      </c>
      <c r="J80" s="230">
        <v>120</v>
      </c>
      <c r="K80" s="242"/>
    </row>
    <row r="81" spans="2:11" ht="15" customHeight="1">
      <c r="B81" s="251"/>
      <c r="C81" s="230" t="s">
        <v>383</v>
      </c>
      <c r="D81" s="230"/>
      <c r="E81" s="230"/>
      <c r="F81" s="250" t="s">
        <v>384</v>
      </c>
      <c r="G81" s="249"/>
      <c r="H81" s="230" t="s">
        <v>385</v>
      </c>
      <c r="I81" s="230" t="s">
        <v>380</v>
      </c>
      <c r="J81" s="230">
        <v>50</v>
      </c>
      <c r="K81" s="242"/>
    </row>
    <row r="82" spans="2:11" ht="15" customHeight="1">
      <c r="B82" s="251"/>
      <c r="C82" s="230" t="s">
        <v>386</v>
      </c>
      <c r="D82" s="230"/>
      <c r="E82" s="230"/>
      <c r="F82" s="250" t="s">
        <v>378</v>
      </c>
      <c r="G82" s="249"/>
      <c r="H82" s="230" t="s">
        <v>387</v>
      </c>
      <c r="I82" s="230" t="s">
        <v>388</v>
      </c>
      <c r="J82" s="230"/>
      <c r="K82" s="242"/>
    </row>
    <row r="83" spans="2:11" ht="15" customHeight="1">
      <c r="B83" s="251"/>
      <c r="C83" s="252" t="s">
        <v>389</v>
      </c>
      <c r="D83" s="252"/>
      <c r="E83" s="252"/>
      <c r="F83" s="253" t="s">
        <v>384</v>
      </c>
      <c r="G83" s="252"/>
      <c r="H83" s="252" t="s">
        <v>390</v>
      </c>
      <c r="I83" s="252" t="s">
        <v>380</v>
      </c>
      <c r="J83" s="252">
        <v>15</v>
      </c>
      <c r="K83" s="242"/>
    </row>
    <row r="84" spans="2:11" ht="15" customHeight="1">
      <c r="B84" s="251"/>
      <c r="C84" s="252" t="s">
        <v>391</v>
      </c>
      <c r="D84" s="252"/>
      <c r="E84" s="252"/>
      <c r="F84" s="253" t="s">
        <v>384</v>
      </c>
      <c r="G84" s="252"/>
      <c r="H84" s="252" t="s">
        <v>392</v>
      </c>
      <c r="I84" s="252" t="s">
        <v>380</v>
      </c>
      <c r="J84" s="252">
        <v>15</v>
      </c>
      <c r="K84" s="242"/>
    </row>
    <row r="85" spans="2:11" ht="15" customHeight="1">
      <c r="B85" s="251"/>
      <c r="C85" s="252" t="s">
        <v>393</v>
      </c>
      <c r="D85" s="252"/>
      <c r="E85" s="252"/>
      <c r="F85" s="253" t="s">
        <v>384</v>
      </c>
      <c r="G85" s="252"/>
      <c r="H85" s="252" t="s">
        <v>394</v>
      </c>
      <c r="I85" s="252" t="s">
        <v>380</v>
      </c>
      <c r="J85" s="252">
        <v>20</v>
      </c>
      <c r="K85" s="242"/>
    </row>
    <row r="86" spans="2:11" ht="15" customHeight="1">
      <c r="B86" s="251"/>
      <c r="C86" s="252" t="s">
        <v>395</v>
      </c>
      <c r="D86" s="252"/>
      <c r="E86" s="252"/>
      <c r="F86" s="253" t="s">
        <v>384</v>
      </c>
      <c r="G86" s="252"/>
      <c r="H86" s="252" t="s">
        <v>396</v>
      </c>
      <c r="I86" s="252" t="s">
        <v>380</v>
      </c>
      <c r="J86" s="252">
        <v>20</v>
      </c>
      <c r="K86" s="242"/>
    </row>
    <row r="87" spans="2:11" ht="15" customHeight="1">
      <c r="B87" s="251"/>
      <c r="C87" s="230" t="s">
        <v>397</v>
      </c>
      <c r="D87" s="230"/>
      <c r="E87" s="230"/>
      <c r="F87" s="250" t="s">
        <v>384</v>
      </c>
      <c r="G87" s="249"/>
      <c r="H87" s="230" t="s">
        <v>398</v>
      </c>
      <c r="I87" s="230" t="s">
        <v>380</v>
      </c>
      <c r="J87" s="230">
        <v>50</v>
      </c>
      <c r="K87" s="242"/>
    </row>
    <row r="88" spans="2:11" ht="15" customHeight="1">
      <c r="B88" s="251"/>
      <c r="C88" s="230" t="s">
        <v>399</v>
      </c>
      <c r="D88" s="230"/>
      <c r="E88" s="230"/>
      <c r="F88" s="250" t="s">
        <v>384</v>
      </c>
      <c r="G88" s="249"/>
      <c r="H88" s="230" t="s">
        <v>400</v>
      </c>
      <c r="I88" s="230" t="s">
        <v>380</v>
      </c>
      <c r="J88" s="230">
        <v>20</v>
      </c>
      <c r="K88" s="242"/>
    </row>
    <row r="89" spans="2:11" ht="15" customHeight="1">
      <c r="B89" s="251"/>
      <c r="C89" s="230" t="s">
        <v>401</v>
      </c>
      <c r="D89" s="230"/>
      <c r="E89" s="230"/>
      <c r="F89" s="250" t="s">
        <v>384</v>
      </c>
      <c r="G89" s="249"/>
      <c r="H89" s="230" t="s">
        <v>402</v>
      </c>
      <c r="I89" s="230" t="s">
        <v>380</v>
      </c>
      <c r="J89" s="230">
        <v>20</v>
      </c>
      <c r="K89" s="242"/>
    </row>
    <row r="90" spans="2:11" ht="15" customHeight="1">
      <c r="B90" s="251"/>
      <c r="C90" s="230" t="s">
        <v>403</v>
      </c>
      <c r="D90" s="230"/>
      <c r="E90" s="230"/>
      <c r="F90" s="250" t="s">
        <v>384</v>
      </c>
      <c r="G90" s="249"/>
      <c r="H90" s="230" t="s">
        <v>404</v>
      </c>
      <c r="I90" s="230" t="s">
        <v>380</v>
      </c>
      <c r="J90" s="230">
        <v>50</v>
      </c>
      <c r="K90" s="242"/>
    </row>
    <row r="91" spans="2:11" ht="15" customHeight="1">
      <c r="B91" s="251"/>
      <c r="C91" s="230" t="s">
        <v>405</v>
      </c>
      <c r="D91" s="230"/>
      <c r="E91" s="230"/>
      <c r="F91" s="250" t="s">
        <v>384</v>
      </c>
      <c r="G91" s="249"/>
      <c r="H91" s="230" t="s">
        <v>405</v>
      </c>
      <c r="I91" s="230" t="s">
        <v>380</v>
      </c>
      <c r="J91" s="230">
        <v>50</v>
      </c>
      <c r="K91" s="242"/>
    </row>
    <row r="92" spans="2:11" ht="15" customHeight="1">
      <c r="B92" s="251"/>
      <c r="C92" s="230" t="s">
        <v>406</v>
      </c>
      <c r="D92" s="230"/>
      <c r="E92" s="230"/>
      <c r="F92" s="250" t="s">
        <v>384</v>
      </c>
      <c r="G92" s="249"/>
      <c r="H92" s="230" t="s">
        <v>407</v>
      </c>
      <c r="I92" s="230" t="s">
        <v>380</v>
      </c>
      <c r="J92" s="230">
        <v>255</v>
      </c>
      <c r="K92" s="242"/>
    </row>
    <row r="93" spans="2:11" ht="15" customHeight="1">
      <c r="B93" s="251"/>
      <c r="C93" s="230" t="s">
        <v>408</v>
      </c>
      <c r="D93" s="230"/>
      <c r="E93" s="230"/>
      <c r="F93" s="250" t="s">
        <v>378</v>
      </c>
      <c r="G93" s="249"/>
      <c r="H93" s="230" t="s">
        <v>409</v>
      </c>
      <c r="I93" s="230" t="s">
        <v>410</v>
      </c>
      <c r="J93" s="230"/>
      <c r="K93" s="242"/>
    </row>
    <row r="94" spans="2:11" ht="15" customHeight="1">
      <c r="B94" s="251"/>
      <c r="C94" s="230" t="s">
        <v>411</v>
      </c>
      <c r="D94" s="230"/>
      <c r="E94" s="230"/>
      <c r="F94" s="250" t="s">
        <v>378</v>
      </c>
      <c r="G94" s="249"/>
      <c r="H94" s="230" t="s">
        <v>412</v>
      </c>
      <c r="I94" s="230" t="s">
        <v>413</v>
      </c>
      <c r="J94" s="230"/>
      <c r="K94" s="242"/>
    </row>
    <row r="95" spans="2:11" ht="15" customHeight="1">
      <c r="B95" s="251"/>
      <c r="C95" s="230" t="s">
        <v>414</v>
      </c>
      <c r="D95" s="230"/>
      <c r="E95" s="230"/>
      <c r="F95" s="250" t="s">
        <v>378</v>
      </c>
      <c r="G95" s="249"/>
      <c r="H95" s="230" t="s">
        <v>414</v>
      </c>
      <c r="I95" s="230" t="s">
        <v>413</v>
      </c>
      <c r="J95" s="230"/>
      <c r="K95" s="242"/>
    </row>
    <row r="96" spans="2:11" ht="15" customHeight="1">
      <c r="B96" s="251"/>
      <c r="C96" s="230" t="s">
        <v>36</v>
      </c>
      <c r="D96" s="230"/>
      <c r="E96" s="230"/>
      <c r="F96" s="250" t="s">
        <v>378</v>
      </c>
      <c r="G96" s="249"/>
      <c r="H96" s="230" t="s">
        <v>415</v>
      </c>
      <c r="I96" s="230" t="s">
        <v>413</v>
      </c>
      <c r="J96" s="230"/>
      <c r="K96" s="242"/>
    </row>
    <row r="97" spans="2:11" ht="15" customHeight="1">
      <c r="B97" s="251"/>
      <c r="C97" s="230" t="s">
        <v>46</v>
      </c>
      <c r="D97" s="230"/>
      <c r="E97" s="230"/>
      <c r="F97" s="250" t="s">
        <v>378</v>
      </c>
      <c r="G97" s="249"/>
      <c r="H97" s="230" t="s">
        <v>416</v>
      </c>
      <c r="I97" s="230" t="s">
        <v>413</v>
      </c>
      <c r="J97" s="230"/>
      <c r="K97" s="242"/>
    </row>
    <row r="98" spans="2:11" ht="15" customHeight="1">
      <c r="B98" s="254"/>
      <c r="C98" s="255"/>
      <c r="D98" s="255"/>
      <c r="E98" s="255"/>
      <c r="F98" s="255"/>
      <c r="G98" s="255"/>
      <c r="H98" s="255"/>
      <c r="I98" s="255"/>
      <c r="J98" s="255"/>
      <c r="K98" s="256"/>
    </row>
    <row r="99" spans="2:11" ht="18.75" customHeight="1">
      <c r="B99" s="257"/>
      <c r="C99" s="258"/>
      <c r="D99" s="258"/>
      <c r="E99" s="258"/>
      <c r="F99" s="258"/>
      <c r="G99" s="258"/>
      <c r="H99" s="258"/>
      <c r="I99" s="258"/>
      <c r="J99" s="258"/>
      <c r="K99" s="257"/>
    </row>
    <row r="100" spans="2:11" ht="18.75" customHeight="1">
      <c r="B100" s="237"/>
      <c r="C100" s="237"/>
      <c r="D100" s="237"/>
      <c r="E100" s="237"/>
      <c r="F100" s="237"/>
      <c r="G100" s="237"/>
      <c r="H100" s="237"/>
      <c r="I100" s="237"/>
      <c r="J100" s="237"/>
      <c r="K100" s="237"/>
    </row>
    <row r="101" spans="2:11" ht="7.5" customHeight="1">
      <c r="B101" s="238"/>
      <c r="C101" s="239"/>
      <c r="D101" s="239"/>
      <c r="E101" s="239"/>
      <c r="F101" s="239"/>
      <c r="G101" s="239"/>
      <c r="H101" s="239"/>
      <c r="I101" s="239"/>
      <c r="J101" s="239"/>
      <c r="K101" s="240"/>
    </row>
    <row r="102" spans="2:11" ht="45" customHeight="1">
      <c r="B102" s="241"/>
      <c r="C102" s="346" t="s">
        <v>417</v>
      </c>
      <c r="D102" s="346"/>
      <c r="E102" s="346"/>
      <c r="F102" s="346"/>
      <c r="G102" s="346"/>
      <c r="H102" s="346"/>
      <c r="I102" s="346"/>
      <c r="J102" s="346"/>
      <c r="K102" s="242"/>
    </row>
    <row r="103" spans="2:11" ht="17.25" customHeight="1">
      <c r="B103" s="241"/>
      <c r="C103" s="243" t="s">
        <v>372</v>
      </c>
      <c r="D103" s="243"/>
      <c r="E103" s="243"/>
      <c r="F103" s="243" t="s">
        <v>373</v>
      </c>
      <c r="G103" s="244"/>
      <c r="H103" s="243" t="s">
        <v>52</v>
      </c>
      <c r="I103" s="243" t="s">
        <v>55</v>
      </c>
      <c r="J103" s="243" t="s">
        <v>374</v>
      </c>
      <c r="K103" s="242"/>
    </row>
    <row r="104" spans="2:11" ht="17.25" customHeight="1">
      <c r="B104" s="241"/>
      <c r="C104" s="245" t="s">
        <v>375</v>
      </c>
      <c r="D104" s="245"/>
      <c r="E104" s="245"/>
      <c r="F104" s="246" t="s">
        <v>376</v>
      </c>
      <c r="G104" s="247"/>
      <c r="H104" s="245"/>
      <c r="I104" s="245"/>
      <c r="J104" s="245" t="s">
        <v>377</v>
      </c>
      <c r="K104" s="242"/>
    </row>
    <row r="105" spans="2:11" ht="5.25" customHeight="1">
      <c r="B105" s="241"/>
      <c r="C105" s="243"/>
      <c r="D105" s="243"/>
      <c r="E105" s="243"/>
      <c r="F105" s="243"/>
      <c r="G105" s="259"/>
      <c r="H105" s="243"/>
      <c r="I105" s="243"/>
      <c r="J105" s="243"/>
      <c r="K105" s="242"/>
    </row>
    <row r="106" spans="2:11" ht="15" customHeight="1">
      <c r="B106" s="241"/>
      <c r="C106" s="230" t="s">
        <v>51</v>
      </c>
      <c r="D106" s="248"/>
      <c r="E106" s="248"/>
      <c r="F106" s="250" t="s">
        <v>378</v>
      </c>
      <c r="G106" s="259"/>
      <c r="H106" s="230" t="s">
        <v>418</v>
      </c>
      <c r="I106" s="230" t="s">
        <v>380</v>
      </c>
      <c r="J106" s="230">
        <v>20</v>
      </c>
      <c r="K106" s="242"/>
    </row>
    <row r="107" spans="2:11" ht="15" customHeight="1">
      <c r="B107" s="241"/>
      <c r="C107" s="230" t="s">
        <v>381</v>
      </c>
      <c r="D107" s="230"/>
      <c r="E107" s="230"/>
      <c r="F107" s="250" t="s">
        <v>378</v>
      </c>
      <c r="G107" s="230"/>
      <c r="H107" s="230" t="s">
        <v>418</v>
      </c>
      <c r="I107" s="230" t="s">
        <v>380</v>
      </c>
      <c r="J107" s="230">
        <v>120</v>
      </c>
      <c r="K107" s="242"/>
    </row>
    <row r="108" spans="2:11" ht="15" customHeight="1">
      <c r="B108" s="251"/>
      <c r="C108" s="230" t="s">
        <v>383</v>
      </c>
      <c r="D108" s="230"/>
      <c r="E108" s="230"/>
      <c r="F108" s="250" t="s">
        <v>384</v>
      </c>
      <c r="G108" s="230"/>
      <c r="H108" s="230" t="s">
        <v>418</v>
      </c>
      <c r="I108" s="230" t="s">
        <v>380</v>
      </c>
      <c r="J108" s="230">
        <v>50</v>
      </c>
      <c r="K108" s="242"/>
    </row>
    <row r="109" spans="2:11" ht="15" customHeight="1">
      <c r="B109" s="251"/>
      <c r="C109" s="230" t="s">
        <v>386</v>
      </c>
      <c r="D109" s="230"/>
      <c r="E109" s="230"/>
      <c r="F109" s="250" t="s">
        <v>378</v>
      </c>
      <c r="G109" s="230"/>
      <c r="H109" s="230" t="s">
        <v>418</v>
      </c>
      <c r="I109" s="230" t="s">
        <v>388</v>
      </c>
      <c r="J109" s="230"/>
      <c r="K109" s="242"/>
    </row>
    <row r="110" spans="2:11" ht="15" customHeight="1">
      <c r="B110" s="251"/>
      <c r="C110" s="230" t="s">
        <v>397</v>
      </c>
      <c r="D110" s="230"/>
      <c r="E110" s="230"/>
      <c r="F110" s="250" t="s">
        <v>384</v>
      </c>
      <c r="G110" s="230"/>
      <c r="H110" s="230" t="s">
        <v>418</v>
      </c>
      <c r="I110" s="230" t="s">
        <v>380</v>
      </c>
      <c r="J110" s="230">
        <v>50</v>
      </c>
      <c r="K110" s="242"/>
    </row>
    <row r="111" spans="2:11" ht="15" customHeight="1">
      <c r="B111" s="251"/>
      <c r="C111" s="230" t="s">
        <v>405</v>
      </c>
      <c r="D111" s="230"/>
      <c r="E111" s="230"/>
      <c r="F111" s="250" t="s">
        <v>384</v>
      </c>
      <c r="G111" s="230"/>
      <c r="H111" s="230" t="s">
        <v>418</v>
      </c>
      <c r="I111" s="230" t="s">
        <v>380</v>
      </c>
      <c r="J111" s="230">
        <v>50</v>
      </c>
      <c r="K111" s="242"/>
    </row>
    <row r="112" spans="2:11" ht="15" customHeight="1">
      <c r="B112" s="251"/>
      <c r="C112" s="230" t="s">
        <v>403</v>
      </c>
      <c r="D112" s="230"/>
      <c r="E112" s="230"/>
      <c r="F112" s="250" t="s">
        <v>384</v>
      </c>
      <c r="G112" s="230"/>
      <c r="H112" s="230" t="s">
        <v>418</v>
      </c>
      <c r="I112" s="230" t="s">
        <v>380</v>
      </c>
      <c r="J112" s="230">
        <v>50</v>
      </c>
      <c r="K112" s="242"/>
    </row>
    <row r="113" spans="2:11" ht="15" customHeight="1">
      <c r="B113" s="251"/>
      <c r="C113" s="230" t="s">
        <v>51</v>
      </c>
      <c r="D113" s="230"/>
      <c r="E113" s="230"/>
      <c r="F113" s="250" t="s">
        <v>378</v>
      </c>
      <c r="G113" s="230"/>
      <c r="H113" s="230" t="s">
        <v>419</v>
      </c>
      <c r="I113" s="230" t="s">
        <v>380</v>
      </c>
      <c r="J113" s="230">
        <v>20</v>
      </c>
      <c r="K113" s="242"/>
    </row>
    <row r="114" spans="2:11" ht="15" customHeight="1">
      <c r="B114" s="251"/>
      <c r="C114" s="230" t="s">
        <v>420</v>
      </c>
      <c r="D114" s="230"/>
      <c r="E114" s="230"/>
      <c r="F114" s="250" t="s">
        <v>378</v>
      </c>
      <c r="G114" s="230"/>
      <c r="H114" s="230" t="s">
        <v>421</v>
      </c>
      <c r="I114" s="230" t="s">
        <v>380</v>
      </c>
      <c r="J114" s="230">
        <v>120</v>
      </c>
      <c r="K114" s="242"/>
    </row>
    <row r="115" spans="2:11" ht="15" customHeight="1">
      <c r="B115" s="251"/>
      <c r="C115" s="230" t="s">
        <v>36</v>
      </c>
      <c r="D115" s="230"/>
      <c r="E115" s="230"/>
      <c r="F115" s="250" t="s">
        <v>378</v>
      </c>
      <c r="G115" s="230"/>
      <c r="H115" s="230" t="s">
        <v>422</v>
      </c>
      <c r="I115" s="230" t="s">
        <v>413</v>
      </c>
      <c r="J115" s="230"/>
      <c r="K115" s="242"/>
    </row>
    <row r="116" spans="2:11" ht="15" customHeight="1">
      <c r="B116" s="251"/>
      <c r="C116" s="230" t="s">
        <v>46</v>
      </c>
      <c r="D116" s="230"/>
      <c r="E116" s="230"/>
      <c r="F116" s="250" t="s">
        <v>378</v>
      </c>
      <c r="G116" s="230"/>
      <c r="H116" s="230" t="s">
        <v>423</v>
      </c>
      <c r="I116" s="230" t="s">
        <v>413</v>
      </c>
      <c r="J116" s="230"/>
      <c r="K116" s="242"/>
    </row>
    <row r="117" spans="2:11" ht="15" customHeight="1">
      <c r="B117" s="251"/>
      <c r="C117" s="230" t="s">
        <v>55</v>
      </c>
      <c r="D117" s="230"/>
      <c r="E117" s="230"/>
      <c r="F117" s="250" t="s">
        <v>378</v>
      </c>
      <c r="G117" s="230"/>
      <c r="H117" s="230" t="s">
        <v>424</v>
      </c>
      <c r="I117" s="230" t="s">
        <v>425</v>
      </c>
      <c r="J117" s="230"/>
      <c r="K117" s="242"/>
    </row>
    <row r="118" spans="2:11" ht="15" customHeight="1">
      <c r="B118" s="254"/>
      <c r="C118" s="260"/>
      <c r="D118" s="260"/>
      <c r="E118" s="260"/>
      <c r="F118" s="260"/>
      <c r="G118" s="260"/>
      <c r="H118" s="260"/>
      <c r="I118" s="260"/>
      <c r="J118" s="260"/>
      <c r="K118" s="256"/>
    </row>
    <row r="119" spans="2:11" ht="18.75" customHeight="1">
      <c r="B119" s="261"/>
      <c r="C119" s="227"/>
      <c r="D119" s="227"/>
      <c r="E119" s="227"/>
      <c r="F119" s="262"/>
      <c r="G119" s="227"/>
      <c r="H119" s="227"/>
      <c r="I119" s="227"/>
      <c r="J119" s="227"/>
      <c r="K119" s="261"/>
    </row>
    <row r="120" spans="2:11" ht="18.75" customHeight="1">
      <c r="B120" s="237"/>
      <c r="C120" s="237"/>
      <c r="D120" s="237"/>
      <c r="E120" s="237"/>
      <c r="F120" s="237"/>
      <c r="G120" s="237"/>
      <c r="H120" s="237"/>
      <c r="I120" s="237"/>
      <c r="J120" s="237"/>
      <c r="K120" s="237"/>
    </row>
    <row r="121" spans="2:11" ht="7.5" customHeight="1">
      <c r="B121" s="263"/>
      <c r="C121" s="264"/>
      <c r="D121" s="264"/>
      <c r="E121" s="264"/>
      <c r="F121" s="264"/>
      <c r="G121" s="264"/>
      <c r="H121" s="264"/>
      <c r="I121" s="264"/>
      <c r="J121" s="264"/>
      <c r="K121" s="265"/>
    </row>
    <row r="122" spans="2:11" ht="45" customHeight="1">
      <c r="B122" s="266"/>
      <c r="C122" s="344" t="s">
        <v>426</v>
      </c>
      <c r="D122" s="344"/>
      <c r="E122" s="344"/>
      <c r="F122" s="344"/>
      <c r="G122" s="344"/>
      <c r="H122" s="344"/>
      <c r="I122" s="344"/>
      <c r="J122" s="344"/>
      <c r="K122" s="267"/>
    </row>
    <row r="123" spans="2:11" ht="17.25" customHeight="1">
      <c r="B123" s="268"/>
      <c r="C123" s="243" t="s">
        <v>372</v>
      </c>
      <c r="D123" s="243"/>
      <c r="E123" s="243"/>
      <c r="F123" s="243" t="s">
        <v>373</v>
      </c>
      <c r="G123" s="244"/>
      <c r="H123" s="243" t="s">
        <v>52</v>
      </c>
      <c r="I123" s="243" t="s">
        <v>55</v>
      </c>
      <c r="J123" s="243" t="s">
        <v>374</v>
      </c>
      <c r="K123" s="269"/>
    </row>
    <row r="124" spans="2:11" ht="17.25" customHeight="1">
      <c r="B124" s="268"/>
      <c r="C124" s="245" t="s">
        <v>375</v>
      </c>
      <c r="D124" s="245"/>
      <c r="E124" s="245"/>
      <c r="F124" s="246" t="s">
        <v>376</v>
      </c>
      <c r="G124" s="247"/>
      <c r="H124" s="245"/>
      <c r="I124" s="245"/>
      <c r="J124" s="245" t="s">
        <v>377</v>
      </c>
      <c r="K124" s="269"/>
    </row>
    <row r="125" spans="2:11" ht="5.25" customHeight="1">
      <c r="B125" s="270"/>
      <c r="C125" s="248"/>
      <c r="D125" s="248"/>
      <c r="E125" s="248"/>
      <c r="F125" s="248"/>
      <c r="G125" s="230"/>
      <c r="H125" s="248"/>
      <c r="I125" s="248"/>
      <c r="J125" s="248"/>
      <c r="K125" s="271"/>
    </row>
    <row r="126" spans="2:11" ht="15" customHeight="1">
      <c r="B126" s="270"/>
      <c r="C126" s="230" t="s">
        <v>381</v>
      </c>
      <c r="D126" s="248"/>
      <c r="E126" s="248"/>
      <c r="F126" s="250" t="s">
        <v>378</v>
      </c>
      <c r="G126" s="230"/>
      <c r="H126" s="230" t="s">
        <v>418</v>
      </c>
      <c r="I126" s="230" t="s">
        <v>380</v>
      </c>
      <c r="J126" s="230">
        <v>120</v>
      </c>
      <c r="K126" s="272"/>
    </row>
    <row r="127" spans="2:11" ht="15" customHeight="1">
      <c r="B127" s="270"/>
      <c r="C127" s="230" t="s">
        <v>427</v>
      </c>
      <c r="D127" s="230"/>
      <c r="E127" s="230"/>
      <c r="F127" s="250" t="s">
        <v>378</v>
      </c>
      <c r="G127" s="230"/>
      <c r="H127" s="230" t="s">
        <v>428</v>
      </c>
      <c r="I127" s="230" t="s">
        <v>380</v>
      </c>
      <c r="J127" s="230" t="s">
        <v>429</v>
      </c>
      <c r="K127" s="272"/>
    </row>
    <row r="128" spans="2:11" ht="15" customHeight="1">
      <c r="B128" s="270"/>
      <c r="C128" s="230" t="s">
        <v>326</v>
      </c>
      <c r="D128" s="230"/>
      <c r="E128" s="230"/>
      <c r="F128" s="250" t="s">
        <v>378</v>
      </c>
      <c r="G128" s="230"/>
      <c r="H128" s="230" t="s">
        <v>430</v>
      </c>
      <c r="I128" s="230" t="s">
        <v>380</v>
      </c>
      <c r="J128" s="230" t="s">
        <v>429</v>
      </c>
      <c r="K128" s="272"/>
    </row>
    <row r="129" spans="2:11" ht="15" customHeight="1">
      <c r="B129" s="270"/>
      <c r="C129" s="230" t="s">
        <v>389</v>
      </c>
      <c r="D129" s="230"/>
      <c r="E129" s="230"/>
      <c r="F129" s="250" t="s">
        <v>384</v>
      </c>
      <c r="G129" s="230"/>
      <c r="H129" s="230" t="s">
        <v>390</v>
      </c>
      <c r="I129" s="230" t="s">
        <v>380</v>
      </c>
      <c r="J129" s="230">
        <v>15</v>
      </c>
      <c r="K129" s="272"/>
    </row>
    <row r="130" spans="2:11" ht="15" customHeight="1">
      <c r="B130" s="270"/>
      <c r="C130" s="252" t="s">
        <v>391</v>
      </c>
      <c r="D130" s="252"/>
      <c r="E130" s="252"/>
      <c r="F130" s="253" t="s">
        <v>384</v>
      </c>
      <c r="G130" s="252"/>
      <c r="H130" s="252" t="s">
        <v>392</v>
      </c>
      <c r="I130" s="252" t="s">
        <v>380</v>
      </c>
      <c r="J130" s="252">
        <v>15</v>
      </c>
      <c r="K130" s="272"/>
    </row>
    <row r="131" spans="2:11" ht="15" customHeight="1">
      <c r="B131" s="270"/>
      <c r="C131" s="252" t="s">
        <v>393</v>
      </c>
      <c r="D131" s="252"/>
      <c r="E131" s="252"/>
      <c r="F131" s="253" t="s">
        <v>384</v>
      </c>
      <c r="G131" s="252"/>
      <c r="H131" s="252" t="s">
        <v>394</v>
      </c>
      <c r="I131" s="252" t="s">
        <v>380</v>
      </c>
      <c r="J131" s="252">
        <v>20</v>
      </c>
      <c r="K131" s="272"/>
    </row>
    <row r="132" spans="2:11" ht="15" customHeight="1">
      <c r="B132" s="270"/>
      <c r="C132" s="252" t="s">
        <v>395</v>
      </c>
      <c r="D132" s="252"/>
      <c r="E132" s="252"/>
      <c r="F132" s="253" t="s">
        <v>384</v>
      </c>
      <c r="G132" s="252"/>
      <c r="H132" s="252" t="s">
        <v>396</v>
      </c>
      <c r="I132" s="252" t="s">
        <v>380</v>
      </c>
      <c r="J132" s="252">
        <v>20</v>
      </c>
      <c r="K132" s="272"/>
    </row>
    <row r="133" spans="2:11" ht="15" customHeight="1">
      <c r="B133" s="270"/>
      <c r="C133" s="230" t="s">
        <v>383</v>
      </c>
      <c r="D133" s="230"/>
      <c r="E133" s="230"/>
      <c r="F133" s="250" t="s">
        <v>384</v>
      </c>
      <c r="G133" s="230"/>
      <c r="H133" s="230" t="s">
        <v>418</v>
      </c>
      <c r="I133" s="230" t="s">
        <v>380</v>
      </c>
      <c r="J133" s="230">
        <v>50</v>
      </c>
      <c r="K133" s="272"/>
    </row>
    <row r="134" spans="2:11" ht="15" customHeight="1">
      <c r="B134" s="270"/>
      <c r="C134" s="230" t="s">
        <v>397</v>
      </c>
      <c r="D134" s="230"/>
      <c r="E134" s="230"/>
      <c r="F134" s="250" t="s">
        <v>384</v>
      </c>
      <c r="G134" s="230"/>
      <c r="H134" s="230" t="s">
        <v>418</v>
      </c>
      <c r="I134" s="230" t="s">
        <v>380</v>
      </c>
      <c r="J134" s="230">
        <v>50</v>
      </c>
      <c r="K134" s="272"/>
    </row>
    <row r="135" spans="2:11" ht="15" customHeight="1">
      <c r="B135" s="270"/>
      <c r="C135" s="230" t="s">
        <v>403</v>
      </c>
      <c r="D135" s="230"/>
      <c r="E135" s="230"/>
      <c r="F135" s="250" t="s">
        <v>384</v>
      </c>
      <c r="G135" s="230"/>
      <c r="H135" s="230" t="s">
        <v>418</v>
      </c>
      <c r="I135" s="230" t="s">
        <v>380</v>
      </c>
      <c r="J135" s="230">
        <v>50</v>
      </c>
      <c r="K135" s="272"/>
    </row>
    <row r="136" spans="2:11" ht="15" customHeight="1">
      <c r="B136" s="270"/>
      <c r="C136" s="230" t="s">
        <v>405</v>
      </c>
      <c r="D136" s="230"/>
      <c r="E136" s="230"/>
      <c r="F136" s="250" t="s">
        <v>384</v>
      </c>
      <c r="G136" s="230"/>
      <c r="H136" s="230" t="s">
        <v>418</v>
      </c>
      <c r="I136" s="230" t="s">
        <v>380</v>
      </c>
      <c r="J136" s="230">
        <v>50</v>
      </c>
      <c r="K136" s="272"/>
    </row>
    <row r="137" spans="2:11" ht="15" customHeight="1">
      <c r="B137" s="270"/>
      <c r="C137" s="230" t="s">
        <v>406</v>
      </c>
      <c r="D137" s="230"/>
      <c r="E137" s="230"/>
      <c r="F137" s="250" t="s">
        <v>384</v>
      </c>
      <c r="G137" s="230"/>
      <c r="H137" s="230" t="s">
        <v>431</v>
      </c>
      <c r="I137" s="230" t="s">
        <v>380</v>
      </c>
      <c r="J137" s="230">
        <v>255</v>
      </c>
      <c r="K137" s="272"/>
    </row>
    <row r="138" spans="2:11" ht="15" customHeight="1">
      <c r="B138" s="270"/>
      <c r="C138" s="230" t="s">
        <v>408</v>
      </c>
      <c r="D138" s="230"/>
      <c r="E138" s="230"/>
      <c r="F138" s="250" t="s">
        <v>378</v>
      </c>
      <c r="G138" s="230"/>
      <c r="H138" s="230" t="s">
        <v>432</v>
      </c>
      <c r="I138" s="230" t="s">
        <v>410</v>
      </c>
      <c r="J138" s="230"/>
      <c r="K138" s="272"/>
    </row>
    <row r="139" spans="2:11" ht="15" customHeight="1">
      <c r="B139" s="270"/>
      <c r="C139" s="230" t="s">
        <v>411</v>
      </c>
      <c r="D139" s="230"/>
      <c r="E139" s="230"/>
      <c r="F139" s="250" t="s">
        <v>378</v>
      </c>
      <c r="G139" s="230"/>
      <c r="H139" s="230" t="s">
        <v>433</v>
      </c>
      <c r="I139" s="230" t="s">
        <v>413</v>
      </c>
      <c r="J139" s="230"/>
      <c r="K139" s="272"/>
    </row>
    <row r="140" spans="2:11" ht="15" customHeight="1">
      <c r="B140" s="270"/>
      <c r="C140" s="230" t="s">
        <v>414</v>
      </c>
      <c r="D140" s="230"/>
      <c r="E140" s="230"/>
      <c r="F140" s="250" t="s">
        <v>378</v>
      </c>
      <c r="G140" s="230"/>
      <c r="H140" s="230" t="s">
        <v>414</v>
      </c>
      <c r="I140" s="230" t="s">
        <v>413</v>
      </c>
      <c r="J140" s="230"/>
      <c r="K140" s="272"/>
    </row>
    <row r="141" spans="2:11" ht="15" customHeight="1">
      <c r="B141" s="270"/>
      <c r="C141" s="230" t="s">
        <v>36</v>
      </c>
      <c r="D141" s="230"/>
      <c r="E141" s="230"/>
      <c r="F141" s="250" t="s">
        <v>378</v>
      </c>
      <c r="G141" s="230"/>
      <c r="H141" s="230" t="s">
        <v>434</v>
      </c>
      <c r="I141" s="230" t="s">
        <v>413</v>
      </c>
      <c r="J141" s="230"/>
      <c r="K141" s="272"/>
    </row>
    <row r="142" spans="2:11" ht="15" customHeight="1">
      <c r="B142" s="270"/>
      <c r="C142" s="230" t="s">
        <v>435</v>
      </c>
      <c r="D142" s="230"/>
      <c r="E142" s="230"/>
      <c r="F142" s="250" t="s">
        <v>378</v>
      </c>
      <c r="G142" s="230"/>
      <c r="H142" s="230" t="s">
        <v>436</v>
      </c>
      <c r="I142" s="230" t="s">
        <v>413</v>
      </c>
      <c r="J142" s="230"/>
      <c r="K142" s="272"/>
    </row>
    <row r="143" spans="2:11" ht="15" customHeight="1">
      <c r="B143" s="273"/>
      <c r="C143" s="274"/>
      <c r="D143" s="274"/>
      <c r="E143" s="274"/>
      <c r="F143" s="274"/>
      <c r="G143" s="274"/>
      <c r="H143" s="274"/>
      <c r="I143" s="274"/>
      <c r="J143" s="274"/>
      <c r="K143" s="275"/>
    </row>
    <row r="144" spans="2:11" ht="18.75" customHeight="1">
      <c r="B144" s="227"/>
      <c r="C144" s="227"/>
      <c r="D144" s="227"/>
      <c r="E144" s="227"/>
      <c r="F144" s="262"/>
      <c r="G144" s="227"/>
      <c r="H144" s="227"/>
      <c r="I144" s="227"/>
      <c r="J144" s="227"/>
      <c r="K144" s="227"/>
    </row>
    <row r="145" spans="2:11" ht="18.75" customHeight="1">
      <c r="B145" s="237"/>
      <c r="C145" s="237"/>
      <c r="D145" s="237"/>
      <c r="E145" s="237"/>
      <c r="F145" s="237"/>
      <c r="G145" s="237"/>
      <c r="H145" s="237"/>
      <c r="I145" s="237"/>
      <c r="J145" s="237"/>
      <c r="K145" s="237"/>
    </row>
    <row r="146" spans="2:11" ht="7.5" customHeight="1">
      <c r="B146" s="238"/>
      <c r="C146" s="239"/>
      <c r="D146" s="239"/>
      <c r="E146" s="239"/>
      <c r="F146" s="239"/>
      <c r="G146" s="239"/>
      <c r="H146" s="239"/>
      <c r="I146" s="239"/>
      <c r="J146" s="239"/>
      <c r="K146" s="240"/>
    </row>
    <row r="147" spans="2:11" ht="45" customHeight="1">
      <c r="B147" s="241"/>
      <c r="C147" s="346" t="s">
        <v>437</v>
      </c>
      <c r="D147" s="346"/>
      <c r="E147" s="346"/>
      <c r="F147" s="346"/>
      <c r="G147" s="346"/>
      <c r="H147" s="346"/>
      <c r="I147" s="346"/>
      <c r="J147" s="346"/>
      <c r="K147" s="242"/>
    </row>
    <row r="148" spans="2:11" ht="17.25" customHeight="1">
      <c r="B148" s="241"/>
      <c r="C148" s="243" t="s">
        <v>372</v>
      </c>
      <c r="D148" s="243"/>
      <c r="E148" s="243"/>
      <c r="F148" s="243" t="s">
        <v>373</v>
      </c>
      <c r="G148" s="244"/>
      <c r="H148" s="243" t="s">
        <v>52</v>
      </c>
      <c r="I148" s="243" t="s">
        <v>55</v>
      </c>
      <c r="J148" s="243" t="s">
        <v>374</v>
      </c>
      <c r="K148" s="242"/>
    </row>
    <row r="149" spans="2:11" ht="17.25" customHeight="1">
      <c r="B149" s="241"/>
      <c r="C149" s="245" t="s">
        <v>375</v>
      </c>
      <c r="D149" s="245"/>
      <c r="E149" s="245"/>
      <c r="F149" s="246" t="s">
        <v>376</v>
      </c>
      <c r="G149" s="247"/>
      <c r="H149" s="245"/>
      <c r="I149" s="245"/>
      <c r="J149" s="245" t="s">
        <v>377</v>
      </c>
      <c r="K149" s="242"/>
    </row>
    <row r="150" spans="2:11" ht="5.25" customHeight="1">
      <c r="B150" s="251"/>
      <c r="C150" s="248"/>
      <c r="D150" s="248"/>
      <c r="E150" s="248"/>
      <c r="F150" s="248"/>
      <c r="G150" s="249"/>
      <c r="H150" s="248"/>
      <c r="I150" s="248"/>
      <c r="J150" s="248"/>
      <c r="K150" s="272"/>
    </row>
    <row r="151" spans="2:11" ht="15" customHeight="1">
      <c r="B151" s="251"/>
      <c r="C151" s="276" t="s">
        <v>381</v>
      </c>
      <c r="D151" s="230"/>
      <c r="E151" s="230"/>
      <c r="F151" s="277" t="s">
        <v>378</v>
      </c>
      <c r="G151" s="230"/>
      <c r="H151" s="276" t="s">
        <v>418</v>
      </c>
      <c r="I151" s="276" t="s">
        <v>380</v>
      </c>
      <c r="J151" s="276">
        <v>120</v>
      </c>
      <c r="K151" s="272"/>
    </row>
    <row r="152" spans="2:11" ht="15" customHeight="1">
      <c r="B152" s="251"/>
      <c r="C152" s="276" t="s">
        <v>427</v>
      </c>
      <c r="D152" s="230"/>
      <c r="E152" s="230"/>
      <c r="F152" s="277" t="s">
        <v>378</v>
      </c>
      <c r="G152" s="230"/>
      <c r="H152" s="276" t="s">
        <v>438</v>
      </c>
      <c r="I152" s="276" t="s">
        <v>380</v>
      </c>
      <c r="J152" s="276" t="s">
        <v>429</v>
      </c>
      <c r="K152" s="272"/>
    </row>
    <row r="153" spans="2:11" ht="15" customHeight="1">
      <c r="B153" s="251"/>
      <c r="C153" s="276" t="s">
        <v>326</v>
      </c>
      <c r="D153" s="230"/>
      <c r="E153" s="230"/>
      <c r="F153" s="277" t="s">
        <v>378</v>
      </c>
      <c r="G153" s="230"/>
      <c r="H153" s="276" t="s">
        <v>439</v>
      </c>
      <c r="I153" s="276" t="s">
        <v>380</v>
      </c>
      <c r="J153" s="276" t="s">
        <v>429</v>
      </c>
      <c r="K153" s="272"/>
    </row>
    <row r="154" spans="2:11" ht="15" customHeight="1">
      <c r="B154" s="251"/>
      <c r="C154" s="276" t="s">
        <v>383</v>
      </c>
      <c r="D154" s="230"/>
      <c r="E154" s="230"/>
      <c r="F154" s="277" t="s">
        <v>384</v>
      </c>
      <c r="G154" s="230"/>
      <c r="H154" s="276" t="s">
        <v>418</v>
      </c>
      <c r="I154" s="276" t="s">
        <v>380</v>
      </c>
      <c r="J154" s="276">
        <v>50</v>
      </c>
      <c r="K154" s="272"/>
    </row>
    <row r="155" spans="2:11" ht="15" customHeight="1">
      <c r="B155" s="251"/>
      <c r="C155" s="276" t="s">
        <v>386</v>
      </c>
      <c r="D155" s="230"/>
      <c r="E155" s="230"/>
      <c r="F155" s="277" t="s">
        <v>378</v>
      </c>
      <c r="G155" s="230"/>
      <c r="H155" s="276" t="s">
        <v>418</v>
      </c>
      <c r="I155" s="276" t="s">
        <v>388</v>
      </c>
      <c r="J155" s="276"/>
      <c r="K155" s="272"/>
    </row>
    <row r="156" spans="2:11" ht="15" customHeight="1">
      <c r="B156" s="251"/>
      <c r="C156" s="276" t="s">
        <v>397</v>
      </c>
      <c r="D156" s="230"/>
      <c r="E156" s="230"/>
      <c r="F156" s="277" t="s">
        <v>384</v>
      </c>
      <c r="G156" s="230"/>
      <c r="H156" s="276" t="s">
        <v>418</v>
      </c>
      <c r="I156" s="276" t="s">
        <v>380</v>
      </c>
      <c r="J156" s="276">
        <v>50</v>
      </c>
      <c r="K156" s="272"/>
    </row>
    <row r="157" spans="2:11" ht="15" customHeight="1">
      <c r="B157" s="251"/>
      <c r="C157" s="276" t="s">
        <v>405</v>
      </c>
      <c r="D157" s="230"/>
      <c r="E157" s="230"/>
      <c r="F157" s="277" t="s">
        <v>384</v>
      </c>
      <c r="G157" s="230"/>
      <c r="H157" s="276" t="s">
        <v>418</v>
      </c>
      <c r="I157" s="276" t="s">
        <v>380</v>
      </c>
      <c r="J157" s="276">
        <v>50</v>
      </c>
      <c r="K157" s="272"/>
    </row>
    <row r="158" spans="2:11" ht="15" customHeight="1">
      <c r="B158" s="251"/>
      <c r="C158" s="276" t="s">
        <v>403</v>
      </c>
      <c r="D158" s="230"/>
      <c r="E158" s="230"/>
      <c r="F158" s="277" t="s">
        <v>384</v>
      </c>
      <c r="G158" s="230"/>
      <c r="H158" s="276" t="s">
        <v>418</v>
      </c>
      <c r="I158" s="276" t="s">
        <v>380</v>
      </c>
      <c r="J158" s="276">
        <v>50</v>
      </c>
      <c r="K158" s="272"/>
    </row>
    <row r="159" spans="2:11" ht="15" customHeight="1">
      <c r="B159" s="251"/>
      <c r="C159" s="276" t="s">
        <v>80</v>
      </c>
      <c r="D159" s="230"/>
      <c r="E159" s="230"/>
      <c r="F159" s="277" t="s">
        <v>378</v>
      </c>
      <c r="G159" s="230"/>
      <c r="H159" s="276" t="s">
        <v>440</v>
      </c>
      <c r="I159" s="276" t="s">
        <v>380</v>
      </c>
      <c r="J159" s="276" t="s">
        <v>441</v>
      </c>
      <c r="K159" s="272"/>
    </row>
    <row r="160" spans="2:11" ht="15" customHeight="1">
      <c r="B160" s="251"/>
      <c r="C160" s="276" t="s">
        <v>442</v>
      </c>
      <c r="D160" s="230"/>
      <c r="E160" s="230"/>
      <c r="F160" s="277" t="s">
        <v>378</v>
      </c>
      <c r="G160" s="230"/>
      <c r="H160" s="276" t="s">
        <v>443</v>
      </c>
      <c r="I160" s="276" t="s">
        <v>413</v>
      </c>
      <c r="J160" s="276"/>
      <c r="K160" s="272"/>
    </row>
    <row r="161" spans="2:11" ht="15" customHeight="1">
      <c r="B161" s="278"/>
      <c r="C161" s="260"/>
      <c r="D161" s="260"/>
      <c r="E161" s="260"/>
      <c r="F161" s="260"/>
      <c r="G161" s="260"/>
      <c r="H161" s="260"/>
      <c r="I161" s="260"/>
      <c r="J161" s="260"/>
      <c r="K161" s="279"/>
    </row>
    <row r="162" spans="2:11" ht="18.75" customHeight="1">
      <c r="B162" s="227"/>
      <c r="C162" s="230"/>
      <c r="D162" s="230"/>
      <c r="E162" s="230"/>
      <c r="F162" s="250"/>
      <c r="G162" s="230"/>
      <c r="H162" s="230"/>
      <c r="I162" s="230"/>
      <c r="J162" s="230"/>
      <c r="K162" s="227"/>
    </row>
    <row r="163" spans="2:11" ht="18.75" customHeight="1">
      <c r="B163" s="237"/>
      <c r="C163" s="237"/>
      <c r="D163" s="237"/>
      <c r="E163" s="237"/>
      <c r="F163" s="237"/>
      <c r="G163" s="237"/>
      <c r="H163" s="237"/>
      <c r="I163" s="237"/>
      <c r="J163" s="237"/>
      <c r="K163" s="237"/>
    </row>
    <row r="164" spans="2:11" ht="7.5" customHeight="1">
      <c r="B164" s="219"/>
      <c r="C164" s="220"/>
      <c r="D164" s="220"/>
      <c r="E164" s="220"/>
      <c r="F164" s="220"/>
      <c r="G164" s="220"/>
      <c r="H164" s="220"/>
      <c r="I164" s="220"/>
      <c r="J164" s="220"/>
      <c r="K164" s="221"/>
    </row>
    <row r="165" spans="2:11" ht="45" customHeight="1">
      <c r="B165" s="222"/>
      <c r="C165" s="344" t="s">
        <v>444</v>
      </c>
      <c r="D165" s="344"/>
      <c r="E165" s="344"/>
      <c r="F165" s="344"/>
      <c r="G165" s="344"/>
      <c r="H165" s="344"/>
      <c r="I165" s="344"/>
      <c r="J165" s="344"/>
      <c r="K165" s="223"/>
    </row>
    <row r="166" spans="2:11" ht="17.25" customHeight="1">
      <c r="B166" s="222"/>
      <c r="C166" s="243" t="s">
        <v>372</v>
      </c>
      <c r="D166" s="243"/>
      <c r="E166" s="243"/>
      <c r="F166" s="243" t="s">
        <v>373</v>
      </c>
      <c r="G166" s="280"/>
      <c r="H166" s="281" t="s">
        <v>52</v>
      </c>
      <c r="I166" s="281" t="s">
        <v>55</v>
      </c>
      <c r="J166" s="243" t="s">
        <v>374</v>
      </c>
      <c r="K166" s="223"/>
    </row>
    <row r="167" spans="2:11" ht="17.25" customHeight="1">
      <c r="B167" s="224"/>
      <c r="C167" s="245" t="s">
        <v>375</v>
      </c>
      <c r="D167" s="245"/>
      <c r="E167" s="245"/>
      <c r="F167" s="246" t="s">
        <v>376</v>
      </c>
      <c r="G167" s="282"/>
      <c r="H167" s="283"/>
      <c r="I167" s="283"/>
      <c r="J167" s="245" t="s">
        <v>377</v>
      </c>
      <c r="K167" s="225"/>
    </row>
    <row r="168" spans="2:11" ht="5.25" customHeight="1">
      <c r="B168" s="251"/>
      <c r="C168" s="248"/>
      <c r="D168" s="248"/>
      <c r="E168" s="248"/>
      <c r="F168" s="248"/>
      <c r="G168" s="249"/>
      <c r="H168" s="248"/>
      <c r="I168" s="248"/>
      <c r="J168" s="248"/>
      <c r="K168" s="272"/>
    </row>
    <row r="169" spans="2:11" ht="15" customHeight="1">
      <c r="B169" s="251"/>
      <c r="C169" s="230" t="s">
        <v>381</v>
      </c>
      <c r="D169" s="230"/>
      <c r="E169" s="230"/>
      <c r="F169" s="250" t="s">
        <v>378</v>
      </c>
      <c r="G169" s="230"/>
      <c r="H169" s="230" t="s">
        <v>418</v>
      </c>
      <c r="I169" s="230" t="s">
        <v>380</v>
      </c>
      <c r="J169" s="230">
        <v>120</v>
      </c>
      <c r="K169" s="272"/>
    </row>
    <row r="170" spans="2:11" ht="15" customHeight="1">
      <c r="B170" s="251"/>
      <c r="C170" s="230" t="s">
        <v>427</v>
      </c>
      <c r="D170" s="230"/>
      <c r="E170" s="230"/>
      <c r="F170" s="250" t="s">
        <v>378</v>
      </c>
      <c r="G170" s="230"/>
      <c r="H170" s="230" t="s">
        <v>428</v>
      </c>
      <c r="I170" s="230" t="s">
        <v>380</v>
      </c>
      <c r="J170" s="230" t="s">
        <v>429</v>
      </c>
      <c r="K170" s="272"/>
    </row>
    <row r="171" spans="2:11" ht="15" customHeight="1">
      <c r="B171" s="251"/>
      <c r="C171" s="230" t="s">
        <v>326</v>
      </c>
      <c r="D171" s="230"/>
      <c r="E171" s="230"/>
      <c r="F171" s="250" t="s">
        <v>378</v>
      </c>
      <c r="G171" s="230"/>
      <c r="H171" s="230" t="s">
        <v>445</v>
      </c>
      <c r="I171" s="230" t="s">
        <v>380</v>
      </c>
      <c r="J171" s="230" t="s">
        <v>429</v>
      </c>
      <c r="K171" s="272"/>
    </row>
    <row r="172" spans="2:11" ht="15" customHeight="1">
      <c r="B172" s="251"/>
      <c r="C172" s="230" t="s">
        <v>383</v>
      </c>
      <c r="D172" s="230"/>
      <c r="E172" s="230"/>
      <c r="F172" s="250" t="s">
        <v>384</v>
      </c>
      <c r="G172" s="230"/>
      <c r="H172" s="230" t="s">
        <v>445</v>
      </c>
      <c r="I172" s="230" t="s">
        <v>380</v>
      </c>
      <c r="J172" s="230">
        <v>50</v>
      </c>
      <c r="K172" s="272"/>
    </row>
    <row r="173" spans="2:11" ht="15" customHeight="1">
      <c r="B173" s="251"/>
      <c r="C173" s="230" t="s">
        <v>386</v>
      </c>
      <c r="D173" s="230"/>
      <c r="E173" s="230"/>
      <c r="F173" s="250" t="s">
        <v>378</v>
      </c>
      <c r="G173" s="230"/>
      <c r="H173" s="230" t="s">
        <v>445</v>
      </c>
      <c r="I173" s="230" t="s">
        <v>388</v>
      </c>
      <c r="J173" s="230"/>
      <c r="K173" s="272"/>
    </row>
    <row r="174" spans="2:11" ht="15" customHeight="1">
      <c r="B174" s="251"/>
      <c r="C174" s="230" t="s">
        <v>397</v>
      </c>
      <c r="D174" s="230"/>
      <c r="E174" s="230"/>
      <c r="F174" s="250" t="s">
        <v>384</v>
      </c>
      <c r="G174" s="230"/>
      <c r="H174" s="230" t="s">
        <v>445</v>
      </c>
      <c r="I174" s="230" t="s">
        <v>380</v>
      </c>
      <c r="J174" s="230">
        <v>50</v>
      </c>
      <c r="K174" s="272"/>
    </row>
    <row r="175" spans="2:11" ht="15" customHeight="1">
      <c r="B175" s="251"/>
      <c r="C175" s="230" t="s">
        <v>405</v>
      </c>
      <c r="D175" s="230"/>
      <c r="E175" s="230"/>
      <c r="F175" s="250" t="s">
        <v>384</v>
      </c>
      <c r="G175" s="230"/>
      <c r="H175" s="230" t="s">
        <v>445</v>
      </c>
      <c r="I175" s="230" t="s">
        <v>380</v>
      </c>
      <c r="J175" s="230">
        <v>50</v>
      </c>
      <c r="K175" s="272"/>
    </row>
    <row r="176" spans="2:11" ht="15" customHeight="1">
      <c r="B176" s="251"/>
      <c r="C176" s="230" t="s">
        <v>403</v>
      </c>
      <c r="D176" s="230"/>
      <c r="E176" s="230"/>
      <c r="F176" s="250" t="s">
        <v>384</v>
      </c>
      <c r="G176" s="230"/>
      <c r="H176" s="230" t="s">
        <v>445</v>
      </c>
      <c r="I176" s="230" t="s">
        <v>380</v>
      </c>
      <c r="J176" s="230">
        <v>50</v>
      </c>
      <c r="K176" s="272"/>
    </row>
    <row r="177" spans="2:11" ht="15" customHeight="1">
      <c r="B177" s="251"/>
      <c r="C177" s="230" t="s">
        <v>94</v>
      </c>
      <c r="D177" s="230"/>
      <c r="E177" s="230"/>
      <c r="F177" s="250" t="s">
        <v>378</v>
      </c>
      <c r="G177" s="230"/>
      <c r="H177" s="230" t="s">
        <v>446</v>
      </c>
      <c r="I177" s="230" t="s">
        <v>447</v>
      </c>
      <c r="J177" s="230"/>
      <c r="K177" s="272"/>
    </row>
    <row r="178" spans="2:11" ht="15" customHeight="1">
      <c r="B178" s="251"/>
      <c r="C178" s="230" t="s">
        <v>55</v>
      </c>
      <c r="D178" s="230"/>
      <c r="E178" s="230"/>
      <c r="F178" s="250" t="s">
        <v>378</v>
      </c>
      <c r="G178" s="230"/>
      <c r="H178" s="230" t="s">
        <v>448</v>
      </c>
      <c r="I178" s="230" t="s">
        <v>449</v>
      </c>
      <c r="J178" s="230">
        <v>1</v>
      </c>
      <c r="K178" s="272"/>
    </row>
    <row r="179" spans="2:11" ht="15" customHeight="1">
      <c r="B179" s="251"/>
      <c r="C179" s="230" t="s">
        <v>51</v>
      </c>
      <c r="D179" s="230"/>
      <c r="E179" s="230"/>
      <c r="F179" s="250" t="s">
        <v>378</v>
      </c>
      <c r="G179" s="230"/>
      <c r="H179" s="230" t="s">
        <v>450</v>
      </c>
      <c r="I179" s="230" t="s">
        <v>380</v>
      </c>
      <c r="J179" s="230">
        <v>20</v>
      </c>
      <c r="K179" s="272"/>
    </row>
    <row r="180" spans="2:11" ht="15" customHeight="1">
      <c r="B180" s="251"/>
      <c r="C180" s="230" t="s">
        <v>52</v>
      </c>
      <c r="D180" s="230"/>
      <c r="E180" s="230"/>
      <c r="F180" s="250" t="s">
        <v>378</v>
      </c>
      <c r="G180" s="230"/>
      <c r="H180" s="230" t="s">
        <v>451</v>
      </c>
      <c r="I180" s="230" t="s">
        <v>380</v>
      </c>
      <c r="J180" s="230">
        <v>255</v>
      </c>
      <c r="K180" s="272"/>
    </row>
    <row r="181" spans="2:11" ht="15" customHeight="1">
      <c r="B181" s="251"/>
      <c r="C181" s="230" t="s">
        <v>95</v>
      </c>
      <c r="D181" s="230"/>
      <c r="E181" s="230"/>
      <c r="F181" s="250" t="s">
        <v>378</v>
      </c>
      <c r="G181" s="230"/>
      <c r="H181" s="230" t="s">
        <v>342</v>
      </c>
      <c r="I181" s="230" t="s">
        <v>380</v>
      </c>
      <c r="J181" s="230">
        <v>10</v>
      </c>
      <c r="K181" s="272"/>
    </row>
    <row r="182" spans="2:11" ht="15" customHeight="1">
      <c r="B182" s="251"/>
      <c r="C182" s="230" t="s">
        <v>96</v>
      </c>
      <c r="D182" s="230"/>
      <c r="E182" s="230"/>
      <c r="F182" s="250" t="s">
        <v>378</v>
      </c>
      <c r="G182" s="230"/>
      <c r="H182" s="230" t="s">
        <v>452</v>
      </c>
      <c r="I182" s="230" t="s">
        <v>413</v>
      </c>
      <c r="J182" s="230"/>
      <c r="K182" s="272"/>
    </row>
    <row r="183" spans="2:11" ht="15" customHeight="1">
      <c r="B183" s="251"/>
      <c r="C183" s="230" t="s">
        <v>453</v>
      </c>
      <c r="D183" s="230"/>
      <c r="E183" s="230"/>
      <c r="F183" s="250" t="s">
        <v>378</v>
      </c>
      <c r="G183" s="230"/>
      <c r="H183" s="230" t="s">
        <v>454</v>
      </c>
      <c r="I183" s="230" t="s">
        <v>413</v>
      </c>
      <c r="J183" s="230"/>
      <c r="K183" s="272"/>
    </row>
    <row r="184" spans="2:11" ht="15" customHeight="1">
      <c r="B184" s="251"/>
      <c r="C184" s="230" t="s">
        <v>442</v>
      </c>
      <c r="D184" s="230"/>
      <c r="E184" s="230"/>
      <c r="F184" s="250" t="s">
        <v>378</v>
      </c>
      <c r="G184" s="230"/>
      <c r="H184" s="230" t="s">
        <v>455</v>
      </c>
      <c r="I184" s="230" t="s">
        <v>413</v>
      </c>
      <c r="J184" s="230"/>
      <c r="K184" s="272"/>
    </row>
    <row r="185" spans="2:11" ht="15" customHeight="1">
      <c r="B185" s="251"/>
      <c r="C185" s="230" t="s">
        <v>98</v>
      </c>
      <c r="D185" s="230"/>
      <c r="E185" s="230"/>
      <c r="F185" s="250" t="s">
        <v>384</v>
      </c>
      <c r="G185" s="230"/>
      <c r="H185" s="230" t="s">
        <v>456</v>
      </c>
      <c r="I185" s="230" t="s">
        <v>380</v>
      </c>
      <c r="J185" s="230">
        <v>50</v>
      </c>
      <c r="K185" s="272"/>
    </row>
    <row r="186" spans="2:11" ht="15" customHeight="1">
      <c r="B186" s="251"/>
      <c r="C186" s="230" t="s">
        <v>457</v>
      </c>
      <c r="D186" s="230"/>
      <c r="E186" s="230"/>
      <c r="F186" s="250" t="s">
        <v>384</v>
      </c>
      <c r="G186" s="230"/>
      <c r="H186" s="230" t="s">
        <v>458</v>
      </c>
      <c r="I186" s="230" t="s">
        <v>459</v>
      </c>
      <c r="J186" s="230"/>
      <c r="K186" s="272"/>
    </row>
    <row r="187" spans="2:11" ht="15" customHeight="1">
      <c r="B187" s="251"/>
      <c r="C187" s="230" t="s">
        <v>460</v>
      </c>
      <c r="D187" s="230"/>
      <c r="E187" s="230"/>
      <c r="F187" s="250" t="s">
        <v>384</v>
      </c>
      <c r="G187" s="230"/>
      <c r="H187" s="230" t="s">
        <v>461</v>
      </c>
      <c r="I187" s="230" t="s">
        <v>459</v>
      </c>
      <c r="J187" s="230"/>
      <c r="K187" s="272"/>
    </row>
    <row r="188" spans="2:11" ht="15" customHeight="1">
      <c r="B188" s="251"/>
      <c r="C188" s="230" t="s">
        <v>462</v>
      </c>
      <c r="D188" s="230"/>
      <c r="E188" s="230"/>
      <c r="F188" s="250" t="s">
        <v>384</v>
      </c>
      <c r="G188" s="230"/>
      <c r="H188" s="230" t="s">
        <v>463</v>
      </c>
      <c r="I188" s="230" t="s">
        <v>459</v>
      </c>
      <c r="J188" s="230"/>
      <c r="K188" s="272"/>
    </row>
    <row r="189" spans="2:11" ht="15" customHeight="1">
      <c r="B189" s="251"/>
      <c r="C189" s="284" t="s">
        <v>464</v>
      </c>
      <c r="D189" s="230"/>
      <c r="E189" s="230"/>
      <c r="F189" s="250" t="s">
        <v>384</v>
      </c>
      <c r="G189" s="230"/>
      <c r="H189" s="230" t="s">
        <v>465</v>
      </c>
      <c r="I189" s="230" t="s">
        <v>466</v>
      </c>
      <c r="J189" s="285" t="s">
        <v>467</v>
      </c>
      <c r="K189" s="272"/>
    </row>
    <row r="190" spans="2:11" ht="15" customHeight="1">
      <c r="B190" s="251"/>
      <c r="C190" s="236" t="s">
        <v>40</v>
      </c>
      <c r="D190" s="230"/>
      <c r="E190" s="230"/>
      <c r="F190" s="250" t="s">
        <v>378</v>
      </c>
      <c r="G190" s="230"/>
      <c r="H190" s="227" t="s">
        <v>468</v>
      </c>
      <c r="I190" s="230" t="s">
        <v>469</v>
      </c>
      <c r="J190" s="230"/>
      <c r="K190" s="272"/>
    </row>
    <row r="191" spans="2:11" ht="15" customHeight="1">
      <c r="B191" s="251"/>
      <c r="C191" s="236" t="s">
        <v>470</v>
      </c>
      <c r="D191" s="230"/>
      <c r="E191" s="230"/>
      <c r="F191" s="250" t="s">
        <v>378</v>
      </c>
      <c r="G191" s="230"/>
      <c r="H191" s="230" t="s">
        <v>471</v>
      </c>
      <c r="I191" s="230" t="s">
        <v>413</v>
      </c>
      <c r="J191" s="230"/>
      <c r="K191" s="272"/>
    </row>
    <row r="192" spans="2:11" ht="15" customHeight="1">
      <c r="B192" s="251"/>
      <c r="C192" s="236" t="s">
        <v>472</v>
      </c>
      <c r="D192" s="230"/>
      <c r="E192" s="230"/>
      <c r="F192" s="250" t="s">
        <v>378</v>
      </c>
      <c r="G192" s="230"/>
      <c r="H192" s="230" t="s">
        <v>473</v>
      </c>
      <c r="I192" s="230" t="s">
        <v>413</v>
      </c>
      <c r="J192" s="230"/>
      <c r="K192" s="272"/>
    </row>
    <row r="193" spans="2:11" ht="15" customHeight="1">
      <c r="B193" s="251"/>
      <c r="C193" s="236" t="s">
        <v>474</v>
      </c>
      <c r="D193" s="230"/>
      <c r="E193" s="230"/>
      <c r="F193" s="250" t="s">
        <v>384</v>
      </c>
      <c r="G193" s="230"/>
      <c r="H193" s="230" t="s">
        <v>475</v>
      </c>
      <c r="I193" s="230" t="s">
        <v>413</v>
      </c>
      <c r="J193" s="230"/>
      <c r="K193" s="272"/>
    </row>
    <row r="194" spans="2:11" ht="15" customHeight="1">
      <c r="B194" s="278"/>
      <c r="C194" s="286"/>
      <c r="D194" s="260"/>
      <c r="E194" s="260"/>
      <c r="F194" s="260"/>
      <c r="G194" s="260"/>
      <c r="H194" s="260"/>
      <c r="I194" s="260"/>
      <c r="J194" s="260"/>
      <c r="K194" s="279"/>
    </row>
    <row r="195" spans="2:11" ht="18.75" customHeight="1">
      <c r="B195" s="227"/>
      <c r="C195" s="230"/>
      <c r="D195" s="230"/>
      <c r="E195" s="230"/>
      <c r="F195" s="250"/>
      <c r="G195" s="230"/>
      <c r="H195" s="230"/>
      <c r="I195" s="230"/>
      <c r="J195" s="230"/>
      <c r="K195" s="227"/>
    </row>
    <row r="196" spans="2:11" ht="18.75" customHeight="1">
      <c r="B196" s="227"/>
      <c r="C196" s="230"/>
      <c r="D196" s="230"/>
      <c r="E196" s="230"/>
      <c r="F196" s="250"/>
      <c r="G196" s="230"/>
      <c r="H196" s="230"/>
      <c r="I196" s="230"/>
      <c r="J196" s="230"/>
      <c r="K196" s="227"/>
    </row>
    <row r="197" spans="2:11" ht="18.75" customHeight="1">
      <c r="B197" s="237"/>
      <c r="C197" s="237"/>
      <c r="D197" s="237"/>
      <c r="E197" s="237"/>
      <c r="F197" s="237"/>
      <c r="G197" s="237"/>
      <c r="H197" s="237"/>
      <c r="I197" s="237"/>
      <c r="J197" s="237"/>
      <c r="K197" s="237"/>
    </row>
    <row r="198" spans="2:11" ht="13.5">
      <c r="B198" s="219"/>
      <c r="C198" s="220"/>
      <c r="D198" s="220"/>
      <c r="E198" s="220"/>
      <c r="F198" s="220"/>
      <c r="G198" s="220"/>
      <c r="H198" s="220"/>
      <c r="I198" s="220"/>
      <c r="J198" s="220"/>
      <c r="K198" s="221"/>
    </row>
    <row r="199" spans="2:11" ht="21">
      <c r="B199" s="222"/>
      <c r="C199" s="344" t="s">
        <v>476</v>
      </c>
      <c r="D199" s="344"/>
      <c r="E199" s="344"/>
      <c r="F199" s="344"/>
      <c r="G199" s="344"/>
      <c r="H199" s="344"/>
      <c r="I199" s="344"/>
      <c r="J199" s="344"/>
      <c r="K199" s="223"/>
    </row>
    <row r="200" spans="2:11" ht="25.5" customHeight="1">
      <c r="B200" s="222"/>
      <c r="C200" s="287" t="s">
        <v>477</v>
      </c>
      <c r="D200" s="287"/>
      <c r="E200" s="287"/>
      <c r="F200" s="287" t="s">
        <v>478</v>
      </c>
      <c r="G200" s="288"/>
      <c r="H200" s="343" t="s">
        <v>479</v>
      </c>
      <c r="I200" s="343"/>
      <c r="J200" s="343"/>
      <c r="K200" s="223"/>
    </row>
    <row r="201" spans="2:11" ht="5.25" customHeight="1">
      <c r="B201" s="251"/>
      <c r="C201" s="248"/>
      <c r="D201" s="248"/>
      <c r="E201" s="248"/>
      <c r="F201" s="248"/>
      <c r="G201" s="230"/>
      <c r="H201" s="248"/>
      <c r="I201" s="248"/>
      <c r="J201" s="248"/>
      <c r="K201" s="272"/>
    </row>
    <row r="202" spans="2:11" ht="15" customHeight="1">
      <c r="B202" s="251"/>
      <c r="C202" s="230" t="s">
        <v>469</v>
      </c>
      <c r="D202" s="230"/>
      <c r="E202" s="230"/>
      <c r="F202" s="250" t="s">
        <v>41</v>
      </c>
      <c r="G202" s="230"/>
      <c r="H202" s="342" t="s">
        <v>480</v>
      </c>
      <c r="I202" s="342"/>
      <c r="J202" s="342"/>
      <c r="K202" s="272"/>
    </row>
    <row r="203" spans="2:11" ht="15" customHeight="1">
      <c r="B203" s="251"/>
      <c r="C203" s="257"/>
      <c r="D203" s="230"/>
      <c r="E203" s="230"/>
      <c r="F203" s="250" t="s">
        <v>42</v>
      </c>
      <c r="G203" s="230"/>
      <c r="H203" s="342" t="s">
        <v>481</v>
      </c>
      <c r="I203" s="342"/>
      <c r="J203" s="342"/>
      <c r="K203" s="272"/>
    </row>
    <row r="204" spans="2:11" ht="15" customHeight="1">
      <c r="B204" s="251"/>
      <c r="C204" s="257"/>
      <c r="D204" s="230"/>
      <c r="E204" s="230"/>
      <c r="F204" s="250" t="s">
        <v>45</v>
      </c>
      <c r="G204" s="230"/>
      <c r="H204" s="342" t="s">
        <v>482</v>
      </c>
      <c r="I204" s="342"/>
      <c r="J204" s="342"/>
      <c r="K204" s="272"/>
    </row>
    <row r="205" spans="2:11" ht="15" customHeight="1">
      <c r="B205" s="251"/>
      <c r="C205" s="230"/>
      <c r="D205" s="230"/>
      <c r="E205" s="230"/>
      <c r="F205" s="250" t="s">
        <v>43</v>
      </c>
      <c r="G205" s="230"/>
      <c r="H205" s="342" t="s">
        <v>483</v>
      </c>
      <c r="I205" s="342"/>
      <c r="J205" s="342"/>
      <c r="K205" s="272"/>
    </row>
    <row r="206" spans="2:11" ht="15" customHeight="1">
      <c r="B206" s="251"/>
      <c r="C206" s="230"/>
      <c r="D206" s="230"/>
      <c r="E206" s="230"/>
      <c r="F206" s="250" t="s">
        <v>44</v>
      </c>
      <c r="G206" s="230"/>
      <c r="H206" s="342" t="s">
        <v>484</v>
      </c>
      <c r="I206" s="342"/>
      <c r="J206" s="342"/>
      <c r="K206" s="272"/>
    </row>
    <row r="207" spans="2:11" ht="15" customHeight="1">
      <c r="B207" s="251"/>
      <c r="C207" s="230"/>
      <c r="D207" s="230"/>
      <c r="E207" s="230"/>
      <c r="F207" s="250"/>
      <c r="G207" s="230"/>
      <c r="H207" s="230"/>
      <c r="I207" s="230"/>
      <c r="J207" s="230"/>
      <c r="K207" s="272"/>
    </row>
    <row r="208" spans="2:11" ht="15" customHeight="1">
      <c r="B208" s="251"/>
      <c r="C208" s="230" t="s">
        <v>425</v>
      </c>
      <c r="D208" s="230"/>
      <c r="E208" s="230"/>
      <c r="F208" s="250" t="s">
        <v>74</v>
      </c>
      <c r="G208" s="230"/>
      <c r="H208" s="342" t="s">
        <v>485</v>
      </c>
      <c r="I208" s="342"/>
      <c r="J208" s="342"/>
      <c r="K208" s="272"/>
    </row>
    <row r="209" spans="2:11" ht="15" customHeight="1">
      <c r="B209" s="251"/>
      <c r="C209" s="257"/>
      <c r="D209" s="230"/>
      <c r="E209" s="230"/>
      <c r="F209" s="250" t="s">
        <v>320</v>
      </c>
      <c r="G209" s="230"/>
      <c r="H209" s="342" t="s">
        <v>321</v>
      </c>
      <c r="I209" s="342"/>
      <c r="J209" s="342"/>
      <c r="K209" s="272"/>
    </row>
    <row r="210" spans="2:11" ht="15" customHeight="1">
      <c r="B210" s="251"/>
      <c r="C210" s="230"/>
      <c r="D210" s="230"/>
      <c r="E210" s="230"/>
      <c r="F210" s="250" t="s">
        <v>318</v>
      </c>
      <c r="G210" s="230"/>
      <c r="H210" s="342" t="s">
        <v>486</v>
      </c>
      <c r="I210" s="342"/>
      <c r="J210" s="342"/>
      <c r="K210" s="272"/>
    </row>
    <row r="211" spans="2:11" ht="15" customHeight="1">
      <c r="B211" s="289"/>
      <c r="C211" s="257"/>
      <c r="D211" s="257"/>
      <c r="E211" s="257"/>
      <c r="F211" s="250" t="s">
        <v>322</v>
      </c>
      <c r="G211" s="236"/>
      <c r="H211" s="341" t="s">
        <v>323</v>
      </c>
      <c r="I211" s="341"/>
      <c r="J211" s="341"/>
      <c r="K211" s="290"/>
    </row>
    <row r="212" spans="2:11" ht="15" customHeight="1">
      <c r="B212" s="289"/>
      <c r="C212" s="257"/>
      <c r="D212" s="257"/>
      <c r="E212" s="257"/>
      <c r="F212" s="250" t="s">
        <v>324</v>
      </c>
      <c r="G212" s="236"/>
      <c r="H212" s="341" t="s">
        <v>487</v>
      </c>
      <c r="I212" s="341"/>
      <c r="J212" s="341"/>
      <c r="K212" s="290"/>
    </row>
    <row r="213" spans="2:11" ht="15" customHeight="1">
      <c r="B213" s="289"/>
      <c r="C213" s="257"/>
      <c r="D213" s="257"/>
      <c r="E213" s="257"/>
      <c r="F213" s="291"/>
      <c r="G213" s="236"/>
      <c r="H213" s="292"/>
      <c r="I213" s="292"/>
      <c r="J213" s="292"/>
      <c r="K213" s="290"/>
    </row>
    <row r="214" spans="2:11" ht="15" customHeight="1">
      <c r="B214" s="289"/>
      <c r="C214" s="230" t="s">
        <v>449</v>
      </c>
      <c r="D214" s="257"/>
      <c r="E214" s="257"/>
      <c r="F214" s="250">
        <v>1</v>
      </c>
      <c r="G214" s="236"/>
      <c r="H214" s="341" t="s">
        <v>488</v>
      </c>
      <c r="I214" s="341"/>
      <c r="J214" s="341"/>
      <c r="K214" s="290"/>
    </row>
    <row r="215" spans="2:11" ht="15" customHeight="1">
      <c r="B215" s="289"/>
      <c r="C215" s="257"/>
      <c r="D215" s="257"/>
      <c r="E215" s="257"/>
      <c r="F215" s="250">
        <v>2</v>
      </c>
      <c r="G215" s="236"/>
      <c r="H215" s="341" t="s">
        <v>489</v>
      </c>
      <c r="I215" s="341"/>
      <c r="J215" s="341"/>
      <c r="K215" s="290"/>
    </row>
    <row r="216" spans="2:11" ht="15" customHeight="1">
      <c r="B216" s="289"/>
      <c r="C216" s="257"/>
      <c r="D216" s="257"/>
      <c r="E216" s="257"/>
      <c r="F216" s="250">
        <v>3</v>
      </c>
      <c r="G216" s="236"/>
      <c r="H216" s="341" t="s">
        <v>490</v>
      </c>
      <c r="I216" s="341"/>
      <c r="J216" s="341"/>
      <c r="K216" s="290"/>
    </row>
    <row r="217" spans="2:11" ht="15" customHeight="1">
      <c r="B217" s="289"/>
      <c r="C217" s="257"/>
      <c r="D217" s="257"/>
      <c r="E217" s="257"/>
      <c r="F217" s="250">
        <v>4</v>
      </c>
      <c r="G217" s="236"/>
      <c r="H217" s="341" t="s">
        <v>491</v>
      </c>
      <c r="I217" s="341"/>
      <c r="J217" s="341"/>
      <c r="K217" s="290"/>
    </row>
    <row r="218" spans="2:11" ht="12.75" customHeight="1">
      <c r="B218" s="293"/>
      <c r="C218" s="294"/>
      <c r="D218" s="294"/>
      <c r="E218" s="294"/>
      <c r="F218" s="294"/>
      <c r="G218" s="294"/>
      <c r="H218" s="294"/>
      <c r="I218" s="294"/>
      <c r="J218" s="294"/>
      <c r="K218" s="295"/>
    </row>
  </sheetData>
  <sheetProtection formatCells="0" formatColumns="0" formatRows="0" insertColumns="0" insertRows="0" insertHyperlinks="0" deleteColumns="0" deleteRows="0" sort="0" autoFilter="0" pivotTables="0"/>
  <mergeCells count="77">
    <mergeCell ref="D69:J69"/>
    <mergeCell ref="D70:J70"/>
    <mergeCell ref="C75:J75"/>
    <mergeCell ref="D62:J62"/>
    <mergeCell ref="D65:J65"/>
    <mergeCell ref="D66:J66"/>
    <mergeCell ref="D68:J68"/>
    <mergeCell ref="D63:J63"/>
    <mergeCell ref="D67:J67"/>
    <mergeCell ref="C52:J52"/>
    <mergeCell ref="C54:J54"/>
    <mergeCell ref="C55:J55"/>
    <mergeCell ref="D61:J61"/>
    <mergeCell ref="C57:J57"/>
    <mergeCell ref="D58:J58"/>
    <mergeCell ref="D59:J59"/>
    <mergeCell ref="D60:J60"/>
    <mergeCell ref="D47:J47"/>
    <mergeCell ref="E48:J48"/>
    <mergeCell ref="E49:J49"/>
    <mergeCell ref="D51:J51"/>
    <mergeCell ref="E50:J50"/>
    <mergeCell ref="D16:J16"/>
    <mergeCell ref="D17:J17"/>
    <mergeCell ref="F18:J18"/>
    <mergeCell ref="D33:J33"/>
    <mergeCell ref="D34:J34"/>
    <mergeCell ref="F20:J20"/>
    <mergeCell ref="F23:J23"/>
    <mergeCell ref="F21:J21"/>
    <mergeCell ref="F22:J22"/>
    <mergeCell ref="F19:J19"/>
    <mergeCell ref="C3:J3"/>
    <mergeCell ref="C9:J9"/>
    <mergeCell ref="D10:J10"/>
    <mergeCell ref="D15:J15"/>
    <mergeCell ref="C4:J4"/>
    <mergeCell ref="C6:J6"/>
    <mergeCell ref="C7:J7"/>
    <mergeCell ref="D11:J11"/>
    <mergeCell ref="C122:J122"/>
    <mergeCell ref="C102:J102"/>
    <mergeCell ref="C147:J147"/>
    <mergeCell ref="C165:J165"/>
    <mergeCell ref="C25:J25"/>
    <mergeCell ref="D27:J27"/>
    <mergeCell ref="D28:J28"/>
    <mergeCell ref="D30:J30"/>
    <mergeCell ref="D31:J31"/>
    <mergeCell ref="C26:J26"/>
    <mergeCell ref="D35:J35"/>
    <mergeCell ref="G36:J36"/>
    <mergeCell ref="G37:J37"/>
    <mergeCell ref="G38:J38"/>
    <mergeCell ref="G39:J39"/>
    <mergeCell ref="G40:J40"/>
    <mergeCell ref="G42:J42"/>
    <mergeCell ref="G41:J41"/>
    <mergeCell ref="G43:J43"/>
    <mergeCell ref="G44:J44"/>
    <mergeCell ref="G45:J45"/>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HONZAL\x</dc:creator>
  <cp:keywords/>
  <dc:description/>
  <cp:lastModifiedBy>Pěčková Markéta</cp:lastModifiedBy>
  <cp:lastPrinted>2019-09-10T05:54:56Z</cp:lastPrinted>
  <dcterms:created xsi:type="dcterms:W3CDTF">2019-08-22T12:12:52Z</dcterms:created>
  <dcterms:modified xsi:type="dcterms:W3CDTF">2019-10-04T08:16:48Z</dcterms:modified>
  <cp:category/>
  <cp:version/>
  <cp:contentType/>
  <cp:contentStatus/>
</cp:coreProperties>
</file>