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hidePivotFieldList="1" defaultThemeVersion="124226"/>
  <bookViews>
    <workbookView xWindow="0" yWindow="0" windowWidth="19200" windowHeight="11595" tabRatio="766" activeTab="5"/>
  </bookViews>
  <sheets>
    <sheet name="HN" sheetId="42" r:id="rId1"/>
    <sheet name="SN" sheetId="41" r:id="rId2"/>
    <sheet name="RN" sheetId="40" r:id="rId3"/>
    <sheet name="DN" sheetId="39" r:id="rId4"/>
    <sheet name="KN" sheetId="38" r:id="rId5"/>
    <sheet name="ceník plynů" sheetId="44" r:id="rId6"/>
    <sheet name="Souhrn" sheetId="43" r:id="rId7"/>
  </sheets>
  <calcPr calcId="145621"/>
</workbook>
</file>

<file path=xl/calcChain.xml><?xml version="1.0" encoding="utf-8"?>
<calcChain xmlns="http://schemas.openxmlformats.org/spreadsheetml/2006/main">
  <c r="C8" i="38" l="1"/>
  <c r="D8" i="38"/>
  <c r="C9" i="38"/>
  <c r="G9" i="38" s="1"/>
  <c r="D9" i="38"/>
  <c r="C10" i="38"/>
  <c r="D10" i="38"/>
  <c r="C11" i="38"/>
  <c r="D11" i="38"/>
  <c r="C12" i="38"/>
  <c r="D12" i="38"/>
  <c r="C13" i="38"/>
  <c r="G13" i="38" s="1"/>
  <c r="D13" i="38"/>
  <c r="C14" i="38"/>
  <c r="D14" i="38"/>
  <c r="C15" i="38"/>
  <c r="D15" i="38"/>
  <c r="C16" i="38"/>
  <c r="D16" i="38"/>
  <c r="C17" i="38"/>
  <c r="D17" i="38"/>
  <c r="C18" i="38"/>
  <c r="G18" i="38" s="1"/>
  <c r="D18" i="38"/>
  <c r="C19" i="38"/>
  <c r="D19" i="38"/>
  <c r="C20" i="38"/>
  <c r="D20" i="38"/>
  <c r="C21" i="38"/>
  <c r="D21" i="38"/>
  <c r="C22" i="38"/>
  <c r="D22" i="38"/>
  <c r="D7" i="38"/>
  <c r="C7" i="38"/>
  <c r="C8" i="39"/>
  <c r="D8" i="39"/>
  <c r="C9" i="39"/>
  <c r="G9" i="39" s="1"/>
  <c r="D9" i="39"/>
  <c r="C10" i="39"/>
  <c r="D10" i="39"/>
  <c r="C11" i="39"/>
  <c r="D11" i="39"/>
  <c r="C12" i="39"/>
  <c r="G12" i="39" s="1"/>
  <c r="D12" i="39"/>
  <c r="C13" i="39"/>
  <c r="D13" i="39"/>
  <c r="C14" i="39"/>
  <c r="D14" i="39"/>
  <c r="C15" i="39"/>
  <c r="G15" i="39" s="1"/>
  <c r="D15" i="39"/>
  <c r="C16" i="39"/>
  <c r="G16" i="39" s="1"/>
  <c r="D16" i="39"/>
  <c r="C17" i="39"/>
  <c r="D17" i="39"/>
  <c r="C18" i="39"/>
  <c r="G18" i="39" s="1"/>
  <c r="D18" i="39"/>
  <c r="C19" i="39"/>
  <c r="D19" i="39"/>
  <c r="C20" i="39"/>
  <c r="D20" i="39"/>
  <c r="C21" i="39"/>
  <c r="D21" i="39"/>
  <c r="C22" i="39"/>
  <c r="D22" i="39"/>
  <c r="D7" i="39"/>
  <c r="C7" i="39"/>
  <c r="C8" i="40"/>
  <c r="D8" i="40"/>
  <c r="C9" i="40"/>
  <c r="G9" i="40" s="1"/>
  <c r="D9" i="40"/>
  <c r="C10" i="40"/>
  <c r="D10" i="40"/>
  <c r="C11" i="40"/>
  <c r="D11" i="40"/>
  <c r="C12" i="40"/>
  <c r="D12" i="40"/>
  <c r="C13" i="40"/>
  <c r="G13" i="40" s="1"/>
  <c r="D13" i="40"/>
  <c r="C14" i="40"/>
  <c r="D14" i="40"/>
  <c r="C15" i="40"/>
  <c r="G15" i="40" s="1"/>
  <c r="D15" i="40"/>
  <c r="C16" i="40"/>
  <c r="D16" i="40"/>
  <c r="C17" i="40"/>
  <c r="D17" i="40"/>
  <c r="C18" i="40"/>
  <c r="D18" i="40"/>
  <c r="C19" i="40"/>
  <c r="G19" i="40" s="1"/>
  <c r="D19" i="40"/>
  <c r="C20" i="40"/>
  <c r="D20" i="40"/>
  <c r="C21" i="40"/>
  <c r="D21" i="40"/>
  <c r="C22" i="40"/>
  <c r="D22" i="40"/>
  <c r="D7" i="40"/>
  <c r="C7" i="40"/>
  <c r="C8" i="41"/>
  <c r="D8" i="41"/>
  <c r="C9" i="41"/>
  <c r="G9" i="41" s="1"/>
  <c r="D9" i="41"/>
  <c r="C10" i="41"/>
  <c r="D10" i="41"/>
  <c r="C11" i="41"/>
  <c r="D11" i="41"/>
  <c r="C12" i="41"/>
  <c r="D12" i="41"/>
  <c r="C13" i="41"/>
  <c r="G13" i="41" s="1"/>
  <c r="D13" i="41"/>
  <c r="C14" i="41"/>
  <c r="D14" i="41"/>
  <c r="C15" i="41"/>
  <c r="D15" i="41"/>
  <c r="C16" i="41"/>
  <c r="D16" i="41"/>
  <c r="C17" i="41"/>
  <c r="D17" i="41"/>
  <c r="C18" i="41"/>
  <c r="D18" i="41"/>
  <c r="C19" i="41"/>
  <c r="G19" i="41" s="1"/>
  <c r="D19" i="41"/>
  <c r="C20" i="41"/>
  <c r="D20" i="41"/>
  <c r="C21" i="41"/>
  <c r="D21" i="41"/>
  <c r="C22" i="41"/>
  <c r="D22" i="41"/>
  <c r="D7" i="41"/>
  <c r="C7" i="41"/>
  <c r="C8" i="42"/>
  <c r="D8" i="42"/>
  <c r="C9" i="42"/>
  <c r="G9" i="42" s="1"/>
  <c r="D9" i="42"/>
  <c r="C10" i="42"/>
  <c r="D10" i="42"/>
  <c r="C11" i="42"/>
  <c r="D11" i="42"/>
  <c r="C12" i="42"/>
  <c r="D12" i="42"/>
  <c r="C13" i="42"/>
  <c r="G13" i="42" s="1"/>
  <c r="D13" i="42"/>
  <c r="C14" i="42"/>
  <c r="D14" i="42"/>
  <c r="C15" i="42"/>
  <c r="D15" i="42"/>
  <c r="C16" i="42"/>
  <c r="D16" i="42"/>
  <c r="C17" i="42"/>
  <c r="D17" i="42"/>
  <c r="C18" i="42"/>
  <c r="G18" i="42" s="1"/>
  <c r="D18" i="42"/>
  <c r="C19" i="42"/>
  <c r="D19" i="42"/>
  <c r="C20" i="42"/>
  <c r="D20" i="42"/>
  <c r="C21" i="42"/>
  <c r="D21" i="42"/>
  <c r="C22" i="42"/>
  <c r="D22" i="42"/>
  <c r="D7" i="42"/>
  <c r="C7" i="42"/>
  <c r="G6" i="44"/>
  <c r="K6" i="44" s="1"/>
  <c r="L6" i="44" s="1"/>
  <c r="F8" i="44"/>
  <c r="F9" i="44"/>
  <c r="G9" i="44" s="1"/>
  <c r="K9" i="44" s="1"/>
  <c r="L9" i="44" s="1"/>
  <c r="F10" i="44"/>
  <c r="F11" i="44"/>
  <c r="G11" i="44" s="1"/>
  <c r="K11" i="44" s="1"/>
  <c r="L11" i="44" s="1"/>
  <c r="F12" i="44"/>
  <c r="F13" i="44"/>
  <c r="G13" i="44" s="1"/>
  <c r="K13" i="44" s="1"/>
  <c r="L13" i="44" s="1"/>
  <c r="F14" i="44"/>
  <c r="F15" i="44"/>
  <c r="G15" i="44" s="1"/>
  <c r="K15" i="44" s="1"/>
  <c r="L15" i="44" s="1"/>
  <c r="F16" i="44"/>
  <c r="F17" i="44"/>
  <c r="G17" i="44" s="1"/>
  <c r="K17" i="44" s="1"/>
  <c r="L17" i="44" s="1"/>
  <c r="F18" i="44"/>
  <c r="F19" i="44"/>
  <c r="G19" i="44" s="1"/>
  <c r="K19" i="44" s="1"/>
  <c r="L19" i="44" s="1"/>
  <c r="F20" i="44"/>
  <c r="F21" i="44"/>
  <c r="G21" i="44" s="1"/>
  <c r="K21" i="44" s="1"/>
  <c r="L21" i="44" s="1"/>
  <c r="F22" i="44"/>
  <c r="F7" i="44"/>
  <c r="G7" i="44" s="1"/>
  <c r="K7" i="44" s="1"/>
  <c r="I7" i="38"/>
  <c r="J7" i="38"/>
  <c r="I8" i="38"/>
  <c r="J8" i="38"/>
  <c r="I9" i="38"/>
  <c r="J9" i="38"/>
  <c r="I10" i="38"/>
  <c r="J10" i="38"/>
  <c r="I11" i="38"/>
  <c r="J11" i="38"/>
  <c r="I12" i="38"/>
  <c r="J12" i="38"/>
  <c r="I13" i="38"/>
  <c r="J13" i="38"/>
  <c r="I14" i="38"/>
  <c r="J14" i="38"/>
  <c r="I15" i="38"/>
  <c r="J15" i="38"/>
  <c r="I16" i="38"/>
  <c r="J16" i="38"/>
  <c r="I17" i="38"/>
  <c r="J17" i="38"/>
  <c r="I18" i="38"/>
  <c r="J18" i="38"/>
  <c r="I19" i="38"/>
  <c r="J19" i="38"/>
  <c r="I20" i="38"/>
  <c r="J20" i="38"/>
  <c r="I21" i="38"/>
  <c r="J21" i="38"/>
  <c r="I22" i="38"/>
  <c r="J22" i="38"/>
  <c r="J6" i="38"/>
  <c r="I6" i="38"/>
  <c r="I7" i="39"/>
  <c r="J7" i="39"/>
  <c r="I8" i="39"/>
  <c r="J8" i="39"/>
  <c r="I9" i="39"/>
  <c r="J9" i="39"/>
  <c r="I10" i="39"/>
  <c r="J10" i="39"/>
  <c r="I11" i="39"/>
  <c r="J11" i="39"/>
  <c r="I12" i="39"/>
  <c r="J12" i="39"/>
  <c r="I13" i="39"/>
  <c r="J13" i="39"/>
  <c r="I14" i="39"/>
  <c r="J14" i="39"/>
  <c r="I15" i="39"/>
  <c r="J15" i="39"/>
  <c r="I16" i="39"/>
  <c r="J16" i="39"/>
  <c r="I17" i="39"/>
  <c r="J17" i="39"/>
  <c r="I18" i="39"/>
  <c r="J18" i="39"/>
  <c r="I19" i="39"/>
  <c r="J19" i="39"/>
  <c r="I20" i="39"/>
  <c r="J20" i="39"/>
  <c r="I21" i="39"/>
  <c r="J21" i="39"/>
  <c r="I22" i="39"/>
  <c r="J22" i="39"/>
  <c r="J6" i="39"/>
  <c r="I6" i="39"/>
  <c r="I7" i="40"/>
  <c r="J7" i="40"/>
  <c r="I8" i="40"/>
  <c r="J8" i="40"/>
  <c r="I9" i="40"/>
  <c r="J9" i="40"/>
  <c r="I10" i="40"/>
  <c r="J10" i="40"/>
  <c r="I11" i="40"/>
  <c r="J11" i="40"/>
  <c r="I12" i="40"/>
  <c r="J12" i="40"/>
  <c r="I13" i="40"/>
  <c r="J13" i="40"/>
  <c r="I14" i="40"/>
  <c r="J14" i="40"/>
  <c r="I15" i="40"/>
  <c r="J15" i="40"/>
  <c r="I16" i="40"/>
  <c r="J16" i="40"/>
  <c r="I17" i="40"/>
  <c r="J17" i="40"/>
  <c r="I18" i="40"/>
  <c r="J18" i="40"/>
  <c r="I19" i="40"/>
  <c r="J19" i="40"/>
  <c r="I20" i="40"/>
  <c r="J20" i="40"/>
  <c r="I21" i="40"/>
  <c r="J21" i="40"/>
  <c r="I22" i="40"/>
  <c r="J22" i="40"/>
  <c r="J6" i="40"/>
  <c r="I6" i="40"/>
  <c r="I7" i="41"/>
  <c r="J7" i="41"/>
  <c r="I8" i="41"/>
  <c r="J8" i="41"/>
  <c r="I9" i="41"/>
  <c r="J9" i="41"/>
  <c r="I10" i="41"/>
  <c r="J10" i="41"/>
  <c r="I11" i="41"/>
  <c r="J11" i="41"/>
  <c r="I12" i="41"/>
  <c r="J12" i="41"/>
  <c r="I13" i="41"/>
  <c r="J13" i="41"/>
  <c r="I14" i="41"/>
  <c r="J14" i="41"/>
  <c r="I15" i="41"/>
  <c r="J15" i="41"/>
  <c r="I16" i="41"/>
  <c r="J16" i="41"/>
  <c r="I17" i="41"/>
  <c r="J17" i="41"/>
  <c r="I18" i="41"/>
  <c r="J18" i="41"/>
  <c r="I19" i="41"/>
  <c r="J19" i="41"/>
  <c r="I20" i="41"/>
  <c r="J20" i="41"/>
  <c r="I21" i="41"/>
  <c r="J21" i="41"/>
  <c r="I22" i="41"/>
  <c r="J22" i="41"/>
  <c r="J6" i="41"/>
  <c r="I6" i="41"/>
  <c r="I7" i="42"/>
  <c r="J7" i="42"/>
  <c r="I8" i="42"/>
  <c r="J8" i="42"/>
  <c r="I9" i="42"/>
  <c r="J9" i="42"/>
  <c r="I10" i="42"/>
  <c r="J10" i="42"/>
  <c r="I11" i="42"/>
  <c r="J11" i="42"/>
  <c r="I12" i="42"/>
  <c r="J12" i="42"/>
  <c r="I13" i="42"/>
  <c r="J13" i="42"/>
  <c r="I14" i="42"/>
  <c r="J14" i="42"/>
  <c r="I15" i="42"/>
  <c r="J15" i="42"/>
  <c r="I16" i="42"/>
  <c r="J16" i="42"/>
  <c r="I17" i="42"/>
  <c r="J17" i="42"/>
  <c r="I18" i="42"/>
  <c r="J18" i="42"/>
  <c r="I19" i="42"/>
  <c r="J19" i="42"/>
  <c r="I20" i="42"/>
  <c r="J20" i="42"/>
  <c r="I21" i="42"/>
  <c r="J21" i="42"/>
  <c r="I22" i="42"/>
  <c r="J22" i="42"/>
  <c r="J6" i="42"/>
  <c r="I6" i="42"/>
  <c r="G22" i="44"/>
  <c r="K22" i="44" s="1"/>
  <c r="L22" i="44" s="1"/>
  <c r="G20" i="44"/>
  <c r="K20" i="44" s="1"/>
  <c r="L20" i="44" s="1"/>
  <c r="G18" i="44"/>
  <c r="K18" i="44" s="1"/>
  <c r="L18" i="44" s="1"/>
  <c r="G16" i="44"/>
  <c r="K16" i="44" s="1"/>
  <c r="L16" i="44" s="1"/>
  <c r="G14" i="44"/>
  <c r="K14" i="44" s="1"/>
  <c r="L14" i="44" s="1"/>
  <c r="G12" i="44"/>
  <c r="K12" i="44" s="1"/>
  <c r="L12" i="44" s="1"/>
  <c r="G10" i="44"/>
  <c r="K10" i="44" s="1"/>
  <c r="L10" i="44" s="1"/>
  <c r="G8" i="44"/>
  <c r="K8" i="44" s="1"/>
  <c r="L8" i="44" s="1"/>
  <c r="G17" i="39"/>
  <c r="G19" i="39"/>
  <c r="K19" i="39" s="1"/>
  <c r="G18" i="40"/>
  <c r="K18" i="40" s="1"/>
  <c r="G18" i="41"/>
  <c r="K18" i="41" s="1"/>
  <c r="G15" i="41"/>
  <c r="K15" i="41" s="1"/>
  <c r="L15" i="41" s="1"/>
  <c r="G16" i="42"/>
  <c r="K16" i="42" s="1"/>
  <c r="L16" i="42" s="1"/>
  <c r="G19" i="42"/>
  <c r="K19" i="42" s="1"/>
  <c r="G19" i="38"/>
  <c r="K19" i="38" s="1"/>
  <c r="G15" i="38"/>
  <c r="K15" i="38" s="1"/>
  <c r="L15" i="38" l="1"/>
  <c r="L19" i="38"/>
  <c r="K13" i="42"/>
  <c r="L13" i="42" s="1"/>
  <c r="K19" i="40"/>
  <c r="K15" i="40"/>
  <c r="L15" i="40" s="1"/>
  <c r="K13" i="40"/>
  <c r="K15" i="39"/>
  <c r="K13" i="38"/>
  <c r="K9" i="38"/>
  <c r="L9" i="38" s="1"/>
  <c r="K16" i="39"/>
  <c r="L16" i="39" s="1"/>
  <c r="K18" i="38"/>
  <c r="K18" i="42"/>
  <c r="L18" i="42" s="1"/>
  <c r="L19" i="40"/>
  <c r="K17" i="39"/>
  <c r="L17" i="39" s="1"/>
  <c r="K9" i="39"/>
  <c r="L9" i="39" s="1"/>
  <c r="K18" i="39"/>
  <c r="L18" i="39" s="1"/>
  <c r="K12" i="39"/>
  <c r="L12" i="39" s="1"/>
  <c r="K19" i="41"/>
  <c r="L18" i="38"/>
  <c r="L19" i="42"/>
  <c r="L13" i="40"/>
  <c r="L15" i="39"/>
  <c r="L19" i="41"/>
  <c r="L13" i="38"/>
  <c r="L18" i="41"/>
  <c r="L18" i="40"/>
  <c r="L19" i="39"/>
  <c r="K9" i="42"/>
  <c r="L9" i="42" s="1"/>
  <c r="K9" i="40"/>
  <c r="L9" i="40" s="1"/>
  <c r="K9" i="41"/>
  <c r="L9" i="41" s="1"/>
  <c r="K13" i="41"/>
  <c r="L13" i="41" s="1"/>
  <c r="L7" i="44"/>
  <c r="L23" i="44" s="1"/>
  <c r="K23" i="44"/>
  <c r="K30" i="42"/>
  <c r="K30" i="41"/>
  <c r="K30" i="40"/>
  <c r="K30" i="39"/>
  <c r="K30" i="38"/>
  <c r="L30" i="42" l="1"/>
  <c r="K29" i="42"/>
  <c r="L29" i="42" s="1"/>
  <c r="K28" i="42"/>
  <c r="L28" i="42" s="1"/>
  <c r="K27" i="42"/>
  <c r="L27" i="42" s="1"/>
  <c r="G22" i="42"/>
  <c r="K22" i="42" s="1"/>
  <c r="L22" i="42" s="1"/>
  <c r="G21" i="42"/>
  <c r="K21" i="42" s="1"/>
  <c r="L21" i="42" s="1"/>
  <c r="G20" i="42"/>
  <c r="K20" i="42" s="1"/>
  <c r="L20" i="42" s="1"/>
  <c r="G17" i="42"/>
  <c r="K17" i="42" s="1"/>
  <c r="L17" i="42" s="1"/>
  <c r="G15" i="42"/>
  <c r="K15" i="42" s="1"/>
  <c r="L15" i="42" s="1"/>
  <c r="G14" i="42"/>
  <c r="K14" i="42" s="1"/>
  <c r="L14" i="42" s="1"/>
  <c r="G12" i="42"/>
  <c r="K12" i="42" s="1"/>
  <c r="L12" i="42" s="1"/>
  <c r="G11" i="42"/>
  <c r="K11" i="42" s="1"/>
  <c r="L11" i="42" s="1"/>
  <c r="G10" i="42"/>
  <c r="K10" i="42" s="1"/>
  <c r="L10" i="42" s="1"/>
  <c r="G8" i="42"/>
  <c r="K8" i="42" s="1"/>
  <c r="L8" i="42" s="1"/>
  <c r="G7" i="42"/>
  <c r="K7" i="42" s="1"/>
  <c r="L7" i="42" s="1"/>
  <c r="K6" i="42"/>
  <c r="L6" i="42" s="1"/>
  <c r="L23" i="42" l="1"/>
  <c r="L31" i="42"/>
  <c r="K23" i="42"/>
  <c r="K31" i="42"/>
  <c r="L30" i="41"/>
  <c r="K29" i="41"/>
  <c r="L29" i="41" s="1"/>
  <c r="K28" i="41"/>
  <c r="L28" i="41" s="1"/>
  <c r="K27" i="41"/>
  <c r="L27" i="41" s="1"/>
  <c r="G22" i="41"/>
  <c r="K22" i="41" s="1"/>
  <c r="L22" i="41" s="1"/>
  <c r="G21" i="41"/>
  <c r="K21" i="41" s="1"/>
  <c r="L21" i="41" s="1"/>
  <c r="G20" i="41"/>
  <c r="K20" i="41" s="1"/>
  <c r="L20" i="41" s="1"/>
  <c r="G17" i="41"/>
  <c r="K17" i="41" s="1"/>
  <c r="L17" i="41" s="1"/>
  <c r="G16" i="41"/>
  <c r="K16" i="41" s="1"/>
  <c r="L16" i="41" s="1"/>
  <c r="G14" i="41"/>
  <c r="K14" i="41" s="1"/>
  <c r="L14" i="41" s="1"/>
  <c r="G12" i="41"/>
  <c r="K12" i="41" s="1"/>
  <c r="L12" i="41" s="1"/>
  <c r="G11" i="41"/>
  <c r="K11" i="41" s="1"/>
  <c r="L11" i="41" s="1"/>
  <c r="G10" i="41"/>
  <c r="K10" i="41" s="1"/>
  <c r="L10" i="41" s="1"/>
  <c r="G8" i="41"/>
  <c r="K8" i="41" s="1"/>
  <c r="L8" i="41" s="1"/>
  <c r="G7" i="41"/>
  <c r="K7" i="41" s="1"/>
  <c r="L7" i="41" s="1"/>
  <c r="K6" i="41"/>
  <c r="K33" i="42" l="1"/>
  <c r="L33" i="42"/>
  <c r="L31" i="41"/>
  <c r="K23" i="41"/>
  <c r="K31" i="41"/>
  <c r="L6" i="41"/>
  <c r="L23" i="41" s="1"/>
  <c r="L30" i="40"/>
  <c r="K29" i="40"/>
  <c r="L29" i="40" s="1"/>
  <c r="K28" i="40"/>
  <c r="L28" i="40" s="1"/>
  <c r="K27" i="40"/>
  <c r="L27" i="40" s="1"/>
  <c r="G22" i="40"/>
  <c r="K22" i="40" s="1"/>
  <c r="L22" i="40" s="1"/>
  <c r="G21" i="40"/>
  <c r="K21" i="40" s="1"/>
  <c r="L21" i="40" s="1"/>
  <c r="G20" i="40"/>
  <c r="K20" i="40" s="1"/>
  <c r="L20" i="40" s="1"/>
  <c r="G17" i="40"/>
  <c r="K17" i="40" s="1"/>
  <c r="L17" i="40" s="1"/>
  <c r="G16" i="40"/>
  <c r="K16" i="40" s="1"/>
  <c r="L16" i="40" s="1"/>
  <c r="G14" i="40"/>
  <c r="K14" i="40" s="1"/>
  <c r="L14" i="40" s="1"/>
  <c r="G12" i="40"/>
  <c r="K12" i="40" s="1"/>
  <c r="L12" i="40" s="1"/>
  <c r="G11" i="40"/>
  <c r="K11" i="40" s="1"/>
  <c r="L11" i="40" s="1"/>
  <c r="G10" i="40"/>
  <c r="K10" i="40" s="1"/>
  <c r="L10" i="40" s="1"/>
  <c r="G8" i="40"/>
  <c r="K8" i="40" s="1"/>
  <c r="L8" i="40" s="1"/>
  <c r="G7" i="40"/>
  <c r="K7" i="40" s="1"/>
  <c r="K6" i="40"/>
  <c r="L6" i="40" s="1"/>
  <c r="L33" i="41" l="1"/>
  <c r="K33" i="41"/>
  <c r="L7" i="40"/>
  <c r="L23" i="40" s="1"/>
  <c r="K23" i="40"/>
  <c r="L31" i="40"/>
  <c r="K31" i="40"/>
  <c r="L30" i="39"/>
  <c r="K29" i="39"/>
  <c r="L29" i="39" s="1"/>
  <c r="K28" i="39"/>
  <c r="L28" i="39" s="1"/>
  <c r="K27" i="39"/>
  <c r="G22" i="39"/>
  <c r="K22" i="39" s="1"/>
  <c r="L22" i="39" s="1"/>
  <c r="G21" i="39"/>
  <c r="K21" i="39" s="1"/>
  <c r="L21" i="39" s="1"/>
  <c r="G20" i="39"/>
  <c r="K20" i="39" s="1"/>
  <c r="L20" i="39" s="1"/>
  <c r="G14" i="39"/>
  <c r="K14" i="39" s="1"/>
  <c r="L14" i="39" s="1"/>
  <c r="G13" i="39"/>
  <c r="K13" i="39" s="1"/>
  <c r="L13" i="39" s="1"/>
  <c r="G11" i="39"/>
  <c r="K11" i="39" s="1"/>
  <c r="L11" i="39" s="1"/>
  <c r="G10" i="39"/>
  <c r="K10" i="39" s="1"/>
  <c r="L10" i="39" s="1"/>
  <c r="G8" i="39"/>
  <c r="K8" i="39" s="1"/>
  <c r="L8" i="39" s="1"/>
  <c r="G7" i="39"/>
  <c r="K7" i="39" s="1"/>
  <c r="L7" i="39" s="1"/>
  <c r="K6" i="39"/>
  <c r="K33" i="40" l="1"/>
  <c r="L33" i="40"/>
  <c r="K31" i="39"/>
  <c r="L27" i="39"/>
  <c r="L31" i="39" s="1"/>
  <c r="K23" i="39"/>
  <c r="L6" i="39"/>
  <c r="L23" i="39" s="1"/>
  <c r="G8" i="38"/>
  <c r="G10" i="38"/>
  <c r="G11" i="38"/>
  <c r="G12" i="38"/>
  <c r="G14" i="38"/>
  <c r="G16" i="38"/>
  <c r="G17" i="38"/>
  <c r="G20" i="38"/>
  <c r="G21" i="38"/>
  <c r="G22" i="38"/>
  <c r="G7" i="38"/>
  <c r="K33" i="39" l="1"/>
  <c r="L33" i="39"/>
  <c r="K28" i="38"/>
  <c r="L28" i="38" s="1"/>
  <c r="K29" i="38"/>
  <c r="L29" i="38" s="1"/>
  <c r="K27" i="38"/>
  <c r="L27" i="38" s="1"/>
  <c r="K6" i="38" l="1"/>
  <c r="L6" i="38" s="1"/>
  <c r="L30" i="38" l="1"/>
  <c r="L31" i="38" s="1"/>
  <c r="K14" i="38"/>
  <c r="L14" i="38" s="1"/>
  <c r="K12" i="38"/>
  <c r="L12" i="38" s="1"/>
  <c r="K17" i="38"/>
  <c r="L17" i="38" s="1"/>
  <c r="K10" i="38"/>
  <c r="L10" i="38" s="1"/>
  <c r="K16" i="38"/>
  <c r="L16" i="38" s="1"/>
  <c r="K22" i="38"/>
  <c r="L22" i="38" s="1"/>
  <c r="K21" i="38"/>
  <c r="L21" i="38" s="1"/>
  <c r="K20" i="38"/>
  <c r="L20" i="38" s="1"/>
  <c r="K11" i="38"/>
  <c r="L11" i="38" s="1"/>
  <c r="K8" i="38"/>
  <c r="L8" i="38" s="1"/>
  <c r="K7" i="38"/>
  <c r="L7" i="38" s="1"/>
  <c r="L23" i="38" l="1"/>
  <c r="L33" i="38" s="1"/>
  <c r="L6" i="43" s="1"/>
  <c r="K31" i="38"/>
  <c r="L7" i="43" l="1"/>
  <c r="K23" i="38"/>
  <c r="K33" i="38" s="1"/>
  <c r="K7" i="43" l="1"/>
  <c r="K6" i="43"/>
</calcChain>
</file>

<file path=xl/sharedStrings.xml><?xml version="1.0" encoding="utf-8"?>
<sst xmlns="http://schemas.openxmlformats.org/spreadsheetml/2006/main" count="549" uniqueCount="84">
  <si>
    <t>kg</t>
  </si>
  <si>
    <t>Sjednocený název</t>
  </si>
  <si>
    <t>Kyslík medicinální plynný</t>
  </si>
  <si>
    <t>Kyslík medicinální kapalný</t>
  </si>
  <si>
    <t>Oxid uhličitý potravinářský</t>
  </si>
  <si>
    <t>soutěžené jednotky</t>
  </si>
  <si>
    <t>Vodní objem lahve (litry)</t>
  </si>
  <si>
    <t>Obsah v lahvi (m3)</t>
  </si>
  <si>
    <t>Obsah v lahvi (kg)</t>
  </si>
  <si>
    <t>soutěžené množství</t>
  </si>
  <si>
    <t>roční předpokládané množství lahví</t>
  </si>
  <si>
    <t xml:space="preserve"> 150 až 200</t>
  </si>
  <si>
    <t>Plnící tlak (barů)</t>
  </si>
  <si>
    <t>Technické údaje lahví</t>
  </si>
  <si>
    <t>Sjednocený název - médium</t>
  </si>
  <si>
    <t>soutěžené množství média</t>
  </si>
  <si>
    <t>soutěžené jednotky média</t>
  </si>
  <si>
    <t>Nabídková cena celkem bez DPH</t>
  </si>
  <si>
    <t>Oxid dusný medicinální (velký)</t>
  </si>
  <si>
    <t>Oxid dusný medicinální (malý)</t>
  </si>
  <si>
    <t xml:space="preserve"> -</t>
  </si>
  <si>
    <t>POZNÁMKA :</t>
  </si>
  <si>
    <t>Obchodní název nabízené láhve příslušného média;  množství média v láhvi; ev.plnící tlak</t>
  </si>
  <si>
    <t>roční celkový nájem</t>
  </si>
  <si>
    <t>Doprava cisterny (vč.všech souvisejících nákladů) - počet závozů / rok</t>
  </si>
  <si>
    <t>Doprava lahví (vč.všech souvisejících nákladů) - počet závozů / rok</t>
  </si>
  <si>
    <t>Roční nájem zásobníků kapalného medicinálního kyslíku - počet zásobníků; celková kapacita zásobníků</t>
  </si>
  <si>
    <t>CELKEM za MÉDIA za roční dodávky</t>
  </si>
  <si>
    <t>CELKEM za ROČNÍ DOPRAVNÉ A NÁJEMNÉ</t>
  </si>
  <si>
    <t>Sloupec</t>
  </si>
  <si>
    <t>A</t>
  </si>
  <si>
    <t>B</t>
  </si>
  <si>
    <t>C</t>
  </si>
  <si>
    <t>D</t>
  </si>
  <si>
    <t>E</t>
  </si>
  <si>
    <t>F</t>
  </si>
  <si>
    <t>G</t>
  </si>
  <si>
    <t>H</t>
  </si>
  <si>
    <t>Poznámka</t>
  </si>
  <si>
    <t>jednotka=jeden závoz</t>
  </si>
  <si>
    <t>jednotka=jeden zásobník s příslušenstvím</t>
  </si>
  <si>
    <t>jednotka=jedna láhev za rok</t>
  </si>
  <si>
    <t>Vzduch technický</t>
  </si>
  <si>
    <t>Kyslík technický (průmyslový) plynný</t>
  </si>
  <si>
    <t>I=E x H</t>
  </si>
  <si>
    <t>Nabídková cena celkem v Kč bez DPH</t>
  </si>
  <si>
    <t>Nabídková cena celkem v Kč vč DPH</t>
  </si>
  <si>
    <t>J=I +DPH</t>
  </si>
  <si>
    <t>K</t>
  </si>
  <si>
    <t>Sazba DPH v % (21; 15)</t>
  </si>
  <si>
    <t>tyto hodnoty odpovídají ročnímu poptávanému množství, proto je nutné do krycího listu přenést údaje, které odpovídají 4 rokům</t>
  </si>
  <si>
    <t>Nabídková cena za soutěženou jednotku média v Kč bez DPH</t>
  </si>
  <si>
    <t>Nabídková cena za soutěženou jednotku v Kč bez DPH</t>
  </si>
  <si>
    <t>jeden závoz</t>
  </si>
  <si>
    <t>FORMULÁŘ - pro Rekapitulaci nabídkové ceny za část VZ - Klatovská nemocnice,a.s.</t>
  </si>
  <si>
    <t xml:space="preserve">Oxid uhličitý medicinální </t>
  </si>
  <si>
    <t>Acetylen technický</t>
  </si>
  <si>
    <t>Směs 50% oxidu dusného a 50% kyslíku</t>
  </si>
  <si>
    <t>Oxid uhličitý</t>
  </si>
  <si>
    <t>roční celkový nájem za zásobník o objemu 21 755 litrů</t>
  </si>
  <si>
    <t>NABÍDKOVÁ CENA CELKEM za ČÁST VZ -Klatovská nemocnice,a.s. (roční dodávky MÉDIÍ, DOPRAVNÉ a NÁJEMNÉ)</t>
  </si>
  <si>
    <t>NABÍDKOVÁ CENA CELKEM za ČÁST VZ -Domažlická nemocnice,a.s. (roční dodávky MÉDIÍ, DOPRAVNÉ a NÁJEMNÉ)</t>
  </si>
  <si>
    <t>Oxid uhličitý mediciální</t>
  </si>
  <si>
    <t>ve vlastnictví nemocnice</t>
  </si>
  <si>
    <t>NABÍDKOVÁ CENA CELKEM za ČÁST VZ -Rokycanská nemocnice,a.s. (roční dodávky MÉDIÍ, DOPRAVNÉ a NÁJEMNÉ)</t>
  </si>
  <si>
    <t>Vzduch mediciální  syntetický</t>
  </si>
  <si>
    <t>NABÍDKOVÁ CENA CELKEM za ČÁST VZ -Stodská nemocnice,a.s. (roční dodávky MÉDIÍ, DOPRAVNÉ a NÁJEMNÉ)</t>
  </si>
  <si>
    <t>roční celkový nájem za zásobník o objemu                   3 000 litrů</t>
  </si>
  <si>
    <t>NABÍDKOVÁ CENA CELKEM za ČÁST VZ -Nemocnice Horaždovice (roční dodávky MÉDIÍ, DOPRAVNÉ a NÁJEMNÉ)</t>
  </si>
  <si>
    <t>nevlastní</t>
  </si>
  <si>
    <t>roční nájem za všechny  lahve - průměrný  počet s tolerancí (+/-) 10%</t>
  </si>
  <si>
    <t>Nabídková cena celkem s DPH</t>
  </si>
  <si>
    <t>tyto hodnoty odpovídají  4 rokům</t>
  </si>
  <si>
    <t>FORMULÁŘ - pro Rekapitulaci nabídkové ceny za část VZ - 4 roky</t>
  </si>
  <si>
    <t>NABÍDKOVÁ CENA CELKEM za ČÁST VZ - 4 roky</t>
  </si>
  <si>
    <t>tyto hodnoty odpovídají ročnímu poptávanému množství</t>
  </si>
  <si>
    <t>NABÍDKOVÁ CENA CELKEM za ČÁST VZ - roční dodávky MÉDIÍ, DOPRAVNÉ a NÁJEMNÉ</t>
  </si>
  <si>
    <t>Dodavatel vyplňuje žlutě podbarvené buňky tohoto Formuláře</t>
  </si>
  <si>
    <t>Jestliže dodavatel nedisponuje poptávanou velikostí láhve, uvede náhradu, která je nejblíže poptávané velikosti. Do sloupce "K" zapíše - "alternativa" a obsah/objem TL.</t>
  </si>
  <si>
    <t>FORMULÁŘ - pro Rekapitulaci nabídkové ceny - Nemocnice Horažďovice</t>
  </si>
  <si>
    <t>FORMULÁŘ - pro Rekapitulaci nabídkové ceny - Stodská nemocnice,a.s.</t>
  </si>
  <si>
    <t>FORMULÁŘ - pro Rekapitulaci nabídkové ceny - Rokycanská nemocnice,a.s.</t>
  </si>
  <si>
    <t>FORMULÁŘ - pro Rekapitulaci nabídkové ceny - Domažlická nemocnice,a.s.</t>
  </si>
  <si>
    <t>FORMULÁŘ - pro Rekapitulaci nabídkové ceny - Klatovská nemocnice,a.s.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</si>
</sst>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" fontId="0" fillId="2" borderId="16" xfId="0" applyNumberFormat="1" applyFill="1" applyBorder="1" applyAlignment="1" applyProtection="1">
      <alignment horizontal="center"/>
      <protection locked="0"/>
    </xf>
    <xf numFmtId="9" fontId="0" fillId="2" borderId="17" xfId="0" applyNumberFormat="1" applyFill="1" applyBorder="1" applyAlignment="1" applyProtection="1">
      <alignment horizontal="center"/>
      <protection locked="0"/>
    </xf>
    <xf numFmtId="4" fontId="0" fillId="2" borderId="18" xfId="0" applyNumberFormat="1" applyFill="1" applyBorder="1" applyAlignment="1" applyProtection="1">
      <alignment horizontal="center"/>
      <protection locked="0"/>
    </xf>
    <xf numFmtId="9" fontId="0" fillId="2" borderId="19" xfId="0" applyNumberFormat="1" applyFill="1" applyBorder="1" applyAlignment="1" applyProtection="1">
      <alignment horizontal="center"/>
      <protection locked="0"/>
    </xf>
    <xf numFmtId="4" fontId="0" fillId="2" borderId="18" xfId="0" applyNumberFormat="1" applyFill="1" applyBorder="1" applyAlignment="1" applyProtection="1">
      <alignment horizontal="center" vertical="center"/>
      <protection locked="0"/>
    </xf>
    <xf numFmtId="9" fontId="0" fillId="2" borderId="19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7" xfId="0" applyNumberFormat="1" applyFill="1" applyBorder="1" applyAlignment="1" applyProtection="1">
      <alignment vertical="center"/>
      <protection locked="0"/>
    </xf>
    <xf numFmtId="4" fontId="0" fillId="2" borderId="8" xfId="0" applyNumberFormat="1" applyFill="1" applyBorder="1" applyProtection="1">
      <protection locked="0"/>
    </xf>
    <xf numFmtId="9" fontId="0" fillId="2" borderId="14" xfId="0" applyNumberFormat="1" applyFill="1" applyBorder="1" applyAlignment="1" applyProtection="1">
      <alignment horizontal="center"/>
      <protection locked="0"/>
    </xf>
    <xf numFmtId="49" fontId="4" fillId="0" borderId="10" xfId="0" applyNumberFormat="1" applyFont="1" applyBorder="1" applyAlignment="1" applyProtection="1"/>
    <xf numFmtId="0" fontId="2" fillId="0" borderId="11" xfId="0" applyFont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4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0" fontId="2" fillId="0" borderId="1" xfId="0" applyFont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wrapText="1"/>
    </xf>
    <xf numFmtId="0" fontId="2" fillId="0" borderId="0" xfId="0" applyFont="1" applyAlignment="1" applyProtection="1">
      <alignment horizontal="center"/>
    </xf>
    <xf numFmtId="4" fontId="2" fillId="0" borderId="0" xfId="0" applyNumberFormat="1" applyFont="1" applyAlignment="1" applyProtection="1">
      <alignment horizontal="center"/>
    </xf>
    <xf numFmtId="49" fontId="0" fillId="0" borderId="1" xfId="0" applyNumberFormat="1" applyBorder="1" applyAlignment="1" applyProtection="1">
      <alignment wrapText="1"/>
    </xf>
    <xf numFmtId="0" fontId="2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4" fontId="0" fillId="4" borderId="1" xfId="0" applyNumberFormat="1" applyFill="1" applyBorder="1" applyProtection="1"/>
    <xf numFmtId="0" fontId="0" fillId="0" borderId="4" xfId="0" applyBorder="1" applyAlignment="1" applyProtection="1">
      <alignment horizontal="center"/>
    </xf>
    <xf numFmtId="4" fontId="0" fillId="0" borderId="5" xfId="0" applyNumberFormat="1" applyFill="1" applyBorder="1" applyProtection="1"/>
    <xf numFmtId="4" fontId="0" fillId="0" borderId="1" xfId="0" applyNumberFormat="1" applyFill="1" applyBorder="1" applyProtection="1"/>
    <xf numFmtId="49" fontId="0" fillId="0" borderId="1" xfId="0" applyNumberForma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4" fontId="0" fillId="0" borderId="15" xfId="0" applyNumberFormat="1" applyFill="1" applyBorder="1" applyProtection="1"/>
    <xf numFmtId="4" fontId="0" fillId="0" borderId="9" xfId="0" applyNumberFormat="1" applyFill="1" applyBorder="1" applyProtection="1"/>
    <xf numFmtId="4" fontId="0" fillId="0" borderId="0" xfId="0" applyNumberFormat="1" applyAlignment="1" applyProtection="1">
      <alignment horizontal="center"/>
    </xf>
    <xf numFmtId="9" fontId="0" fillId="0" borderId="0" xfId="0" applyNumberFormat="1" applyAlignment="1" applyProtection="1">
      <alignment horizontal="center"/>
    </xf>
    <xf numFmtId="4" fontId="1" fillId="0" borderId="1" xfId="0" applyNumberFormat="1" applyFont="1" applyFill="1" applyBorder="1" applyProtection="1"/>
    <xf numFmtId="0" fontId="0" fillId="4" borderId="1" xfId="0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vertical="center"/>
    </xf>
    <xf numFmtId="4" fontId="1" fillId="0" borderId="12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left"/>
    </xf>
    <xf numFmtId="0" fontId="6" fillId="4" borderId="1" xfId="0" applyFont="1" applyFill="1" applyBorder="1" applyAlignment="1" applyProtection="1">
      <alignment horizontal="center"/>
    </xf>
    <xf numFmtId="49" fontId="0" fillId="0" borderId="0" xfId="0" applyNumberFormat="1" applyAlignment="1" applyProtection="1">
      <alignment wrapText="1"/>
    </xf>
    <xf numFmtId="49" fontId="0" fillId="0" borderId="0" xfId="0" applyNumberFormat="1" applyAlignment="1" applyProtection="1">
      <alignment wrapText="1"/>
    </xf>
    <xf numFmtId="49" fontId="0" fillId="0" borderId="0" xfId="0" applyNumberFormat="1" applyAlignment="1" applyProtection="1">
      <alignment wrapText="1"/>
    </xf>
    <xf numFmtId="4" fontId="0" fillId="0" borderId="16" xfId="0" applyNumberFormat="1" applyFill="1" applyBorder="1" applyAlignment="1" applyProtection="1">
      <alignment horizontal="center"/>
    </xf>
    <xf numFmtId="9" fontId="0" fillId="0" borderId="17" xfId="0" applyNumberFormat="1" applyFill="1" applyBorder="1" applyAlignment="1" applyProtection="1">
      <alignment horizontal="center"/>
    </xf>
    <xf numFmtId="4" fontId="0" fillId="0" borderId="18" xfId="0" applyNumberFormat="1" applyFill="1" applyBorder="1" applyAlignment="1" applyProtection="1">
      <alignment horizontal="center"/>
    </xf>
    <xf numFmtId="4" fontId="0" fillId="0" borderId="20" xfId="0" applyNumberFormat="1" applyFill="1" applyBorder="1" applyAlignment="1" applyProtection="1">
      <alignment horizontal="center"/>
    </xf>
    <xf numFmtId="49" fontId="1" fillId="5" borderId="0" xfId="0" applyNumberFormat="1" applyFont="1" applyFill="1" applyAlignment="1" applyProtection="1">
      <alignment wrapText="1"/>
    </xf>
    <xf numFmtId="0" fontId="3" fillId="5" borderId="0" xfId="0" applyFont="1" applyFill="1" applyAlignment="1" applyProtection="1">
      <alignment horizontal="center"/>
    </xf>
    <xf numFmtId="0" fontId="1" fillId="5" borderId="0" xfId="0" applyFont="1" applyFill="1" applyAlignment="1" applyProtection="1">
      <alignment horizontal="center"/>
    </xf>
    <xf numFmtId="4" fontId="1" fillId="5" borderId="0" xfId="0" applyNumberFormat="1" applyFont="1" applyFill="1" applyProtection="1"/>
    <xf numFmtId="9" fontId="0" fillId="0" borderId="25" xfId="0" applyNumberFormat="1" applyFill="1" applyBorder="1" applyAlignment="1" applyProtection="1">
      <alignment horizontal="center"/>
    </xf>
    <xf numFmtId="9" fontId="0" fillId="0" borderId="26" xfId="0" applyNumberFormat="1" applyFill="1" applyBorder="1" applyAlignment="1" applyProtection="1">
      <alignment horizontal="center"/>
    </xf>
    <xf numFmtId="0" fontId="0" fillId="6" borderId="0" xfId="0" applyFill="1" applyProtection="1"/>
    <xf numFmtId="9" fontId="0" fillId="2" borderId="25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/>
    <xf numFmtId="0" fontId="5" fillId="0" borderId="0" xfId="0" applyFont="1" applyAlignment="1" applyProtection="1">
      <alignment wrapText="1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49" fontId="0" fillId="3" borderId="2" xfId="0" applyNumberFormat="1" applyFill="1" applyBorder="1" applyAlignment="1" applyProtection="1">
      <alignment vertical="center" wrapText="1"/>
    </xf>
    <xf numFmtId="49" fontId="0" fillId="0" borderId="0" xfId="0" applyNumberFormat="1" applyAlignment="1" applyProtection="1">
      <alignment wrapText="1"/>
    </xf>
    <xf numFmtId="4" fontId="0" fillId="3" borderId="1" xfId="0" applyNumberFormat="1" applyFill="1" applyBorder="1" applyAlignment="1" applyProtection="1">
      <alignment horizontal="center" vertical="center" wrapText="1"/>
    </xf>
    <xf numFmtId="4" fontId="0" fillId="3" borderId="9" xfId="0" applyNumberFormat="1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49" fontId="0" fillId="3" borderId="1" xfId="0" applyNumberFormat="1" applyFill="1" applyBorder="1" applyAlignment="1" applyProtection="1">
      <alignment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49" fontId="0" fillId="3" borderId="1" xfId="0" applyNumberForma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49" fontId="1" fillId="5" borderId="10" xfId="0" applyNumberFormat="1" applyFont="1" applyFill="1" applyBorder="1" applyAlignment="1" applyProtection="1">
      <alignment vertical="center" wrapText="1"/>
    </xf>
    <xf numFmtId="49" fontId="0" fillId="5" borderId="11" xfId="0" applyNumberFormat="1" applyFill="1" applyBorder="1" applyAlignment="1" applyProtection="1">
      <alignment vertical="center" wrapText="1"/>
    </xf>
    <xf numFmtId="0" fontId="0" fillId="5" borderId="11" xfId="0" applyFill="1" applyBorder="1" applyAlignment="1" applyProtection="1">
      <alignment vertical="center" wrapText="1"/>
    </xf>
    <xf numFmtId="0" fontId="0" fillId="5" borderId="12" xfId="0" applyFill="1" applyBorder="1" applyAlignment="1" applyProtection="1">
      <alignment vertical="center" wrapText="1"/>
    </xf>
    <xf numFmtId="49" fontId="0" fillId="0" borderId="1" xfId="0" applyNumberFormat="1" applyBorder="1" applyAlignment="1" applyProtection="1">
      <alignment horizontal="left"/>
    </xf>
    <xf numFmtId="49" fontId="0" fillId="0" borderId="1" xfId="0" applyNumberFormat="1" applyBorder="1" applyAlignment="1" applyProtection="1"/>
    <xf numFmtId="49" fontId="0" fillId="0" borderId="1" xfId="0" applyNumberFormat="1" applyBorder="1" applyAlignment="1" applyProtection="1">
      <alignment horizontal="left" vertical="center"/>
    </xf>
    <xf numFmtId="49" fontId="0" fillId="0" borderId="1" xfId="0" applyNumberFormat="1" applyBorder="1" applyAlignment="1" applyProtection="1">
      <alignment vertical="center"/>
    </xf>
    <xf numFmtId="49" fontId="1" fillId="5" borderId="13" xfId="0" applyNumberFormat="1" applyFont="1" applyFill="1" applyBorder="1" applyAlignment="1" applyProtection="1">
      <alignment wrapText="1"/>
    </xf>
    <xf numFmtId="0" fontId="0" fillId="5" borderId="13" xfId="0" applyFill="1" applyBorder="1" applyAlignment="1" applyProtection="1">
      <alignment wrapText="1"/>
    </xf>
    <xf numFmtId="0" fontId="0" fillId="6" borderId="1" xfId="0" applyFill="1" applyBorder="1" applyAlignment="1" applyProtection="1">
      <alignment horizontal="center" vertical="center" wrapText="1"/>
    </xf>
    <xf numFmtId="49" fontId="0" fillId="0" borderId="21" xfId="0" applyNumberFormat="1" applyFill="1" applyBorder="1" applyAlignment="1" applyProtection="1">
      <alignment horizontal="center" vertical="center" wrapText="1"/>
    </xf>
    <xf numFmtId="49" fontId="0" fillId="0" borderId="13" xfId="0" applyNumberFormat="1" applyFill="1" applyBorder="1" applyAlignment="1" applyProtection="1">
      <alignment horizontal="center" vertical="center" wrapText="1"/>
    </xf>
    <xf numFmtId="49" fontId="0" fillId="0" borderId="15" xfId="0" applyNumberFormat="1" applyFill="1" applyBorder="1" applyAlignment="1" applyProtection="1">
      <alignment horizontal="center" vertical="center" wrapText="1"/>
    </xf>
    <xf numFmtId="49" fontId="0" fillId="0" borderId="22" xfId="0" applyNumberFormat="1" applyFill="1" applyBorder="1" applyAlignment="1" applyProtection="1">
      <alignment horizontal="center" vertical="center" wrapText="1"/>
    </xf>
    <xf numFmtId="49" fontId="0" fillId="0" borderId="23" xfId="0" applyNumberFormat="1" applyFill="1" applyBorder="1" applyAlignment="1" applyProtection="1">
      <alignment horizontal="center" vertical="center" wrapText="1"/>
    </xf>
    <xf numFmtId="49" fontId="0" fillId="0" borderId="24" xfId="0" applyNumberForma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N36"/>
  <sheetViews>
    <sheetView workbookViewId="0">
      <selection activeCell="C21" sqref="C21"/>
    </sheetView>
  </sheetViews>
  <sheetFormatPr defaultRowHeight="15" x14ac:dyDescent="0.25"/>
  <cols>
    <col min="1" max="1" width="35.5703125" style="47" customWidth="1"/>
    <col min="2" max="2" width="9.85546875" style="20" bestFit="1" customWidth="1"/>
    <col min="3" max="3" width="9.7109375" style="20" bestFit="1" customWidth="1"/>
    <col min="4" max="4" width="12.28515625" style="20" bestFit="1" customWidth="1"/>
    <col min="5" max="5" width="10.140625" style="20" bestFit="1" customWidth="1"/>
    <col min="6" max="6" width="15" style="16" customWidth="1"/>
    <col min="7" max="7" width="19.85546875" style="15" customWidth="1"/>
    <col min="8" max="8" width="21.7109375" style="16" customWidth="1"/>
    <col min="9" max="9" width="19" style="16" customWidth="1"/>
    <col min="10" max="10" width="11.140625" style="16" customWidth="1"/>
    <col min="11" max="12" width="14" style="17" customWidth="1"/>
    <col min="13" max="13" width="1.85546875" style="17" customWidth="1"/>
    <col min="14" max="14" width="35.85546875" style="17" customWidth="1"/>
    <col min="15" max="15" width="13.140625" style="17" customWidth="1"/>
    <col min="16" max="16384" width="9.140625" style="17"/>
  </cols>
  <sheetData>
    <row r="1" spans="1:14" ht="16.5" thickBot="1" x14ac:dyDescent="0.3">
      <c r="A1" s="12" t="s">
        <v>79</v>
      </c>
      <c r="B1" s="13"/>
      <c r="C1" s="13"/>
      <c r="D1" s="13"/>
      <c r="E1" s="13"/>
      <c r="F1" s="14"/>
    </row>
    <row r="3" spans="1:14" ht="25.5" customHeight="1" x14ac:dyDescent="0.25">
      <c r="A3" s="72" t="s">
        <v>14</v>
      </c>
      <c r="B3" s="73" t="s">
        <v>13</v>
      </c>
      <c r="C3" s="73"/>
      <c r="D3" s="73"/>
      <c r="E3" s="73"/>
      <c r="F3" s="74" t="s">
        <v>10</v>
      </c>
      <c r="G3" s="69" t="s">
        <v>15</v>
      </c>
      <c r="H3" s="75" t="s">
        <v>16</v>
      </c>
      <c r="I3" s="66" t="s">
        <v>51</v>
      </c>
      <c r="J3" s="66" t="s">
        <v>49</v>
      </c>
      <c r="K3" s="66" t="s">
        <v>45</v>
      </c>
      <c r="L3" s="66" t="s">
        <v>46</v>
      </c>
      <c r="N3" s="66" t="s">
        <v>22</v>
      </c>
    </row>
    <row r="4" spans="1:14" ht="33.75" customHeight="1" x14ac:dyDescent="0.25">
      <c r="A4" s="72"/>
      <c r="B4" s="18" t="s">
        <v>7</v>
      </c>
      <c r="C4" s="18" t="s">
        <v>8</v>
      </c>
      <c r="D4" s="18" t="s">
        <v>6</v>
      </c>
      <c r="E4" s="18" t="s">
        <v>12</v>
      </c>
      <c r="F4" s="74"/>
      <c r="G4" s="69"/>
      <c r="H4" s="75"/>
      <c r="I4" s="66"/>
      <c r="J4" s="66"/>
      <c r="K4" s="66"/>
      <c r="L4" s="66"/>
      <c r="N4" s="66"/>
    </row>
    <row r="5" spans="1:14" s="20" customFormat="1" ht="15.75" thickBot="1" x14ac:dyDescent="0.3">
      <c r="A5" s="19" t="s">
        <v>29</v>
      </c>
      <c r="B5" s="20" t="s">
        <v>30</v>
      </c>
      <c r="C5" s="20" t="s">
        <v>31</v>
      </c>
      <c r="D5" s="20" t="s">
        <v>32</v>
      </c>
      <c r="E5" s="20" t="s">
        <v>33</v>
      </c>
      <c r="F5" s="20" t="s">
        <v>34</v>
      </c>
      <c r="G5" s="21" t="s">
        <v>35</v>
      </c>
      <c r="H5" s="20" t="s">
        <v>36</v>
      </c>
      <c r="I5" s="20" t="s">
        <v>37</v>
      </c>
      <c r="K5" s="20" t="s">
        <v>44</v>
      </c>
      <c r="L5" s="20" t="s">
        <v>47</v>
      </c>
      <c r="N5" s="20" t="s">
        <v>48</v>
      </c>
    </row>
    <row r="6" spans="1:14" x14ac:dyDescent="0.25">
      <c r="A6" s="22" t="s">
        <v>3</v>
      </c>
      <c r="B6" s="23" t="s">
        <v>20</v>
      </c>
      <c r="C6" s="23" t="s">
        <v>20</v>
      </c>
      <c r="D6" s="23" t="s">
        <v>20</v>
      </c>
      <c r="E6" s="23" t="s">
        <v>20</v>
      </c>
      <c r="F6" s="24" t="s">
        <v>20</v>
      </c>
      <c r="G6" s="25">
        <v>0</v>
      </c>
      <c r="H6" s="26" t="s">
        <v>0</v>
      </c>
      <c r="I6" s="50">
        <f>'ceník plynů'!I6</f>
        <v>0</v>
      </c>
      <c r="J6" s="51">
        <f>'ceník plynů'!J6</f>
        <v>0</v>
      </c>
      <c r="K6" s="27">
        <f>G6*I6</f>
        <v>0</v>
      </c>
      <c r="L6" s="28">
        <f>K6+K6*J6</f>
        <v>0</v>
      </c>
      <c r="N6" s="7"/>
    </row>
    <row r="7" spans="1:14" x14ac:dyDescent="0.25">
      <c r="A7" s="22" t="s">
        <v>2</v>
      </c>
      <c r="B7" s="23"/>
      <c r="C7" s="23">
        <f>'ceník plynů'!C7</f>
        <v>0.6</v>
      </c>
      <c r="D7" s="23">
        <f>'ceník plynů'!D7</f>
        <v>2</v>
      </c>
      <c r="E7" s="23" t="s">
        <v>11</v>
      </c>
      <c r="F7" s="24"/>
      <c r="G7" s="25">
        <f>F7*C7</f>
        <v>0</v>
      </c>
      <c r="H7" s="26" t="s">
        <v>0</v>
      </c>
      <c r="I7" s="52">
        <f>'ceník plynů'!I7</f>
        <v>0</v>
      </c>
      <c r="J7" s="58">
        <f>'ceník plynů'!J7</f>
        <v>0</v>
      </c>
      <c r="K7" s="27">
        <f t="shared" ref="K7:K22" si="0">G7*I7</f>
        <v>0</v>
      </c>
      <c r="L7" s="28">
        <f t="shared" ref="L7:L22" si="1">K7+K7*J7</f>
        <v>0</v>
      </c>
      <c r="N7" s="8"/>
    </row>
    <row r="8" spans="1:14" x14ac:dyDescent="0.25">
      <c r="A8" s="22" t="s">
        <v>2</v>
      </c>
      <c r="B8" s="23"/>
      <c r="C8" s="23">
        <f>'ceník plynů'!C8</f>
        <v>2.9</v>
      </c>
      <c r="D8" s="23">
        <f>'ceník plynů'!D8</f>
        <v>10</v>
      </c>
      <c r="E8" s="23" t="s">
        <v>11</v>
      </c>
      <c r="F8" s="24">
        <v>1</v>
      </c>
      <c r="G8" s="25">
        <f t="shared" ref="G8:G22" si="2">F8*C8</f>
        <v>2.9</v>
      </c>
      <c r="H8" s="26" t="s">
        <v>0</v>
      </c>
      <c r="I8" s="52">
        <f>'ceník plynů'!I8</f>
        <v>0</v>
      </c>
      <c r="J8" s="58">
        <f>'ceník plynů'!J8</f>
        <v>0</v>
      </c>
      <c r="K8" s="27">
        <f t="shared" si="0"/>
        <v>0</v>
      </c>
      <c r="L8" s="28">
        <f t="shared" si="1"/>
        <v>0</v>
      </c>
      <c r="N8" s="8"/>
    </row>
    <row r="9" spans="1:14" x14ac:dyDescent="0.25">
      <c r="A9" s="22" t="s">
        <v>2</v>
      </c>
      <c r="B9" s="23"/>
      <c r="C9" s="23">
        <f>'ceník plynů'!C9</f>
        <v>14.5</v>
      </c>
      <c r="D9" s="23">
        <f>'ceník plynů'!D9</f>
        <v>50</v>
      </c>
      <c r="E9" s="23">
        <v>200</v>
      </c>
      <c r="F9" s="24"/>
      <c r="G9" s="25">
        <f t="shared" si="2"/>
        <v>0</v>
      </c>
      <c r="H9" s="26" t="s">
        <v>0</v>
      </c>
      <c r="I9" s="52">
        <f>'ceník plynů'!I9</f>
        <v>0</v>
      </c>
      <c r="J9" s="58">
        <f>'ceník plynů'!J9</f>
        <v>0</v>
      </c>
      <c r="K9" s="27">
        <f t="shared" ref="K9" si="3">G9*I9</f>
        <v>0</v>
      </c>
      <c r="L9" s="28">
        <f t="shared" ref="L9" si="4">K9+K9*J9</f>
        <v>0</v>
      </c>
      <c r="N9" s="8"/>
    </row>
    <row r="10" spans="1:14" x14ac:dyDescent="0.25">
      <c r="A10" s="22" t="s">
        <v>43</v>
      </c>
      <c r="B10" s="23"/>
      <c r="C10" s="23">
        <f>'ceník plynů'!C10</f>
        <v>5.8</v>
      </c>
      <c r="D10" s="23">
        <f>'ceník plynů'!D10</f>
        <v>0</v>
      </c>
      <c r="E10" s="23">
        <v>200</v>
      </c>
      <c r="F10" s="24"/>
      <c r="G10" s="25">
        <f t="shared" si="2"/>
        <v>0</v>
      </c>
      <c r="H10" s="26" t="s">
        <v>0</v>
      </c>
      <c r="I10" s="52">
        <f>'ceník plynů'!I10</f>
        <v>0</v>
      </c>
      <c r="J10" s="58">
        <f>'ceník plynů'!J10</f>
        <v>0</v>
      </c>
      <c r="K10" s="27">
        <f t="shared" si="0"/>
        <v>0</v>
      </c>
      <c r="L10" s="28">
        <f t="shared" si="1"/>
        <v>0</v>
      </c>
      <c r="N10" s="8"/>
    </row>
    <row r="11" spans="1:14" x14ac:dyDescent="0.25">
      <c r="A11" s="22" t="s">
        <v>43</v>
      </c>
      <c r="B11" s="23"/>
      <c r="C11" s="23">
        <f>'ceník plynů'!C11</f>
        <v>37</v>
      </c>
      <c r="D11" s="23">
        <f>'ceník plynů'!D11</f>
        <v>50</v>
      </c>
      <c r="E11" s="23">
        <v>200</v>
      </c>
      <c r="F11" s="24">
        <v>1</v>
      </c>
      <c r="G11" s="25">
        <f t="shared" si="2"/>
        <v>37</v>
      </c>
      <c r="H11" s="26" t="s">
        <v>0</v>
      </c>
      <c r="I11" s="52">
        <f>'ceník plynů'!I11</f>
        <v>0</v>
      </c>
      <c r="J11" s="58">
        <f>'ceník plynů'!J11</f>
        <v>0</v>
      </c>
      <c r="K11" s="27">
        <f t="shared" si="0"/>
        <v>0</v>
      </c>
      <c r="L11" s="28">
        <f t="shared" si="1"/>
        <v>0</v>
      </c>
      <c r="N11" s="8"/>
    </row>
    <row r="12" spans="1:14" x14ac:dyDescent="0.25">
      <c r="A12" s="22" t="s">
        <v>19</v>
      </c>
      <c r="B12" s="23"/>
      <c r="C12" s="23">
        <f>'ceník plynů'!C12</f>
        <v>7.5</v>
      </c>
      <c r="D12" s="23">
        <f>'ceník plynů'!D12</f>
        <v>10</v>
      </c>
      <c r="E12" s="23"/>
      <c r="F12" s="24"/>
      <c r="G12" s="25">
        <f t="shared" si="2"/>
        <v>0</v>
      </c>
      <c r="H12" s="26" t="s">
        <v>0</v>
      </c>
      <c r="I12" s="52">
        <f>'ceník plynů'!I12</f>
        <v>0</v>
      </c>
      <c r="J12" s="58">
        <f>'ceník plynů'!J12</f>
        <v>0</v>
      </c>
      <c r="K12" s="27">
        <f t="shared" si="0"/>
        <v>0</v>
      </c>
      <c r="L12" s="28">
        <f t="shared" si="1"/>
        <v>0</v>
      </c>
      <c r="N12" s="8"/>
    </row>
    <row r="13" spans="1:14" x14ac:dyDescent="0.25">
      <c r="A13" s="22" t="s">
        <v>19</v>
      </c>
      <c r="B13" s="23"/>
      <c r="C13" s="23">
        <f>'ceník plynů'!C13</f>
        <v>30</v>
      </c>
      <c r="D13" s="23">
        <f>'ceník plynů'!D13</f>
        <v>40</v>
      </c>
      <c r="E13" s="23"/>
      <c r="F13" s="24"/>
      <c r="G13" s="25">
        <f t="shared" si="2"/>
        <v>0</v>
      </c>
      <c r="H13" s="26" t="s">
        <v>0</v>
      </c>
      <c r="I13" s="52">
        <f>'ceník plynů'!I13</f>
        <v>0</v>
      </c>
      <c r="J13" s="58">
        <f>'ceník plynů'!J13</f>
        <v>0</v>
      </c>
      <c r="K13" s="27">
        <f t="shared" ref="K13" si="5">G13*I13</f>
        <v>0</v>
      </c>
      <c r="L13" s="28">
        <f t="shared" ref="L13" si="6">K13+K13*J13</f>
        <v>0</v>
      </c>
      <c r="N13" s="8"/>
    </row>
    <row r="14" spans="1:14" x14ac:dyDescent="0.25">
      <c r="A14" s="22" t="s">
        <v>18</v>
      </c>
      <c r="B14" s="23"/>
      <c r="C14" s="23">
        <f>'ceník plynů'!C14</f>
        <v>37</v>
      </c>
      <c r="D14" s="23">
        <f>'ceník plynů'!D14</f>
        <v>50</v>
      </c>
      <c r="E14" s="23"/>
      <c r="F14" s="24"/>
      <c r="G14" s="25">
        <f t="shared" si="2"/>
        <v>0</v>
      </c>
      <c r="H14" s="26" t="s">
        <v>0</v>
      </c>
      <c r="I14" s="52">
        <f>'ceník plynů'!I14</f>
        <v>0</v>
      </c>
      <c r="J14" s="58">
        <f>'ceník plynů'!J14</f>
        <v>0</v>
      </c>
      <c r="K14" s="27">
        <f t="shared" si="0"/>
        <v>0</v>
      </c>
      <c r="L14" s="28">
        <f t="shared" si="1"/>
        <v>0</v>
      </c>
      <c r="N14" s="8"/>
    </row>
    <row r="15" spans="1:14" x14ac:dyDescent="0.25">
      <c r="A15" s="22" t="s">
        <v>55</v>
      </c>
      <c r="B15" s="23"/>
      <c r="C15" s="23">
        <f>'ceník plynů'!C15</f>
        <v>1.5</v>
      </c>
      <c r="D15" s="23">
        <f>'ceník plynů'!D15</f>
        <v>2</v>
      </c>
      <c r="E15" s="23"/>
      <c r="F15" s="24">
        <v>2</v>
      </c>
      <c r="G15" s="25">
        <f t="shared" si="2"/>
        <v>3</v>
      </c>
      <c r="H15" s="26" t="s">
        <v>0</v>
      </c>
      <c r="I15" s="52">
        <f>'ceník plynů'!I15</f>
        <v>0</v>
      </c>
      <c r="J15" s="58">
        <f>'ceník plynů'!J15</f>
        <v>0</v>
      </c>
      <c r="K15" s="27">
        <f t="shared" si="0"/>
        <v>0</v>
      </c>
      <c r="L15" s="28">
        <f t="shared" si="1"/>
        <v>0</v>
      </c>
      <c r="N15" s="8"/>
    </row>
    <row r="16" spans="1:14" x14ac:dyDescent="0.25">
      <c r="A16" s="22" t="s">
        <v>55</v>
      </c>
      <c r="B16" s="23"/>
      <c r="C16" s="23">
        <f>'ceník plynů'!C16</f>
        <v>7</v>
      </c>
      <c r="D16" s="23">
        <f>'ceník plynů'!D16</f>
        <v>10</v>
      </c>
      <c r="E16" s="23"/>
      <c r="F16" s="24"/>
      <c r="G16" s="25">
        <f t="shared" ref="G16" si="7">F16*C16</f>
        <v>0</v>
      </c>
      <c r="H16" s="26" t="s">
        <v>0</v>
      </c>
      <c r="I16" s="52">
        <f>'ceník plynů'!I16</f>
        <v>0</v>
      </c>
      <c r="J16" s="58">
        <f>'ceník plynů'!J16</f>
        <v>0</v>
      </c>
      <c r="K16" s="27">
        <f t="shared" ref="K16" si="8">G16*I16</f>
        <v>0</v>
      </c>
      <c r="L16" s="28">
        <f t="shared" ref="L16" si="9">K16+K16*J16</f>
        <v>0</v>
      </c>
      <c r="N16" s="8"/>
    </row>
    <row r="17" spans="1:14" s="33" customFormat="1" x14ac:dyDescent="0.25">
      <c r="A17" s="29" t="s">
        <v>4</v>
      </c>
      <c r="B17" s="30"/>
      <c r="C17" s="23">
        <f>'ceník plynů'!C17</f>
        <v>10</v>
      </c>
      <c r="D17" s="23">
        <f>'ceník plynů'!D17</f>
        <v>13</v>
      </c>
      <c r="E17" s="30"/>
      <c r="F17" s="31"/>
      <c r="G17" s="25">
        <f t="shared" si="2"/>
        <v>0</v>
      </c>
      <c r="H17" s="32" t="s">
        <v>0</v>
      </c>
      <c r="I17" s="52">
        <f>'ceník plynů'!I17</f>
        <v>0</v>
      </c>
      <c r="J17" s="58">
        <f>'ceník plynů'!J17</f>
        <v>0</v>
      </c>
      <c r="K17" s="27">
        <f t="shared" si="0"/>
        <v>0</v>
      </c>
      <c r="L17" s="28">
        <f t="shared" si="1"/>
        <v>0</v>
      </c>
      <c r="N17" s="9"/>
    </row>
    <row r="18" spans="1:14" s="33" customFormat="1" x14ac:dyDescent="0.25">
      <c r="A18" s="29" t="s">
        <v>62</v>
      </c>
      <c r="B18" s="30"/>
      <c r="C18" s="23">
        <f>'ceník plynů'!C18</f>
        <v>30</v>
      </c>
      <c r="D18" s="23">
        <f>'ceník plynů'!D18</f>
        <v>40</v>
      </c>
      <c r="E18" s="30"/>
      <c r="F18" s="31"/>
      <c r="G18" s="25">
        <f t="shared" ref="G18:G19" si="10">F18*C18</f>
        <v>0</v>
      </c>
      <c r="H18" s="32" t="s">
        <v>0</v>
      </c>
      <c r="I18" s="52">
        <f>'ceník plynů'!I18</f>
        <v>0</v>
      </c>
      <c r="J18" s="58">
        <f>'ceník plynů'!J18</f>
        <v>0</v>
      </c>
      <c r="K18" s="27">
        <f t="shared" ref="K18:K19" si="11">G18*I18</f>
        <v>0</v>
      </c>
      <c r="L18" s="28">
        <f t="shared" ref="L18:L19" si="12">K18+K18*J18</f>
        <v>0</v>
      </c>
      <c r="N18" s="9"/>
    </row>
    <row r="19" spans="1:14" s="33" customFormat="1" x14ac:dyDescent="0.25">
      <c r="A19" s="22" t="s">
        <v>58</v>
      </c>
      <c r="B19" s="23"/>
      <c r="C19" s="23">
        <f>'ceník plynů'!C19</f>
        <v>30</v>
      </c>
      <c r="D19" s="23">
        <f>'ceník plynů'!D19</f>
        <v>50</v>
      </c>
      <c r="E19" s="30"/>
      <c r="F19" s="31"/>
      <c r="G19" s="25">
        <f t="shared" si="10"/>
        <v>0</v>
      </c>
      <c r="H19" s="32" t="s">
        <v>0</v>
      </c>
      <c r="I19" s="52">
        <f>'ceník plynů'!I19</f>
        <v>0</v>
      </c>
      <c r="J19" s="58">
        <f>'ceník plynů'!J19</f>
        <v>0</v>
      </c>
      <c r="K19" s="27">
        <f t="shared" si="11"/>
        <v>0</v>
      </c>
      <c r="L19" s="28">
        <f t="shared" si="12"/>
        <v>0</v>
      </c>
      <c r="N19" s="9"/>
    </row>
    <row r="20" spans="1:14" x14ac:dyDescent="0.25">
      <c r="A20" s="22" t="s">
        <v>56</v>
      </c>
      <c r="B20" s="23"/>
      <c r="C20" s="23">
        <f>'ceník plynů'!C20</f>
        <v>10</v>
      </c>
      <c r="D20" s="23">
        <f>'ceník plynů'!D20</f>
        <v>13</v>
      </c>
      <c r="E20" s="23"/>
      <c r="F20" s="24">
        <v>2</v>
      </c>
      <c r="G20" s="25">
        <f t="shared" si="2"/>
        <v>20</v>
      </c>
      <c r="H20" s="26" t="s">
        <v>0</v>
      </c>
      <c r="I20" s="52">
        <f>'ceník plynů'!I20</f>
        <v>0</v>
      </c>
      <c r="J20" s="58">
        <f>'ceník plynů'!J20</f>
        <v>0</v>
      </c>
      <c r="K20" s="27">
        <f t="shared" si="0"/>
        <v>0</v>
      </c>
      <c r="L20" s="28">
        <f t="shared" si="1"/>
        <v>0</v>
      </c>
      <c r="N20" s="8"/>
    </row>
    <row r="21" spans="1:14" ht="15" customHeight="1" x14ac:dyDescent="0.25">
      <c r="A21" s="22" t="s">
        <v>57</v>
      </c>
      <c r="B21" s="23"/>
      <c r="C21" s="23">
        <f>'ceník plynů'!C21</f>
        <v>4.4279999999999999</v>
      </c>
      <c r="D21" s="23">
        <f>'ceník plynů'!D21</f>
        <v>10</v>
      </c>
      <c r="E21" s="23"/>
      <c r="F21" s="24"/>
      <c r="G21" s="25">
        <f t="shared" si="2"/>
        <v>0</v>
      </c>
      <c r="H21" s="26" t="s">
        <v>0</v>
      </c>
      <c r="I21" s="52">
        <f>'ceník plynů'!I21</f>
        <v>0</v>
      </c>
      <c r="J21" s="58">
        <f>'ceník plynů'!J21</f>
        <v>0</v>
      </c>
      <c r="K21" s="27">
        <f t="shared" si="0"/>
        <v>0</v>
      </c>
      <c r="L21" s="28">
        <f t="shared" si="1"/>
        <v>0</v>
      </c>
      <c r="N21" s="8"/>
    </row>
    <row r="22" spans="1:14" ht="15.75" thickBot="1" x14ac:dyDescent="0.3">
      <c r="A22" s="22" t="s">
        <v>42</v>
      </c>
      <c r="B22" s="23"/>
      <c r="C22" s="23">
        <f>'ceník plynů'!C22</f>
        <v>11.8</v>
      </c>
      <c r="D22" s="23">
        <f>'ceník plynů'!D22</f>
        <v>50</v>
      </c>
      <c r="E22" s="23"/>
      <c r="F22" s="24"/>
      <c r="G22" s="25">
        <f t="shared" si="2"/>
        <v>0</v>
      </c>
      <c r="H22" s="26" t="s">
        <v>0</v>
      </c>
      <c r="I22" s="53">
        <f>'ceník plynů'!I22</f>
        <v>0</v>
      </c>
      <c r="J22" s="59">
        <f>'ceník plynů'!J22</f>
        <v>0</v>
      </c>
      <c r="K22" s="34">
        <f t="shared" si="0"/>
        <v>0</v>
      </c>
      <c r="L22" s="35">
        <f t="shared" si="1"/>
        <v>0</v>
      </c>
      <c r="N22" s="10"/>
    </row>
    <row r="23" spans="1:14" x14ac:dyDescent="0.25">
      <c r="A23" s="54" t="s">
        <v>27</v>
      </c>
      <c r="B23" s="55"/>
      <c r="C23" s="55"/>
      <c r="D23" s="55"/>
      <c r="E23" s="55"/>
      <c r="F23" s="56"/>
      <c r="G23" s="57"/>
      <c r="H23" s="56"/>
      <c r="I23" s="36"/>
      <c r="J23" s="37"/>
      <c r="K23" s="38">
        <f>SUM(K6:K22)</f>
        <v>0</v>
      </c>
      <c r="L23" s="38">
        <f>SUM(L6:L22)</f>
        <v>0</v>
      </c>
    </row>
    <row r="24" spans="1:14" x14ac:dyDescent="0.25">
      <c r="J24" s="37"/>
    </row>
    <row r="25" spans="1:14" ht="15" customHeight="1" x14ac:dyDescent="0.25">
      <c r="A25" s="67" t="s">
        <v>1</v>
      </c>
      <c r="B25" s="68"/>
      <c r="C25" s="68"/>
      <c r="D25" s="68"/>
      <c r="E25" s="68"/>
      <c r="F25" s="68"/>
      <c r="G25" s="69" t="s">
        <v>9</v>
      </c>
      <c r="H25" s="69" t="s">
        <v>5</v>
      </c>
      <c r="I25" s="66" t="s">
        <v>52</v>
      </c>
      <c r="J25" s="66" t="s">
        <v>49</v>
      </c>
      <c r="K25" s="66" t="s">
        <v>17</v>
      </c>
      <c r="L25" s="66" t="s">
        <v>71</v>
      </c>
    </row>
    <row r="26" spans="1:14" ht="42.75" customHeight="1" thickBot="1" x14ac:dyDescent="0.3">
      <c r="A26" s="67"/>
      <c r="B26" s="68"/>
      <c r="C26" s="68"/>
      <c r="D26" s="68"/>
      <c r="E26" s="68"/>
      <c r="F26" s="68"/>
      <c r="G26" s="70"/>
      <c r="H26" s="70"/>
      <c r="I26" s="66"/>
      <c r="J26" s="71"/>
      <c r="K26" s="71"/>
      <c r="L26" s="71"/>
      <c r="N26" s="17" t="s">
        <v>38</v>
      </c>
    </row>
    <row r="27" spans="1:14" ht="15" customHeight="1" x14ac:dyDescent="0.25">
      <c r="A27" s="80" t="s">
        <v>24</v>
      </c>
      <c r="B27" s="81"/>
      <c r="C27" s="81"/>
      <c r="D27" s="81"/>
      <c r="E27" s="81"/>
      <c r="F27" s="81"/>
      <c r="G27" s="39">
        <v>0</v>
      </c>
      <c r="H27" s="26" t="s">
        <v>53</v>
      </c>
      <c r="I27" s="1"/>
      <c r="J27" s="11"/>
      <c r="K27" s="27">
        <f>G27*I27</f>
        <v>0</v>
      </c>
      <c r="L27" s="28">
        <f>K27+K27*J27</f>
        <v>0</v>
      </c>
      <c r="N27" s="17" t="s">
        <v>39</v>
      </c>
    </row>
    <row r="28" spans="1:14" x14ac:dyDescent="0.25">
      <c r="A28" s="80" t="s">
        <v>25</v>
      </c>
      <c r="B28" s="81"/>
      <c r="C28" s="81"/>
      <c r="D28" s="81"/>
      <c r="E28" s="81"/>
      <c r="F28" s="81"/>
      <c r="G28" s="39">
        <v>5</v>
      </c>
      <c r="H28" s="26" t="s">
        <v>53</v>
      </c>
      <c r="I28" s="3"/>
      <c r="J28" s="4"/>
      <c r="K28" s="27">
        <f t="shared" ref="K28:K29" si="13">G28*I28</f>
        <v>0</v>
      </c>
      <c r="L28" s="28">
        <f t="shared" ref="L28:L30" si="14">K28+K28*J28</f>
        <v>0</v>
      </c>
      <c r="N28" s="17" t="s">
        <v>39</v>
      </c>
    </row>
    <row r="29" spans="1:14" ht="44.45" customHeight="1" x14ac:dyDescent="0.25">
      <c r="A29" s="82" t="s">
        <v>26</v>
      </c>
      <c r="B29" s="83"/>
      <c r="C29" s="83"/>
      <c r="D29" s="83"/>
      <c r="E29" s="83"/>
      <c r="F29" s="83"/>
      <c r="G29" s="40">
        <v>0</v>
      </c>
      <c r="H29" s="41" t="s">
        <v>69</v>
      </c>
      <c r="I29" s="5"/>
      <c r="J29" s="6"/>
      <c r="K29" s="27">
        <f t="shared" si="13"/>
        <v>0</v>
      </c>
      <c r="L29" s="28">
        <f t="shared" si="14"/>
        <v>0</v>
      </c>
      <c r="M29" s="33"/>
      <c r="N29" s="33" t="s">
        <v>40</v>
      </c>
    </row>
    <row r="30" spans="1:14" x14ac:dyDescent="0.25">
      <c r="A30" s="80" t="s">
        <v>70</v>
      </c>
      <c r="B30" s="81"/>
      <c r="C30" s="81"/>
      <c r="D30" s="81"/>
      <c r="E30" s="81"/>
      <c r="F30" s="81"/>
      <c r="G30" s="39">
        <v>4</v>
      </c>
      <c r="H30" s="26" t="s">
        <v>23</v>
      </c>
      <c r="I30" s="3"/>
      <c r="J30" s="4"/>
      <c r="K30" s="27">
        <f>G30*I30*365</f>
        <v>0</v>
      </c>
      <c r="L30" s="28">
        <f t="shared" si="14"/>
        <v>0</v>
      </c>
      <c r="N30" s="17" t="s">
        <v>41</v>
      </c>
    </row>
    <row r="31" spans="1:14" x14ac:dyDescent="0.25">
      <c r="A31" s="84" t="s">
        <v>28</v>
      </c>
      <c r="B31" s="85"/>
      <c r="C31" s="85"/>
      <c r="D31" s="85"/>
      <c r="E31" s="85"/>
      <c r="F31" s="85"/>
      <c r="G31" s="57"/>
      <c r="H31" s="56"/>
      <c r="I31" s="36"/>
      <c r="J31" s="36"/>
      <c r="K31" s="38">
        <f>SUM(K27:K30)</f>
        <v>0</v>
      </c>
      <c r="L31" s="38">
        <f>SUM(L27:L30)</f>
        <v>0</v>
      </c>
    </row>
    <row r="32" spans="1:14" ht="15.75" thickBot="1" x14ac:dyDescent="0.3"/>
    <row r="33" spans="1:14" ht="60.95" customHeight="1" thickBot="1" x14ac:dyDescent="0.3">
      <c r="A33" s="76" t="s">
        <v>68</v>
      </c>
      <c r="B33" s="77"/>
      <c r="C33" s="77"/>
      <c r="D33" s="77"/>
      <c r="E33" s="77"/>
      <c r="F33" s="77"/>
      <c r="G33" s="78"/>
      <c r="H33" s="79"/>
      <c r="I33" s="36"/>
      <c r="J33" s="36"/>
      <c r="K33" s="42">
        <f>K23+K31</f>
        <v>0</v>
      </c>
      <c r="L33" s="43">
        <f>L23+L31</f>
        <v>0</v>
      </c>
      <c r="N33" s="44" t="s">
        <v>50</v>
      </c>
    </row>
    <row r="35" spans="1:14" x14ac:dyDescent="0.25">
      <c r="A35" s="47" t="s">
        <v>21</v>
      </c>
      <c r="B35" s="45" t="s">
        <v>77</v>
      </c>
    </row>
    <row r="36" spans="1:14" x14ac:dyDescent="0.25">
      <c r="B36" s="45"/>
    </row>
  </sheetData>
  <sheetProtection password="ED50" sheet="1" objects="1" scenarios="1"/>
  <mergeCells count="23">
    <mergeCell ref="A33:H33"/>
    <mergeCell ref="L25:L26"/>
    <mergeCell ref="A27:F27"/>
    <mergeCell ref="A28:F28"/>
    <mergeCell ref="A29:F29"/>
    <mergeCell ref="A30:F30"/>
    <mergeCell ref="A31:F31"/>
    <mergeCell ref="J3:J4"/>
    <mergeCell ref="K3:K4"/>
    <mergeCell ref="L3:L4"/>
    <mergeCell ref="N3:N4"/>
    <mergeCell ref="A25:F26"/>
    <mergeCell ref="G25:G26"/>
    <mergeCell ref="H25:H26"/>
    <mergeCell ref="I25:I26"/>
    <mergeCell ref="J25:J26"/>
    <mergeCell ref="K25:K26"/>
    <mergeCell ref="A3:A4"/>
    <mergeCell ref="B3:E3"/>
    <mergeCell ref="F3:F4"/>
    <mergeCell ref="G3:G4"/>
    <mergeCell ref="H3:H4"/>
    <mergeCell ref="I3:I4"/>
  </mergeCells>
  <pageMargins left="0" right="0" top="0.59055118110236227" bottom="0.3937007874015748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N36"/>
  <sheetViews>
    <sheetView workbookViewId="0">
      <selection activeCell="F24" sqref="F24"/>
    </sheetView>
  </sheetViews>
  <sheetFormatPr defaultRowHeight="15" x14ac:dyDescent="0.25"/>
  <cols>
    <col min="1" max="1" width="35.5703125" style="47" customWidth="1"/>
    <col min="2" max="2" width="9.85546875" style="20" bestFit="1" customWidth="1"/>
    <col min="3" max="3" width="9.7109375" style="20" bestFit="1" customWidth="1"/>
    <col min="4" max="4" width="12.28515625" style="20" bestFit="1" customWidth="1"/>
    <col min="5" max="5" width="10.140625" style="20" bestFit="1" customWidth="1"/>
    <col min="6" max="6" width="15" style="16" customWidth="1"/>
    <col min="7" max="7" width="19.85546875" style="15" customWidth="1"/>
    <col min="8" max="8" width="21.7109375" style="16" customWidth="1"/>
    <col min="9" max="9" width="19" style="16" customWidth="1"/>
    <col min="10" max="10" width="11.140625" style="16" customWidth="1"/>
    <col min="11" max="12" width="14" style="17" customWidth="1"/>
    <col min="13" max="13" width="1.85546875" style="17" customWidth="1"/>
    <col min="14" max="14" width="35.85546875" style="17" customWidth="1"/>
    <col min="15" max="15" width="13.140625" style="17" customWidth="1"/>
    <col min="16" max="16384" width="9.140625" style="17"/>
  </cols>
  <sheetData>
    <row r="1" spans="1:14" ht="16.5" thickBot="1" x14ac:dyDescent="0.3">
      <c r="A1" s="12" t="s">
        <v>80</v>
      </c>
      <c r="B1" s="13"/>
      <c r="C1" s="13"/>
      <c r="D1" s="13"/>
      <c r="E1" s="13"/>
      <c r="F1" s="14"/>
    </row>
    <row r="3" spans="1:14" ht="25.5" customHeight="1" x14ac:dyDescent="0.25">
      <c r="A3" s="72" t="s">
        <v>14</v>
      </c>
      <c r="B3" s="73" t="s">
        <v>13</v>
      </c>
      <c r="C3" s="73"/>
      <c r="D3" s="73"/>
      <c r="E3" s="73"/>
      <c r="F3" s="74" t="s">
        <v>10</v>
      </c>
      <c r="G3" s="69" t="s">
        <v>15</v>
      </c>
      <c r="H3" s="75" t="s">
        <v>16</v>
      </c>
      <c r="I3" s="66" t="s">
        <v>51</v>
      </c>
      <c r="J3" s="66" t="s">
        <v>49</v>
      </c>
      <c r="K3" s="66" t="s">
        <v>45</v>
      </c>
      <c r="L3" s="66" t="s">
        <v>46</v>
      </c>
      <c r="N3" s="66" t="s">
        <v>22</v>
      </c>
    </row>
    <row r="4" spans="1:14" ht="33.75" customHeight="1" x14ac:dyDescent="0.25">
      <c r="A4" s="72"/>
      <c r="B4" s="18" t="s">
        <v>7</v>
      </c>
      <c r="C4" s="18" t="s">
        <v>8</v>
      </c>
      <c r="D4" s="18" t="s">
        <v>6</v>
      </c>
      <c r="E4" s="18" t="s">
        <v>12</v>
      </c>
      <c r="F4" s="74"/>
      <c r="G4" s="69"/>
      <c r="H4" s="75"/>
      <c r="I4" s="66"/>
      <c r="J4" s="66"/>
      <c r="K4" s="66"/>
      <c r="L4" s="66"/>
      <c r="N4" s="66"/>
    </row>
    <row r="5" spans="1:14" s="20" customFormat="1" ht="15.75" thickBot="1" x14ac:dyDescent="0.3">
      <c r="A5" s="19" t="s">
        <v>29</v>
      </c>
      <c r="B5" s="20" t="s">
        <v>30</v>
      </c>
      <c r="C5" s="20" t="s">
        <v>31</v>
      </c>
      <c r="D5" s="20" t="s">
        <v>32</v>
      </c>
      <c r="E5" s="20" t="s">
        <v>33</v>
      </c>
      <c r="F5" s="20" t="s">
        <v>34</v>
      </c>
      <c r="G5" s="21" t="s">
        <v>35</v>
      </c>
      <c r="H5" s="20" t="s">
        <v>36</v>
      </c>
      <c r="I5" s="20" t="s">
        <v>37</v>
      </c>
      <c r="K5" s="20" t="s">
        <v>44</v>
      </c>
      <c r="L5" s="20" t="s">
        <v>47</v>
      </c>
      <c r="N5" s="20" t="s">
        <v>48</v>
      </c>
    </row>
    <row r="6" spans="1:14" x14ac:dyDescent="0.25">
      <c r="A6" s="22" t="s">
        <v>3</v>
      </c>
      <c r="B6" s="23" t="s">
        <v>20</v>
      </c>
      <c r="C6" s="23" t="s">
        <v>20</v>
      </c>
      <c r="D6" s="23" t="s">
        <v>20</v>
      </c>
      <c r="E6" s="23" t="s">
        <v>20</v>
      </c>
      <c r="F6" s="24" t="s">
        <v>20</v>
      </c>
      <c r="G6" s="25">
        <v>21891.360000000001</v>
      </c>
      <c r="H6" s="26" t="s">
        <v>0</v>
      </c>
      <c r="I6" s="50">
        <f>'ceník plynů'!I6</f>
        <v>0</v>
      </c>
      <c r="J6" s="51">
        <f>'ceník plynů'!J6</f>
        <v>0</v>
      </c>
      <c r="K6" s="27">
        <f>G6*I6</f>
        <v>0</v>
      </c>
      <c r="L6" s="28">
        <f>K6+K6*J6</f>
        <v>0</v>
      </c>
      <c r="N6" s="7"/>
    </row>
    <row r="7" spans="1:14" x14ac:dyDescent="0.25">
      <c r="A7" s="22" t="s">
        <v>2</v>
      </c>
      <c r="B7" s="23"/>
      <c r="C7" s="23">
        <f>'ceník plynů'!C7</f>
        <v>0.6</v>
      </c>
      <c r="D7" s="23">
        <f>'ceník plynů'!D7</f>
        <v>2</v>
      </c>
      <c r="E7" s="23" t="s">
        <v>11</v>
      </c>
      <c r="F7" s="24">
        <v>34</v>
      </c>
      <c r="G7" s="25">
        <f>F7*C7</f>
        <v>20.399999999999999</v>
      </c>
      <c r="H7" s="26" t="s">
        <v>0</v>
      </c>
      <c r="I7" s="52">
        <f>'ceník plynů'!I7</f>
        <v>0</v>
      </c>
      <c r="J7" s="58">
        <f>'ceník plynů'!J7</f>
        <v>0</v>
      </c>
      <c r="K7" s="27">
        <f t="shared" ref="K7:K22" si="0">G7*I7</f>
        <v>0</v>
      </c>
      <c r="L7" s="28">
        <f t="shared" ref="L7:L22" si="1">K7+K7*J7</f>
        <v>0</v>
      </c>
      <c r="N7" s="8"/>
    </row>
    <row r="8" spans="1:14" x14ac:dyDescent="0.25">
      <c r="A8" s="22" t="s">
        <v>2</v>
      </c>
      <c r="B8" s="23"/>
      <c r="C8" s="23">
        <f>'ceník plynů'!C8</f>
        <v>2.9</v>
      </c>
      <c r="D8" s="23">
        <f>'ceník plynů'!D8</f>
        <v>10</v>
      </c>
      <c r="E8" s="23" t="s">
        <v>11</v>
      </c>
      <c r="F8" s="24">
        <v>5</v>
      </c>
      <c r="G8" s="25">
        <f t="shared" ref="G8:G22" si="2">F8*C8</f>
        <v>14.5</v>
      </c>
      <c r="H8" s="26" t="s">
        <v>0</v>
      </c>
      <c r="I8" s="52">
        <f>'ceník plynů'!I8</f>
        <v>0</v>
      </c>
      <c r="J8" s="58">
        <f>'ceník plynů'!J8</f>
        <v>0</v>
      </c>
      <c r="K8" s="27">
        <f t="shared" si="0"/>
        <v>0</v>
      </c>
      <c r="L8" s="28">
        <f t="shared" si="1"/>
        <v>0</v>
      </c>
      <c r="N8" s="8"/>
    </row>
    <row r="9" spans="1:14" x14ac:dyDescent="0.25">
      <c r="A9" s="22" t="s">
        <v>2</v>
      </c>
      <c r="B9" s="23"/>
      <c r="C9" s="23">
        <f>'ceník plynů'!C9</f>
        <v>14.5</v>
      </c>
      <c r="D9" s="23">
        <f>'ceník plynů'!D9</f>
        <v>50</v>
      </c>
      <c r="E9" s="23">
        <v>200</v>
      </c>
      <c r="F9" s="24"/>
      <c r="G9" s="25">
        <f t="shared" ref="G9" si="3">F9*C9</f>
        <v>0</v>
      </c>
      <c r="H9" s="26" t="s">
        <v>0</v>
      </c>
      <c r="I9" s="52">
        <f>'ceník plynů'!I9</f>
        <v>0</v>
      </c>
      <c r="J9" s="58">
        <f>'ceník plynů'!J9</f>
        <v>0</v>
      </c>
      <c r="K9" s="27">
        <f t="shared" ref="K9" si="4">G9*I9</f>
        <v>0</v>
      </c>
      <c r="L9" s="28">
        <f t="shared" ref="L9" si="5">K9+K9*J9</f>
        <v>0</v>
      </c>
      <c r="N9" s="8"/>
    </row>
    <row r="10" spans="1:14" x14ac:dyDescent="0.25">
      <c r="A10" s="22" t="s">
        <v>43</v>
      </c>
      <c r="B10" s="23"/>
      <c r="C10" s="23">
        <f>'ceník plynů'!C10</f>
        <v>5.8</v>
      </c>
      <c r="D10" s="23">
        <f>'ceník plynů'!D10</f>
        <v>0</v>
      </c>
      <c r="E10" s="23">
        <v>200</v>
      </c>
      <c r="F10" s="24"/>
      <c r="G10" s="25">
        <f t="shared" si="2"/>
        <v>0</v>
      </c>
      <c r="H10" s="26" t="s">
        <v>0</v>
      </c>
      <c r="I10" s="52">
        <f>'ceník plynů'!I10</f>
        <v>0</v>
      </c>
      <c r="J10" s="58">
        <f>'ceník plynů'!J10</f>
        <v>0</v>
      </c>
      <c r="K10" s="27">
        <f t="shared" si="0"/>
        <v>0</v>
      </c>
      <c r="L10" s="28">
        <f t="shared" si="1"/>
        <v>0</v>
      </c>
      <c r="N10" s="8"/>
    </row>
    <row r="11" spans="1:14" x14ac:dyDescent="0.25">
      <c r="A11" s="22" t="s">
        <v>43</v>
      </c>
      <c r="B11" s="23"/>
      <c r="C11" s="23">
        <f>'ceník plynů'!C11</f>
        <v>37</v>
      </c>
      <c r="D11" s="23">
        <f>'ceník plynů'!D11</f>
        <v>50</v>
      </c>
      <c r="E11" s="23">
        <v>200</v>
      </c>
      <c r="F11" s="24"/>
      <c r="G11" s="25">
        <f t="shared" si="2"/>
        <v>0</v>
      </c>
      <c r="H11" s="26" t="s">
        <v>0</v>
      </c>
      <c r="I11" s="52">
        <f>'ceník plynů'!I11</f>
        <v>0</v>
      </c>
      <c r="J11" s="58">
        <f>'ceník plynů'!J11</f>
        <v>0</v>
      </c>
      <c r="K11" s="27">
        <f t="shared" si="0"/>
        <v>0</v>
      </c>
      <c r="L11" s="28">
        <f t="shared" si="1"/>
        <v>0</v>
      </c>
      <c r="N11" s="8"/>
    </row>
    <row r="12" spans="1:14" x14ac:dyDescent="0.25">
      <c r="A12" s="22" t="s">
        <v>19</v>
      </c>
      <c r="B12" s="23"/>
      <c r="C12" s="23">
        <f>'ceník plynů'!C12</f>
        <v>7.5</v>
      </c>
      <c r="D12" s="23">
        <f>'ceník plynů'!D12</f>
        <v>10</v>
      </c>
      <c r="E12" s="23"/>
      <c r="F12" s="24">
        <v>6</v>
      </c>
      <c r="G12" s="25">
        <f t="shared" si="2"/>
        <v>45</v>
      </c>
      <c r="H12" s="26" t="s">
        <v>0</v>
      </c>
      <c r="I12" s="52">
        <f>'ceník plynů'!I12</f>
        <v>0</v>
      </c>
      <c r="J12" s="58">
        <f>'ceník plynů'!J12</f>
        <v>0</v>
      </c>
      <c r="K12" s="27">
        <f t="shared" si="0"/>
        <v>0</v>
      </c>
      <c r="L12" s="28">
        <f t="shared" si="1"/>
        <v>0</v>
      </c>
      <c r="N12" s="8"/>
    </row>
    <row r="13" spans="1:14" x14ac:dyDescent="0.25">
      <c r="A13" s="22" t="s">
        <v>19</v>
      </c>
      <c r="B13" s="23"/>
      <c r="C13" s="23">
        <f>'ceník plynů'!C13</f>
        <v>30</v>
      </c>
      <c r="D13" s="23">
        <f>'ceník plynů'!D13</f>
        <v>40</v>
      </c>
      <c r="E13" s="23"/>
      <c r="F13" s="24"/>
      <c r="G13" s="25">
        <f t="shared" ref="G13" si="6">F13*C13</f>
        <v>0</v>
      </c>
      <c r="H13" s="26" t="s">
        <v>0</v>
      </c>
      <c r="I13" s="52">
        <f>'ceník plynů'!I13</f>
        <v>0</v>
      </c>
      <c r="J13" s="58">
        <f>'ceník plynů'!J13</f>
        <v>0</v>
      </c>
      <c r="K13" s="27">
        <f t="shared" ref="K13" si="7">G13*I13</f>
        <v>0</v>
      </c>
      <c r="L13" s="28">
        <f t="shared" ref="L13" si="8">K13+K13*J13</f>
        <v>0</v>
      </c>
      <c r="N13" s="8"/>
    </row>
    <row r="14" spans="1:14" x14ac:dyDescent="0.25">
      <c r="A14" s="22" t="s">
        <v>18</v>
      </c>
      <c r="B14" s="23"/>
      <c r="C14" s="23">
        <f>'ceník plynů'!C14</f>
        <v>37</v>
      </c>
      <c r="D14" s="23">
        <f>'ceník plynů'!D14</f>
        <v>50</v>
      </c>
      <c r="E14" s="23"/>
      <c r="F14" s="24">
        <v>4</v>
      </c>
      <c r="G14" s="25">
        <f t="shared" si="2"/>
        <v>148</v>
      </c>
      <c r="H14" s="26" t="s">
        <v>0</v>
      </c>
      <c r="I14" s="52">
        <f>'ceník plynů'!I14</f>
        <v>0</v>
      </c>
      <c r="J14" s="58">
        <f>'ceník plynů'!J14</f>
        <v>0</v>
      </c>
      <c r="K14" s="27">
        <f t="shared" si="0"/>
        <v>0</v>
      </c>
      <c r="L14" s="28">
        <f t="shared" si="1"/>
        <v>0</v>
      </c>
      <c r="N14" s="8"/>
    </row>
    <row r="15" spans="1:14" x14ac:dyDescent="0.25">
      <c r="A15" s="22" t="s">
        <v>55</v>
      </c>
      <c r="B15" s="23"/>
      <c r="C15" s="23">
        <f>'ceník plynů'!C15</f>
        <v>1.5</v>
      </c>
      <c r="D15" s="23">
        <f>'ceník plynů'!D15</f>
        <v>2</v>
      </c>
      <c r="E15" s="23"/>
      <c r="F15" s="24"/>
      <c r="G15" s="25">
        <f t="shared" ref="G15" si="9">F15*C15</f>
        <v>0</v>
      </c>
      <c r="H15" s="26" t="s">
        <v>0</v>
      </c>
      <c r="I15" s="52">
        <f>'ceník plynů'!I15</f>
        <v>0</v>
      </c>
      <c r="J15" s="58">
        <f>'ceník plynů'!J15</f>
        <v>0</v>
      </c>
      <c r="K15" s="27">
        <f t="shared" ref="K15" si="10">G15*I15</f>
        <v>0</v>
      </c>
      <c r="L15" s="28">
        <f t="shared" ref="L15" si="11">K15+K15*J15</f>
        <v>0</v>
      </c>
      <c r="N15" s="8"/>
    </row>
    <row r="16" spans="1:14" x14ac:dyDescent="0.25">
      <c r="A16" s="22" t="s">
        <v>55</v>
      </c>
      <c r="B16" s="23"/>
      <c r="C16" s="23">
        <f>'ceník plynů'!C16</f>
        <v>7</v>
      </c>
      <c r="D16" s="23">
        <f>'ceník plynů'!D16</f>
        <v>10</v>
      </c>
      <c r="E16" s="23"/>
      <c r="F16" s="24"/>
      <c r="G16" s="25">
        <f t="shared" si="2"/>
        <v>0</v>
      </c>
      <c r="H16" s="26" t="s">
        <v>0</v>
      </c>
      <c r="I16" s="52">
        <f>'ceník plynů'!I16</f>
        <v>0</v>
      </c>
      <c r="J16" s="58">
        <f>'ceník plynů'!J16</f>
        <v>0</v>
      </c>
      <c r="K16" s="27">
        <f t="shared" si="0"/>
        <v>0</v>
      </c>
      <c r="L16" s="28">
        <f t="shared" si="1"/>
        <v>0</v>
      </c>
      <c r="N16" s="8"/>
    </row>
    <row r="17" spans="1:14" s="33" customFormat="1" x14ac:dyDescent="0.25">
      <c r="A17" s="29" t="s">
        <v>4</v>
      </c>
      <c r="B17" s="30"/>
      <c r="C17" s="23">
        <f>'ceník plynů'!C17</f>
        <v>10</v>
      </c>
      <c r="D17" s="23">
        <f>'ceník plynů'!D17</f>
        <v>13</v>
      </c>
      <c r="E17" s="30"/>
      <c r="F17" s="31"/>
      <c r="G17" s="25">
        <f t="shared" si="2"/>
        <v>0</v>
      </c>
      <c r="H17" s="32" t="s">
        <v>0</v>
      </c>
      <c r="I17" s="52">
        <f>'ceník plynů'!I17</f>
        <v>0</v>
      </c>
      <c r="J17" s="58">
        <f>'ceník plynů'!J17</f>
        <v>0</v>
      </c>
      <c r="K17" s="27">
        <f t="shared" si="0"/>
        <v>0</v>
      </c>
      <c r="L17" s="28">
        <f t="shared" si="1"/>
        <v>0</v>
      </c>
      <c r="N17" s="9"/>
    </row>
    <row r="18" spans="1:14" s="33" customFormat="1" x14ac:dyDescent="0.25">
      <c r="A18" s="29" t="s">
        <v>62</v>
      </c>
      <c r="B18" s="30"/>
      <c r="C18" s="23">
        <f>'ceník plynů'!C18</f>
        <v>30</v>
      </c>
      <c r="D18" s="23">
        <f>'ceník plynů'!D18</f>
        <v>40</v>
      </c>
      <c r="E18" s="30"/>
      <c r="F18" s="31"/>
      <c r="G18" s="25">
        <f t="shared" ref="G18:G19" si="12">F18*C18</f>
        <v>0</v>
      </c>
      <c r="H18" s="32" t="s">
        <v>0</v>
      </c>
      <c r="I18" s="52">
        <f>'ceník plynů'!I18</f>
        <v>0</v>
      </c>
      <c r="J18" s="58">
        <f>'ceník plynů'!J18</f>
        <v>0</v>
      </c>
      <c r="K18" s="27">
        <f t="shared" ref="K18:K19" si="13">G18*I18</f>
        <v>0</v>
      </c>
      <c r="L18" s="28">
        <f t="shared" ref="L18:L19" si="14">K18+K18*J18</f>
        <v>0</v>
      </c>
      <c r="N18" s="9"/>
    </row>
    <row r="19" spans="1:14" s="33" customFormat="1" x14ac:dyDescent="0.25">
      <c r="A19" s="22" t="s">
        <v>58</v>
      </c>
      <c r="B19" s="23"/>
      <c r="C19" s="23">
        <f>'ceník plynů'!C19</f>
        <v>30</v>
      </c>
      <c r="D19" s="23">
        <f>'ceník plynů'!D19</f>
        <v>50</v>
      </c>
      <c r="E19" s="30"/>
      <c r="F19" s="31"/>
      <c r="G19" s="25">
        <f t="shared" si="12"/>
        <v>0</v>
      </c>
      <c r="H19" s="32" t="s">
        <v>0</v>
      </c>
      <c r="I19" s="52">
        <f>'ceník plynů'!I19</f>
        <v>0</v>
      </c>
      <c r="J19" s="58">
        <f>'ceník plynů'!J19</f>
        <v>0</v>
      </c>
      <c r="K19" s="27">
        <f t="shared" si="13"/>
        <v>0</v>
      </c>
      <c r="L19" s="28">
        <f t="shared" si="14"/>
        <v>0</v>
      </c>
      <c r="N19" s="9"/>
    </row>
    <row r="20" spans="1:14" x14ac:dyDescent="0.25">
      <c r="A20" s="22" t="s">
        <v>56</v>
      </c>
      <c r="B20" s="23"/>
      <c r="C20" s="23">
        <f>'ceník plynů'!C20</f>
        <v>10</v>
      </c>
      <c r="D20" s="23">
        <f>'ceník plynů'!D20</f>
        <v>13</v>
      </c>
      <c r="E20" s="23"/>
      <c r="F20" s="24"/>
      <c r="G20" s="25">
        <f t="shared" si="2"/>
        <v>0</v>
      </c>
      <c r="H20" s="26" t="s">
        <v>0</v>
      </c>
      <c r="I20" s="52">
        <f>'ceník plynů'!I20</f>
        <v>0</v>
      </c>
      <c r="J20" s="58">
        <f>'ceník plynů'!J20</f>
        <v>0</v>
      </c>
      <c r="K20" s="27">
        <f t="shared" si="0"/>
        <v>0</v>
      </c>
      <c r="L20" s="28">
        <f t="shared" si="1"/>
        <v>0</v>
      </c>
      <c r="N20" s="8"/>
    </row>
    <row r="21" spans="1:14" ht="15" customHeight="1" x14ac:dyDescent="0.25">
      <c r="A21" s="22" t="s">
        <v>57</v>
      </c>
      <c r="B21" s="23"/>
      <c r="C21" s="23">
        <f>'ceník plynů'!C21</f>
        <v>4.4279999999999999</v>
      </c>
      <c r="D21" s="23">
        <f>'ceník plynů'!D21</f>
        <v>10</v>
      </c>
      <c r="E21" s="23"/>
      <c r="F21" s="24"/>
      <c r="G21" s="25">
        <f t="shared" si="2"/>
        <v>0</v>
      </c>
      <c r="H21" s="26" t="s">
        <v>0</v>
      </c>
      <c r="I21" s="52">
        <f>'ceník plynů'!I21</f>
        <v>0</v>
      </c>
      <c r="J21" s="58">
        <f>'ceník plynů'!J21</f>
        <v>0</v>
      </c>
      <c r="K21" s="27">
        <f t="shared" si="0"/>
        <v>0</v>
      </c>
      <c r="L21" s="28">
        <f t="shared" si="1"/>
        <v>0</v>
      </c>
      <c r="N21" s="8"/>
    </row>
    <row r="22" spans="1:14" ht="15.75" thickBot="1" x14ac:dyDescent="0.3">
      <c r="A22" s="22" t="s">
        <v>42</v>
      </c>
      <c r="B22" s="23"/>
      <c r="C22" s="23">
        <f>'ceník plynů'!C22</f>
        <v>11.8</v>
      </c>
      <c r="D22" s="23">
        <f>'ceník plynů'!D22</f>
        <v>50</v>
      </c>
      <c r="E22" s="23"/>
      <c r="F22" s="24"/>
      <c r="G22" s="25">
        <f t="shared" si="2"/>
        <v>0</v>
      </c>
      <c r="H22" s="26" t="s">
        <v>0</v>
      </c>
      <c r="I22" s="53">
        <f>'ceník plynů'!I22</f>
        <v>0</v>
      </c>
      <c r="J22" s="59">
        <f>'ceník plynů'!J22</f>
        <v>0</v>
      </c>
      <c r="K22" s="34">
        <f t="shared" si="0"/>
        <v>0</v>
      </c>
      <c r="L22" s="35">
        <f t="shared" si="1"/>
        <v>0</v>
      </c>
      <c r="N22" s="10"/>
    </row>
    <row r="23" spans="1:14" x14ac:dyDescent="0.25">
      <c r="A23" s="54" t="s">
        <v>27</v>
      </c>
      <c r="B23" s="55"/>
      <c r="C23" s="55"/>
      <c r="D23" s="55"/>
      <c r="E23" s="55"/>
      <c r="F23" s="56"/>
      <c r="G23" s="57"/>
      <c r="H23" s="56"/>
      <c r="I23" s="36"/>
      <c r="J23" s="37"/>
      <c r="K23" s="38">
        <f>SUM(K6:K22)</f>
        <v>0</v>
      </c>
      <c r="L23" s="38">
        <f>SUM(L6:L22)</f>
        <v>0</v>
      </c>
    </row>
    <row r="24" spans="1:14" x14ac:dyDescent="0.25">
      <c r="J24" s="37"/>
    </row>
    <row r="25" spans="1:14" ht="15" customHeight="1" x14ac:dyDescent="0.25">
      <c r="A25" s="67" t="s">
        <v>1</v>
      </c>
      <c r="B25" s="68"/>
      <c r="C25" s="68"/>
      <c r="D25" s="68"/>
      <c r="E25" s="68"/>
      <c r="F25" s="68"/>
      <c r="G25" s="69" t="s">
        <v>9</v>
      </c>
      <c r="H25" s="69" t="s">
        <v>5</v>
      </c>
      <c r="I25" s="66" t="s">
        <v>52</v>
      </c>
      <c r="J25" s="66" t="s">
        <v>49</v>
      </c>
      <c r="K25" s="66" t="s">
        <v>17</v>
      </c>
      <c r="L25" s="66" t="s">
        <v>71</v>
      </c>
    </row>
    <row r="26" spans="1:14" ht="42.75" customHeight="1" thickBot="1" x14ac:dyDescent="0.3">
      <c r="A26" s="67"/>
      <c r="B26" s="68"/>
      <c r="C26" s="68"/>
      <c r="D26" s="68"/>
      <c r="E26" s="68"/>
      <c r="F26" s="68"/>
      <c r="G26" s="70"/>
      <c r="H26" s="70"/>
      <c r="I26" s="66"/>
      <c r="J26" s="71"/>
      <c r="K26" s="71"/>
      <c r="L26" s="71"/>
      <c r="N26" s="17" t="s">
        <v>38</v>
      </c>
    </row>
    <row r="27" spans="1:14" ht="15" customHeight="1" x14ac:dyDescent="0.25">
      <c r="A27" s="80" t="s">
        <v>24</v>
      </c>
      <c r="B27" s="81"/>
      <c r="C27" s="81"/>
      <c r="D27" s="81"/>
      <c r="E27" s="81"/>
      <c r="F27" s="81"/>
      <c r="G27" s="39">
        <v>12</v>
      </c>
      <c r="H27" s="26" t="s">
        <v>53</v>
      </c>
      <c r="I27" s="1"/>
      <c r="J27" s="11"/>
      <c r="K27" s="27">
        <f>G27*I27</f>
        <v>0</v>
      </c>
      <c r="L27" s="28">
        <f>K27+K27*J27</f>
        <v>0</v>
      </c>
      <c r="N27" s="17" t="s">
        <v>39</v>
      </c>
    </row>
    <row r="28" spans="1:14" x14ac:dyDescent="0.25">
      <c r="A28" s="80" t="s">
        <v>25</v>
      </c>
      <c r="B28" s="81"/>
      <c r="C28" s="81"/>
      <c r="D28" s="81"/>
      <c r="E28" s="81"/>
      <c r="F28" s="81"/>
      <c r="G28" s="39">
        <v>15</v>
      </c>
      <c r="H28" s="26" t="s">
        <v>53</v>
      </c>
      <c r="I28" s="3"/>
      <c r="J28" s="4"/>
      <c r="K28" s="27">
        <f t="shared" ref="K28:K29" si="15">G28*I28</f>
        <v>0</v>
      </c>
      <c r="L28" s="28">
        <f t="shared" ref="L28:L30" si="16">K28+K28*J28</f>
        <v>0</v>
      </c>
      <c r="N28" s="17" t="s">
        <v>39</v>
      </c>
    </row>
    <row r="29" spans="1:14" ht="44.45" customHeight="1" x14ac:dyDescent="0.25">
      <c r="A29" s="82" t="s">
        <v>26</v>
      </c>
      <c r="B29" s="83"/>
      <c r="C29" s="83"/>
      <c r="D29" s="83"/>
      <c r="E29" s="83"/>
      <c r="F29" s="83"/>
      <c r="G29" s="40">
        <v>1</v>
      </c>
      <c r="H29" s="41" t="s">
        <v>67</v>
      </c>
      <c r="I29" s="5"/>
      <c r="J29" s="6"/>
      <c r="K29" s="27">
        <f t="shared" si="15"/>
        <v>0</v>
      </c>
      <c r="L29" s="28">
        <f t="shared" si="16"/>
        <v>0</v>
      </c>
      <c r="M29" s="33"/>
      <c r="N29" s="33" t="s">
        <v>40</v>
      </c>
    </row>
    <row r="30" spans="1:14" x14ac:dyDescent="0.25">
      <c r="A30" s="80" t="s">
        <v>70</v>
      </c>
      <c r="B30" s="81"/>
      <c r="C30" s="81"/>
      <c r="D30" s="81"/>
      <c r="E30" s="81"/>
      <c r="F30" s="81"/>
      <c r="G30" s="39">
        <v>55</v>
      </c>
      <c r="H30" s="26" t="s">
        <v>23</v>
      </c>
      <c r="I30" s="3"/>
      <c r="J30" s="4"/>
      <c r="K30" s="27">
        <f>G30*I30*365</f>
        <v>0</v>
      </c>
      <c r="L30" s="28">
        <f t="shared" si="16"/>
        <v>0</v>
      </c>
      <c r="N30" s="17" t="s">
        <v>41</v>
      </c>
    </row>
    <row r="31" spans="1:14" x14ac:dyDescent="0.25">
      <c r="A31" s="84" t="s">
        <v>28</v>
      </c>
      <c r="B31" s="85"/>
      <c r="C31" s="85"/>
      <c r="D31" s="85"/>
      <c r="E31" s="85"/>
      <c r="F31" s="85"/>
      <c r="G31" s="57"/>
      <c r="H31" s="56"/>
      <c r="I31" s="36"/>
      <c r="J31" s="36"/>
      <c r="K31" s="38">
        <f>SUM(K27:K30)</f>
        <v>0</v>
      </c>
      <c r="L31" s="38">
        <f>SUM(L27:L30)</f>
        <v>0</v>
      </c>
    </row>
    <row r="32" spans="1:14" ht="15.75" thickBot="1" x14ac:dyDescent="0.3"/>
    <row r="33" spans="1:14" ht="60.95" customHeight="1" thickBot="1" x14ac:dyDescent="0.3">
      <c r="A33" s="76" t="s">
        <v>66</v>
      </c>
      <c r="B33" s="77"/>
      <c r="C33" s="77"/>
      <c r="D33" s="77"/>
      <c r="E33" s="77"/>
      <c r="F33" s="77"/>
      <c r="G33" s="78"/>
      <c r="H33" s="79"/>
      <c r="I33" s="36"/>
      <c r="J33" s="36"/>
      <c r="K33" s="42">
        <f>K23+K31</f>
        <v>0</v>
      </c>
      <c r="L33" s="43">
        <f>L23+L31</f>
        <v>0</v>
      </c>
      <c r="N33" s="44" t="s">
        <v>50</v>
      </c>
    </row>
    <row r="35" spans="1:14" x14ac:dyDescent="0.25">
      <c r="A35" s="47" t="s">
        <v>21</v>
      </c>
      <c r="B35" s="45" t="s">
        <v>77</v>
      </c>
    </row>
    <row r="36" spans="1:14" x14ac:dyDescent="0.25">
      <c r="B36" s="45"/>
    </row>
  </sheetData>
  <sheetProtection password="ED50" sheet="1" objects="1" scenarios="1"/>
  <mergeCells count="23">
    <mergeCell ref="A33:H33"/>
    <mergeCell ref="L25:L26"/>
    <mergeCell ref="A27:F27"/>
    <mergeCell ref="A28:F28"/>
    <mergeCell ref="A29:F29"/>
    <mergeCell ref="A30:F30"/>
    <mergeCell ref="A31:F31"/>
    <mergeCell ref="J3:J4"/>
    <mergeCell ref="K3:K4"/>
    <mergeCell ref="L3:L4"/>
    <mergeCell ref="N3:N4"/>
    <mergeCell ref="A25:F26"/>
    <mergeCell ref="G25:G26"/>
    <mergeCell ref="H25:H26"/>
    <mergeCell ref="I25:I26"/>
    <mergeCell ref="J25:J26"/>
    <mergeCell ref="K25:K26"/>
    <mergeCell ref="A3:A4"/>
    <mergeCell ref="B3:E3"/>
    <mergeCell ref="F3:F4"/>
    <mergeCell ref="G3:G4"/>
    <mergeCell ref="H3:H4"/>
    <mergeCell ref="I3:I4"/>
  </mergeCells>
  <pageMargins left="0" right="0" top="0.59055118110236227" bottom="0.39370078740157483" header="0.31496062992125984" footer="0.31496062992125984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N36"/>
  <sheetViews>
    <sheetView workbookViewId="0">
      <selection activeCell="F21" sqref="F21"/>
    </sheetView>
  </sheetViews>
  <sheetFormatPr defaultRowHeight="15" x14ac:dyDescent="0.25"/>
  <cols>
    <col min="1" max="1" width="35.5703125" style="47" customWidth="1"/>
    <col min="2" max="2" width="9.85546875" style="20" bestFit="1" customWidth="1"/>
    <col min="3" max="3" width="9.7109375" style="20" bestFit="1" customWidth="1"/>
    <col min="4" max="4" width="12.28515625" style="20" bestFit="1" customWidth="1"/>
    <col min="5" max="5" width="10.140625" style="20" bestFit="1" customWidth="1"/>
    <col min="6" max="6" width="15" style="16" customWidth="1"/>
    <col min="7" max="7" width="19.85546875" style="15" customWidth="1"/>
    <col min="8" max="8" width="21.7109375" style="16" customWidth="1"/>
    <col min="9" max="9" width="19" style="16" customWidth="1"/>
    <col min="10" max="10" width="11.140625" style="16" customWidth="1"/>
    <col min="11" max="12" width="14" style="17" customWidth="1"/>
    <col min="13" max="13" width="1.85546875" style="17" customWidth="1"/>
    <col min="14" max="14" width="35.85546875" style="17" customWidth="1"/>
    <col min="15" max="15" width="13.140625" style="17" customWidth="1"/>
    <col min="16" max="16384" width="9.140625" style="17"/>
  </cols>
  <sheetData>
    <row r="1" spans="1:14" ht="16.5" thickBot="1" x14ac:dyDescent="0.3">
      <c r="A1" s="12" t="s">
        <v>81</v>
      </c>
      <c r="B1" s="13"/>
      <c r="C1" s="13"/>
      <c r="D1" s="13"/>
      <c r="E1" s="13"/>
      <c r="F1" s="14"/>
    </row>
    <row r="3" spans="1:14" ht="25.5" customHeight="1" x14ac:dyDescent="0.25">
      <c r="A3" s="72" t="s">
        <v>14</v>
      </c>
      <c r="B3" s="73" t="s">
        <v>13</v>
      </c>
      <c r="C3" s="73"/>
      <c r="D3" s="73"/>
      <c r="E3" s="73"/>
      <c r="F3" s="74" t="s">
        <v>10</v>
      </c>
      <c r="G3" s="69" t="s">
        <v>15</v>
      </c>
      <c r="H3" s="75" t="s">
        <v>16</v>
      </c>
      <c r="I3" s="66" t="s">
        <v>51</v>
      </c>
      <c r="J3" s="66" t="s">
        <v>49</v>
      </c>
      <c r="K3" s="66" t="s">
        <v>45</v>
      </c>
      <c r="L3" s="66" t="s">
        <v>46</v>
      </c>
      <c r="N3" s="66" t="s">
        <v>22</v>
      </c>
    </row>
    <row r="4" spans="1:14" ht="33.75" customHeight="1" x14ac:dyDescent="0.25">
      <c r="A4" s="72"/>
      <c r="B4" s="18" t="s">
        <v>7</v>
      </c>
      <c r="C4" s="18" t="s">
        <v>8</v>
      </c>
      <c r="D4" s="18" t="s">
        <v>6</v>
      </c>
      <c r="E4" s="18" t="s">
        <v>12</v>
      </c>
      <c r="F4" s="74"/>
      <c r="G4" s="69"/>
      <c r="H4" s="75"/>
      <c r="I4" s="66"/>
      <c r="J4" s="66"/>
      <c r="K4" s="66"/>
      <c r="L4" s="66"/>
      <c r="N4" s="66"/>
    </row>
    <row r="5" spans="1:14" s="20" customFormat="1" ht="15.75" thickBot="1" x14ac:dyDescent="0.3">
      <c r="A5" s="19" t="s">
        <v>29</v>
      </c>
      <c r="B5" s="20" t="s">
        <v>30</v>
      </c>
      <c r="C5" s="20" t="s">
        <v>31</v>
      </c>
      <c r="D5" s="20" t="s">
        <v>32</v>
      </c>
      <c r="E5" s="20" t="s">
        <v>33</v>
      </c>
      <c r="F5" s="20" t="s">
        <v>34</v>
      </c>
      <c r="G5" s="21" t="s">
        <v>35</v>
      </c>
      <c r="H5" s="20" t="s">
        <v>36</v>
      </c>
      <c r="I5" s="20" t="s">
        <v>37</v>
      </c>
      <c r="K5" s="20" t="s">
        <v>44</v>
      </c>
      <c r="L5" s="20" t="s">
        <v>47</v>
      </c>
      <c r="N5" s="20" t="s">
        <v>48</v>
      </c>
    </row>
    <row r="6" spans="1:14" x14ac:dyDescent="0.25">
      <c r="A6" s="22" t="s">
        <v>3</v>
      </c>
      <c r="B6" s="23" t="s">
        <v>20</v>
      </c>
      <c r="C6" s="23" t="s">
        <v>20</v>
      </c>
      <c r="D6" s="23" t="s">
        <v>20</v>
      </c>
      <c r="E6" s="23" t="s">
        <v>20</v>
      </c>
      <c r="F6" s="24" t="s">
        <v>20</v>
      </c>
      <c r="G6" s="25">
        <v>29278</v>
      </c>
      <c r="H6" s="26" t="s">
        <v>0</v>
      </c>
      <c r="I6" s="50">
        <f>'ceník plynů'!I6</f>
        <v>0</v>
      </c>
      <c r="J6" s="51">
        <f>'ceník plynů'!J6</f>
        <v>0</v>
      </c>
      <c r="K6" s="27">
        <f>G6*I6</f>
        <v>0</v>
      </c>
      <c r="L6" s="28">
        <f>K6+K6*J6</f>
        <v>0</v>
      </c>
      <c r="N6" s="7"/>
    </row>
    <row r="7" spans="1:14" x14ac:dyDescent="0.25">
      <c r="A7" s="22" t="s">
        <v>2</v>
      </c>
      <c r="B7" s="23"/>
      <c r="C7" s="23">
        <f>'ceník plynů'!C7</f>
        <v>0.6</v>
      </c>
      <c r="D7" s="23">
        <f>'ceník plynů'!D7</f>
        <v>2</v>
      </c>
      <c r="E7" s="23" t="s">
        <v>11</v>
      </c>
      <c r="F7" s="24">
        <v>28</v>
      </c>
      <c r="G7" s="25">
        <f>F7*C7</f>
        <v>16.8</v>
      </c>
      <c r="H7" s="26" t="s">
        <v>0</v>
      </c>
      <c r="I7" s="52">
        <f>'ceník plynů'!I7</f>
        <v>0</v>
      </c>
      <c r="J7" s="58">
        <f>'ceník plynů'!J7</f>
        <v>0</v>
      </c>
      <c r="K7" s="27">
        <f t="shared" ref="K7:K22" si="0">G7*I7</f>
        <v>0</v>
      </c>
      <c r="L7" s="28">
        <f t="shared" ref="L7:L22" si="1">K7+K7*J7</f>
        <v>0</v>
      </c>
      <c r="N7" s="8"/>
    </row>
    <row r="8" spans="1:14" x14ac:dyDescent="0.25">
      <c r="A8" s="22" t="s">
        <v>2</v>
      </c>
      <c r="B8" s="23"/>
      <c r="C8" s="23">
        <f>'ceník plynů'!C8</f>
        <v>2.9</v>
      </c>
      <c r="D8" s="23">
        <f>'ceník plynů'!D8</f>
        <v>10</v>
      </c>
      <c r="E8" s="23" t="s">
        <v>11</v>
      </c>
      <c r="F8" s="24">
        <v>5</v>
      </c>
      <c r="G8" s="25">
        <f t="shared" ref="G8:G22" si="2">F8*C8</f>
        <v>14.5</v>
      </c>
      <c r="H8" s="26" t="s">
        <v>0</v>
      </c>
      <c r="I8" s="52">
        <f>'ceník plynů'!I8</f>
        <v>0</v>
      </c>
      <c r="J8" s="58">
        <f>'ceník plynů'!J8</f>
        <v>0</v>
      </c>
      <c r="K8" s="27">
        <f t="shared" si="0"/>
        <v>0</v>
      </c>
      <c r="L8" s="28">
        <f t="shared" si="1"/>
        <v>0</v>
      </c>
      <c r="N8" s="8"/>
    </row>
    <row r="9" spans="1:14" x14ac:dyDescent="0.25">
      <c r="A9" s="22" t="s">
        <v>2</v>
      </c>
      <c r="B9" s="23"/>
      <c r="C9" s="23">
        <f>'ceník plynů'!C9</f>
        <v>14.5</v>
      </c>
      <c r="D9" s="23">
        <f>'ceník plynů'!D9</f>
        <v>50</v>
      </c>
      <c r="E9" s="23">
        <v>200</v>
      </c>
      <c r="F9" s="24">
        <v>2</v>
      </c>
      <c r="G9" s="25">
        <f t="shared" ref="G9" si="3">F9*C9</f>
        <v>29</v>
      </c>
      <c r="H9" s="26" t="s">
        <v>0</v>
      </c>
      <c r="I9" s="52">
        <f>'ceník plynů'!I9</f>
        <v>0</v>
      </c>
      <c r="J9" s="58">
        <f>'ceník plynů'!J9</f>
        <v>0</v>
      </c>
      <c r="K9" s="27">
        <f t="shared" ref="K9" si="4">G9*I9</f>
        <v>0</v>
      </c>
      <c r="L9" s="28">
        <f t="shared" ref="L9" si="5">K9+K9*J9</f>
        <v>0</v>
      </c>
      <c r="N9" s="8"/>
    </row>
    <row r="10" spans="1:14" x14ac:dyDescent="0.25">
      <c r="A10" s="22" t="s">
        <v>43</v>
      </c>
      <c r="B10" s="23"/>
      <c r="C10" s="23">
        <f>'ceník plynů'!C10</f>
        <v>5.8</v>
      </c>
      <c r="D10" s="23">
        <f>'ceník plynů'!D10</f>
        <v>0</v>
      </c>
      <c r="E10" s="23">
        <v>200</v>
      </c>
      <c r="F10" s="24"/>
      <c r="G10" s="25">
        <f t="shared" si="2"/>
        <v>0</v>
      </c>
      <c r="H10" s="26" t="s">
        <v>0</v>
      </c>
      <c r="I10" s="52">
        <f>'ceník plynů'!I10</f>
        <v>0</v>
      </c>
      <c r="J10" s="58">
        <f>'ceník plynů'!J10</f>
        <v>0</v>
      </c>
      <c r="K10" s="27">
        <f t="shared" si="0"/>
        <v>0</v>
      </c>
      <c r="L10" s="28">
        <f t="shared" si="1"/>
        <v>0</v>
      </c>
      <c r="N10" s="8"/>
    </row>
    <row r="11" spans="1:14" x14ac:dyDescent="0.25">
      <c r="A11" s="22" t="s">
        <v>43</v>
      </c>
      <c r="B11" s="23"/>
      <c r="C11" s="23">
        <f>'ceník plynů'!C11</f>
        <v>37</v>
      </c>
      <c r="D11" s="23">
        <f>'ceník plynů'!D11</f>
        <v>50</v>
      </c>
      <c r="E11" s="23">
        <v>200</v>
      </c>
      <c r="F11" s="24"/>
      <c r="G11" s="25">
        <f t="shared" si="2"/>
        <v>0</v>
      </c>
      <c r="H11" s="26" t="s">
        <v>0</v>
      </c>
      <c r="I11" s="52">
        <f>'ceník plynů'!I11</f>
        <v>0</v>
      </c>
      <c r="J11" s="58">
        <f>'ceník plynů'!J11</f>
        <v>0</v>
      </c>
      <c r="K11" s="27">
        <f t="shared" si="0"/>
        <v>0</v>
      </c>
      <c r="L11" s="28">
        <f t="shared" si="1"/>
        <v>0</v>
      </c>
      <c r="N11" s="8"/>
    </row>
    <row r="12" spans="1:14" x14ac:dyDescent="0.25">
      <c r="A12" s="22" t="s">
        <v>19</v>
      </c>
      <c r="B12" s="23"/>
      <c r="C12" s="23">
        <f>'ceník plynů'!C12</f>
        <v>7.5</v>
      </c>
      <c r="D12" s="23">
        <f>'ceník plynů'!D12</f>
        <v>10</v>
      </c>
      <c r="E12" s="23"/>
      <c r="F12" s="24">
        <v>2</v>
      </c>
      <c r="G12" s="25">
        <f t="shared" si="2"/>
        <v>15</v>
      </c>
      <c r="H12" s="26" t="s">
        <v>0</v>
      </c>
      <c r="I12" s="52">
        <f>'ceník plynů'!I12</f>
        <v>0</v>
      </c>
      <c r="J12" s="58">
        <f>'ceník plynů'!J12</f>
        <v>0</v>
      </c>
      <c r="K12" s="27">
        <f t="shared" si="0"/>
        <v>0</v>
      </c>
      <c r="L12" s="28">
        <f t="shared" si="1"/>
        <v>0</v>
      </c>
      <c r="N12" s="8"/>
    </row>
    <row r="13" spans="1:14" x14ac:dyDescent="0.25">
      <c r="A13" s="22" t="s">
        <v>19</v>
      </c>
      <c r="B13" s="23"/>
      <c r="C13" s="23">
        <f>'ceník plynů'!C13</f>
        <v>30</v>
      </c>
      <c r="D13" s="23">
        <f>'ceník plynů'!D13</f>
        <v>40</v>
      </c>
      <c r="E13" s="23"/>
      <c r="F13" s="24"/>
      <c r="G13" s="25">
        <f t="shared" ref="G13" si="6">F13*C13</f>
        <v>0</v>
      </c>
      <c r="H13" s="26" t="s">
        <v>0</v>
      </c>
      <c r="I13" s="52">
        <f>'ceník plynů'!I13</f>
        <v>0</v>
      </c>
      <c r="J13" s="58">
        <f>'ceník plynů'!J13</f>
        <v>0</v>
      </c>
      <c r="K13" s="27">
        <f t="shared" ref="K13" si="7">G13*I13</f>
        <v>0</v>
      </c>
      <c r="L13" s="28">
        <f t="shared" ref="L13" si="8">K13+K13*J13</f>
        <v>0</v>
      </c>
      <c r="N13" s="8"/>
    </row>
    <row r="14" spans="1:14" x14ac:dyDescent="0.25">
      <c r="A14" s="22" t="s">
        <v>18</v>
      </c>
      <c r="B14" s="23"/>
      <c r="C14" s="23">
        <f>'ceník plynů'!C14</f>
        <v>37</v>
      </c>
      <c r="D14" s="23">
        <f>'ceník plynů'!D14</f>
        <v>50</v>
      </c>
      <c r="E14" s="23"/>
      <c r="F14" s="24"/>
      <c r="G14" s="25">
        <f t="shared" si="2"/>
        <v>0</v>
      </c>
      <c r="H14" s="26" t="s">
        <v>0</v>
      </c>
      <c r="I14" s="52">
        <f>'ceník plynů'!I14</f>
        <v>0</v>
      </c>
      <c r="J14" s="58">
        <f>'ceník plynů'!J14</f>
        <v>0</v>
      </c>
      <c r="K14" s="27">
        <f t="shared" si="0"/>
        <v>0</v>
      </c>
      <c r="L14" s="28">
        <f t="shared" si="1"/>
        <v>0</v>
      </c>
      <c r="N14" s="8"/>
    </row>
    <row r="15" spans="1:14" x14ac:dyDescent="0.25">
      <c r="A15" s="22" t="s">
        <v>55</v>
      </c>
      <c r="B15" s="23"/>
      <c r="C15" s="23">
        <f>'ceník plynů'!C15</f>
        <v>1.5</v>
      </c>
      <c r="D15" s="23">
        <f>'ceník plynů'!D15</f>
        <v>2</v>
      </c>
      <c r="E15" s="23"/>
      <c r="F15" s="24"/>
      <c r="G15" s="25">
        <f t="shared" ref="G15" si="9">F15*C15</f>
        <v>0</v>
      </c>
      <c r="H15" s="26" t="s">
        <v>0</v>
      </c>
      <c r="I15" s="52">
        <f>'ceník plynů'!I15</f>
        <v>0</v>
      </c>
      <c r="J15" s="58">
        <f>'ceník plynů'!J15</f>
        <v>0</v>
      </c>
      <c r="K15" s="27">
        <f t="shared" ref="K15" si="10">G15*I15</f>
        <v>0</v>
      </c>
      <c r="L15" s="28">
        <f t="shared" ref="L15" si="11">K15+K15*J15</f>
        <v>0</v>
      </c>
      <c r="N15" s="8"/>
    </row>
    <row r="16" spans="1:14" x14ac:dyDescent="0.25">
      <c r="A16" s="22" t="s">
        <v>55</v>
      </c>
      <c r="B16" s="23"/>
      <c r="C16" s="23">
        <f>'ceník plynů'!C16</f>
        <v>7</v>
      </c>
      <c r="D16" s="23">
        <f>'ceník plynů'!D16</f>
        <v>10</v>
      </c>
      <c r="E16" s="23"/>
      <c r="F16" s="24">
        <v>10</v>
      </c>
      <c r="G16" s="25">
        <f t="shared" si="2"/>
        <v>70</v>
      </c>
      <c r="H16" s="26" t="s">
        <v>0</v>
      </c>
      <c r="I16" s="52">
        <f>'ceník plynů'!I16</f>
        <v>0</v>
      </c>
      <c r="J16" s="58">
        <f>'ceník plynů'!J16</f>
        <v>0</v>
      </c>
      <c r="K16" s="27">
        <f t="shared" si="0"/>
        <v>0</v>
      </c>
      <c r="L16" s="28">
        <f t="shared" si="1"/>
        <v>0</v>
      </c>
      <c r="N16" s="8"/>
    </row>
    <row r="17" spans="1:14" s="33" customFormat="1" x14ac:dyDescent="0.25">
      <c r="A17" s="29" t="s">
        <v>4</v>
      </c>
      <c r="B17" s="30"/>
      <c r="C17" s="23">
        <f>'ceník plynů'!C17</f>
        <v>10</v>
      </c>
      <c r="D17" s="23">
        <f>'ceník plynů'!D17</f>
        <v>13</v>
      </c>
      <c r="E17" s="30"/>
      <c r="F17" s="31"/>
      <c r="G17" s="25">
        <f t="shared" si="2"/>
        <v>0</v>
      </c>
      <c r="H17" s="32" t="s">
        <v>0</v>
      </c>
      <c r="I17" s="52">
        <f>'ceník plynů'!I17</f>
        <v>0</v>
      </c>
      <c r="J17" s="58">
        <f>'ceník plynů'!J17</f>
        <v>0</v>
      </c>
      <c r="K17" s="27">
        <f t="shared" si="0"/>
        <v>0</v>
      </c>
      <c r="L17" s="28">
        <f t="shared" si="1"/>
        <v>0</v>
      </c>
      <c r="N17" s="9"/>
    </row>
    <row r="18" spans="1:14" s="33" customFormat="1" x14ac:dyDescent="0.25">
      <c r="A18" s="29" t="s">
        <v>62</v>
      </c>
      <c r="B18" s="30"/>
      <c r="C18" s="23">
        <f>'ceník plynů'!C18</f>
        <v>30</v>
      </c>
      <c r="D18" s="23">
        <f>'ceník plynů'!D18</f>
        <v>40</v>
      </c>
      <c r="E18" s="30"/>
      <c r="F18" s="31"/>
      <c r="G18" s="25">
        <f t="shared" ref="G18:G19" si="12">F18*C18</f>
        <v>0</v>
      </c>
      <c r="H18" s="32" t="s">
        <v>0</v>
      </c>
      <c r="I18" s="52">
        <f>'ceník plynů'!I18</f>
        <v>0</v>
      </c>
      <c r="J18" s="58">
        <f>'ceník plynů'!J18</f>
        <v>0</v>
      </c>
      <c r="K18" s="27">
        <f t="shared" ref="K18:K19" si="13">G18*I18</f>
        <v>0</v>
      </c>
      <c r="L18" s="28">
        <f t="shared" ref="L18:L19" si="14">K18+K18*J18</f>
        <v>0</v>
      </c>
      <c r="N18" s="9"/>
    </row>
    <row r="19" spans="1:14" s="33" customFormat="1" x14ac:dyDescent="0.25">
      <c r="A19" s="22" t="s">
        <v>58</v>
      </c>
      <c r="B19" s="23"/>
      <c r="C19" s="23">
        <f>'ceník plynů'!C19</f>
        <v>30</v>
      </c>
      <c r="D19" s="23">
        <f>'ceník plynů'!D19</f>
        <v>50</v>
      </c>
      <c r="E19" s="30"/>
      <c r="F19" s="31"/>
      <c r="G19" s="25">
        <f t="shared" si="12"/>
        <v>0</v>
      </c>
      <c r="H19" s="32" t="s">
        <v>0</v>
      </c>
      <c r="I19" s="52">
        <f>'ceník plynů'!I19</f>
        <v>0</v>
      </c>
      <c r="J19" s="58">
        <f>'ceník plynů'!J19</f>
        <v>0</v>
      </c>
      <c r="K19" s="27">
        <f t="shared" si="13"/>
        <v>0</v>
      </c>
      <c r="L19" s="28">
        <f t="shared" si="14"/>
        <v>0</v>
      </c>
      <c r="N19" s="9"/>
    </row>
    <row r="20" spans="1:14" x14ac:dyDescent="0.25">
      <c r="A20" s="22" t="s">
        <v>56</v>
      </c>
      <c r="B20" s="23"/>
      <c r="C20" s="23">
        <f>'ceník plynů'!C20</f>
        <v>10</v>
      </c>
      <c r="D20" s="23">
        <f>'ceník plynů'!D20</f>
        <v>13</v>
      </c>
      <c r="E20" s="23"/>
      <c r="F20" s="24">
        <v>1</v>
      </c>
      <c r="G20" s="25">
        <f t="shared" si="2"/>
        <v>10</v>
      </c>
      <c r="H20" s="26" t="s">
        <v>0</v>
      </c>
      <c r="I20" s="52">
        <f>'ceník plynů'!I20</f>
        <v>0</v>
      </c>
      <c r="J20" s="58">
        <f>'ceník plynů'!J20</f>
        <v>0</v>
      </c>
      <c r="K20" s="27">
        <f t="shared" si="0"/>
        <v>0</v>
      </c>
      <c r="L20" s="28">
        <f t="shared" si="1"/>
        <v>0</v>
      </c>
      <c r="N20" s="8"/>
    </row>
    <row r="21" spans="1:14" ht="15" customHeight="1" x14ac:dyDescent="0.25">
      <c r="A21" s="22" t="s">
        <v>57</v>
      </c>
      <c r="B21" s="23"/>
      <c r="C21" s="23">
        <f>'ceník plynů'!C21</f>
        <v>4.4279999999999999</v>
      </c>
      <c r="D21" s="23">
        <f>'ceník plynů'!D21</f>
        <v>10</v>
      </c>
      <c r="E21" s="23"/>
      <c r="F21" s="24"/>
      <c r="G21" s="25">
        <f t="shared" si="2"/>
        <v>0</v>
      </c>
      <c r="H21" s="26" t="s">
        <v>0</v>
      </c>
      <c r="I21" s="52">
        <f>'ceník plynů'!I21</f>
        <v>0</v>
      </c>
      <c r="J21" s="58">
        <f>'ceník plynů'!J21</f>
        <v>0</v>
      </c>
      <c r="K21" s="27">
        <f t="shared" si="0"/>
        <v>0</v>
      </c>
      <c r="L21" s="28">
        <f t="shared" si="1"/>
        <v>0</v>
      </c>
      <c r="N21" s="8"/>
    </row>
    <row r="22" spans="1:14" ht="15.75" thickBot="1" x14ac:dyDescent="0.3">
      <c r="A22" s="22" t="s">
        <v>65</v>
      </c>
      <c r="B22" s="23"/>
      <c r="C22" s="23">
        <f>'ceník plynů'!C22</f>
        <v>11.8</v>
      </c>
      <c r="D22" s="23">
        <f>'ceník plynů'!D22</f>
        <v>50</v>
      </c>
      <c r="E22" s="23"/>
      <c r="F22" s="24">
        <v>3</v>
      </c>
      <c r="G22" s="25">
        <f t="shared" si="2"/>
        <v>35.400000000000006</v>
      </c>
      <c r="H22" s="26" t="s">
        <v>0</v>
      </c>
      <c r="I22" s="53">
        <f>'ceník plynů'!I22</f>
        <v>0</v>
      </c>
      <c r="J22" s="59">
        <f>'ceník plynů'!J22</f>
        <v>0</v>
      </c>
      <c r="K22" s="34">
        <f t="shared" si="0"/>
        <v>0</v>
      </c>
      <c r="L22" s="35">
        <f t="shared" si="1"/>
        <v>0</v>
      </c>
      <c r="N22" s="10"/>
    </row>
    <row r="23" spans="1:14" x14ac:dyDescent="0.25">
      <c r="A23" s="54" t="s">
        <v>27</v>
      </c>
      <c r="B23" s="55"/>
      <c r="C23" s="55"/>
      <c r="D23" s="55"/>
      <c r="E23" s="55"/>
      <c r="F23" s="56"/>
      <c r="G23" s="57"/>
      <c r="H23" s="56"/>
      <c r="I23" s="36"/>
      <c r="J23" s="37"/>
      <c r="K23" s="38">
        <f>SUM(K6:K22)</f>
        <v>0</v>
      </c>
      <c r="L23" s="38">
        <f>SUM(L6:L22)</f>
        <v>0</v>
      </c>
    </row>
    <row r="24" spans="1:14" x14ac:dyDescent="0.25">
      <c r="J24" s="37"/>
    </row>
    <row r="25" spans="1:14" ht="15" customHeight="1" x14ac:dyDescent="0.25">
      <c r="A25" s="67" t="s">
        <v>1</v>
      </c>
      <c r="B25" s="68"/>
      <c r="C25" s="68"/>
      <c r="D25" s="68"/>
      <c r="E25" s="68"/>
      <c r="F25" s="68"/>
      <c r="G25" s="69" t="s">
        <v>9</v>
      </c>
      <c r="H25" s="69" t="s">
        <v>5</v>
      </c>
      <c r="I25" s="66" t="s">
        <v>52</v>
      </c>
      <c r="J25" s="66" t="s">
        <v>49</v>
      </c>
      <c r="K25" s="66" t="s">
        <v>17</v>
      </c>
      <c r="L25" s="66" t="s">
        <v>71</v>
      </c>
    </row>
    <row r="26" spans="1:14" ht="42.75" customHeight="1" thickBot="1" x14ac:dyDescent="0.3">
      <c r="A26" s="67"/>
      <c r="B26" s="68"/>
      <c r="C26" s="68"/>
      <c r="D26" s="68"/>
      <c r="E26" s="68"/>
      <c r="F26" s="68"/>
      <c r="G26" s="70"/>
      <c r="H26" s="70"/>
      <c r="I26" s="66"/>
      <c r="J26" s="71"/>
      <c r="K26" s="71"/>
      <c r="L26" s="71"/>
      <c r="N26" s="17" t="s">
        <v>38</v>
      </c>
    </row>
    <row r="27" spans="1:14" ht="15" customHeight="1" x14ac:dyDescent="0.25">
      <c r="A27" s="80" t="s">
        <v>24</v>
      </c>
      <c r="B27" s="81"/>
      <c r="C27" s="81"/>
      <c r="D27" s="81"/>
      <c r="E27" s="81"/>
      <c r="F27" s="81"/>
      <c r="G27" s="39">
        <v>4</v>
      </c>
      <c r="H27" s="26" t="s">
        <v>53</v>
      </c>
      <c r="I27" s="1"/>
      <c r="J27" s="11"/>
      <c r="K27" s="27">
        <f>G27*I27</f>
        <v>0</v>
      </c>
      <c r="L27" s="28">
        <f>K27+K27*J27</f>
        <v>0</v>
      </c>
      <c r="N27" s="17" t="s">
        <v>39</v>
      </c>
    </row>
    <row r="28" spans="1:14" x14ac:dyDescent="0.25">
      <c r="A28" s="80" t="s">
        <v>25</v>
      </c>
      <c r="B28" s="81"/>
      <c r="C28" s="81"/>
      <c r="D28" s="81"/>
      <c r="E28" s="81"/>
      <c r="F28" s="81"/>
      <c r="G28" s="39">
        <v>23</v>
      </c>
      <c r="H28" s="26" t="s">
        <v>53</v>
      </c>
      <c r="I28" s="3"/>
      <c r="J28" s="4"/>
      <c r="K28" s="27">
        <f t="shared" ref="K28:K29" si="15">G28*I28</f>
        <v>0</v>
      </c>
      <c r="L28" s="28">
        <f t="shared" ref="L28:L30" si="16">K28+K28*J28</f>
        <v>0</v>
      </c>
      <c r="N28" s="17" t="s">
        <v>39</v>
      </c>
    </row>
    <row r="29" spans="1:14" ht="44.45" customHeight="1" x14ac:dyDescent="0.25">
      <c r="A29" s="82" t="s">
        <v>26</v>
      </c>
      <c r="B29" s="83"/>
      <c r="C29" s="83"/>
      <c r="D29" s="83"/>
      <c r="E29" s="83"/>
      <c r="F29" s="83"/>
      <c r="G29" s="40">
        <v>0</v>
      </c>
      <c r="H29" s="41" t="s">
        <v>63</v>
      </c>
      <c r="I29" s="5"/>
      <c r="J29" s="6"/>
      <c r="K29" s="27">
        <f t="shared" si="15"/>
        <v>0</v>
      </c>
      <c r="L29" s="28">
        <f t="shared" si="16"/>
        <v>0</v>
      </c>
      <c r="M29" s="33"/>
      <c r="N29" s="33" t="s">
        <v>40</v>
      </c>
    </row>
    <row r="30" spans="1:14" x14ac:dyDescent="0.25">
      <c r="A30" s="80" t="s">
        <v>70</v>
      </c>
      <c r="B30" s="81"/>
      <c r="C30" s="81"/>
      <c r="D30" s="81"/>
      <c r="E30" s="81"/>
      <c r="F30" s="81"/>
      <c r="G30" s="39">
        <v>77</v>
      </c>
      <c r="H30" s="26" t="s">
        <v>23</v>
      </c>
      <c r="I30" s="3"/>
      <c r="J30" s="4"/>
      <c r="K30" s="27">
        <f>G30*I30*365</f>
        <v>0</v>
      </c>
      <c r="L30" s="28">
        <f t="shared" si="16"/>
        <v>0</v>
      </c>
      <c r="N30" s="17" t="s">
        <v>41</v>
      </c>
    </row>
    <row r="31" spans="1:14" x14ac:dyDescent="0.25">
      <c r="A31" s="84" t="s">
        <v>28</v>
      </c>
      <c r="B31" s="85"/>
      <c r="C31" s="85"/>
      <c r="D31" s="85"/>
      <c r="E31" s="85"/>
      <c r="F31" s="85"/>
      <c r="G31" s="57"/>
      <c r="H31" s="56"/>
      <c r="I31" s="36"/>
      <c r="J31" s="36"/>
      <c r="K31" s="38">
        <f>SUM(K27:K30)</f>
        <v>0</v>
      </c>
      <c r="L31" s="38">
        <f>SUM(L27:L30)</f>
        <v>0</v>
      </c>
    </row>
    <row r="32" spans="1:14" ht="15.75" thickBot="1" x14ac:dyDescent="0.3"/>
    <row r="33" spans="1:14" ht="60.95" customHeight="1" thickBot="1" x14ac:dyDescent="0.3">
      <c r="A33" s="76" t="s">
        <v>64</v>
      </c>
      <c r="B33" s="77"/>
      <c r="C33" s="77"/>
      <c r="D33" s="77"/>
      <c r="E33" s="77"/>
      <c r="F33" s="77"/>
      <c r="G33" s="78"/>
      <c r="H33" s="79"/>
      <c r="I33" s="36"/>
      <c r="J33" s="36"/>
      <c r="K33" s="42">
        <f>K23+K31</f>
        <v>0</v>
      </c>
      <c r="L33" s="43">
        <f>L23+L31</f>
        <v>0</v>
      </c>
      <c r="N33" s="44" t="s">
        <v>50</v>
      </c>
    </row>
    <row r="35" spans="1:14" x14ac:dyDescent="0.25">
      <c r="A35" s="47" t="s">
        <v>21</v>
      </c>
      <c r="B35" s="45" t="s">
        <v>77</v>
      </c>
    </row>
    <row r="36" spans="1:14" x14ac:dyDescent="0.25">
      <c r="B36" s="45"/>
    </row>
  </sheetData>
  <sheetProtection password="ED50" sheet="1" objects="1" scenarios="1"/>
  <mergeCells count="23">
    <mergeCell ref="A33:H33"/>
    <mergeCell ref="L25:L26"/>
    <mergeCell ref="A27:F27"/>
    <mergeCell ref="A28:F28"/>
    <mergeCell ref="A29:F29"/>
    <mergeCell ref="A30:F30"/>
    <mergeCell ref="A31:F31"/>
    <mergeCell ref="J3:J4"/>
    <mergeCell ref="K3:K4"/>
    <mergeCell ref="L3:L4"/>
    <mergeCell ref="N3:N4"/>
    <mergeCell ref="A25:F26"/>
    <mergeCell ref="G25:G26"/>
    <mergeCell ref="H25:H26"/>
    <mergeCell ref="I25:I26"/>
    <mergeCell ref="J25:J26"/>
    <mergeCell ref="K25:K26"/>
    <mergeCell ref="A3:A4"/>
    <mergeCell ref="B3:E3"/>
    <mergeCell ref="F3:F4"/>
    <mergeCell ref="G3:G4"/>
    <mergeCell ref="H3:H4"/>
    <mergeCell ref="I3:I4"/>
  </mergeCells>
  <pageMargins left="0" right="0" top="0.59055118110236227" bottom="0.3937007874015748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N36"/>
  <sheetViews>
    <sheetView workbookViewId="0">
      <selection activeCell="G22" sqref="G22"/>
    </sheetView>
  </sheetViews>
  <sheetFormatPr defaultRowHeight="15" x14ac:dyDescent="0.25"/>
  <cols>
    <col min="1" max="1" width="35.5703125" style="48" customWidth="1"/>
    <col min="2" max="2" width="9.85546875" style="20" bestFit="1" customWidth="1"/>
    <col min="3" max="3" width="9.7109375" style="20" bestFit="1" customWidth="1"/>
    <col min="4" max="4" width="12.28515625" style="20" bestFit="1" customWidth="1"/>
    <col min="5" max="5" width="10.140625" style="20" bestFit="1" customWidth="1"/>
    <col min="6" max="6" width="15" style="16" customWidth="1"/>
    <col min="7" max="7" width="19.85546875" style="15" customWidth="1"/>
    <col min="8" max="8" width="21.7109375" style="16" customWidth="1"/>
    <col min="9" max="9" width="19" style="16" customWidth="1"/>
    <col min="10" max="10" width="11.140625" style="16" customWidth="1"/>
    <col min="11" max="12" width="14" style="17" customWidth="1"/>
    <col min="13" max="13" width="1.85546875" style="17" customWidth="1"/>
    <col min="14" max="14" width="35.85546875" style="17" customWidth="1"/>
    <col min="15" max="15" width="13.140625" style="17" customWidth="1"/>
    <col min="16" max="16384" width="9.140625" style="17"/>
  </cols>
  <sheetData>
    <row r="1" spans="1:14" ht="16.5" thickBot="1" x14ac:dyDescent="0.3">
      <c r="A1" s="12" t="s">
        <v>82</v>
      </c>
      <c r="B1" s="13"/>
      <c r="C1" s="13"/>
      <c r="D1" s="13"/>
      <c r="E1" s="13"/>
      <c r="F1" s="14"/>
    </row>
    <row r="3" spans="1:14" ht="25.5" customHeight="1" x14ac:dyDescent="0.25">
      <c r="A3" s="72" t="s">
        <v>14</v>
      </c>
      <c r="B3" s="73" t="s">
        <v>13</v>
      </c>
      <c r="C3" s="73"/>
      <c r="D3" s="73"/>
      <c r="E3" s="73"/>
      <c r="F3" s="74" t="s">
        <v>10</v>
      </c>
      <c r="G3" s="69" t="s">
        <v>15</v>
      </c>
      <c r="H3" s="75" t="s">
        <v>16</v>
      </c>
      <c r="I3" s="66" t="s">
        <v>51</v>
      </c>
      <c r="J3" s="66" t="s">
        <v>49</v>
      </c>
      <c r="K3" s="66" t="s">
        <v>45</v>
      </c>
      <c r="L3" s="66" t="s">
        <v>46</v>
      </c>
      <c r="N3" s="66" t="s">
        <v>22</v>
      </c>
    </row>
    <row r="4" spans="1:14" ht="33.75" customHeight="1" x14ac:dyDescent="0.25">
      <c r="A4" s="72"/>
      <c r="B4" s="18" t="s">
        <v>7</v>
      </c>
      <c r="C4" s="18" t="s">
        <v>8</v>
      </c>
      <c r="D4" s="18" t="s">
        <v>6</v>
      </c>
      <c r="E4" s="18" t="s">
        <v>12</v>
      </c>
      <c r="F4" s="74"/>
      <c r="G4" s="69"/>
      <c r="H4" s="75"/>
      <c r="I4" s="66"/>
      <c r="J4" s="66"/>
      <c r="K4" s="66"/>
      <c r="L4" s="66"/>
      <c r="N4" s="66"/>
    </row>
    <row r="5" spans="1:14" s="20" customFormat="1" ht="15.75" thickBot="1" x14ac:dyDescent="0.3">
      <c r="A5" s="19" t="s">
        <v>29</v>
      </c>
      <c r="B5" s="20" t="s">
        <v>30</v>
      </c>
      <c r="C5" s="20" t="s">
        <v>31</v>
      </c>
      <c r="D5" s="20" t="s">
        <v>32</v>
      </c>
      <c r="E5" s="20" t="s">
        <v>33</v>
      </c>
      <c r="F5" s="20" t="s">
        <v>34</v>
      </c>
      <c r="G5" s="21" t="s">
        <v>35</v>
      </c>
      <c r="H5" s="20" t="s">
        <v>36</v>
      </c>
      <c r="I5" s="20" t="s">
        <v>37</v>
      </c>
      <c r="K5" s="20" t="s">
        <v>44</v>
      </c>
      <c r="L5" s="20" t="s">
        <v>47</v>
      </c>
      <c r="N5" s="20" t="s">
        <v>48</v>
      </c>
    </row>
    <row r="6" spans="1:14" x14ac:dyDescent="0.25">
      <c r="A6" s="22" t="s">
        <v>3</v>
      </c>
      <c r="B6" s="23" t="s">
        <v>20</v>
      </c>
      <c r="C6" s="23" t="s">
        <v>20</v>
      </c>
      <c r="D6" s="23" t="s">
        <v>20</v>
      </c>
      <c r="E6" s="23" t="s">
        <v>20</v>
      </c>
      <c r="F6" s="24" t="s">
        <v>20</v>
      </c>
      <c r="G6" s="25">
        <v>50000</v>
      </c>
      <c r="H6" s="26" t="s">
        <v>0</v>
      </c>
      <c r="I6" s="50">
        <f>'ceník plynů'!I6</f>
        <v>0</v>
      </c>
      <c r="J6" s="51">
        <f>'ceník plynů'!J6</f>
        <v>0</v>
      </c>
      <c r="K6" s="27">
        <f>G6*I6</f>
        <v>0</v>
      </c>
      <c r="L6" s="28">
        <f>K6+K6*J6</f>
        <v>0</v>
      </c>
      <c r="N6" s="7"/>
    </row>
    <row r="7" spans="1:14" x14ac:dyDescent="0.25">
      <c r="A7" s="22" t="s">
        <v>2</v>
      </c>
      <c r="B7" s="23"/>
      <c r="C7" s="23">
        <f>'ceník plynů'!C7</f>
        <v>0.6</v>
      </c>
      <c r="D7" s="23">
        <f>'ceník plynů'!D7</f>
        <v>2</v>
      </c>
      <c r="E7" s="23" t="s">
        <v>11</v>
      </c>
      <c r="F7" s="24">
        <v>44</v>
      </c>
      <c r="G7" s="25">
        <f>F7*C7</f>
        <v>26.4</v>
      </c>
      <c r="H7" s="26" t="s">
        <v>0</v>
      </c>
      <c r="I7" s="52">
        <f>'ceník plynů'!I7</f>
        <v>0</v>
      </c>
      <c r="J7" s="58">
        <f>'ceník plynů'!J7</f>
        <v>0</v>
      </c>
      <c r="K7" s="27">
        <f t="shared" ref="K7:K22" si="0">G7*I7</f>
        <v>0</v>
      </c>
      <c r="L7" s="28">
        <f t="shared" ref="L7:L22" si="1">K7+K7*J7</f>
        <v>0</v>
      </c>
      <c r="N7" s="8"/>
    </row>
    <row r="8" spans="1:14" x14ac:dyDescent="0.25">
      <c r="A8" s="22" t="s">
        <v>2</v>
      </c>
      <c r="B8" s="23"/>
      <c r="C8" s="23">
        <f>'ceník plynů'!C8</f>
        <v>2.9</v>
      </c>
      <c r="D8" s="23">
        <f>'ceník plynů'!D8</f>
        <v>10</v>
      </c>
      <c r="E8" s="23" t="s">
        <v>11</v>
      </c>
      <c r="F8" s="24">
        <v>11</v>
      </c>
      <c r="G8" s="25">
        <f t="shared" ref="G8:G22" si="2">F8*C8</f>
        <v>31.9</v>
      </c>
      <c r="H8" s="26" t="s">
        <v>0</v>
      </c>
      <c r="I8" s="52">
        <f>'ceník plynů'!I8</f>
        <v>0</v>
      </c>
      <c r="J8" s="58">
        <f>'ceník plynů'!J8</f>
        <v>0</v>
      </c>
      <c r="K8" s="27">
        <f t="shared" si="0"/>
        <v>0</v>
      </c>
      <c r="L8" s="28">
        <f t="shared" si="1"/>
        <v>0</v>
      </c>
      <c r="N8" s="8"/>
    </row>
    <row r="9" spans="1:14" x14ac:dyDescent="0.25">
      <c r="A9" s="22" t="s">
        <v>2</v>
      </c>
      <c r="B9" s="23"/>
      <c r="C9" s="23">
        <f>'ceník plynů'!C9</f>
        <v>14.5</v>
      </c>
      <c r="D9" s="23">
        <f>'ceník plynů'!D9</f>
        <v>50</v>
      </c>
      <c r="E9" s="23">
        <v>200</v>
      </c>
      <c r="F9" s="24"/>
      <c r="G9" s="25">
        <f t="shared" ref="G9" si="3">F9*C9</f>
        <v>0</v>
      </c>
      <c r="H9" s="26" t="s">
        <v>0</v>
      </c>
      <c r="I9" s="52">
        <f>'ceník plynů'!I9</f>
        <v>0</v>
      </c>
      <c r="J9" s="58">
        <f>'ceník plynů'!J9</f>
        <v>0</v>
      </c>
      <c r="K9" s="27">
        <f t="shared" ref="K9:K19" si="4">G9*I9</f>
        <v>0</v>
      </c>
      <c r="L9" s="28">
        <f t="shared" ref="L9:L19" si="5">K9+K9*J9</f>
        <v>0</v>
      </c>
      <c r="N9" s="8"/>
    </row>
    <row r="10" spans="1:14" x14ac:dyDescent="0.25">
      <c r="A10" s="22" t="s">
        <v>43</v>
      </c>
      <c r="B10" s="23"/>
      <c r="C10" s="23">
        <f>'ceník plynů'!C10</f>
        <v>5.8</v>
      </c>
      <c r="D10" s="23">
        <f>'ceník plynů'!D10</f>
        <v>0</v>
      </c>
      <c r="E10" s="23">
        <v>200</v>
      </c>
      <c r="F10" s="24"/>
      <c r="G10" s="25">
        <f t="shared" si="2"/>
        <v>0</v>
      </c>
      <c r="H10" s="26" t="s">
        <v>0</v>
      </c>
      <c r="I10" s="52">
        <f>'ceník plynů'!I10</f>
        <v>0</v>
      </c>
      <c r="J10" s="58">
        <f>'ceník plynů'!J10</f>
        <v>0</v>
      </c>
      <c r="K10" s="27">
        <f t="shared" si="4"/>
        <v>0</v>
      </c>
      <c r="L10" s="28">
        <f t="shared" si="5"/>
        <v>0</v>
      </c>
      <c r="N10" s="8"/>
    </row>
    <row r="11" spans="1:14" x14ac:dyDescent="0.25">
      <c r="A11" s="22" t="s">
        <v>43</v>
      </c>
      <c r="B11" s="23"/>
      <c r="C11" s="23">
        <f>'ceník plynů'!C11</f>
        <v>37</v>
      </c>
      <c r="D11" s="23">
        <f>'ceník plynů'!D11</f>
        <v>50</v>
      </c>
      <c r="E11" s="23">
        <v>200</v>
      </c>
      <c r="F11" s="24"/>
      <c r="G11" s="25">
        <f t="shared" si="2"/>
        <v>0</v>
      </c>
      <c r="H11" s="26" t="s">
        <v>0</v>
      </c>
      <c r="I11" s="52">
        <f>'ceník plynů'!I11</f>
        <v>0</v>
      </c>
      <c r="J11" s="58">
        <f>'ceník plynů'!J11</f>
        <v>0</v>
      </c>
      <c r="K11" s="27">
        <f t="shared" si="4"/>
        <v>0</v>
      </c>
      <c r="L11" s="28">
        <f t="shared" si="5"/>
        <v>0</v>
      </c>
      <c r="N11" s="8"/>
    </row>
    <row r="12" spans="1:14" x14ac:dyDescent="0.25">
      <c r="A12" s="22" t="s">
        <v>19</v>
      </c>
      <c r="B12" s="23"/>
      <c r="C12" s="23">
        <f>'ceník plynů'!C12</f>
        <v>7.5</v>
      </c>
      <c r="D12" s="23">
        <f>'ceník plynů'!D12</f>
        <v>10</v>
      </c>
      <c r="E12" s="23"/>
      <c r="F12" s="24"/>
      <c r="G12" s="25">
        <f t="shared" ref="G12" si="6">F12*C12</f>
        <v>0</v>
      </c>
      <c r="H12" s="26" t="s">
        <v>0</v>
      </c>
      <c r="I12" s="52">
        <f>'ceník plynů'!I12</f>
        <v>0</v>
      </c>
      <c r="J12" s="58">
        <f>'ceník plynů'!J12</f>
        <v>0</v>
      </c>
      <c r="K12" s="27">
        <f t="shared" si="4"/>
        <v>0</v>
      </c>
      <c r="L12" s="28">
        <f t="shared" si="5"/>
        <v>0</v>
      </c>
      <c r="N12" s="8"/>
    </row>
    <row r="13" spans="1:14" x14ac:dyDescent="0.25">
      <c r="A13" s="22" t="s">
        <v>19</v>
      </c>
      <c r="B13" s="23"/>
      <c r="C13" s="23">
        <f>'ceník plynů'!C13</f>
        <v>30</v>
      </c>
      <c r="D13" s="23">
        <f>'ceník plynů'!D13</f>
        <v>40</v>
      </c>
      <c r="E13" s="23"/>
      <c r="F13" s="24">
        <v>34</v>
      </c>
      <c r="G13" s="25">
        <f t="shared" si="2"/>
        <v>1020</v>
      </c>
      <c r="H13" s="26" t="s">
        <v>0</v>
      </c>
      <c r="I13" s="52">
        <f>'ceník plynů'!I13</f>
        <v>0</v>
      </c>
      <c r="J13" s="58">
        <f>'ceník plynů'!J13</f>
        <v>0</v>
      </c>
      <c r="K13" s="27">
        <f t="shared" si="4"/>
        <v>0</v>
      </c>
      <c r="L13" s="28">
        <f t="shared" si="5"/>
        <v>0</v>
      </c>
      <c r="N13" s="8"/>
    </row>
    <row r="14" spans="1:14" x14ac:dyDescent="0.25">
      <c r="A14" s="22" t="s">
        <v>18</v>
      </c>
      <c r="B14" s="23"/>
      <c r="C14" s="23">
        <f>'ceník plynů'!C14</f>
        <v>37</v>
      </c>
      <c r="D14" s="23">
        <f>'ceník plynů'!D14</f>
        <v>50</v>
      </c>
      <c r="E14" s="23"/>
      <c r="F14" s="24"/>
      <c r="G14" s="25">
        <f t="shared" si="2"/>
        <v>0</v>
      </c>
      <c r="H14" s="26" t="s">
        <v>0</v>
      </c>
      <c r="I14" s="52">
        <f>'ceník plynů'!I14</f>
        <v>0</v>
      </c>
      <c r="J14" s="58">
        <f>'ceník plynů'!J14</f>
        <v>0</v>
      </c>
      <c r="K14" s="27">
        <f t="shared" si="4"/>
        <v>0</v>
      </c>
      <c r="L14" s="28">
        <f t="shared" si="5"/>
        <v>0</v>
      </c>
      <c r="N14" s="8"/>
    </row>
    <row r="15" spans="1:14" x14ac:dyDescent="0.25">
      <c r="A15" s="22" t="s">
        <v>55</v>
      </c>
      <c r="B15" s="23"/>
      <c r="C15" s="23">
        <f>'ceník plynů'!C15</f>
        <v>1.5</v>
      </c>
      <c r="D15" s="23">
        <f>'ceník plynů'!D15</f>
        <v>2</v>
      </c>
      <c r="E15" s="23"/>
      <c r="F15" s="24"/>
      <c r="G15" s="25">
        <f t="shared" ref="G15:G19" si="7">F15*C15</f>
        <v>0</v>
      </c>
      <c r="H15" s="26" t="s">
        <v>0</v>
      </c>
      <c r="I15" s="52">
        <f>'ceník plynů'!I15</f>
        <v>0</v>
      </c>
      <c r="J15" s="58">
        <f>'ceník plynů'!J15</f>
        <v>0</v>
      </c>
      <c r="K15" s="27">
        <f t="shared" si="4"/>
        <v>0</v>
      </c>
      <c r="L15" s="28">
        <f t="shared" si="5"/>
        <v>0</v>
      </c>
      <c r="N15" s="8"/>
    </row>
    <row r="16" spans="1:14" x14ac:dyDescent="0.25">
      <c r="A16" s="22" t="s">
        <v>55</v>
      </c>
      <c r="B16" s="23"/>
      <c r="C16" s="23">
        <f>'ceník plynů'!C16</f>
        <v>7</v>
      </c>
      <c r="D16" s="23">
        <f>'ceník plynů'!D16</f>
        <v>10</v>
      </c>
      <c r="E16" s="23"/>
      <c r="F16" s="24">
        <v>1</v>
      </c>
      <c r="G16" s="25">
        <f t="shared" si="7"/>
        <v>7</v>
      </c>
      <c r="H16" s="26" t="s">
        <v>0</v>
      </c>
      <c r="I16" s="52">
        <f>'ceník plynů'!I16</f>
        <v>0</v>
      </c>
      <c r="J16" s="58">
        <f>'ceník plynů'!J16</f>
        <v>0</v>
      </c>
      <c r="K16" s="27">
        <f t="shared" si="4"/>
        <v>0</v>
      </c>
      <c r="L16" s="28">
        <f t="shared" si="5"/>
        <v>0</v>
      </c>
      <c r="N16" s="8"/>
    </row>
    <row r="17" spans="1:14" x14ac:dyDescent="0.25">
      <c r="A17" s="29" t="s">
        <v>4</v>
      </c>
      <c r="B17" s="30"/>
      <c r="C17" s="23">
        <f>'ceník plynů'!C17</f>
        <v>10</v>
      </c>
      <c r="D17" s="23">
        <f>'ceník plynů'!D17</f>
        <v>13</v>
      </c>
      <c r="E17" s="23"/>
      <c r="F17" s="24"/>
      <c r="G17" s="25">
        <f t="shared" si="7"/>
        <v>0</v>
      </c>
      <c r="H17" s="26" t="s">
        <v>0</v>
      </c>
      <c r="I17" s="52">
        <f>'ceník plynů'!I17</f>
        <v>0</v>
      </c>
      <c r="J17" s="58">
        <f>'ceník plynů'!J17</f>
        <v>0</v>
      </c>
      <c r="K17" s="27">
        <f t="shared" si="4"/>
        <v>0</v>
      </c>
      <c r="L17" s="28">
        <f t="shared" si="5"/>
        <v>0</v>
      </c>
      <c r="N17" s="8"/>
    </row>
    <row r="18" spans="1:14" s="33" customFormat="1" x14ac:dyDescent="0.25">
      <c r="A18" s="29" t="s">
        <v>62</v>
      </c>
      <c r="B18" s="30"/>
      <c r="C18" s="23">
        <f>'ceník plynů'!C18</f>
        <v>30</v>
      </c>
      <c r="D18" s="23">
        <f>'ceník plynů'!D18</f>
        <v>40</v>
      </c>
      <c r="E18" s="30"/>
      <c r="F18" s="31">
        <v>16</v>
      </c>
      <c r="G18" s="25">
        <f t="shared" si="7"/>
        <v>480</v>
      </c>
      <c r="H18" s="26" t="s">
        <v>0</v>
      </c>
      <c r="I18" s="52">
        <f>'ceník plynů'!I18</f>
        <v>0</v>
      </c>
      <c r="J18" s="58">
        <f>'ceník plynů'!J18</f>
        <v>0</v>
      </c>
      <c r="K18" s="27">
        <f t="shared" si="4"/>
        <v>0</v>
      </c>
      <c r="L18" s="28">
        <f t="shared" si="5"/>
        <v>0</v>
      </c>
      <c r="N18" s="9"/>
    </row>
    <row r="19" spans="1:14" s="33" customFormat="1" x14ac:dyDescent="0.25">
      <c r="A19" s="22" t="s">
        <v>58</v>
      </c>
      <c r="B19" s="23"/>
      <c r="C19" s="23">
        <f>'ceník plynů'!C19</f>
        <v>30</v>
      </c>
      <c r="D19" s="23">
        <f>'ceník plynů'!D19</f>
        <v>50</v>
      </c>
      <c r="E19" s="30"/>
      <c r="F19" s="31"/>
      <c r="G19" s="25">
        <f t="shared" si="7"/>
        <v>0</v>
      </c>
      <c r="H19" s="26" t="s">
        <v>0</v>
      </c>
      <c r="I19" s="52">
        <f>'ceník plynů'!I19</f>
        <v>0</v>
      </c>
      <c r="J19" s="58">
        <f>'ceník plynů'!J19</f>
        <v>0</v>
      </c>
      <c r="K19" s="27">
        <f t="shared" si="4"/>
        <v>0</v>
      </c>
      <c r="L19" s="28">
        <f t="shared" si="5"/>
        <v>0</v>
      </c>
      <c r="N19" s="9"/>
    </row>
    <row r="20" spans="1:14" x14ac:dyDescent="0.25">
      <c r="A20" s="22" t="s">
        <v>56</v>
      </c>
      <c r="B20" s="23"/>
      <c r="C20" s="23">
        <f>'ceník plynů'!C20</f>
        <v>10</v>
      </c>
      <c r="D20" s="23">
        <f>'ceník plynů'!D20</f>
        <v>13</v>
      </c>
      <c r="E20" s="23"/>
      <c r="F20" s="24"/>
      <c r="G20" s="25">
        <f t="shared" si="2"/>
        <v>0</v>
      </c>
      <c r="H20" s="26" t="s">
        <v>0</v>
      </c>
      <c r="I20" s="52">
        <f>'ceník plynů'!I20</f>
        <v>0</v>
      </c>
      <c r="J20" s="58">
        <f>'ceník plynů'!J20</f>
        <v>0</v>
      </c>
      <c r="K20" s="27">
        <f t="shared" si="0"/>
        <v>0</v>
      </c>
      <c r="L20" s="28">
        <f t="shared" si="1"/>
        <v>0</v>
      </c>
      <c r="N20" s="8"/>
    </row>
    <row r="21" spans="1:14" ht="15" customHeight="1" x14ac:dyDescent="0.25">
      <c r="A21" s="22" t="s">
        <v>57</v>
      </c>
      <c r="B21" s="23"/>
      <c r="C21" s="23">
        <f>'ceník plynů'!C21</f>
        <v>4.4279999999999999</v>
      </c>
      <c r="D21" s="23">
        <f>'ceník plynů'!D21</f>
        <v>10</v>
      </c>
      <c r="E21" s="23"/>
      <c r="F21" s="24">
        <v>18</v>
      </c>
      <c r="G21" s="25">
        <f t="shared" si="2"/>
        <v>79.703999999999994</v>
      </c>
      <c r="H21" s="26" t="s">
        <v>0</v>
      </c>
      <c r="I21" s="52">
        <f>'ceník plynů'!I21</f>
        <v>0</v>
      </c>
      <c r="J21" s="58">
        <f>'ceník plynů'!J21</f>
        <v>0</v>
      </c>
      <c r="K21" s="27">
        <f t="shared" si="0"/>
        <v>0</v>
      </c>
      <c r="L21" s="28">
        <f t="shared" si="1"/>
        <v>0</v>
      </c>
      <c r="N21" s="8"/>
    </row>
    <row r="22" spans="1:14" ht="15.75" thickBot="1" x14ac:dyDescent="0.3">
      <c r="A22" s="22" t="s">
        <v>42</v>
      </c>
      <c r="B22" s="23"/>
      <c r="C22" s="23">
        <f>'ceník plynů'!C22</f>
        <v>11.8</v>
      </c>
      <c r="D22" s="23">
        <f>'ceník plynů'!D22</f>
        <v>50</v>
      </c>
      <c r="E22" s="23"/>
      <c r="F22" s="24"/>
      <c r="G22" s="25">
        <f t="shared" si="2"/>
        <v>0</v>
      </c>
      <c r="H22" s="26" t="s">
        <v>0</v>
      </c>
      <c r="I22" s="53">
        <f>'ceník plynů'!I22</f>
        <v>0</v>
      </c>
      <c r="J22" s="59">
        <f>'ceník plynů'!J22</f>
        <v>0</v>
      </c>
      <c r="K22" s="34">
        <f t="shared" si="0"/>
        <v>0</v>
      </c>
      <c r="L22" s="35">
        <f t="shared" si="1"/>
        <v>0</v>
      </c>
      <c r="N22" s="10"/>
    </row>
    <row r="23" spans="1:14" x14ac:dyDescent="0.25">
      <c r="A23" s="54" t="s">
        <v>27</v>
      </c>
      <c r="B23" s="55"/>
      <c r="C23" s="55"/>
      <c r="D23" s="55"/>
      <c r="E23" s="55"/>
      <c r="F23" s="56"/>
      <c r="G23" s="57"/>
      <c r="H23" s="56"/>
      <c r="I23" s="36"/>
      <c r="J23" s="37"/>
      <c r="K23" s="38">
        <f>SUM(K6:K22)</f>
        <v>0</v>
      </c>
      <c r="L23" s="38">
        <f>SUM(L6:L22)</f>
        <v>0</v>
      </c>
    </row>
    <row r="24" spans="1:14" x14ac:dyDescent="0.25">
      <c r="J24" s="37"/>
    </row>
    <row r="25" spans="1:14" ht="15" customHeight="1" x14ac:dyDescent="0.25">
      <c r="A25" s="67" t="s">
        <v>1</v>
      </c>
      <c r="B25" s="68"/>
      <c r="C25" s="68"/>
      <c r="D25" s="68"/>
      <c r="E25" s="68"/>
      <c r="F25" s="68"/>
      <c r="G25" s="69" t="s">
        <v>9</v>
      </c>
      <c r="H25" s="69" t="s">
        <v>5</v>
      </c>
      <c r="I25" s="66" t="s">
        <v>52</v>
      </c>
      <c r="J25" s="66" t="s">
        <v>49</v>
      </c>
      <c r="K25" s="66" t="s">
        <v>17</v>
      </c>
      <c r="L25" s="66" t="s">
        <v>71</v>
      </c>
    </row>
    <row r="26" spans="1:14" ht="42.75" customHeight="1" thickBot="1" x14ac:dyDescent="0.3">
      <c r="A26" s="67"/>
      <c r="B26" s="68"/>
      <c r="C26" s="68"/>
      <c r="D26" s="68"/>
      <c r="E26" s="68"/>
      <c r="F26" s="68"/>
      <c r="G26" s="70"/>
      <c r="H26" s="70"/>
      <c r="I26" s="66"/>
      <c r="J26" s="71"/>
      <c r="K26" s="71"/>
      <c r="L26" s="71"/>
      <c r="N26" s="17" t="s">
        <v>38</v>
      </c>
    </row>
    <row r="27" spans="1:14" ht="15" customHeight="1" x14ac:dyDescent="0.25">
      <c r="A27" s="80" t="s">
        <v>24</v>
      </c>
      <c r="B27" s="81"/>
      <c r="C27" s="81"/>
      <c r="D27" s="81"/>
      <c r="E27" s="81"/>
      <c r="F27" s="81"/>
      <c r="G27" s="39">
        <v>10</v>
      </c>
      <c r="H27" s="26" t="s">
        <v>53</v>
      </c>
      <c r="I27" s="1"/>
      <c r="J27" s="11"/>
      <c r="K27" s="27">
        <f>G27*I27</f>
        <v>0</v>
      </c>
      <c r="L27" s="28">
        <f>K27+K27*J27</f>
        <v>0</v>
      </c>
      <c r="N27" s="17" t="s">
        <v>39</v>
      </c>
    </row>
    <row r="28" spans="1:14" x14ac:dyDescent="0.25">
      <c r="A28" s="80" t="s">
        <v>25</v>
      </c>
      <c r="B28" s="81"/>
      <c r="C28" s="81"/>
      <c r="D28" s="81"/>
      <c r="E28" s="81"/>
      <c r="F28" s="81"/>
      <c r="G28" s="46">
        <v>25</v>
      </c>
      <c r="H28" s="26" t="s">
        <v>53</v>
      </c>
      <c r="I28" s="3"/>
      <c r="J28" s="4"/>
      <c r="K28" s="27">
        <f t="shared" ref="K28:K29" si="8">G28*I28</f>
        <v>0</v>
      </c>
      <c r="L28" s="28">
        <f t="shared" ref="L28:L30" si="9">K28+K28*J28</f>
        <v>0</v>
      </c>
      <c r="N28" s="17" t="s">
        <v>39</v>
      </c>
    </row>
    <row r="29" spans="1:14" ht="44.45" customHeight="1" x14ac:dyDescent="0.25">
      <c r="A29" s="82" t="s">
        <v>26</v>
      </c>
      <c r="B29" s="83"/>
      <c r="C29" s="83"/>
      <c r="D29" s="83"/>
      <c r="E29" s="83"/>
      <c r="F29" s="83"/>
      <c r="G29" s="40">
        <v>0</v>
      </c>
      <c r="H29" s="41" t="s">
        <v>63</v>
      </c>
      <c r="I29" s="5"/>
      <c r="J29" s="6"/>
      <c r="K29" s="27">
        <f t="shared" si="8"/>
        <v>0</v>
      </c>
      <c r="L29" s="28">
        <f t="shared" si="9"/>
        <v>0</v>
      </c>
      <c r="M29" s="33"/>
      <c r="N29" s="33" t="s">
        <v>40</v>
      </c>
    </row>
    <row r="30" spans="1:14" x14ac:dyDescent="0.25">
      <c r="A30" s="80" t="s">
        <v>70</v>
      </c>
      <c r="B30" s="81"/>
      <c r="C30" s="81"/>
      <c r="D30" s="81"/>
      <c r="E30" s="81"/>
      <c r="F30" s="81"/>
      <c r="G30" s="39">
        <v>70</v>
      </c>
      <c r="H30" s="26" t="s">
        <v>23</v>
      </c>
      <c r="I30" s="3"/>
      <c r="J30" s="4"/>
      <c r="K30" s="27">
        <f>G30*I30*365</f>
        <v>0</v>
      </c>
      <c r="L30" s="28">
        <f t="shared" si="9"/>
        <v>0</v>
      </c>
      <c r="N30" s="17" t="s">
        <v>41</v>
      </c>
    </row>
    <row r="31" spans="1:14" x14ac:dyDescent="0.25">
      <c r="A31" s="84" t="s">
        <v>28</v>
      </c>
      <c r="B31" s="85"/>
      <c r="C31" s="85"/>
      <c r="D31" s="85"/>
      <c r="E31" s="85"/>
      <c r="F31" s="85"/>
      <c r="G31" s="57"/>
      <c r="H31" s="56"/>
      <c r="I31" s="36"/>
      <c r="J31" s="36"/>
      <c r="K31" s="38">
        <f>SUM(K27:K30)</f>
        <v>0</v>
      </c>
      <c r="L31" s="38">
        <f>SUM(L27:L30)</f>
        <v>0</v>
      </c>
    </row>
    <row r="32" spans="1:14" ht="15.75" thickBot="1" x14ac:dyDescent="0.3"/>
    <row r="33" spans="1:14" ht="60.95" customHeight="1" thickBot="1" x14ac:dyDescent="0.3">
      <c r="A33" s="76" t="s">
        <v>61</v>
      </c>
      <c r="B33" s="77"/>
      <c r="C33" s="77"/>
      <c r="D33" s="77"/>
      <c r="E33" s="77"/>
      <c r="F33" s="77"/>
      <c r="G33" s="78"/>
      <c r="H33" s="79"/>
      <c r="I33" s="36"/>
      <c r="J33" s="36"/>
      <c r="K33" s="42">
        <f>K23+K31</f>
        <v>0</v>
      </c>
      <c r="L33" s="43">
        <f>L23+L31</f>
        <v>0</v>
      </c>
      <c r="N33" s="44" t="s">
        <v>50</v>
      </c>
    </row>
    <row r="35" spans="1:14" x14ac:dyDescent="0.25">
      <c r="A35" s="48" t="s">
        <v>21</v>
      </c>
      <c r="B35" s="45" t="s">
        <v>77</v>
      </c>
    </row>
    <row r="36" spans="1:14" x14ac:dyDescent="0.25">
      <c r="B36" s="45"/>
    </row>
  </sheetData>
  <sheetProtection password="ED50" sheet="1" objects="1" scenarios="1"/>
  <mergeCells count="23">
    <mergeCell ref="A33:H33"/>
    <mergeCell ref="L25:L26"/>
    <mergeCell ref="A27:F27"/>
    <mergeCell ref="A28:F28"/>
    <mergeCell ref="A29:F29"/>
    <mergeCell ref="A30:F30"/>
    <mergeCell ref="A31:F31"/>
    <mergeCell ref="J3:J4"/>
    <mergeCell ref="K3:K4"/>
    <mergeCell ref="L3:L4"/>
    <mergeCell ref="N3:N4"/>
    <mergeCell ref="A25:F26"/>
    <mergeCell ref="G25:G26"/>
    <mergeCell ref="H25:H26"/>
    <mergeCell ref="I25:I26"/>
    <mergeCell ref="J25:J26"/>
    <mergeCell ref="K25:K26"/>
    <mergeCell ref="A3:A4"/>
    <mergeCell ref="B3:E3"/>
    <mergeCell ref="F3:F4"/>
    <mergeCell ref="G3:G4"/>
    <mergeCell ref="H3:H4"/>
    <mergeCell ref="I3:I4"/>
  </mergeCells>
  <pageMargins left="0" right="0" top="0.59055118110236227" bottom="0.39370078740157483" header="0.31496062992125984" footer="0.31496062992125984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N36"/>
  <sheetViews>
    <sheetView workbookViewId="0">
      <selection activeCell="G23" sqref="G23"/>
    </sheetView>
  </sheetViews>
  <sheetFormatPr defaultRowHeight="15" x14ac:dyDescent="0.25"/>
  <cols>
    <col min="1" max="1" width="35.5703125" style="47" customWidth="1"/>
    <col min="2" max="2" width="9.85546875" style="20" bestFit="1" customWidth="1"/>
    <col min="3" max="3" width="9.7109375" style="20" bestFit="1" customWidth="1"/>
    <col min="4" max="4" width="12.28515625" style="20" bestFit="1" customWidth="1"/>
    <col min="5" max="5" width="10.140625" style="20" bestFit="1" customWidth="1"/>
    <col min="6" max="6" width="15" style="16" customWidth="1"/>
    <col min="7" max="7" width="19.85546875" style="15" customWidth="1"/>
    <col min="8" max="8" width="21.7109375" style="16" customWidth="1"/>
    <col min="9" max="9" width="19" style="16" customWidth="1"/>
    <col min="10" max="10" width="11.140625" style="16" customWidth="1"/>
    <col min="11" max="12" width="14" style="17" customWidth="1"/>
    <col min="13" max="13" width="1.85546875" style="17" customWidth="1"/>
    <col min="14" max="14" width="35.85546875" style="17" customWidth="1"/>
    <col min="15" max="15" width="13.140625" style="17" customWidth="1"/>
    <col min="16" max="16384" width="9.140625" style="17"/>
  </cols>
  <sheetData>
    <row r="1" spans="1:14" ht="16.5" thickBot="1" x14ac:dyDescent="0.3">
      <c r="A1" s="12" t="s">
        <v>83</v>
      </c>
      <c r="B1" s="13"/>
      <c r="C1" s="13"/>
      <c r="D1" s="13"/>
      <c r="E1" s="13"/>
      <c r="F1" s="14"/>
    </row>
    <row r="3" spans="1:14" ht="25.5" customHeight="1" x14ac:dyDescent="0.25">
      <c r="A3" s="72" t="s">
        <v>14</v>
      </c>
      <c r="B3" s="73" t="s">
        <v>13</v>
      </c>
      <c r="C3" s="73"/>
      <c r="D3" s="73"/>
      <c r="E3" s="73"/>
      <c r="F3" s="74" t="s">
        <v>10</v>
      </c>
      <c r="G3" s="69" t="s">
        <v>15</v>
      </c>
      <c r="H3" s="75" t="s">
        <v>16</v>
      </c>
      <c r="I3" s="66" t="s">
        <v>51</v>
      </c>
      <c r="J3" s="66" t="s">
        <v>49</v>
      </c>
      <c r="K3" s="66" t="s">
        <v>45</v>
      </c>
      <c r="L3" s="66" t="s">
        <v>46</v>
      </c>
      <c r="N3" s="66" t="s">
        <v>22</v>
      </c>
    </row>
    <row r="4" spans="1:14" ht="33.75" customHeight="1" x14ac:dyDescent="0.25">
      <c r="A4" s="72"/>
      <c r="B4" s="18" t="s">
        <v>7</v>
      </c>
      <c r="C4" s="18" t="s">
        <v>8</v>
      </c>
      <c r="D4" s="18" t="s">
        <v>6</v>
      </c>
      <c r="E4" s="18" t="s">
        <v>12</v>
      </c>
      <c r="F4" s="74"/>
      <c r="G4" s="69"/>
      <c r="H4" s="75"/>
      <c r="I4" s="66"/>
      <c r="J4" s="66"/>
      <c r="K4" s="66"/>
      <c r="L4" s="66"/>
      <c r="N4" s="66"/>
    </row>
    <row r="5" spans="1:14" s="20" customFormat="1" ht="15.75" thickBot="1" x14ac:dyDescent="0.3">
      <c r="A5" s="19" t="s">
        <v>29</v>
      </c>
      <c r="B5" s="20" t="s">
        <v>30</v>
      </c>
      <c r="C5" s="20" t="s">
        <v>31</v>
      </c>
      <c r="D5" s="20" t="s">
        <v>32</v>
      </c>
      <c r="E5" s="20" t="s">
        <v>33</v>
      </c>
      <c r="F5" s="20" t="s">
        <v>34</v>
      </c>
      <c r="G5" s="21" t="s">
        <v>35</v>
      </c>
      <c r="H5" s="20" t="s">
        <v>36</v>
      </c>
      <c r="I5" s="20" t="s">
        <v>37</v>
      </c>
      <c r="K5" s="20" t="s">
        <v>44</v>
      </c>
      <c r="L5" s="20" t="s">
        <v>47</v>
      </c>
      <c r="N5" s="20" t="s">
        <v>48</v>
      </c>
    </row>
    <row r="6" spans="1:14" x14ac:dyDescent="0.25">
      <c r="A6" s="22" t="s">
        <v>3</v>
      </c>
      <c r="B6" s="23" t="s">
        <v>20</v>
      </c>
      <c r="C6" s="23" t="s">
        <v>20</v>
      </c>
      <c r="D6" s="23" t="s">
        <v>20</v>
      </c>
      <c r="E6" s="23" t="s">
        <v>20</v>
      </c>
      <c r="F6" s="24" t="s">
        <v>20</v>
      </c>
      <c r="G6" s="25">
        <v>55100</v>
      </c>
      <c r="H6" s="26" t="s">
        <v>0</v>
      </c>
      <c r="I6" s="50">
        <f>'ceník plynů'!I6</f>
        <v>0</v>
      </c>
      <c r="J6" s="51">
        <f>'ceník plynů'!J6</f>
        <v>0</v>
      </c>
      <c r="K6" s="27">
        <f>G6*I6</f>
        <v>0</v>
      </c>
      <c r="L6" s="28">
        <f>K6+K6*J6</f>
        <v>0</v>
      </c>
      <c r="N6" s="7"/>
    </row>
    <row r="7" spans="1:14" x14ac:dyDescent="0.25">
      <c r="A7" s="22" t="s">
        <v>2</v>
      </c>
      <c r="B7" s="23"/>
      <c r="C7" s="23">
        <f>'ceník plynů'!C7</f>
        <v>0.6</v>
      </c>
      <c r="D7" s="23">
        <f>'ceník plynů'!D7</f>
        <v>2</v>
      </c>
      <c r="E7" s="23" t="s">
        <v>11</v>
      </c>
      <c r="F7" s="24">
        <v>59</v>
      </c>
      <c r="G7" s="25">
        <f>F7*C7</f>
        <v>35.4</v>
      </c>
      <c r="H7" s="26" t="s">
        <v>0</v>
      </c>
      <c r="I7" s="52">
        <f>'ceník plynů'!I7</f>
        <v>0</v>
      </c>
      <c r="J7" s="58">
        <f>'ceník plynů'!J7</f>
        <v>0</v>
      </c>
      <c r="K7" s="27">
        <f t="shared" ref="K7:K22" si="0">G7*I7</f>
        <v>0</v>
      </c>
      <c r="L7" s="28">
        <f t="shared" ref="L7:L22" si="1">K7+K7*J7</f>
        <v>0</v>
      </c>
      <c r="N7" s="8"/>
    </row>
    <row r="8" spans="1:14" x14ac:dyDescent="0.25">
      <c r="A8" s="22" t="s">
        <v>2</v>
      </c>
      <c r="B8" s="23"/>
      <c r="C8" s="23">
        <f>'ceník plynů'!C8</f>
        <v>2.9</v>
      </c>
      <c r="D8" s="23">
        <f>'ceník plynů'!D8</f>
        <v>10</v>
      </c>
      <c r="E8" s="23" t="s">
        <v>11</v>
      </c>
      <c r="F8" s="24">
        <v>8</v>
      </c>
      <c r="G8" s="25">
        <f t="shared" ref="G8:G22" si="2">F8*C8</f>
        <v>23.2</v>
      </c>
      <c r="H8" s="26" t="s">
        <v>0</v>
      </c>
      <c r="I8" s="52">
        <f>'ceník plynů'!I8</f>
        <v>0</v>
      </c>
      <c r="J8" s="58">
        <f>'ceník plynů'!J8</f>
        <v>0</v>
      </c>
      <c r="K8" s="27">
        <f t="shared" si="0"/>
        <v>0</v>
      </c>
      <c r="L8" s="28">
        <f t="shared" si="1"/>
        <v>0</v>
      </c>
      <c r="N8" s="8"/>
    </row>
    <row r="9" spans="1:14" x14ac:dyDescent="0.25">
      <c r="A9" s="22" t="s">
        <v>2</v>
      </c>
      <c r="B9" s="23"/>
      <c r="C9" s="23">
        <f>'ceník plynů'!C9</f>
        <v>14.5</v>
      </c>
      <c r="D9" s="23">
        <f>'ceník plynů'!D9</f>
        <v>50</v>
      </c>
      <c r="E9" s="23">
        <v>200</v>
      </c>
      <c r="F9" s="24"/>
      <c r="G9" s="25">
        <f t="shared" si="2"/>
        <v>0</v>
      </c>
      <c r="H9" s="26" t="s">
        <v>0</v>
      </c>
      <c r="I9" s="52">
        <f>'ceník plynů'!I9</f>
        <v>0</v>
      </c>
      <c r="J9" s="58">
        <f>'ceník plynů'!J9</f>
        <v>0</v>
      </c>
      <c r="K9" s="27">
        <f t="shared" ref="K9" si="3">G9*I9</f>
        <v>0</v>
      </c>
      <c r="L9" s="28">
        <f t="shared" ref="L9" si="4">K9+K9*J9</f>
        <v>0</v>
      </c>
      <c r="N9" s="8"/>
    </row>
    <row r="10" spans="1:14" x14ac:dyDescent="0.25">
      <c r="A10" s="22" t="s">
        <v>43</v>
      </c>
      <c r="B10" s="23"/>
      <c r="C10" s="23">
        <f>'ceník plynů'!C10</f>
        <v>5.8</v>
      </c>
      <c r="D10" s="23">
        <f>'ceník plynů'!D10</f>
        <v>0</v>
      </c>
      <c r="E10" s="23">
        <v>200</v>
      </c>
      <c r="F10" s="24"/>
      <c r="G10" s="25">
        <f t="shared" si="2"/>
        <v>0</v>
      </c>
      <c r="H10" s="26" t="s">
        <v>0</v>
      </c>
      <c r="I10" s="52">
        <f>'ceník plynů'!I10</f>
        <v>0</v>
      </c>
      <c r="J10" s="58">
        <f>'ceník plynů'!J10</f>
        <v>0</v>
      </c>
      <c r="K10" s="27">
        <f t="shared" si="0"/>
        <v>0</v>
      </c>
      <c r="L10" s="28">
        <f t="shared" si="1"/>
        <v>0</v>
      </c>
      <c r="N10" s="8"/>
    </row>
    <row r="11" spans="1:14" x14ac:dyDescent="0.25">
      <c r="A11" s="22" t="s">
        <v>43</v>
      </c>
      <c r="B11" s="23"/>
      <c r="C11" s="23">
        <f>'ceník plynů'!C11</f>
        <v>37</v>
      </c>
      <c r="D11" s="23">
        <f>'ceník plynů'!D11</f>
        <v>50</v>
      </c>
      <c r="E11" s="23">
        <v>200</v>
      </c>
      <c r="F11" s="24"/>
      <c r="G11" s="25">
        <f t="shared" si="2"/>
        <v>0</v>
      </c>
      <c r="H11" s="26" t="s">
        <v>0</v>
      </c>
      <c r="I11" s="52">
        <f>'ceník plynů'!I11</f>
        <v>0</v>
      </c>
      <c r="J11" s="58">
        <f>'ceník plynů'!J11</f>
        <v>0</v>
      </c>
      <c r="K11" s="27">
        <f t="shared" si="0"/>
        <v>0</v>
      </c>
      <c r="L11" s="28">
        <f t="shared" si="1"/>
        <v>0</v>
      </c>
      <c r="N11" s="8"/>
    </row>
    <row r="12" spans="1:14" x14ac:dyDescent="0.25">
      <c r="A12" s="22" t="s">
        <v>19</v>
      </c>
      <c r="B12" s="23"/>
      <c r="C12" s="23">
        <f>'ceník plynů'!C12</f>
        <v>7.5</v>
      </c>
      <c r="D12" s="23">
        <f>'ceník plynů'!D12</f>
        <v>10</v>
      </c>
      <c r="E12" s="23"/>
      <c r="F12" s="24">
        <v>2</v>
      </c>
      <c r="G12" s="25">
        <f t="shared" si="2"/>
        <v>15</v>
      </c>
      <c r="H12" s="26" t="s">
        <v>0</v>
      </c>
      <c r="I12" s="52">
        <f>'ceník plynů'!I12</f>
        <v>0</v>
      </c>
      <c r="J12" s="58">
        <f>'ceník plynů'!J12</f>
        <v>0</v>
      </c>
      <c r="K12" s="27">
        <f t="shared" si="0"/>
        <v>0</v>
      </c>
      <c r="L12" s="28">
        <f t="shared" si="1"/>
        <v>0</v>
      </c>
      <c r="N12" s="8"/>
    </row>
    <row r="13" spans="1:14" x14ac:dyDescent="0.25">
      <c r="A13" s="22" t="s">
        <v>19</v>
      </c>
      <c r="B13" s="23"/>
      <c r="C13" s="23">
        <f>'ceník plynů'!C13</f>
        <v>30</v>
      </c>
      <c r="D13" s="23">
        <f>'ceník plynů'!D13</f>
        <v>40</v>
      </c>
      <c r="E13" s="23"/>
      <c r="F13" s="24"/>
      <c r="G13" s="25">
        <f t="shared" si="2"/>
        <v>0</v>
      </c>
      <c r="H13" s="26" t="s">
        <v>0</v>
      </c>
      <c r="I13" s="52">
        <f>'ceník plynů'!I13</f>
        <v>0</v>
      </c>
      <c r="J13" s="58">
        <f>'ceník plynů'!J13</f>
        <v>0</v>
      </c>
      <c r="K13" s="27">
        <f t="shared" si="0"/>
        <v>0</v>
      </c>
      <c r="L13" s="28">
        <f t="shared" si="1"/>
        <v>0</v>
      </c>
      <c r="N13" s="8"/>
    </row>
    <row r="14" spans="1:14" x14ac:dyDescent="0.25">
      <c r="A14" s="22" t="s">
        <v>18</v>
      </c>
      <c r="B14" s="23"/>
      <c r="C14" s="23">
        <f>'ceník plynů'!C14</f>
        <v>37</v>
      </c>
      <c r="D14" s="23">
        <f>'ceník plynů'!D14</f>
        <v>50</v>
      </c>
      <c r="E14" s="23"/>
      <c r="F14" s="24">
        <v>6</v>
      </c>
      <c r="G14" s="25">
        <f t="shared" si="2"/>
        <v>222</v>
      </c>
      <c r="H14" s="26" t="s">
        <v>0</v>
      </c>
      <c r="I14" s="52">
        <f>'ceník plynů'!I14</f>
        <v>0</v>
      </c>
      <c r="J14" s="58">
        <f>'ceník plynů'!J14</f>
        <v>0</v>
      </c>
      <c r="K14" s="27">
        <f t="shared" si="0"/>
        <v>0</v>
      </c>
      <c r="L14" s="28">
        <f t="shared" si="1"/>
        <v>0</v>
      </c>
      <c r="N14" s="8"/>
    </row>
    <row r="15" spans="1:14" x14ac:dyDescent="0.25">
      <c r="A15" s="22" t="s">
        <v>55</v>
      </c>
      <c r="B15" s="23"/>
      <c r="C15" s="23">
        <f>'ceník plynů'!C15</f>
        <v>1.5</v>
      </c>
      <c r="D15" s="23">
        <f>'ceník plynů'!D15</f>
        <v>2</v>
      </c>
      <c r="E15" s="23"/>
      <c r="F15" s="24"/>
      <c r="G15" s="25">
        <f t="shared" si="2"/>
        <v>0</v>
      </c>
      <c r="H15" s="26" t="s">
        <v>0</v>
      </c>
      <c r="I15" s="52">
        <f>'ceník plynů'!I15</f>
        <v>0</v>
      </c>
      <c r="J15" s="58">
        <f>'ceník plynů'!J15</f>
        <v>0</v>
      </c>
      <c r="K15" s="27">
        <f t="shared" si="0"/>
        <v>0</v>
      </c>
      <c r="L15" s="28">
        <f t="shared" si="1"/>
        <v>0</v>
      </c>
      <c r="N15" s="8"/>
    </row>
    <row r="16" spans="1:14" x14ac:dyDescent="0.25">
      <c r="A16" s="22" t="s">
        <v>55</v>
      </c>
      <c r="B16" s="23"/>
      <c r="C16" s="23">
        <f>'ceník plynů'!C16</f>
        <v>7</v>
      </c>
      <c r="D16" s="23">
        <f>'ceník plynů'!D16</f>
        <v>10</v>
      </c>
      <c r="E16" s="23"/>
      <c r="F16" s="24">
        <v>12</v>
      </c>
      <c r="G16" s="25">
        <f t="shared" si="2"/>
        <v>84</v>
      </c>
      <c r="H16" s="26" t="s">
        <v>0</v>
      </c>
      <c r="I16" s="52">
        <f>'ceník plynů'!I16</f>
        <v>0</v>
      </c>
      <c r="J16" s="58">
        <f>'ceník plynů'!J16</f>
        <v>0</v>
      </c>
      <c r="K16" s="27">
        <f t="shared" si="0"/>
        <v>0</v>
      </c>
      <c r="L16" s="28">
        <f t="shared" si="1"/>
        <v>0</v>
      </c>
      <c r="N16" s="8"/>
    </row>
    <row r="17" spans="1:14" s="33" customFormat="1" x14ac:dyDescent="0.25">
      <c r="A17" s="29" t="s">
        <v>4</v>
      </c>
      <c r="B17" s="30"/>
      <c r="C17" s="23">
        <f>'ceník plynů'!C17</f>
        <v>10</v>
      </c>
      <c r="D17" s="23">
        <f>'ceník plynů'!D17</f>
        <v>13</v>
      </c>
      <c r="E17" s="30"/>
      <c r="F17" s="31">
        <v>5</v>
      </c>
      <c r="G17" s="25">
        <f t="shared" si="2"/>
        <v>50</v>
      </c>
      <c r="H17" s="32" t="s">
        <v>0</v>
      </c>
      <c r="I17" s="52">
        <f>'ceník plynů'!I17</f>
        <v>0</v>
      </c>
      <c r="J17" s="58">
        <f>'ceník plynů'!J17</f>
        <v>0</v>
      </c>
      <c r="K17" s="27">
        <f t="shared" si="0"/>
        <v>0</v>
      </c>
      <c r="L17" s="28">
        <f t="shared" si="1"/>
        <v>0</v>
      </c>
      <c r="N17" s="9"/>
    </row>
    <row r="18" spans="1:14" s="33" customFormat="1" x14ac:dyDescent="0.25">
      <c r="A18" s="29" t="s">
        <v>62</v>
      </c>
      <c r="B18" s="30"/>
      <c r="C18" s="23">
        <f>'ceník plynů'!C18</f>
        <v>30</v>
      </c>
      <c r="D18" s="23">
        <f>'ceník plynů'!D18</f>
        <v>40</v>
      </c>
      <c r="E18" s="30"/>
      <c r="F18" s="31"/>
      <c r="G18" s="25">
        <f t="shared" si="2"/>
        <v>0</v>
      </c>
      <c r="H18" s="32" t="s">
        <v>0</v>
      </c>
      <c r="I18" s="52">
        <f>'ceník plynů'!I18</f>
        <v>0</v>
      </c>
      <c r="J18" s="58">
        <f>'ceník plynů'!J18</f>
        <v>0</v>
      </c>
      <c r="K18" s="27">
        <f t="shared" si="0"/>
        <v>0</v>
      </c>
      <c r="L18" s="28">
        <f t="shared" si="1"/>
        <v>0</v>
      </c>
      <c r="N18" s="9"/>
    </row>
    <row r="19" spans="1:14" s="33" customFormat="1" x14ac:dyDescent="0.25">
      <c r="A19" s="22" t="s">
        <v>58</v>
      </c>
      <c r="B19" s="23"/>
      <c r="C19" s="23">
        <f>'ceník plynů'!C19</f>
        <v>30</v>
      </c>
      <c r="D19" s="23">
        <f>'ceník plynů'!D19</f>
        <v>50</v>
      </c>
      <c r="E19" s="23"/>
      <c r="F19" s="24">
        <v>2</v>
      </c>
      <c r="G19" s="25">
        <f t="shared" si="2"/>
        <v>60</v>
      </c>
      <c r="H19" s="32" t="s">
        <v>0</v>
      </c>
      <c r="I19" s="52">
        <f>'ceník plynů'!I19</f>
        <v>0</v>
      </c>
      <c r="J19" s="58">
        <f>'ceník plynů'!J19</f>
        <v>0</v>
      </c>
      <c r="K19" s="27">
        <f t="shared" si="0"/>
        <v>0</v>
      </c>
      <c r="L19" s="28">
        <f t="shared" si="1"/>
        <v>0</v>
      </c>
      <c r="N19" s="9"/>
    </row>
    <row r="20" spans="1:14" x14ac:dyDescent="0.25">
      <c r="A20" s="22" t="s">
        <v>56</v>
      </c>
      <c r="B20" s="23"/>
      <c r="C20" s="23">
        <f>'ceník plynů'!C20</f>
        <v>10</v>
      </c>
      <c r="D20" s="23">
        <f>'ceník plynů'!D20</f>
        <v>13</v>
      </c>
      <c r="E20" s="23"/>
      <c r="F20" s="24">
        <v>2</v>
      </c>
      <c r="G20" s="25">
        <f t="shared" si="2"/>
        <v>20</v>
      </c>
      <c r="H20" s="26" t="s">
        <v>0</v>
      </c>
      <c r="I20" s="52">
        <f>'ceník plynů'!I20</f>
        <v>0</v>
      </c>
      <c r="J20" s="58">
        <f>'ceník plynů'!J20</f>
        <v>0</v>
      </c>
      <c r="K20" s="27">
        <f t="shared" si="0"/>
        <v>0</v>
      </c>
      <c r="L20" s="28">
        <f t="shared" si="1"/>
        <v>0</v>
      </c>
      <c r="N20" s="8"/>
    </row>
    <row r="21" spans="1:14" ht="15" customHeight="1" x14ac:dyDescent="0.25">
      <c r="A21" s="22" t="s">
        <v>57</v>
      </c>
      <c r="B21" s="23"/>
      <c r="C21" s="23">
        <f>'ceník plynů'!C21</f>
        <v>4.4279999999999999</v>
      </c>
      <c r="D21" s="23">
        <f>'ceník plynů'!D21</f>
        <v>10</v>
      </c>
      <c r="E21" s="23"/>
      <c r="F21" s="24">
        <v>16</v>
      </c>
      <c r="G21" s="25">
        <f t="shared" si="2"/>
        <v>70.847999999999999</v>
      </c>
      <c r="H21" s="26" t="s">
        <v>0</v>
      </c>
      <c r="I21" s="52">
        <f>'ceník plynů'!I21</f>
        <v>0</v>
      </c>
      <c r="J21" s="58">
        <f>'ceník plynů'!J21</f>
        <v>0</v>
      </c>
      <c r="K21" s="27">
        <f t="shared" si="0"/>
        <v>0</v>
      </c>
      <c r="L21" s="28">
        <f t="shared" si="1"/>
        <v>0</v>
      </c>
      <c r="N21" s="8"/>
    </row>
    <row r="22" spans="1:14" ht="15.75" thickBot="1" x14ac:dyDescent="0.3">
      <c r="A22" s="22" t="s">
        <v>42</v>
      </c>
      <c r="B22" s="23"/>
      <c r="C22" s="23">
        <f>'ceník plynů'!C22</f>
        <v>11.8</v>
      </c>
      <c r="D22" s="23">
        <f>'ceník plynů'!D22</f>
        <v>50</v>
      </c>
      <c r="E22" s="23"/>
      <c r="F22" s="24"/>
      <c r="G22" s="25">
        <f t="shared" si="2"/>
        <v>0</v>
      </c>
      <c r="H22" s="26" t="s">
        <v>0</v>
      </c>
      <c r="I22" s="53">
        <f>'ceník plynů'!I22</f>
        <v>0</v>
      </c>
      <c r="J22" s="59">
        <f>'ceník plynů'!J22</f>
        <v>0</v>
      </c>
      <c r="K22" s="34">
        <f t="shared" si="0"/>
        <v>0</v>
      </c>
      <c r="L22" s="35">
        <f t="shared" si="1"/>
        <v>0</v>
      </c>
      <c r="N22" s="10"/>
    </row>
    <row r="23" spans="1:14" x14ac:dyDescent="0.25">
      <c r="A23" s="54" t="s">
        <v>27</v>
      </c>
      <c r="B23" s="55"/>
      <c r="C23" s="55"/>
      <c r="D23" s="55"/>
      <c r="E23" s="55"/>
      <c r="F23" s="56"/>
      <c r="G23" s="57"/>
      <c r="H23" s="56"/>
      <c r="I23" s="36"/>
      <c r="J23" s="37"/>
      <c r="K23" s="38">
        <f>SUM(K6:K22)</f>
        <v>0</v>
      </c>
      <c r="L23" s="38">
        <f>SUM(L6:L22)</f>
        <v>0</v>
      </c>
    </row>
    <row r="24" spans="1:14" x14ac:dyDescent="0.25">
      <c r="J24" s="37"/>
    </row>
    <row r="25" spans="1:14" ht="15" customHeight="1" x14ac:dyDescent="0.25">
      <c r="A25" s="67" t="s">
        <v>1</v>
      </c>
      <c r="B25" s="68"/>
      <c r="C25" s="68"/>
      <c r="D25" s="68"/>
      <c r="E25" s="68"/>
      <c r="F25" s="68"/>
      <c r="G25" s="69" t="s">
        <v>9</v>
      </c>
      <c r="H25" s="69" t="s">
        <v>5</v>
      </c>
      <c r="I25" s="66" t="s">
        <v>52</v>
      </c>
      <c r="J25" s="66" t="s">
        <v>49</v>
      </c>
      <c r="K25" s="66" t="s">
        <v>17</v>
      </c>
      <c r="L25" s="66" t="s">
        <v>71</v>
      </c>
    </row>
    <row r="26" spans="1:14" ht="42.75" customHeight="1" thickBot="1" x14ac:dyDescent="0.3">
      <c r="A26" s="67"/>
      <c r="B26" s="68"/>
      <c r="C26" s="68"/>
      <c r="D26" s="68"/>
      <c r="E26" s="68"/>
      <c r="F26" s="68"/>
      <c r="G26" s="70"/>
      <c r="H26" s="70"/>
      <c r="I26" s="66"/>
      <c r="J26" s="71"/>
      <c r="K26" s="71"/>
      <c r="L26" s="71"/>
      <c r="N26" s="17" t="s">
        <v>38</v>
      </c>
    </row>
    <row r="27" spans="1:14" ht="15" customHeight="1" x14ac:dyDescent="0.25">
      <c r="A27" s="80" t="s">
        <v>24</v>
      </c>
      <c r="B27" s="81"/>
      <c r="C27" s="81"/>
      <c r="D27" s="81"/>
      <c r="E27" s="81"/>
      <c r="F27" s="81"/>
      <c r="G27" s="39">
        <v>4</v>
      </c>
      <c r="H27" s="26" t="s">
        <v>53</v>
      </c>
      <c r="I27" s="1"/>
      <c r="J27" s="11"/>
      <c r="K27" s="27">
        <f>G27*I27</f>
        <v>0</v>
      </c>
      <c r="L27" s="28">
        <f>K27+K27*J27</f>
        <v>0</v>
      </c>
      <c r="N27" s="17" t="s">
        <v>39</v>
      </c>
    </row>
    <row r="28" spans="1:14" x14ac:dyDescent="0.25">
      <c r="A28" s="80" t="s">
        <v>25</v>
      </c>
      <c r="B28" s="81"/>
      <c r="C28" s="81"/>
      <c r="D28" s="81"/>
      <c r="E28" s="81"/>
      <c r="F28" s="81"/>
      <c r="G28" s="39">
        <v>23</v>
      </c>
      <c r="H28" s="26" t="s">
        <v>53</v>
      </c>
      <c r="I28" s="3"/>
      <c r="J28" s="4"/>
      <c r="K28" s="27">
        <f t="shared" ref="K28:K29" si="5">G28*I28</f>
        <v>0</v>
      </c>
      <c r="L28" s="28">
        <f t="shared" ref="L28:L30" si="6">K28+K28*J28</f>
        <v>0</v>
      </c>
      <c r="N28" s="17" t="s">
        <v>39</v>
      </c>
    </row>
    <row r="29" spans="1:14" ht="44.45" customHeight="1" x14ac:dyDescent="0.25">
      <c r="A29" s="82" t="s">
        <v>26</v>
      </c>
      <c r="B29" s="83"/>
      <c r="C29" s="83"/>
      <c r="D29" s="83"/>
      <c r="E29" s="83"/>
      <c r="F29" s="83"/>
      <c r="G29" s="40">
        <v>1</v>
      </c>
      <c r="H29" s="41" t="s">
        <v>59</v>
      </c>
      <c r="I29" s="5"/>
      <c r="J29" s="6"/>
      <c r="K29" s="27">
        <f t="shared" si="5"/>
        <v>0</v>
      </c>
      <c r="L29" s="28">
        <f t="shared" si="6"/>
        <v>0</v>
      </c>
      <c r="M29" s="33"/>
      <c r="N29" s="33" t="s">
        <v>40</v>
      </c>
    </row>
    <row r="30" spans="1:14" x14ac:dyDescent="0.25">
      <c r="A30" s="80" t="s">
        <v>70</v>
      </c>
      <c r="B30" s="81"/>
      <c r="C30" s="81"/>
      <c r="D30" s="81"/>
      <c r="E30" s="81"/>
      <c r="F30" s="81"/>
      <c r="G30" s="39">
        <v>86</v>
      </c>
      <c r="H30" s="26" t="s">
        <v>23</v>
      </c>
      <c r="I30" s="3"/>
      <c r="J30" s="4"/>
      <c r="K30" s="27">
        <f>G30*I30*365</f>
        <v>0</v>
      </c>
      <c r="L30" s="28">
        <f t="shared" si="6"/>
        <v>0</v>
      </c>
      <c r="N30" s="17" t="s">
        <v>41</v>
      </c>
    </row>
    <row r="31" spans="1:14" x14ac:dyDescent="0.25">
      <c r="A31" s="84" t="s">
        <v>28</v>
      </c>
      <c r="B31" s="85"/>
      <c r="C31" s="85"/>
      <c r="D31" s="85"/>
      <c r="E31" s="85"/>
      <c r="F31" s="85"/>
      <c r="G31" s="57"/>
      <c r="H31" s="56"/>
      <c r="I31" s="36"/>
      <c r="J31" s="36"/>
      <c r="K31" s="38">
        <f>SUM(K27:K30)</f>
        <v>0</v>
      </c>
      <c r="L31" s="38">
        <f>SUM(L27:L30)</f>
        <v>0</v>
      </c>
    </row>
    <row r="32" spans="1:14" ht="15.75" thickBot="1" x14ac:dyDescent="0.3"/>
    <row r="33" spans="1:14" ht="60.95" customHeight="1" thickBot="1" x14ac:dyDescent="0.3">
      <c r="A33" s="76" t="s">
        <v>60</v>
      </c>
      <c r="B33" s="77"/>
      <c r="C33" s="77"/>
      <c r="D33" s="77"/>
      <c r="E33" s="77"/>
      <c r="F33" s="77"/>
      <c r="G33" s="78"/>
      <c r="H33" s="79"/>
      <c r="I33" s="36"/>
      <c r="J33" s="36"/>
      <c r="K33" s="42">
        <f>K23+K31</f>
        <v>0</v>
      </c>
      <c r="L33" s="43">
        <f>L23+L31</f>
        <v>0</v>
      </c>
      <c r="N33" s="44" t="s">
        <v>50</v>
      </c>
    </row>
    <row r="35" spans="1:14" x14ac:dyDescent="0.25">
      <c r="A35" s="47" t="s">
        <v>21</v>
      </c>
      <c r="B35" s="45" t="s">
        <v>77</v>
      </c>
    </row>
    <row r="36" spans="1:14" x14ac:dyDescent="0.25">
      <c r="B36" s="45"/>
    </row>
  </sheetData>
  <sheetProtection password="ED50" sheet="1" objects="1" scenarios="1"/>
  <mergeCells count="23">
    <mergeCell ref="N3:N4"/>
    <mergeCell ref="A25:F26"/>
    <mergeCell ref="G25:G26"/>
    <mergeCell ref="H25:H26"/>
    <mergeCell ref="K25:K26"/>
    <mergeCell ref="I25:I26"/>
    <mergeCell ref="A3:A4"/>
    <mergeCell ref="B3:E3"/>
    <mergeCell ref="F3:F4"/>
    <mergeCell ref="G3:G4"/>
    <mergeCell ref="H3:H4"/>
    <mergeCell ref="K3:K4"/>
    <mergeCell ref="L3:L4"/>
    <mergeCell ref="L25:L26"/>
    <mergeCell ref="J3:J4"/>
    <mergeCell ref="J25:J26"/>
    <mergeCell ref="I3:I4"/>
    <mergeCell ref="A33:H33"/>
    <mergeCell ref="A27:F27"/>
    <mergeCell ref="A28:F28"/>
    <mergeCell ref="A29:F29"/>
    <mergeCell ref="A30:F30"/>
    <mergeCell ref="A31:F31"/>
  </mergeCells>
  <pageMargins left="0" right="0" top="0.59055118110236227" bottom="0.39370078740157483" header="0.31496062992125984" footer="0.31496062992125984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workbookViewId="0">
      <selection activeCell="F28" sqref="F28"/>
    </sheetView>
  </sheetViews>
  <sheetFormatPr defaultRowHeight="15" x14ac:dyDescent="0.25"/>
  <cols>
    <col min="1" max="1" width="35.5703125" style="49" customWidth="1"/>
    <col min="2" max="2" width="9.85546875" style="20" bestFit="1" customWidth="1"/>
    <col min="3" max="3" width="9.7109375" style="20" bestFit="1" customWidth="1"/>
    <col min="4" max="4" width="12.28515625" style="20" bestFit="1" customWidth="1"/>
    <col min="5" max="5" width="10.140625" style="20" bestFit="1" customWidth="1"/>
    <col min="6" max="6" width="15" style="16" customWidth="1"/>
    <col min="7" max="7" width="19.85546875" style="15" customWidth="1"/>
    <col min="8" max="8" width="21.7109375" style="16" customWidth="1"/>
    <col min="9" max="9" width="19" style="16" customWidth="1"/>
    <col min="10" max="10" width="11.140625" style="16" customWidth="1"/>
    <col min="11" max="12" width="14" style="17" customWidth="1"/>
    <col min="13" max="13" width="1.85546875" style="17" customWidth="1"/>
    <col min="14" max="14" width="35.85546875" style="17" customWidth="1"/>
    <col min="15" max="15" width="13.140625" style="17" customWidth="1"/>
    <col min="16" max="16384" width="9.140625" style="17"/>
  </cols>
  <sheetData>
    <row r="1" spans="1:14" ht="16.5" thickBot="1" x14ac:dyDescent="0.3">
      <c r="A1" s="12" t="s">
        <v>54</v>
      </c>
      <c r="B1" s="13"/>
      <c r="C1" s="13"/>
      <c r="D1" s="13"/>
      <c r="E1" s="13"/>
      <c r="F1" s="14"/>
    </row>
    <row r="3" spans="1:14" ht="25.5" customHeight="1" x14ac:dyDescent="0.25">
      <c r="A3" s="72" t="s">
        <v>14</v>
      </c>
      <c r="B3" s="73" t="s">
        <v>13</v>
      </c>
      <c r="C3" s="73"/>
      <c r="D3" s="73"/>
      <c r="E3" s="73"/>
      <c r="F3" s="74" t="s">
        <v>10</v>
      </c>
      <c r="G3" s="69" t="s">
        <v>15</v>
      </c>
      <c r="H3" s="75" t="s">
        <v>16</v>
      </c>
      <c r="I3" s="86" t="s">
        <v>51</v>
      </c>
      <c r="J3" s="86" t="s">
        <v>49</v>
      </c>
      <c r="K3" s="86" t="s">
        <v>45</v>
      </c>
      <c r="L3" s="86" t="s">
        <v>46</v>
      </c>
      <c r="M3" s="60"/>
      <c r="N3" s="86" t="s">
        <v>22</v>
      </c>
    </row>
    <row r="4" spans="1:14" ht="33.75" customHeight="1" x14ac:dyDescent="0.25">
      <c r="A4" s="72"/>
      <c r="B4" s="18" t="s">
        <v>7</v>
      </c>
      <c r="C4" s="18" t="s">
        <v>8</v>
      </c>
      <c r="D4" s="18" t="s">
        <v>6</v>
      </c>
      <c r="E4" s="18" t="s">
        <v>12</v>
      </c>
      <c r="F4" s="74"/>
      <c r="G4" s="69"/>
      <c r="H4" s="75"/>
      <c r="I4" s="86"/>
      <c r="J4" s="86"/>
      <c r="K4" s="86"/>
      <c r="L4" s="86"/>
      <c r="M4" s="60"/>
      <c r="N4" s="86"/>
    </row>
    <row r="5" spans="1:14" s="20" customFormat="1" ht="15.75" thickBot="1" x14ac:dyDescent="0.3">
      <c r="A5" s="19" t="s">
        <v>29</v>
      </c>
      <c r="B5" s="20" t="s">
        <v>30</v>
      </c>
      <c r="C5" s="20" t="s">
        <v>31</v>
      </c>
      <c r="D5" s="20" t="s">
        <v>32</v>
      </c>
      <c r="E5" s="20" t="s">
        <v>33</v>
      </c>
      <c r="F5" s="20" t="s">
        <v>34</v>
      </c>
      <c r="G5" s="21" t="s">
        <v>35</v>
      </c>
      <c r="H5" s="20" t="s">
        <v>36</v>
      </c>
      <c r="I5" s="20" t="s">
        <v>37</v>
      </c>
      <c r="K5" s="20" t="s">
        <v>44</v>
      </c>
      <c r="L5" s="20" t="s">
        <v>47</v>
      </c>
      <c r="N5" s="20" t="s">
        <v>48</v>
      </c>
    </row>
    <row r="6" spans="1:14" x14ac:dyDescent="0.25">
      <c r="A6" s="22" t="s">
        <v>3</v>
      </c>
      <c r="B6" s="23" t="s">
        <v>20</v>
      </c>
      <c r="C6" s="23" t="s">
        <v>20</v>
      </c>
      <c r="D6" s="23" t="s">
        <v>20</v>
      </c>
      <c r="E6" s="23" t="s">
        <v>20</v>
      </c>
      <c r="F6" s="24" t="s">
        <v>20</v>
      </c>
      <c r="G6" s="25">
        <f>HN!G6+SN!G6+RN!G6+DN!G6+KN!G6</f>
        <v>156269.35999999999</v>
      </c>
      <c r="H6" s="26" t="s">
        <v>0</v>
      </c>
      <c r="I6" s="1"/>
      <c r="J6" s="2"/>
      <c r="K6" s="27">
        <f>G6*I6</f>
        <v>0</v>
      </c>
      <c r="L6" s="28">
        <f>K6+K6*J6</f>
        <v>0</v>
      </c>
      <c r="N6" s="7"/>
    </row>
    <row r="7" spans="1:14" x14ac:dyDescent="0.25">
      <c r="A7" s="22" t="s">
        <v>2</v>
      </c>
      <c r="B7" s="23"/>
      <c r="C7" s="64">
        <v>0.6</v>
      </c>
      <c r="D7" s="64">
        <v>2</v>
      </c>
      <c r="E7" s="23" t="s">
        <v>11</v>
      </c>
      <c r="F7" s="24">
        <f>HN!F7+SN!F7+RN!F7+DN!F7+KN!F7</f>
        <v>165</v>
      </c>
      <c r="G7" s="25">
        <f>F7*C7</f>
        <v>99</v>
      </c>
      <c r="H7" s="26" t="s">
        <v>0</v>
      </c>
      <c r="I7" s="3"/>
      <c r="J7" s="4"/>
      <c r="K7" s="27">
        <f t="shared" ref="K7:K22" si="0">G7*I7</f>
        <v>0</v>
      </c>
      <c r="L7" s="28">
        <f t="shared" ref="L7:L22" si="1">K7+K7*J7</f>
        <v>0</v>
      </c>
      <c r="N7" s="8"/>
    </row>
    <row r="8" spans="1:14" x14ac:dyDescent="0.25">
      <c r="A8" s="22" t="s">
        <v>2</v>
      </c>
      <c r="B8" s="23"/>
      <c r="C8" s="64">
        <v>2.9</v>
      </c>
      <c r="D8" s="64">
        <v>10</v>
      </c>
      <c r="E8" s="23" t="s">
        <v>11</v>
      </c>
      <c r="F8" s="24">
        <f>HN!F8+SN!F8+RN!F8+DN!F8+KN!F8</f>
        <v>30</v>
      </c>
      <c r="G8" s="25">
        <f t="shared" ref="G8:G22" si="2">F8*C8</f>
        <v>87</v>
      </c>
      <c r="H8" s="26" t="s">
        <v>0</v>
      </c>
      <c r="I8" s="3"/>
      <c r="J8" s="4"/>
      <c r="K8" s="27">
        <f t="shared" si="0"/>
        <v>0</v>
      </c>
      <c r="L8" s="28">
        <f t="shared" si="1"/>
        <v>0</v>
      </c>
      <c r="N8" s="8"/>
    </row>
    <row r="9" spans="1:14" x14ac:dyDescent="0.25">
      <c r="A9" s="22" t="s">
        <v>2</v>
      </c>
      <c r="B9" s="23"/>
      <c r="C9" s="64">
        <v>14.5</v>
      </c>
      <c r="D9" s="64">
        <v>50</v>
      </c>
      <c r="E9" s="23">
        <v>200</v>
      </c>
      <c r="F9" s="24">
        <f>HN!F9+SN!F9+RN!F9+DN!F9+KN!F9</f>
        <v>2</v>
      </c>
      <c r="G9" s="25">
        <f t="shared" si="2"/>
        <v>29</v>
      </c>
      <c r="H9" s="26" t="s">
        <v>0</v>
      </c>
      <c r="I9" s="3"/>
      <c r="J9" s="4"/>
      <c r="K9" s="27">
        <f t="shared" si="0"/>
        <v>0</v>
      </c>
      <c r="L9" s="28">
        <f t="shared" si="1"/>
        <v>0</v>
      </c>
      <c r="N9" s="8"/>
    </row>
    <row r="10" spans="1:14" x14ac:dyDescent="0.25">
      <c r="A10" s="22" t="s">
        <v>43</v>
      </c>
      <c r="B10" s="23"/>
      <c r="C10" s="64">
        <v>5.8</v>
      </c>
      <c r="D10" s="64"/>
      <c r="E10" s="23">
        <v>200</v>
      </c>
      <c r="F10" s="24">
        <f>HN!F10+SN!F10+RN!F10+DN!F10+KN!F10</f>
        <v>0</v>
      </c>
      <c r="G10" s="25">
        <f t="shared" si="2"/>
        <v>0</v>
      </c>
      <c r="H10" s="26" t="s">
        <v>0</v>
      </c>
      <c r="I10" s="3"/>
      <c r="J10" s="4"/>
      <c r="K10" s="27">
        <f t="shared" si="0"/>
        <v>0</v>
      </c>
      <c r="L10" s="28">
        <f t="shared" si="1"/>
        <v>0</v>
      </c>
      <c r="N10" s="8"/>
    </row>
    <row r="11" spans="1:14" x14ac:dyDescent="0.25">
      <c r="A11" s="22" t="s">
        <v>43</v>
      </c>
      <c r="B11" s="23"/>
      <c r="C11" s="64">
        <v>37</v>
      </c>
      <c r="D11" s="64">
        <v>50</v>
      </c>
      <c r="E11" s="23">
        <v>200</v>
      </c>
      <c r="F11" s="24">
        <f>HN!F11+SN!F11+RN!F11+DN!F11+KN!F11</f>
        <v>1</v>
      </c>
      <c r="G11" s="25">
        <f t="shared" si="2"/>
        <v>37</v>
      </c>
      <c r="H11" s="26" t="s">
        <v>0</v>
      </c>
      <c r="I11" s="3"/>
      <c r="J11" s="4"/>
      <c r="K11" s="27">
        <f t="shared" si="0"/>
        <v>0</v>
      </c>
      <c r="L11" s="28">
        <f t="shared" si="1"/>
        <v>0</v>
      </c>
      <c r="N11" s="8"/>
    </row>
    <row r="12" spans="1:14" x14ac:dyDescent="0.25">
      <c r="A12" s="22" t="s">
        <v>19</v>
      </c>
      <c r="B12" s="23"/>
      <c r="C12" s="64">
        <v>7.5</v>
      </c>
      <c r="D12" s="64">
        <v>10</v>
      </c>
      <c r="E12" s="23"/>
      <c r="F12" s="24">
        <f>HN!F12+SN!F12+RN!F12+DN!F12+KN!F12</f>
        <v>10</v>
      </c>
      <c r="G12" s="25">
        <f t="shared" si="2"/>
        <v>75</v>
      </c>
      <c r="H12" s="26" t="s">
        <v>0</v>
      </c>
      <c r="I12" s="3"/>
      <c r="J12" s="61"/>
      <c r="K12" s="27">
        <f t="shared" si="0"/>
        <v>0</v>
      </c>
      <c r="L12" s="28">
        <f t="shared" si="1"/>
        <v>0</v>
      </c>
      <c r="N12" s="8"/>
    </row>
    <row r="13" spans="1:14" x14ac:dyDescent="0.25">
      <c r="A13" s="22" t="s">
        <v>19</v>
      </c>
      <c r="B13" s="23"/>
      <c r="C13" s="64">
        <v>30</v>
      </c>
      <c r="D13" s="64">
        <v>40</v>
      </c>
      <c r="E13" s="23"/>
      <c r="F13" s="24">
        <f>HN!F13+SN!F13+RN!F13+DN!F13+KN!F13</f>
        <v>34</v>
      </c>
      <c r="G13" s="25">
        <f t="shared" si="2"/>
        <v>1020</v>
      </c>
      <c r="H13" s="26" t="s">
        <v>0</v>
      </c>
      <c r="I13" s="3"/>
      <c r="J13" s="61"/>
      <c r="K13" s="27">
        <f t="shared" si="0"/>
        <v>0</v>
      </c>
      <c r="L13" s="28">
        <f t="shared" si="1"/>
        <v>0</v>
      </c>
      <c r="N13" s="8"/>
    </row>
    <row r="14" spans="1:14" x14ac:dyDescent="0.25">
      <c r="A14" s="22" t="s">
        <v>18</v>
      </c>
      <c r="B14" s="23"/>
      <c r="C14" s="64">
        <v>37</v>
      </c>
      <c r="D14" s="64">
        <v>50</v>
      </c>
      <c r="E14" s="23"/>
      <c r="F14" s="24">
        <f>HN!F14+SN!F14+RN!F14+DN!F14+KN!F14</f>
        <v>10</v>
      </c>
      <c r="G14" s="25">
        <f t="shared" si="2"/>
        <v>370</v>
      </c>
      <c r="H14" s="26" t="s">
        <v>0</v>
      </c>
      <c r="I14" s="3"/>
      <c r="J14" s="4"/>
      <c r="K14" s="27">
        <f t="shared" si="0"/>
        <v>0</v>
      </c>
      <c r="L14" s="28">
        <f t="shared" si="1"/>
        <v>0</v>
      </c>
      <c r="N14" s="8"/>
    </row>
    <row r="15" spans="1:14" x14ac:dyDescent="0.25">
      <c r="A15" s="22" t="s">
        <v>55</v>
      </c>
      <c r="B15" s="23"/>
      <c r="C15" s="64">
        <v>1.5</v>
      </c>
      <c r="D15" s="64">
        <v>2</v>
      </c>
      <c r="E15" s="23"/>
      <c r="F15" s="24">
        <f>HN!F15+SN!F15+RN!F15+DN!F15+KN!F15</f>
        <v>2</v>
      </c>
      <c r="G15" s="25">
        <f t="shared" si="2"/>
        <v>3</v>
      </c>
      <c r="H15" s="26" t="s">
        <v>0</v>
      </c>
      <c r="I15" s="3"/>
      <c r="J15" s="4"/>
      <c r="K15" s="27">
        <f t="shared" si="0"/>
        <v>0</v>
      </c>
      <c r="L15" s="28">
        <f t="shared" si="1"/>
        <v>0</v>
      </c>
      <c r="N15" s="8"/>
    </row>
    <row r="16" spans="1:14" x14ac:dyDescent="0.25">
      <c r="A16" s="22" t="s">
        <v>55</v>
      </c>
      <c r="B16" s="23"/>
      <c r="C16" s="64">
        <v>7</v>
      </c>
      <c r="D16" s="64">
        <v>10</v>
      </c>
      <c r="E16" s="23"/>
      <c r="F16" s="24">
        <f>HN!F16+SN!F16+RN!F16+DN!F16+KN!F16</f>
        <v>23</v>
      </c>
      <c r="G16" s="25">
        <f t="shared" si="2"/>
        <v>161</v>
      </c>
      <c r="H16" s="26" t="s">
        <v>0</v>
      </c>
      <c r="I16" s="3"/>
      <c r="J16" s="4"/>
      <c r="K16" s="27">
        <f t="shared" si="0"/>
        <v>0</v>
      </c>
      <c r="L16" s="28">
        <f t="shared" si="1"/>
        <v>0</v>
      </c>
      <c r="N16" s="8"/>
    </row>
    <row r="17" spans="1:14" s="33" customFormat="1" x14ac:dyDescent="0.25">
      <c r="A17" s="29" t="s">
        <v>4</v>
      </c>
      <c r="B17" s="30"/>
      <c r="C17" s="65">
        <v>10</v>
      </c>
      <c r="D17" s="65">
        <v>13</v>
      </c>
      <c r="E17" s="30"/>
      <c r="F17" s="24">
        <f>HN!F17+SN!F17+RN!F17+DN!F17+KN!F17</f>
        <v>5</v>
      </c>
      <c r="G17" s="25">
        <f t="shared" si="2"/>
        <v>50</v>
      </c>
      <c r="H17" s="32" t="s">
        <v>0</v>
      </c>
      <c r="I17" s="3"/>
      <c r="J17" s="4"/>
      <c r="K17" s="27">
        <f t="shared" si="0"/>
        <v>0</v>
      </c>
      <c r="L17" s="28">
        <f t="shared" si="1"/>
        <v>0</v>
      </c>
      <c r="N17" s="9"/>
    </row>
    <row r="18" spans="1:14" s="33" customFormat="1" x14ac:dyDescent="0.25">
      <c r="A18" s="29" t="s">
        <v>62</v>
      </c>
      <c r="B18" s="30"/>
      <c r="C18" s="65">
        <v>30</v>
      </c>
      <c r="D18" s="65">
        <v>40</v>
      </c>
      <c r="E18" s="30"/>
      <c r="F18" s="24">
        <f>HN!F18+SN!F18+RN!F18+DN!F18+KN!F18</f>
        <v>16</v>
      </c>
      <c r="G18" s="25">
        <f t="shared" si="2"/>
        <v>480</v>
      </c>
      <c r="H18" s="32" t="s">
        <v>0</v>
      </c>
      <c r="I18" s="3"/>
      <c r="J18" s="4"/>
      <c r="K18" s="27">
        <f t="shared" si="0"/>
        <v>0</v>
      </c>
      <c r="L18" s="28">
        <f t="shared" si="1"/>
        <v>0</v>
      </c>
      <c r="N18" s="9"/>
    </row>
    <row r="19" spans="1:14" s="33" customFormat="1" x14ac:dyDescent="0.25">
      <c r="A19" s="22" t="s">
        <v>58</v>
      </c>
      <c r="B19" s="23"/>
      <c r="C19" s="64">
        <v>30</v>
      </c>
      <c r="D19" s="64">
        <v>50</v>
      </c>
      <c r="E19" s="23"/>
      <c r="F19" s="24">
        <f>HN!F19+SN!F19+RN!F19+DN!F19+KN!F19</f>
        <v>2</v>
      </c>
      <c r="G19" s="25">
        <f t="shared" si="2"/>
        <v>60</v>
      </c>
      <c r="H19" s="32" t="s">
        <v>0</v>
      </c>
      <c r="I19" s="3"/>
      <c r="J19" s="4"/>
      <c r="K19" s="27">
        <f t="shared" si="0"/>
        <v>0</v>
      </c>
      <c r="L19" s="28">
        <f t="shared" si="1"/>
        <v>0</v>
      </c>
      <c r="N19" s="9"/>
    </row>
    <row r="20" spans="1:14" x14ac:dyDescent="0.25">
      <c r="A20" s="22" t="s">
        <v>56</v>
      </c>
      <c r="B20" s="23"/>
      <c r="C20" s="64">
        <v>10</v>
      </c>
      <c r="D20" s="64">
        <v>13</v>
      </c>
      <c r="E20" s="23"/>
      <c r="F20" s="24">
        <f>HN!F20+SN!F20+RN!F20+DN!F20+KN!F20</f>
        <v>5</v>
      </c>
      <c r="G20" s="25">
        <f t="shared" si="2"/>
        <v>50</v>
      </c>
      <c r="H20" s="26" t="s">
        <v>0</v>
      </c>
      <c r="I20" s="3"/>
      <c r="J20" s="4"/>
      <c r="K20" s="27">
        <f t="shared" si="0"/>
        <v>0</v>
      </c>
      <c r="L20" s="28">
        <f t="shared" si="1"/>
        <v>0</v>
      </c>
      <c r="N20" s="8"/>
    </row>
    <row r="21" spans="1:14" ht="15" customHeight="1" x14ac:dyDescent="0.25">
      <c r="A21" s="22" t="s">
        <v>57</v>
      </c>
      <c r="B21" s="23"/>
      <c r="C21" s="64">
        <v>4.4279999999999999</v>
      </c>
      <c r="D21" s="64">
        <v>10</v>
      </c>
      <c r="E21" s="23"/>
      <c r="F21" s="24">
        <f>HN!F21+SN!F21+RN!F21+DN!F21+KN!F21</f>
        <v>34</v>
      </c>
      <c r="G21" s="25">
        <f t="shared" si="2"/>
        <v>150.55199999999999</v>
      </c>
      <c r="H21" s="26" t="s">
        <v>0</v>
      </c>
      <c r="I21" s="3"/>
      <c r="J21" s="4"/>
      <c r="K21" s="27">
        <f t="shared" si="0"/>
        <v>0</v>
      </c>
      <c r="L21" s="28">
        <f t="shared" si="1"/>
        <v>0</v>
      </c>
      <c r="N21" s="8"/>
    </row>
    <row r="22" spans="1:14" ht="15.75" thickBot="1" x14ac:dyDescent="0.3">
      <c r="A22" s="22" t="s">
        <v>42</v>
      </c>
      <c r="B22" s="23"/>
      <c r="C22" s="64">
        <v>11.8</v>
      </c>
      <c r="D22" s="64">
        <v>50</v>
      </c>
      <c r="E22" s="23"/>
      <c r="F22" s="24">
        <f>HN!F22+SN!F22+RN!F22+DN!F22+KN!F22</f>
        <v>3</v>
      </c>
      <c r="G22" s="25">
        <f t="shared" si="2"/>
        <v>35.400000000000006</v>
      </c>
      <c r="H22" s="26" t="s">
        <v>0</v>
      </c>
      <c r="I22" s="3"/>
      <c r="J22" s="4"/>
      <c r="K22" s="34">
        <f t="shared" si="0"/>
        <v>0</v>
      </c>
      <c r="L22" s="35">
        <f t="shared" si="1"/>
        <v>0</v>
      </c>
      <c r="N22" s="10"/>
    </row>
    <row r="23" spans="1:14" x14ac:dyDescent="0.25">
      <c r="A23" s="54" t="s">
        <v>27</v>
      </c>
      <c r="B23" s="55"/>
      <c r="C23" s="55"/>
      <c r="D23" s="55"/>
      <c r="E23" s="55"/>
      <c r="F23" s="56"/>
      <c r="G23" s="57"/>
      <c r="H23" s="56"/>
      <c r="I23" s="36"/>
      <c r="J23" s="37"/>
      <c r="K23" s="38">
        <f>SUM(K6:K22)</f>
        <v>0</v>
      </c>
      <c r="L23" s="38">
        <f>SUM(L6:L22)</f>
        <v>0</v>
      </c>
    </row>
    <row r="24" spans="1:14" x14ac:dyDescent="0.25">
      <c r="J24" s="37"/>
    </row>
    <row r="25" spans="1:14" x14ac:dyDescent="0.25">
      <c r="A25" s="49" t="s">
        <v>21</v>
      </c>
      <c r="B25" s="45" t="s">
        <v>77</v>
      </c>
    </row>
    <row r="26" spans="1:14" x14ac:dyDescent="0.25">
      <c r="B26" s="45" t="s">
        <v>78</v>
      </c>
    </row>
  </sheetData>
  <sheetProtection password="ED50" sheet="1" objects="1" scenarios="1"/>
  <mergeCells count="10">
    <mergeCell ref="J3:J4"/>
    <mergeCell ref="K3:K4"/>
    <mergeCell ref="L3:L4"/>
    <mergeCell ref="N3:N4"/>
    <mergeCell ref="A3:A4"/>
    <mergeCell ref="B3:E3"/>
    <mergeCell ref="F3:F4"/>
    <mergeCell ref="G3:G4"/>
    <mergeCell ref="H3:H4"/>
    <mergeCell ref="I3:I4"/>
  </mergeCells>
  <pageMargins left="0" right="0" top="0.59055118110236227" bottom="0.3937007874015748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N10"/>
  <sheetViews>
    <sheetView workbookViewId="0">
      <selection activeCell="G19" sqref="G19"/>
    </sheetView>
  </sheetViews>
  <sheetFormatPr defaultRowHeight="15" x14ac:dyDescent="0.25"/>
  <cols>
    <col min="1" max="1" width="35.5703125" style="48" customWidth="1"/>
    <col min="2" max="2" width="9.85546875" style="20" bestFit="1" customWidth="1"/>
    <col min="3" max="3" width="9.7109375" style="20" bestFit="1" customWidth="1"/>
    <col min="4" max="4" width="12.28515625" style="20" bestFit="1" customWidth="1"/>
    <col min="5" max="5" width="10.140625" style="20" bestFit="1" customWidth="1"/>
    <col min="6" max="6" width="15" style="16" customWidth="1"/>
    <col min="7" max="7" width="19.85546875" style="15" customWidth="1"/>
    <col min="8" max="8" width="21.7109375" style="16" customWidth="1"/>
    <col min="9" max="9" width="19" style="16" customWidth="1"/>
    <col min="10" max="10" width="11.140625" style="16" customWidth="1"/>
    <col min="11" max="12" width="14" style="17" customWidth="1"/>
    <col min="13" max="13" width="1.85546875" style="17" customWidth="1"/>
    <col min="14" max="14" width="35.85546875" style="17" customWidth="1"/>
    <col min="15" max="15" width="13.140625" style="17" customWidth="1"/>
    <col min="16" max="16384" width="9.140625" style="17"/>
  </cols>
  <sheetData>
    <row r="1" spans="1:14" ht="16.5" thickBot="1" x14ac:dyDescent="0.3">
      <c r="A1" s="12" t="s">
        <v>73</v>
      </c>
      <c r="B1" s="13"/>
      <c r="C1" s="13"/>
      <c r="D1" s="13"/>
      <c r="E1" s="13"/>
      <c r="F1" s="14"/>
    </row>
    <row r="3" spans="1:14" ht="25.5" customHeight="1" x14ac:dyDescent="0.25">
      <c r="A3" s="87"/>
      <c r="B3" s="88"/>
      <c r="C3" s="88"/>
      <c r="D3" s="88"/>
      <c r="E3" s="88"/>
      <c r="F3" s="88"/>
      <c r="G3" s="88"/>
      <c r="H3" s="88"/>
      <c r="I3" s="88"/>
      <c r="J3" s="89"/>
      <c r="K3" s="66" t="s">
        <v>45</v>
      </c>
      <c r="L3" s="66" t="s">
        <v>46</v>
      </c>
      <c r="N3" s="62"/>
    </row>
    <row r="4" spans="1:14" ht="33.75" customHeight="1" x14ac:dyDescent="0.25">
      <c r="A4" s="90"/>
      <c r="B4" s="91"/>
      <c r="C4" s="91"/>
      <c r="D4" s="91"/>
      <c r="E4" s="91"/>
      <c r="F4" s="91"/>
      <c r="G4" s="91"/>
      <c r="H4" s="91"/>
      <c r="I4" s="91"/>
      <c r="J4" s="92"/>
      <c r="K4" s="66"/>
      <c r="L4" s="66"/>
      <c r="N4" s="62"/>
    </row>
    <row r="5" spans="1:14" ht="15.75" thickBot="1" x14ac:dyDescent="0.3"/>
    <row r="6" spans="1:14" ht="30.75" thickBot="1" x14ac:dyDescent="0.3">
      <c r="A6" s="76" t="s">
        <v>76</v>
      </c>
      <c r="B6" s="77"/>
      <c r="C6" s="77"/>
      <c r="D6" s="77"/>
      <c r="E6" s="77"/>
      <c r="F6" s="77"/>
      <c r="G6" s="78"/>
      <c r="H6" s="79"/>
      <c r="I6" s="36"/>
      <c r="J6" s="36"/>
      <c r="K6" s="42">
        <f>HN!K33+SN!K33+RN!K33+DN!K33+KN!K33</f>
        <v>0</v>
      </c>
      <c r="L6" s="43">
        <f>HN!L33+SN!L33+RN!L33+DN!L33+KN!L33</f>
        <v>0</v>
      </c>
      <c r="N6" s="63" t="s">
        <v>75</v>
      </c>
    </row>
    <row r="7" spans="1:14" ht="60.95" customHeight="1" thickBot="1" x14ac:dyDescent="0.3">
      <c r="A7" s="76" t="s">
        <v>74</v>
      </c>
      <c r="B7" s="77"/>
      <c r="C7" s="77"/>
      <c r="D7" s="77"/>
      <c r="E7" s="77"/>
      <c r="F7" s="77"/>
      <c r="G7" s="78"/>
      <c r="H7" s="79"/>
      <c r="I7" s="36"/>
      <c r="J7" s="36"/>
      <c r="K7" s="42">
        <f>(HN!K33+SN!K33+RN!K33+DN!K33+KN!K33)*4</f>
        <v>0</v>
      </c>
      <c r="L7" s="43">
        <f>(HN!L33+SN!L33+RN!L33+DN!L33+KN!L33)*4</f>
        <v>0</v>
      </c>
      <c r="N7" s="44" t="s">
        <v>72</v>
      </c>
    </row>
    <row r="10" spans="1:14" s="20" customFormat="1" x14ac:dyDescent="0.25">
      <c r="A10" s="48"/>
      <c r="F10" s="16"/>
      <c r="G10" s="15"/>
      <c r="H10" s="16"/>
      <c r="I10" s="16"/>
      <c r="J10" s="16"/>
      <c r="K10" s="17"/>
      <c r="L10" s="17"/>
      <c r="M10" s="17"/>
      <c r="N10" s="17"/>
    </row>
  </sheetData>
  <sheetProtection password="ED50" sheet="1" objects="1" scenarios="1"/>
  <dataConsolidate/>
  <mergeCells count="5">
    <mergeCell ref="A7:H7"/>
    <mergeCell ref="A3:J4"/>
    <mergeCell ref="A6:H6"/>
    <mergeCell ref="K3:K4"/>
    <mergeCell ref="L3:L4"/>
  </mergeCells>
  <pageMargins left="0" right="0" top="0.59055118110236227" bottom="0.3937007874015748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HN</vt:lpstr>
      <vt:lpstr>SN</vt:lpstr>
      <vt:lpstr>RN</vt:lpstr>
      <vt:lpstr>DN</vt:lpstr>
      <vt:lpstr>KN</vt:lpstr>
      <vt:lpstr>ceník plynů</vt:lpstr>
      <vt:lpstr>Souhrn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2019-09-17T08:53:04Z</dcterms:modified>
</cp:coreProperties>
</file>