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401-3 - centrální rozvádě..." sheetId="2" r:id="rId2"/>
    <sheet name="401-1 - VO montáž a zemní..." sheetId="3" r:id="rId3"/>
    <sheet name="401-2 - HDPE" sheetId="4" r:id="rId4"/>
    <sheet name="4813-101 - SO101 NÁDVOŘÍ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'401-3 - centrální rozvádě...'!$C$115:$K$135</definedName>
    <definedName name="_xlnm.Print_Area" localSheetId="1">'401-3 - centrální rozvádě...'!$C$4:$J$39,'401-3 - centrální rozvádě...'!$C$50:$J$76,'401-3 - centrální rozvádě...'!$C$82:$J$97,'401-3 - centrální rozvádě...'!$C$103:$K$135</definedName>
    <definedName name="_xlnm.Print_Titles" localSheetId="1">'401-3 - centrální rozvádě...'!$115:$115</definedName>
    <definedName name="_xlnm._FilterDatabase" localSheetId="2" hidden="1">'401-1 - VO montáž a zemní...'!$C$115:$K$290</definedName>
    <definedName name="_xlnm.Print_Area" localSheetId="2">'401-1 - VO montáž a zemní...'!$C$4:$J$39,'401-1 - VO montáž a zemní...'!$C$50:$J$76,'401-1 - VO montáž a zemní...'!$C$82:$J$97,'401-1 - VO montáž a zemní...'!$C$103:$K$290</definedName>
    <definedName name="_xlnm.Print_Titles" localSheetId="2">'401-1 - VO montáž a zemní...'!$115:$115</definedName>
    <definedName name="_xlnm._FilterDatabase" localSheetId="3" hidden="1">'401-2 - HDPE'!$C$115:$K$140</definedName>
    <definedName name="_xlnm.Print_Area" localSheetId="3">'401-2 - HDPE'!$C$4:$J$39,'401-2 - HDPE'!$C$50:$J$76,'401-2 - HDPE'!$C$82:$J$97,'401-2 - HDPE'!$C$103:$K$140</definedName>
    <definedName name="_xlnm.Print_Titles" localSheetId="3">'401-2 - HDPE'!$115:$115</definedName>
    <definedName name="_xlnm._FilterDatabase" localSheetId="4" hidden="1">'4813-101 - SO101 NÁDVOŘÍ'!$C$130:$K$262</definedName>
    <definedName name="_xlnm.Print_Area" localSheetId="4">'4813-101 - SO101 NÁDVOŘÍ'!$C$4:$J$39,'4813-101 - SO101 NÁDVOŘÍ'!$C$50:$J$76,'4813-101 - SO101 NÁDVOŘÍ'!$C$82:$J$112,'4813-101 - SO101 NÁDVOŘÍ'!$C$118:$K$262</definedName>
    <definedName name="_xlnm.Print_Titles" localSheetId="4">'4813-101 - SO101 NÁDVOŘÍ'!$130:$130</definedName>
  </definedNames>
  <calcPr/>
</workbook>
</file>

<file path=xl/calcChain.xml><?xml version="1.0" encoding="utf-8"?>
<calcChain xmlns="http://schemas.openxmlformats.org/spreadsheetml/2006/main">
  <c i="5" r="J37"/>
  <c r="J36"/>
  <c i="1" r="AY98"/>
  <c i="5" r="J35"/>
  <c i="1" r="AX98"/>
  <c i="5" r="BI262"/>
  <c r="BH262"/>
  <c r="BG262"/>
  <c r="BF262"/>
  <c r="T262"/>
  <c r="T261"/>
  <c r="R262"/>
  <c r="R261"/>
  <c r="P262"/>
  <c r="P261"/>
  <c r="BK262"/>
  <c r="BK261"/>
  <c r="J261"/>
  <c r="J262"/>
  <c r="BE262"/>
  <c r="J111"/>
  <c r="BI260"/>
  <c r="BH260"/>
  <c r="BG260"/>
  <c r="BF260"/>
  <c r="T260"/>
  <c r="R260"/>
  <c r="P260"/>
  <c r="BK260"/>
  <c r="J260"/>
  <c r="BE260"/>
  <c r="BI259"/>
  <c r="BH259"/>
  <c r="BG259"/>
  <c r="BF259"/>
  <c r="T259"/>
  <c r="T258"/>
  <c r="R259"/>
  <c r="R258"/>
  <c r="P259"/>
  <c r="P258"/>
  <c r="BK259"/>
  <c r="BK258"/>
  <c r="J258"/>
  <c r="J259"/>
  <c r="BE259"/>
  <c r="J110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T254"/>
  <c r="T253"/>
  <c r="R255"/>
  <c r="R254"/>
  <c r="R253"/>
  <c r="P255"/>
  <c r="P254"/>
  <c r="P253"/>
  <c r="BK255"/>
  <c r="BK254"/>
  <c r="J254"/>
  <c r="BK253"/>
  <c r="J253"/>
  <c r="J255"/>
  <c r="BE255"/>
  <c r="J109"/>
  <c r="J108"/>
  <c r="BI251"/>
  <c r="BH251"/>
  <c r="BG251"/>
  <c r="BF251"/>
  <c r="T251"/>
  <c r="T250"/>
  <c r="T249"/>
  <c r="R251"/>
  <c r="R250"/>
  <c r="R249"/>
  <c r="P251"/>
  <c r="P250"/>
  <c r="P249"/>
  <c r="BK251"/>
  <c r="BK250"/>
  <c r="J250"/>
  <c r="BK249"/>
  <c r="J249"/>
  <c r="J251"/>
  <c r="BE251"/>
  <c r="J107"/>
  <c r="J106"/>
  <c r="BI248"/>
  <c r="BH248"/>
  <c r="BG248"/>
  <c r="BF248"/>
  <c r="T248"/>
  <c r="T247"/>
  <c r="R248"/>
  <c r="R247"/>
  <c r="P248"/>
  <c r="P247"/>
  <c r="BK248"/>
  <c r="BK247"/>
  <c r="J247"/>
  <c r="J248"/>
  <c r="BE248"/>
  <c r="J105"/>
  <c r="BI244"/>
  <c r="BH244"/>
  <c r="BG244"/>
  <c r="BF244"/>
  <c r="T244"/>
  <c r="T243"/>
  <c r="R244"/>
  <c r="R243"/>
  <c r="P244"/>
  <c r="P243"/>
  <c r="BK244"/>
  <c r="BK243"/>
  <c r="J243"/>
  <c r="J244"/>
  <c r="BE244"/>
  <c r="J104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2"/>
  <c r="BH222"/>
  <c r="BG222"/>
  <c r="BF222"/>
  <c r="T222"/>
  <c r="T221"/>
  <c r="R222"/>
  <c r="R221"/>
  <c r="P222"/>
  <c r="P221"/>
  <c r="BK222"/>
  <c r="BK221"/>
  <c r="J221"/>
  <c r="J222"/>
  <c r="BE222"/>
  <c r="J103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4"/>
  <c r="BH214"/>
  <c r="BG214"/>
  <c r="BF214"/>
  <c r="T214"/>
  <c r="T213"/>
  <c r="R214"/>
  <c r="R213"/>
  <c r="P214"/>
  <c r="P213"/>
  <c r="BK214"/>
  <c r="BK213"/>
  <c r="J213"/>
  <c r="J214"/>
  <c r="BE214"/>
  <c r="J10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3"/>
  <c r="BH193"/>
  <c r="BG193"/>
  <c r="BF193"/>
  <c r="T193"/>
  <c r="T192"/>
  <c r="R193"/>
  <c r="R192"/>
  <c r="P193"/>
  <c r="P192"/>
  <c r="BK193"/>
  <c r="BK192"/>
  <c r="J192"/>
  <c r="J193"/>
  <c r="BE193"/>
  <c r="J101"/>
  <c r="BI189"/>
  <c r="BH189"/>
  <c r="BG189"/>
  <c r="BF189"/>
  <c r="T189"/>
  <c r="R189"/>
  <c r="P189"/>
  <c r="BK189"/>
  <c r="J189"/>
  <c r="BE189"/>
  <c r="BI188"/>
  <c r="BH188"/>
  <c r="BG188"/>
  <c r="BF188"/>
  <c r="T188"/>
  <c r="T187"/>
  <c r="R188"/>
  <c r="R187"/>
  <c r="P188"/>
  <c r="P187"/>
  <c r="BK188"/>
  <c r="BK187"/>
  <c r="J187"/>
  <c r="J188"/>
  <c r="BE188"/>
  <c r="J100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T181"/>
  <c r="R182"/>
  <c r="R181"/>
  <c r="P182"/>
  <c r="P181"/>
  <c r="BK182"/>
  <c r="BK181"/>
  <c r="J181"/>
  <c r="J182"/>
  <c r="BE182"/>
  <c r="J99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4"/>
  <c r="F37"/>
  <c i="1" r="BD98"/>
  <c i="5" r="BH134"/>
  <c r="F36"/>
  <c i="1" r="BC98"/>
  <c i="5" r="BG134"/>
  <c r="F35"/>
  <c i="1" r="BB98"/>
  <c i="5" r="BF134"/>
  <c r="J34"/>
  <c i="1" r="AW98"/>
  <c i="5" r="F34"/>
  <c i="1" r="BA98"/>
  <c i="5" r="T134"/>
  <c r="T133"/>
  <c r="T132"/>
  <c r="T131"/>
  <c r="R134"/>
  <c r="R133"/>
  <c r="R132"/>
  <c r="R131"/>
  <c r="P134"/>
  <c r="P133"/>
  <c r="P132"/>
  <c r="P131"/>
  <c i="1" r="AU98"/>
  <c i="5" r="BK134"/>
  <c r="BK133"/>
  <c r="J133"/>
  <c r="BK132"/>
  <c r="J132"/>
  <c r="BK131"/>
  <c r="J131"/>
  <c r="J96"/>
  <c r="J30"/>
  <c i="1" r="AG98"/>
  <c i="5" r="J134"/>
  <c r="BE134"/>
  <c r="J33"/>
  <c i="1" r="AV98"/>
  <c i="5" r="F33"/>
  <c i="1" r="AZ98"/>
  <c i="5" r="J98"/>
  <c r="J97"/>
  <c r="J128"/>
  <c r="J127"/>
  <c r="F127"/>
  <c r="F125"/>
  <c r="E123"/>
  <c r="J92"/>
  <c r="J91"/>
  <c r="F91"/>
  <c r="F89"/>
  <c r="E87"/>
  <c r="J39"/>
  <c r="J18"/>
  <c r="E18"/>
  <c r="F128"/>
  <c r="F92"/>
  <c r="J17"/>
  <c r="J12"/>
  <c r="J125"/>
  <c r="J89"/>
  <c r="E7"/>
  <c r="E121"/>
  <c r="E85"/>
  <c i="4" r="J37"/>
  <c r="J36"/>
  <c i="1" r="AY97"/>
  <c i="4" r="J35"/>
  <c i="1" r="AX97"/>
  <c i="4"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F37"/>
  <c i="1" r="BD97"/>
  <c i="4" r="BH117"/>
  <c r="F36"/>
  <c i="1" r="BC97"/>
  <c i="4" r="BG117"/>
  <c r="F35"/>
  <c i="1" r="BB97"/>
  <c i="4" r="BF117"/>
  <c r="J34"/>
  <c i="1" r="AW97"/>
  <c i="4" r="F34"/>
  <c i="1" r="BA97"/>
  <c i="4" r="T117"/>
  <c r="T116"/>
  <c r="R117"/>
  <c r="R116"/>
  <c r="P117"/>
  <c r="P116"/>
  <c i="1" r="AU97"/>
  <c i="4" r="BK117"/>
  <c r="BK116"/>
  <c r="J116"/>
  <c r="J96"/>
  <c r="J30"/>
  <c i="1" r="AG97"/>
  <c i="4" r="J117"/>
  <c r="BE117"/>
  <c r="J33"/>
  <c i="1" r="AV97"/>
  <c i="4" r="F33"/>
  <c i="1" r="AZ97"/>
  <c i="4" r="F110"/>
  <c r="E108"/>
  <c r="F89"/>
  <c r="E87"/>
  <c r="J39"/>
  <c r="J24"/>
  <c r="E24"/>
  <c r="J113"/>
  <c r="J92"/>
  <c r="J23"/>
  <c r="J21"/>
  <c r="E21"/>
  <c r="J112"/>
  <c r="J91"/>
  <c r="J20"/>
  <c r="J18"/>
  <c r="E18"/>
  <c r="F113"/>
  <c r="F92"/>
  <c r="J17"/>
  <c r="J15"/>
  <c r="E15"/>
  <c r="F112"/>
  <c r="F91"/>
  <c r="J14"/>
  <c r="J12"/>
  <c r="J110"/>
  <c r="J89"/>
  <c r="E7"/>
  <c r="E106"/>
  <c r="E85"/>
  <c i="3" r="J37"/>
  <c r="J36"/>
  <c i="1" r="AY96"/>
  <c i="3" r="J35"/>
  <c i="1" r="AX96"/>
  <c i="3"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6"/>
  <c r="BH226"/>
  <c r="BG226"/>
  <c r="BF226"/>
  <c r="T226"/>
  <c r="R226"/>
  <c r="P226"/>
  <c r="BK226"/>
  <c r="J226"/>
  <c r="BE226"/>
  <c r="BI223"/>
  <c r="BH223"/>
  <c r="BG223"/>
  <c r="BF223"/>
  <c r="T223"/>
  <c r="R223"/>
  <c r="P223"/>
  <c r="BK223"/>
  <c r="J223"/>
  <c r="BE223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3"/>
  <c r="BH203"/>
  <c r="BG203"/>
  <c r="BF203"/>
  <c r="T203"/>
  <c r="R203"/>
  <c r="P203"/>
  <c r="BK203"/>
  <c r="J203"/>
  <c r="BE203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3"/>
  <c r="BH173"/>
  <c r="BG173"/>
  <c r="BF173"/>
  <c r="T173"/>
  <c r="R173"/>
  <c r="P173"/>
  <c r="BK173"/>
  <c r="J173"/>
  <c r="BE173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F37"/>
  <c i="1" r="BD96"/>
  <c i="3" r="BH117"/>
  <c r="F36"/>
  <c i="1" r="BC96"/>
  <c i="3" r="BG117"/>
  <c r="F35"/>
  <c i="1" r="BB96"/>
  <c i="3" r="BF117"/>
  <c r="J34"/>
  <c i="1" r="AW96"/>
  <c i="3" r="F34"/>
  <c i="1" r="BA96"/>
  <c i="3" r="T117"/>
  <c r="T116"/>
  <c r="R117"/>
  <c r="R116"/>
  <c r="P117"/>
  <c r="P116"/>
  <c i="1" r="AU96"/>
  <c i="3" r="BK117"/>
  <c r="BK116"/>
  <c r="J116"/>
  <c r="J96"/>
  <c r="J30"/>
  <c i="1" r="AG96"/>
  <c i="3" r="J117"/>
  <c r="BE117"/>
  <c r="J33"/>
  <c i="1" r="AV96"/>
  <c i="3" r="F33"/>
  <c i="1" r="AZ96"/>
  <c i="3" r="F110"/>
  <c r="E108"/>
  <c r="F89"/>
  <c r="E87"/>
  <c r="J39"/>
  <c r="J24"/>
  <c r="E24"/>
  <c r="J113"/>
  <c r="J92"/>
  <c r="J23"/>
  <c r="J21"/>
  <c r="E21"/>
  <c r="J112"/>
  <c r="J91"/>
  <c r="J20"/>
  <c r="J18"/>
  <c r="E18"/>
  <c r="F113"/>
  <c r="F92"/>
  <c r="J17"/>
  <c r="J15"/>
  <c r="E15"/>
  <c r="F112"/>
  <c r="F91"/>
  <c r="J14"/>
  <c r="J12"/>
  <c r="J110"/>
  <c r="J89"/>
  <c r="E7"/>
  <c r="E106"/>
  <c r="E85"/>
  <c i="2" r="J37"/>
  <c r="J36"/>
  <c i="1" r="AY95"/>
  <c i="2" r="J35"/>
  <c i="1" r="AX95"/>
  <c i="2"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F37"/>
  <c i="1" r="BD95"/>
  <c i="2" r="BH117"/>
  <c r="F36"/>
  <c i="1" r="BC95"/>
  <c i="2" r="BG117"/>
  <c r="F35"/>
  <c i="1" r="BB95"/>
  <c i="2" r="BF117"/>
  <c r="J34"/>
  <c i="1" r="AW95"/>
  <c i="2" r="F34"/>
  <c i="1" r="BA95"/>
  <c i="2" r="T117"/>
  <c r="T116"/>
  <c r="R117"/>
  <c r="R116"/>
  <c r="P117"/>
  <c r="P116"/>
  <c i="1" r="AU95"/>
  <c i="2" r="BK117"/>
  <c r="BK116"/>
  <c r="J116"/>
  <c r="J96"/>
  <c r="J30"/>
  <c i="1" r="AG95"/>
  <c i="2" r="J117"/>
  <c r="BE117"/>
  <c r="J33"/>
  <c i="1" r="AV95"/>
  <c i="2" r="F33"/>
  <c i="1" r="AZ95"/>
  <c i="2" r="F110"/>
  <c r="E108"/>
  <c r="F89"/>
  <c r="E87"/>
  <c r="J39"/>
  <c r="J24"/>
  <c r="E24"/>
  <c r="J113"/>
  <c r="J92"/>
  <c r="J23"/>
  <c r="J21"/>
  <c r="E21"/>
  <c r="J112"/>
  <c r="J91"/>
  <c r="J20"/>
  <c r="J18"/>
  <c r="E18"/>
  <c r="F113"/>
  <c r="F92"/>
  <c r="J17"/>
  <c r="J15"/>
  <c r="E15"/>
  <c r="F112"/>
  <c r="F91"/>
  <c r="J14"/>
  <c r="J12"/>
  <c r="J110"/>
  <c r="J89"/>
  <c r="E7"/>
  <c r="E106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8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<sst xmlns="http://schemas.openxmlformats.org/spreadsheetml/2006/main">
  <si>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</si>
  <si>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</si>
  <si>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</si>
  <si>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</si>
  <si>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</si>
  <si>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{22f52441-af93-482a-8d0c-b650b2ded543}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</si>
  <si>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</si>
  <si>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</si>
  <si>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</si>
  <si>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</si>
  <si>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</si>
  <si>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</si>
  <si>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</si>
  <si>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</si>
  <si>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4813-2019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</si>
  <si>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</si>
  <si>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</si>
  <si>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PŘÍSTUPOVÉ KOMUNIKACE A ODSTAVNÝCH PLOCH, VČETNĚ ODVODNĚNÍ NA STŘEDISKU V KLATOVECH</t>
  </si>
  <si>
    <t>0,1</t>
  </si>
  <si>
    <t>KSO:</t>
  </si>
  <si>
    <t>CC-CZ:</t>
  </si>
  <si>
    <t>1</t>
  </si>
  <si>
    <t>Místo:</t>
  </si>
  <si>
    <t>STŘEDISKO SÚS V KLATOVECH</t>
  </si>
  <si>
    <t>Datum:</t>
  </si>
  <si>
    <t>6. 12. 2013</t>
  </si>
  <si>
    <t>10</t>
  </si>
  <si>
    <t>100</t>
  </si>
  <si>
    <t>Zadavatel:</t>
  </si>
  <si>
    <t>IČ:</t>
  </si>
  <si>
    <t>SPRÁVA A ÚDRŽBA SILNIC PLZEŇSKÉHO KRAJE (SÚS PK)</t>
  </si>
  <si>
    <t>DIČ:</t>
  </si>
  <si>
    <t>Uchazeč:</t>
  </si>
  <si>
    <t>Vyplň údaj</t>
  </si>
  <si>
    <t>Projektant:</t>
  </si>
  <si>
    <t>MACÁN PROJEKCE DS s.r.o.</t>
  </si>
  <si>
    <t>True</t>
  </si>
  <si>
    <t>Zpracovatel:</t>
  </si>
  <si>
    <t>Ing. Tomáš Macán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</si>
  <si>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</si>
  <si>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</si>
  <si>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</si>
  <si>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</si>
  <si>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</si>
  <si>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</si>
  <si>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</si>
  <si>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</si>
  <si>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</si>
  <si>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</si>
  <si>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</si>
  <si>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</si>
  <si>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</si>
  <si>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</si>
  <si>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</si>
  <si>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</si>
  <si>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</si>
  <si>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</si>
  <si>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</si>
  <si>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</si>
  <si>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</si>
  <si>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</si>
  <si>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</si>
  <si>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</si>
  <si>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</si>
  <si>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</si>
  <si>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</si>
  <si>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</si>
  <si>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</si>
  <si>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</si>
  <si>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</si>
  <si>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</si>
  <si>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</si>
  <si>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</si>
  <si>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</si>
  <si>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</si>
  <si>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</si>
  <si>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</si>
  <si>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</si>
  <si>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</si>
  <si>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</si>
  <si>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</si>
  <si>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</si>
  <si>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</si>
  <si>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</si>
  <si>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</si>
  <si>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401-3</t>
  </si>
  <si>
    <t>centrální rozváděč vč. zapojení a ovládání</t>
  </si>
  <si>
    <t>STA</t>
  </si>
  <si>
    <t>{a943240e-ebab-4e12-a193-cf7746319991}</t>
  </si>
  <si>
    <t>2</t>
  </si>
  <si>
    <t>401-1</t>
  </si>
  <si>
    <t>VO montáž a zemní práce</t>
  </si>
  <si>
    <t>{bf7c2640-5661-4996-9bf0-2685d6d65c34}</t>
  </si>
  <si>
    <t>401-2</t>
  </si>
  <si>
    <t>HDPE</t>
  </si>
  <si>
    <t>{dff80e7e-d480-4880-bd98-1de314435c53}</t>
  </si>
  <si>
    <t>4813-101</t>
  </si>
  <si>
    <t>SO101 NÁDVOŘÍ</t>
  </si>
  <si>
    <t>{8dfe654e-1027-4010-91e9-15ff81c7d9bf}</t>
  </si>
  <si>
    <t>KRYCÍ LIST SOUPISU PRACÍ</t>
  </si>
  <si>
    <t>Objekt:</t>
  </si>
  <si>
    <t>401-3 - centrální rozváděč vč. zapojení a ovládání</t>
  </si>
  <si>
    <t xml:space="preserve"> 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</si>
  <si>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</si>
  <si>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</si>
  <si>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</si>
  <si>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</si>
  <si>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</si>
  <si>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</si>
  <si>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</si>
  <si>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</si>
  <si>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</si>
  <si>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</si>
  <si>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</si>
  <si>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</si>
  <si>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</si>
  <si>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</si>
  <si>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</si>
  <si>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</si>
  <si>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</si>
  <si>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</si>
  <si>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</si>
  <si>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10087654-9</t>
  </si>
  <si>
    <t>ovládací rozvodnice dle specifikace</t>
  </si>
  <si>
    <t>KS</t>
  </si>
  <si>
    <t>8</t>
  </si>
  <si>
    <t>ROZPOCET</t>
  </si>
  <si>
    <t>4</t>
  </si>
  <si>
    <t>10087654-25</t>
  </si>
  <si>
    <t>krabice KO 68 pod omítku</t>
  </si>
  <si>
    <t>3</t>
  </si>
  <si>
    <t>10087654-35</t>
  </si>
  <si>
    <t>spínač TANGO jednopolový</t>
  </si>
  <si>
    <t>6</t>
  </si>
  <si>
    <t>K</t>
  </si>
  <si>
    <t>EMA75</t>
  </si>
  <si>
    <t xml:space="preserve">osazeni  CE do nosne zdi vč. krabic pro RS 1 a RS2</t>
  </si>
  <si>
    <t>5</t>
  </si>
  <si>
    <t>EMA75-1</t>
  </si>
  <si>
    <t>zapojení RS 1 a RS2</t>
  </si>
  <si>
    <t>PEMA26A</t>
  </si>
  <si>
    <t>VYSEK.OTVORU+SVOD,ZAZDENI,ZACIST.SKR.SS</t>
  </si>
  <si>
    <t>12</t>
  </si>
  <si>
    <t>7</t>
  </si>
  <si>
    <t>9870011340</t>
  </si>
  <si>
    <t>VYK&gt; SMES MALTOVA ZDICI PYTLOVANA</t>
  </si>
  <si>
    <t>KG</t>
  </si>
  <si>
    <t>14</t>
  </si>
  <si>
    <t>VV</t>
  </si>
  <si>
    <t>1*25,2 "Přepočtené koeficientem množství</t>
  </si>
  <si>
    <t>Součet</t>
  </si>
  <si>
    <t>9870011380</t>
  </si>
  <si>
    <t>VYK&gt; CIHLA CERVENA PALEN.PLNA29/14/6,5</t>
  </si>
  <si>
    <t>16</t>
  </si>
  <si>
    <t>1*2 "Přepočtené koeficientem množství</t>
  </si>
  <si>
    <t>9</t>
  </si>
  <si>
    <t>9870011810</t>
  </si>
  <si>
    <t>VYK&gt; TYC OCEL UHEL. 40X40X4 2,42KG/M</t>
  </si>
  <si>
    <t>18</t>
  </si>
  <si>
    <t>PBJA58A</t>
  </si>
  <si>
    <t>ZACISTENI OTVORU NA OMITCE, STUKOVA SMES</t>
  </si>
  <si>
    <t>M2</t>
  </si>
  <si>
    <t>20</t>
  </si>
  <si>
    <t>11</t>
  </si>
  <si>
    <t>9870011320</t>
  </si>
  <si>
    <t>VYK&gt; SMES VAPENA STUKOVA VNEJSI RUCNE</t>
  </si>
  <si>
    <t>22</t>
  </si>
  <si>
    <t>3*4,1 "Přepočtené koeficientem množství</t>
  </si>
  <si>
    <t>401-1 - VO montáž a zemní práce</t>
  </si>
  <si>
    <t>montáž a kompletace stožárů a svítidel vč. mechanizace</t>
  </si>
  <si>
    <t>PCCA33A</t>
  </si>
  <si>
    <t>KABEL CYKY-J 4X6 VOLNE ULOZENY</t>
  </si>
  <si>
    <t>1000013220</t>
  </si>
  <si>
    <t>KABEL CYKY-J 4X6 750V</t>
  </si>
  <si>
    <t>3*1,05 "Přepočtené koeficientem množství</t>
  </si>
  <si>
    <t>PGDA31A</t>
  </si>
  <si>
    <t>NATER VOD.RED. SEDA ZAKLAD VE VYSCE FEZN</t>
  </si>
  <si>
    <t>9880002000</t>
  </si>
  <si>
    <t>OPT&gt;BARVA AKRYL.VOD.REDIT. SEDA -ZAKL 1L</t>
  </si>
  <si>
    <t>L</t>
  </si>
  <si>
    <t>P</t>
  </si>
  <si>
    <t>Poznámka k položce:_x000d_
AKVANOR 81 PRIMER</t>
  </si>
  <si>
    <t>2*0,182 "Přepočtené koeficientem množství</t>
  </si>
  <si>
    <t>PGDA33A</t>
  </si>
  <si>
    <t>NATER VOD.RED.ZELENA VRCHNI VEVYSCE FEZN</t>
  </si>
  <si>
    <t>9880002200</t>
  </si>
  <si>
    <t>OPT&gt;BARVA AKRYL.VOD.REDIT.ZELENA-VRCH 1L</t>
  </si>
  <si>
    <t>Poznámka k položce:_x000d_
AKVANOR 80 TOPCOAT</t>
  </si>
  <si>
    <t>2*0,187 "Přepočtené koeficientem množství</t>
  </si>
  <si>
    <t>PBJA52A</t>
  </si>
  <si>
    <t>DRAZKA PRO TRUBKU NEBO KABEL DO D 48MM</t>
  </si>
  <si>
    <t>9870011330</t>
  </si>
  <si>
    <t>VYK&gt; POJIVO SADROVE G-2-B-II BAL. 30KG</t>
  </si>
  <si>
    <t>60*0,2 "Přepočtené koeficientem množství</t>
  </si>
  <si>
    <t>60*9,5 "Přepočtené koeficientem množství</t>
  </si>
  <si>
    <t>24</t>
  </si>
  <si>
    <t>10*4,1 "Přepočtené koeficientem množství</t>
  </si>
  <si>
    <t>13</t>
  </si>
  <si>
    <t>PEKA62A</t>
  </si>
  <si>
    <t>PRURAZ CIHLOVE ZDI TLOUSTKA 100CM</t>
  </si>
  <si>
    <t>26</t>
  </si>
  <si>
    <t>28</t>
  </si>
  <si>
    <t>2*14,6 "Přepočtené koeficientem množství</t>
  </si>
  <si>
    <t>PEKA60A</t>
  </si>
  <si>
    <t>PRURAZ CIHLOVE ZDI TLOUSTKA 45 CM</t>
  </si>
  <si>
    <t>30</t>
  </si>
  <si>
    <t>32</t>
  </si>
  <si>
    <t>5*10,1 "Přepočtené koeficientem množství</t>
  </si>
  <si>
    <t>17</t>
  </si>
  <si>
    <t>FQA25-1</t>
  </si>
  <si>
    <t xml:space="preserve">skříň SP200/NVP1P-L (N3) E.ON  nevyzbroj</t>
  </si>
  <si>
    <t>34</t>
  </si>
  <si>
    <t>PBGA71A</t>
  </si>
  <si>
    <t>DRZAK STRESNIKU ROVNY,DELKA 900MM</t>
  </si>
  <si>
    <t>36</t>
  </si>
  <si>
    <t>19</t>
  </si>
  <si>
    <t>1000008650</t>
  </si>
  <si>
    <t>TRMEN SVORNIK.120X130/Z</t>
  </si>
  <si>
    <t>38</t>
  </si>
  <si>
    <t>1000008940</t>
  </si>
  <si>
    <t>DRZAK STRESNIKU ROVNY 900 MM/Z</t>
  </si>
  <si>
    <t>40</t>
  </si>
  <si>
    <t>9870011360</t>
  </si>
  <si>
    <t>VYK&gt; SMES BETON.POTER C16/20 PYTLOVANA</t>
  </si>
  <si>
    <t>42</t>
  </si>
  <si>
    <t>2*13,3 "Přepočtené koeficientem množství</t>
  </si>
  <si>
    <t>9876008500</t>
  </si>
  <si>
    <t>VYK&gt; MATICE M16, 6-HRANNA, POZ.</t>
  </si>
  <si>
    <t>44</t>
  </si>
  <si>
    <t>Poznámka k položce:_x000d_
DIN934-8-A2K</t>
  </si>
  <si>
    <t>2*2 "Přepočtené koeficientem množství</t>
  </si>
  <si>
    <t>23</t>
  </si>
  <si>
    <t>9876009500</t>
  </si>
  <si>
    <t>VYK&gt; PODLOZKA PLOCHA 17 POZ.</t>
  </si>
  <si>
    <t>46</t>
  </si>
  <si>
    <t>Poznámka k položce:_x000d_
DIN125-140HV-A2K</t>
  </si>
  <si>
    <t>BGA71-1</t>
  </si>
  <si>
    <t>montáž držáků na konstrukci-přivaření vč. úpravy pláště</t>
  </si>
  <si>
    <t>48</t>
  </si>
  <si>
    <t>25</t>
  </si>
  <si>
    <t>PBGA69A</t>
  </si>
  <si>
    <t>TRMEN SVORNIKOVY120X130 PRO STRES.TRUBKU</t>
  </si>
  <si>
    <t>50</t>
  </si>
  <si>
    <t>52</t>
  </si>
  <si>
    <t>27</t>
  </si>
  <si>
    <t>54</t>
  </si>
  <si>
    <t>56</t>
  </si>
  <si>
    <t>29</t>
  </si>
  <si>
    <t>PELA38A</t>
  </si>
  <si>
    <t>TRUBKA KORUG. PE KORUFLEX 40/32 OHEBNA</t>
  </si>
  <si>
    <t>58</t>
  </si>
  <si>
    <t>1000283130</t>
  </si>
  <si>
    <t>TRUBKA KORUG.OHEBNA KRUH 40/32 CERNA 50M</t>
  </si>
  <si>
    <t>60</t>
  </si>
  <si>
    <t>31</t>
  </si>
  <si>
    <t>PCHA40A</t>
  </si>
  <si>
    <t>PRIPL.NA ZATAH. KABELU V OCHRANNE TRUBCE</t>
  </si>
  <si>
    <t>62</t>
  </si>
  <si>
    <t>úprava pouzder pro zaústění kabelu</t>
  </si>
  <si>
    <t>64</t>
  </si>
  <si>
    <t>33</t>
  </si>
  <si>
    <t>SV-A</t>
  </si>
  <si>
    <t>STOŽ.ROZV. H 411318 (SV-A 6.10.4/2)</t>
  </si>
  <si>
    <t>66</t>
  </si>
  <si>
    <t>zřízení betonových límců stožárů</t>
  </si>
  <si>
    <t>68</t>
  </si>
  <si>
    <t>35</t>
  </si>
  <si>
    <t>vytyčení podzemních zařízení</t>
  </si>
  <si>
    <t>70</t>
  </si>
  <si>
    <t>CCAA17</t>
  </si>
  <si>
    <t>kabel CYKY-J 4x10</t>
  </si>
  <si>
    <t>72</t>
  </si>
  <si>
    <t>37</t>
  </si>
  <si>
    <t>PCIA01A</t>
  </si>
  <si>
    <t>UKONC.-ZAP.VOD.DO 2,5MM2 SVORK.V ROZVAD.</t>
  </si>
  <si>
    <t>74</t>
  </si>
  <si>
    <t>76</t>
  </si>
  <si>
    <t>39</t>
  </si>
  <si>
    <t>PCIA03A</t>
  </si>
  <si>
    <t>UKONC.-ZAP.VOD.DO 16 MM2 SVORK.V ROZVAD.</t>
  </si>
  <si>
    <t>78</t>
  </si>
  <si>
    <t>PEBA12A</t>
  </si>
  <si>
    <t>ZAHOZ JAMY PRO SLOUP, KOTVU RUCNE TR.3</t>
  </si>
  <si>
    <t>M3</t>
  </si>
  <si>
    <t>80</t>
  </si>
  <si>
    <t>41</t>
  </si>
  <si>
    <t>1000001220</t>
  </si>
  <si>
    <t>DRAT FEZN PRUM.10MM ZEMNICI(BAL.50KG)</t>
  </si>
  <si>
    <t>82</t>
  </si>
  <si>
    <t>PELA41A</t>
  </si>
  <si>
    <t>TRUBKA KORUG. PE KORUFLEX 75/63 OHEBNA</t>
  </si>
  <si>
    <t>84</t>
  </si>
  <si>
    <t>43</t>
  </si>
  <si>
    <t>1000173990</t>
  </si>
  <si>
    <t>TRUBKA KORUG.OHEBNA KORUFL. 75 CERNA 50M</t>
  </si>
  <si>
    <t>86</t>
  </si>
  <si>
    <t>0121006076</t>
  </si>
  <si>
    <t>vyloznik V 1/76 - 1000/60</t>
  </si>
  <si>
    <t>88</t>
  </si>
  <si>
    <t>45</t>
  </si>
  <si>
    <t>PFCA01A</t>
  </si>
  <si>
    <t>PANCEROVA TRUBKA NA POVRCHU PR.29 MM</t>
  </si>
  <si>
    <t>90</t>
  </si>
  <si>
    <t>1000025280</t>
  </si>
  <si>
    <t>TRUBKA PANCER. 29 MM POZINK 6029 ZNM 3M</t>
  </si>
  <si>
    <t>92</t>
  </si>
  <si>
    <t>47</t>
  </si>
  <si>
    <t>1000027480</t>
  </si>
  <si>
    <t>VYVODKA PVC 4829/P, PRO PANCER. TRUBKU</t>
  </si>
  <si>
    <t>94</t>
  </si>
  <si>
    <t>1000027520</t>
  </si>
  <si>
    <t>PRICHYTKA PRO PANC.TRUB.29 - 5229 PC</t>
  </si>
  <si>
    <t>96</t>
  </si>
  <si>
    <t>49</t>
  </si>
  <si>
    <t>9876011300</t>
  </si>
  <si>
    <t>VYK&gt; VRUT 5X25, PULKULATA HLAVA, POZ.</t>
  </si>
  <si>
    <t>98</t>
  </si>
  <si>
    <t>Poznámka k položce:_x000d_
DIN96-4.6-A2K</t>
  </si>
  <si>
    <t>9880010400</t>
  </si>
  <si>
    <t>OPT&gt;PASKA UPINACI NEREZ.STREDNI16/0,75MM</t>
  </si>
  <si>
    <t>Poznámka k položce:_x000d_
KLAHOS, B805/50 (B205)</t>
  </si>
  <si>
    <t>24*3,6 "Přepočtené koeficientem množství</t>
  </si>
  <si>
    <t>51</t>
  </si>
  <si>
    <t>9880010900</t>
  </si>
  <si>
    <t>OPT&gt;SPONA UPINACI NEREZ. STREDNI 16MM</t>
  </si>
  <si>
    <t>102</t>
  </si>
  <si>
    <t>Poznámka k položce:_x000d_
KLAHOS, S 255</t>
  </si>
  <si>
    <t>24*3 "Přepočtené koeficientem množství</t>
  </si>
  <si>
    <t>1306511476</t>
  </si>
  <si>
    <t>STOZAR SILN. BEZPATIC STB 6,5 - B s manž</t>
  </si>
  <si>
    <t>104</t>
  </si>
  <si>
    <t>53</t>
  </si>
  <si>
    <t>Č1000260390.1</t>
  </si>
  <si>
    <t>STOZAR SADOVY BEZPAT. 6M - K 6 s manž.</t>
  </si>
  <si>
    <t>106</t>
  </si>
  <si>
    <t>Poznámka k položce:_x000d_
133/89/60 Z</t>
  </si>
  <si>
    <t>123545589</t>
  </si>
  <si>
    <t>SVITIDLO VO LED GS-4H 34W, 3000K</t>
  </si>
  <si>
    <t>108</t>
  </si>
  <si>
    <t>55</t>
  </si>
  <si>
    <t>504200104</t>
  </si>
  <si>
    <t>skříň SP200/NVP1P-L (N3) E.ON</t>
  </si>
  <si>
    <t>110</t>
  </si>
  <si>
    <t>PCIA68A</t>
  </si>
  <si>
    <t>UKONC.KAB.DO 4X 25 BEZ TRMENU,BEZ OK</t>
  </si>
  <si>
    <t>112</t>
  </si>
  <si>
    <t>57</t>
  </si>
  <si>
    <t>PCLA75A</t>
  </si>
  <si>
    <t>SPOJKA KAB.SMRST. 1KV SSU1-L PRO CU4X10</t>
  </si>
  <si>
    <t>114</t>
  </si>
  <si>
    <t>1000084870</t>
  </si>
  <si>
    <t>SPOJKA PRIMA 1KV SSU 1-L (6-25)</t>
  </si>
  <si>
    <t>116</t>
  </si>
  <si>
    <t>Poznámka k položce:_x000d_
1X SPOJKA BEZ SPOJOVAČ</t>
  </si>
  <si>
    <t>59</t>
  </si>
  <si>
    <t>1000085220</t>
  </si>
  <si>
    <t>SPOJKA KABEL.LIS.POCIN. CU 10 KU-L</t>
  </si>
  <si>
    <t>118</t>
  </si>
  <si>
    <t>1*4 "Přepočtené koeficientem množství</t>
  </si>
  <si>
    <t>120</t>
  </si>
  <si>
    <t>61</t>
  </si>
  <si>
    <t>122</t>
  </si>
  <si>
    <t>4*25,2 "Přepočtené koeficientem množství</t>
  </si>
  <si>
    <t>124</t>
  </si>
  <si>
    <t>4*2 "Přepočtené koeficientem množství</t>
  </si>
  <si>
    <t>63</t>
  </si>
  <si>
    <t>126</t>
  </si>
  <si>
    <t>10000896510</t>
  </si>
  <si>
    <t xml:space="preserve">svitidlo LED  GS-7H 59W, 3000K</t>
  </si>
  <si>
    <t>128</t>
  </si>
  <si>
    <t>Poznámka k položce:_x000d_
s elektronickým předřadníkem, 4000K</t>
  </si>
  <si>
    <t>65</t>
  </si>
  <si>
    <t>PEBA04A</t>
  </si>
  <si>
    <t>VYKOP JAMY PRO SLOUP, KOTVU-RUCNE,TR.3-4</t>
  </si>
  <si>
    <t>130</t>
  </si>
  <si>
    <t>PECA70A</t>
  </si>
  <si>
    <t>ROZBOURANI BETONOVEHO ZAKLADU</t>
  </si>
  <si>
    <t>132</t>
  </si>
  <si>
    <t>67</t>
  </si>
  <si>
    <t>PEFA18A</t>
  </si>
  <si>
    <t>ZAHOZ KABEL.RYHY 35X70 CM RUCNE,ZEM.TR.3</t>
  </si>
  <si>
    <t>134</t>
  </si>
  <si>
    <t>PEDA18A</t>
  </si>
  <si>
    <t>VYKOP KABEL.RYHY 35X70 CM RUCNE,ZEM.TR.3</t>
  </si>
  <si>
    <t>136</t>
  </si>
  <si>
    <t>69</t>
  </si>
  <si>
    <t>PCCA51A</t>
  </si>
  <si>
    <t>KABEL CYKY-J 3X2,5 PEVNE ULOZENY</t>
  </si>
  <si>
    <t>138</t>
  </si>
  <si>
    <t>1000013290</t>
  </si>
  <si>
    <t>KABEL CYKY-J 3X2,5 750V</t>
  </si>
  <si>
    <t>140</t>
  </si>
  <si>
    <t>588*1,05 "Přepočtené koeficientem množství</t>
  </si>
  <si>
    <t>71</t>
  </si>
  <si>
    <t>PEEA76A</t>
  </si>
  <si>
    <t>VYKOP KABEL.RYHY 10X10 CM RUCNE ZEM.TR.3</t>
  </si>
  <si>
    <t>142</t>
  </si>
  <si>
    <t>PEGA86A</t>
  </si>
  <si>
    <t>ZAHOZ KABEL.RYHY 10X10 CM RUCNE,ZEM.TR.3</t>
  </si>
  <si>
    <t>144</t>
  </si>
  <si>
    <t>73</t>
  </si>
  <si>
    <t>PEJA41A</t>
  </si>
  <si>
    <t>FOLIE VYSTRAZNA Z PE ,SIRKA 33 CM</t>
  </si>
  <si>
    <t>146</t>
  </si>
  <si>
    <t>1000327780</t>
  </si>
  <si>
    <t>FOLIE VYSTR. BLESK 330/0,4 CERVENA 125M</t>
  </si>
  <si>
    <t>148</t>
  </si>
  <si>
    <t>490*0,008 "Přepočtené koeficientem množství</t>
  </si>
  <si>
    <t>75</t>
  </si>
  <si>
    <t>PEJA01A</t>
  </si>
  <si>
    <t>KAB.LOZE PISKOVE SIRE 35 CM,BEZ ZAKRYTI</t>
  </si>
  <si>
    <t>150</t>
  </si>
  <si>
    <t>9870020290</t>
  </si>
  <si>
    <t>VYK&gt; PISEK ZASYPOVY FR.0-4</t>
  </si>
  <si>
    <t>152</t>
  </si>
  <si>
    <t>490*128 "Přepočtené koeficientem množství</t>
  </si>
  <si>
    <t>77</t>
  </si>
  <si>
    <t>PEDA38A</t>
  </si>
  <si>
    <t>VYKOP KABEL.RYHY 50X120CM RUCNE,ZEM.TR.3</t>
  </si>
  <si>
    <t>154</t>
  </si>
  <si>
    <t>PEGA33A</t>
  </si>
  <si>
    <t>ZAHOZ KABEL.RYHY 50X100CM RUCNE,ZEM.3</t>
  </si>
  <si>
    <t>156</t>
  </si>
  <si>
    <t>79</t>
  </si>
  <si>
    <t>9870011550</t>
  </si>
  <si>
    <t>VYK&gt; GUMOASFALT SA 12</t>
  </si>
  <si>
    <t>158</t>
  </si>
  <si>
    <t>PECA65A</t>
  </si>
  <si>
    <t>ZAKL.BETON C12/15 DO 5M3 BEZ BEDN.A DOPR</t>
  </si>
  <si>
    <t>160</t>
  </si>
  <si>
    <t>81</t>
  </si>
  <si>
    <t>9870011010</t>
  </si>
  <si>
    <t>VYK&gt; SMES BETONOVA C12/15 XC0 ZAPAD</t>
  </si>
  <si>
    <t>162</t>
  </si>
  <si>
    <t>1000040290</t>
  </si>
  <si>
    <t>SVORKA SP1 DT - PRIPOJ. NA KONSTR.</t>
  </si>
  <si>
    <t>164</t>
  </si>
  <si>
    <t>83</t>
  </si>
  <si>
    <t>9876002600</t>
  </si>
  <si>
    <t>VYK&gt; SROUB M10X45, 6-HR.HLAVA, POZ.</t>
  </si>
  <si>
    <t>166</t>
  </si>
  <si>
    <t>Poznámka k položce:_x000d_
DIN933-8.8-A2K</t>
  </si>
  <si>
    <t>9876008300</t>
  </si>
  <si>
    <t>VYK&gt; MATICE M10, 6-HRANNA, POZ.</t>
  </si>
  <si>
    <t>168</t>
  </si>
  <si>
    <t>85</t>
  </si>
  <si>
    <t>9876010400</t>
  </si>
  <si>
    <t>VYK&gt; PODLOZKA PRUZNA 12, POZ.</t>
  </si>
  <si>
    <t>170</t>
  </si>
  <si>
    <t>Poznámka k položce:_x000d_
DIN7980-230HV-A2K</t>
  </si>
  <si>
    <t>PBAA02A</t>
  </si>
  <si>
    <t>TRUBKA OHEBNA PE 28,5/22,9MM POD OMITKU</t>
  </si>
  <si>
    <t>172</t>
  </si>
  <si>
    <t>87</t>
  </si>
  <si>
    <t>1000025060</t>
  </si>
  <si>
    <t>TRUBKA 2323/LPE-2 28,5/22,9MM 100M KOPOS</t>
  </si>
  <si>
    <t>174</t>
  </si>
  <si>
    <t>25*1,05 "Přepočtené koeficientem množství</t>
  </si>
  <si>
    <t>PEAA13A</t>
  </si>
  <si>
    <t>SEJMUTI DRNU</t>
  </si>
  <si>
    <t>176</t>
  </si>
  <si>
    <t>89</t>
  </si>
  <si>
    <t>PEQA01A</t>
  </si>
  <si>
    <t>POLOZENI DRNU</t>
  </si>
  <si>
    <t>178</t>
  </si>
  <si>
    <t>PEQA02A</t>
  </si>
  <si>
    <t>OSETI POVRCHU TRAVOU</t>
  </si>
  <si>
    <t>180</t>
  </si>
  <si>
    <t>91</t>
  </si>
  <si>
    <t>9870011700</t>
  </si>
  <si>
    <t>VYK&gt; SEMENO TRAVNI</t>
  </si>
  <si>
    <t>182</t>
  </si>
  <si>
    <t>100*0,04 "Přepočtené koeficientem množství</t>
  </si>
  <si>
    <t>doprava výkon. materiálu, odvoz zeminy</t>
  </si>
  <si>
    <t>KM</t>
  </si>
  <si>
    <t>184</t>
  </si>
  <si>
    <t>93</t>
  </si>
  <si>
    <t>revize</t>
  </si>
  <si>
    <t>HOD</t>
  </si>
  <si>
    <t>186</t>
  </si>
  <si>
    <t>FLA02</t>
  </si>
  <si>
    <t>pojistka E14 2 A</t>
  </si>
  <si>
    <t>188</t>
  </si>
  <si>
    <t>95</t>
  </si>
  <si>
    <t>skládkovné</t>
  </si>
  <si>
    <t>T</t>
  </si>
  <si>
    <t>190</t>
  </si>
  <si>
    <t>PEKA12A</t>
  </si>
  <si>
    <t>PROTLAK RIZENY DO 160MM VC.TRUBKY</t>
  </si>
  <si>
    <t>192</t>
  </si>
  <si>
    <t>97</t>
  </si>
  <si>
    <t>9870011940</t>
  </si>
  <si>
    <t>VYK&gt; TRUBKA PROTLAK PE100 SDR17 PR.160</t>
  </si>
  <si>
    <t>194</t>
  </si>
  <si>
    <t>PECA52A</t>
  </si>
  <si>
    <t>VYKOP JAMY RUCNE,ZEMINA TRIDY 3-4</t>
  </si>
  <si>
    <t>196</t>
  </si>
  <si>
    <t>99</t>
  </si>
  <si>
    <t>PECA60A</t>
  </si>
  <si>
    <t>ZAHOZ JAMY RUCNE, ZEMINA TRIDY 3</t>
  </si>
  <si>
    <t>198</t>
  </si>
  <si>
    <t>999999</t>
  </si>
  <si>
    <t>koordinační činnost zhotovitele</t>
  </si>
  <si>
    <t>200</t>
  </si>
  <si>
    <t>101</t>
  </si>
  <si>
    <t>10000124578</t>
  </si>
  <si>
    <t>pokládka uzemňovacího drátu 10 mm</t>
  </si>
  <si>
    <t>202</t>
  </si>
  <si>
    <t>Č1000040260</t>
  </si>
  <si>
    <t>SVORKA SK KRIZOVA</t>
  </si>
  <si>
    <t>204</t>
  </si>
  <si>
    <t>Poznámka k položce:_x000d_
SK</t>
  </si>
  <si>
    <t>103</t>
  </si>
  <si>
    <t>Č1000056400</t>
  </si>
  <si>
    <t>ROURA BETONOVA PR.30/100CM</t>
  </si>
  <si>
    <t>206</t>
  </si>
  <si>
    <t>8808</t>
  </si>
  <si>
    <t>DSPS - zapojení, dokumentace skut.provedení</t>
  </si>
  <si>
    <t>208</t>
  </si>
  <si>
    <t>105</t>
  </si>
  <si>
    <t>1258751</t>
  </si>
  <si>
    <t>Zapojení ovládání čerpadla od skladu soli</t>
  </si>
  <si>
    <t>210</t>
  </si>
  <si>
    <t>8821</t>
  </si>
  <si>
    <t>zkoušky hutnění</t>
  </si>
  <si>
    <t>212</t>
  </si>
  <si>
    <t>107</t>
  </si>
  <si>
    <t xml:space="preserve">geodeti. zaměř. skut.  stavu</t>
  </si>
  <si>
    <t>214</t>
  </si>
  <si>
    <t>11-1</t>
  </si>
  <si>
    <t>demontáž stožárů a svítidel vč. mechanizace</t>
  </si>
  <si>
    <t>216</t>
  </si>
  <si>
    <t>109</t>
  </si>
  <si>
    <t>218</t>
  </si>
  <si>
    <t>PKAA19A</t>
  </si>
  <si>
    <t>NAKLADANI VYKOPKU DO 100M3,ZEM.1-4</t>
  </si>
  <si>
    <t>220</t>
  </si>
  <si>
    <t>401-2 - HDPE</t>
  </si>
  <si>
    <t>1000017120</t>
  </si>
  <si>
    <t>VODIC H07V-K 2,5 CERNY (CYA)</t>
  </si>
  <si>
    <t>MONTÁŽ SIGNÁLNÍHO VODIČE CYA</t>
  </si>
  <si>
    <t>1000053124128-1</t>
  </si>
  <si>
    <t>připáskování drátu CY k HDPE</t>
  </si>
  <si>
    <t>85F0.10/0000F</t>
  </si>
  <si>
    <t>MONTÁŽ OPTICKÉHO ROZVÁDĚČE- na zeď</t>
  </si>
  <si>
    <t>POAA70A</t>
  </si>
  <si>
    <t>ZAFUKOVANI ZOK 48VL. DO OCHRANNE TRUBKY</t>
  </si>
  <si>
    <t>1003723900</t>
  </si>
  <si>
    <t>KABEL OPT. ZEMNI STERLITE SM G657A1 48F</t>
  </si>
  <si>
    <t>200*1,05 "Přepočtené koeficientem množství</t>
  </si>
  <si>
    <t>POAA18A</t>
  </si>
  <si>
    <t>KONTROLA PRUCHODNOSTI TRUB.HDPE PRO ZOK</t>
  </si>
  <si>
    <t>POAA19A</t>
  </si>
  <si>
    <t>KONTROLA TLAKUTESNOSTI TRUB.HDPE PRO ZOK</t>
  </si>
  <si>
    <t>POAA20A</t>
  </si>
  <si>
    <t>SPOJKA PRIMA NA TRUBCE HDPE 40MM PRO ZOK</t>
  </si>
  <si>
    <t>9871000500</t>
  </si>
  <si>
    <t>OI&gt;SPOJKA PRIMA TRUBKY HDPE PR.40MM</t>
  </si>
  <si>
    <t>POAA03A</t>
  </si>
  <si>
    <t>TRUBKA HDPE40/33 K ZOK,CERVE.1PRUH,VOLNE</t>
  </si>
  <si>
    <t>9871000110</t>
  </si>
  <si>
    <t>OI&gt;TRUBKA OCHR.HDPE40/33MM,CERVENA 1PRUH</t>
  </si>
  <si>
    <t>170*1,05 "Přepočtené koeficientem množství</t>
  </si>
  <si>
    <t>POAA30A</t>
  </si>
  <si>
    <t>KONCOVKA NA TRUBCE HDPE 40MM PRO ZOK</t>
  </si>
  <si>
    <t>9871000800</t>
  </si>
  <si>
    <t>OI&gt;KONCOVKA TRUBKY HDPE PR.40MM</t>
  </si>
  <si>
    <t>optický kabel venkovní 24 vl, SM, 5,7 mm</t>
  </si>
  <si>
    <t>URM SL 12 C M</t>
  </si>
  <si>
    <t>ROZVÁDĚČ OPTICKÝ URM SL 12 C M</t>
  </si>
  <si>
    <t>PEKA61A</t>
  </si>
  <si>
    <t>PRURAZ CIHLOVE ZDI TLOUSTKA 60 CM</t>
  </si>
  <si>
    <t>6*12,6 "Přepočtené koeficientem množství</t>
  </si>
  <si>
    <t>4813-101 - SO101 NÁDVOŘÍ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</si>
  <si>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</si>
  <si>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</si>
  <si>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</si>
  <si>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</si>
  <si>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</si>
  <si>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</si>
  <si>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</si>
  <si>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</si>
  <si>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</si>
  <si>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</si>
  <si>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</si>
  <si>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</si>
  <si>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</si>
  <si>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</si>
  <si>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</si>
  <si>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HSV</t>
  </si>
  <si>
    <t>Práce a dodávky HSV</t>
  </si>
  <si>
    <t>Zemní práce</t>
  </si>
  <si>
    <t>113107137</t>
  </si>
  <si>
    <t>Odstranění podkladů nebo krytů ručně s přemístěním hmot na skládku na vzdálenost do 3 m nebo s naložením na dopravní prostředek z betonu vyztuženého sítěmi, o tl. vrstvy přes 150 do 300 mm</t>
  </si>
  <si>
    <t>m2</t>
  </si>
  <si>
    <t>CS ÚRS 2019 01</t>
  </si>
  <si>
    <t>59184891</t>
  </si>
  <si>
    <t>113107243</t>
  </si>
  <si>
    <t>Odstranění podkladů nebo krytů s přemístěním hmot na skládku na vzdálenost do 20 m nebo s naložením na dopravní prostředek v ploše jednotlivě přes 200 m2 živičných, o tl. vrstvy přes 100 do 150 mm</t>
  </si>
  <si>
    <t>-1372202035</t>
  </si>
  <si>
    <t>Poznámka k položce:_x000d_
stávající asfaltové plochy</t>
  </si>
  <si>
    <t>113154234</t>
  </si>
  <si>
    <t xml:space="preserve">Frézování živičného podkladu nebo krytu  s naložením na dopravní prostředek plochy přes 500 do 1 000 m2 bez překážek v trase pruhu šířky přes 1 m do 2 m, tloušťky vrstvy 100 mm</t>
  </si>
  <si>
    <t>437044547</t>
  </si>
  <si>
    <t>4350*0,1 'Přepočtené koeficientem množství</t>
  </si>
  <si>
    <t>113154334</t>
  </si>
  <si>
    <t>Frézování živičného podkladu nebo krytu s naložením na dopravní prostředek plochy přes 1 000 do 10 000 m2 bez překážek v trase pruhu šířky přes 1 m do 2 m, tloušťky vrstvy 100 mm</t>
  </si>
  <si>
    <t>-253822114</t>
  </si>
  <si>
    <t>Poznámka k položce:_x000d_
asfaltový recyklát bude odprodán zhotoviteli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</si>
  <si>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</si>
  <si>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</si>
  <si>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</si>
  <si>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-948439411</t>
  </si>
  <si>
    <t>113203111</t>
  </si>
  <si>
    <t xml:space="preserve">Vytrhání obrub  s vybouráním lože, s přemístěním hmot na skládku na vzdálenost do 3 m nebo s naložením na dopravní prostředek z dlažebních kostek</t>
  </si>
  <si>
    <t>-438668663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</si>
  <si>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</si>
  <si>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</si>
  <si>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m3</t>
  </si>
  <si>
    <t>420451653</t>
  </si>
  <si>
    <t>parkoviště</t>
  </si>
  <si>
    <t>65*0,4</t>
  </si>
  <si>
    <t>chodníky</t>
  </si>
  <si>
    <t>220*0,2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</si>
  <si>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</si>
  <si>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</si>
  <si>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-652987925</t>
  </si>
  <si>
    <t>70*0,5 'Přepočtené koeficientem množství</t>
  </si>
  <si>
    <t>132201101</t>
  </si>
  <si>
    <t>Hloubení zapažených i nezapažených rýh šířky do 600 mm s urovnáním dna do předepsaného profilu a spádu v hornině tř. 3 do 100 m3</t>
  </si>
  <si>
    <t>-950481411</t>
  </si>
  <si>
    <t>Poznámka k položce:_x000d_
přípojka dešťového svodu</t>
  </si>
  <si>
    <t>podélná drenáž</t>
  </si>
  <si>
    <t>20*0,4*0,5</t>
  </si>
  <si>
    <t>konstrukce pro velkou kostku</t>
  </si>
  <si>
    <t>125*0,2</t>
  </si>
  <si>
    <t>132201109</t>
  </si>
  <si>
    <t>Hloubení zapažených i nezapažených rýh šířky do 600 mm s urovnáním dna do předepsaného profilu a spádu v hornině tř. 3 Příplatek k cenám za lepivost horniny tř. 3</t>
  </si>
  <si>
    <t>-290708415</t>
  </si>
  <si>
    <t>29*0,5 'Přepočtené koeficientem množství</t>
  </si>
  <si>
    <t>132201202</t>
  </si>
  <si>
    <t>Hloubení zapažených i nezapažených rýh šířky přes 600 do 2 000 mm s urovnáním dna do předepsaného profilu a spádu v hornině tř. 3 přes 100 do 1 000 m3</t>
  </si>
  <si>
    <t>-2076105351</t>
  </si>
  <si>
    <t>2*1*2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</si>
  <si>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</si>
  <si>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</si>
  <si>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1622602507</t>
  </si>
  <si>
    <t>4*2 'Přepočtené koeficientem množství</t>
  </si>
  <si>
    <t>162701105vl</t>
  </si>
  <si>
    <t xml:space="preserve">Vodorovné přemístění výkopku nebo sypaniny po suchu  na obvyklém dopravním prostředku, bez naložení výkopku, avšak se složením bez rozhrnutí z horniny tř. 1 až 4 na skládku včetně likvidace v souladu se zákonem o odpadech</t>
  </si>
  <si>
    <t>44241010</t>
  </si>
  <si>
    <t>70+29+4</t>
  </si>
  <si>
    <t>174101101</t>
  </si>
  <si>
    <t>Zásyp sypaninou z jakékoliv horniny s uložením výkopku ve vrstvách se zhutněním jam, šachet, rýh nebo kolem objektů v těchto vykopávkách</t>
  </si>
  <si>
    <t>-1217288357</t>
  </si>
  <si>
    <t>58331200</t>
  </si>
  <si>
    <t>štěrkopísek netříděný zásypový</t>
  </si>
  <si>
    <t>t</t>
  </si>
  <si>
    <t>-1357028851</t>
  </si>
  <si>
    <t>174201101</t>
  </si>
  <si>
    <t xml:space="preserve">Zásyp sypaninou z jakékoliv horniny  s uložením výkopku ve vrstvách bez zhutnění jam, šachet, rýh nebo kolem objektů v těchto vykopávkách</t>
  </si>
  <si>
    <t>-1476240775</t>
  </si>
  <si>
    <t>Poznámka k položce:_x000d_
kačírek kolem objektu</t>
  </si>
  <si>
    <t>85*0,1</t>
  </si>
  <si>
    <t>58333651</t>
  </si>
  <si>
    <t>kamenivo těžené hrubé frakce 8/16</t>
  </si>
  <si>
    <t>-1613772864</t>
  </si>
  <si>
    <t>8,5*2 'Přepočtené koeficientem množství</t>
  </si>
  <si>
    <t>181102302</t>
  </si>
  <si>
    <t>Úprava pláně na stavbách dálnic v zářezech mimo skalních se zhutněním</t>
  </si>
  <si>
    <t>1787326624</t>
  </si>
  <si>
    <t>220+65</t>
  </si>
  <si>
    <t>285*1,2 'Přepočtené koeficientem množství</t>
  </si>
  <si>
    <t>181301101</t>
  </si>
  <si>
    <t>Rozprostření a urovnání ornice v rovině nebo ve svahu sklonu do 1 : 5 při souvislé ploše do 500 m2, tl. vrstvy do 100 mm</t>
  </si>
  <si>
    <t>1874918784</t>
  </si>
  <si>
    <t>181411132</t>
  </si>
  <si>
    <t>Založení trávníku na půdě předem připravené plochy do 1000 m2 výsevem včetně utažení parkového na svahu přes 1:5 do 1:2</t>
  </si>
  <si>
    <t>-1502801049</t>
  </si>
  <si>
    <t>005724100</t>
  </si>
  <si>
    <t>osiva pícnin směsi travní balení obvykle 25 kg parková</t>
  </si>
  <si>
    <t>kg</t>
  </si>
  <si>
    <t>-633951079</t>
  </si>
  <si>
    <t>180*0,025 'Přepočtené koeficientem množství</t>
  </si>
  <si>
    <t>Zakládání</t>
  </si>
  <si>
    <t>211571121</t>
  </si>
  <si>
    <t>Výplň kamenivem do rýh odvodňovacích žeber nebo trativodů bez zhutnění, s úpravou povrchu výplně kamenivem drobným těženým</t>
  </si>
  <si>
    <t>-47395627</t>
  </si>
  <si>
    <t>20*0,5*0,25</t>
  </si>
  <si>
    <t>212312111</t>
  </si>
  <si>
    <t>Lože pro trativody z betonu prostého</t>
  </si>
  <si>
    <t>943065215</t>
  </si>
  <si>
    <t>20*0,4*0,1</t>
  </si>
  <si>
    <t>212755215</t>
  </si>
  <si>
    <t>Trativody bez lože z drenážních trubek plastových flexibilních D 125 mm</t>
  </si>
  <si>
    <t>-1617338727</t>
  </si>
  <si>
    <t>Svislé a kompletní konstrukce</t>
  </si>
  <si>
    <t>339921131</t>
  </si>
  <si>
    <t>Osazování palisád betonových v řadě se zabetonováním výšky palisády do 500 mm</t>
  </si>
  <si>
    <t>-121753659</t>
  </si>
  <si>
    <t>59228418</t>
  </si>
  <si>
    <t>palisáda betonová tyčová hranatá barevná 110x110x400mm</t>
  </si>
  <si>
    <t>kus</t>
  </si>
  <si>
    <t>-1053039029</t>
  </si>
  <si>
    <t>40/0,11</t>
  </si>
  <si>
    <t>363,636*2 'Přepočtené koeficientem množství</t>
  </si>
  <si>
    <t>Komunikace pozemní</t>
  </si>
  <si>
    <t>0002</t>
  </si>
  <si>
    <t>Sanace konstrukčních vrstev vozovky</t>
  </si>
  <si>
    <t>-1515570659</t>
  </si>
  <si>
    <t>Poznámka k položce:_x000d_
Položka obsahuje veškeré náklady na sanaci kontručních vrstev vozovky dle PD:_x000d_
odkopávky_x000d_
přesun výkopku na skládku_x000d_
poplatek za skládku_x000d_
vrstva ŠD tl. 200 mm_x000d_
vrstva SC tl. 150 mm_x000d_
vrstva ACP22 80 mm</t>
  </si>
  <si>
    <t>4350*0,1</t>
  </si>
  <si>
    <t>564831111</t>
  </si>
  <si>
    <t xml:space="preserve">Podklad ze štěrkodrti ŠD  s rozprostřením a zhutněním, po zhutnění tl. 100 mm</t>
  </si>
  <si>
    <t>-669174396</t>
  </si>
  <si>
    <t>Poznámka k položce:_x000d_
podklad pod dlažbu z velkých kostek</t>
  </si>
  <si>
    <t>564951413</t>
  </si>
  <si>
    <t>Podklad nebo podsyp z asfaltového recyklátu s rozprostřením a zhutněním, po zhutnění tl. 150 mm</t>
  </si>
  <si>
    <t>2055985498</t>
  </si>
  <si>
    <t>65*2+255</t>
  </si>
  <si>
    <t>385*1,2 'Přepočtené koeficientem množství</t>
  </si>
  <si>
    <t>565146111</t>
  </si>
  <si>
    <t xml:space="preserve">Asfaltový beton vrstva podkladní ACP 22 (obalované kamenivo hrubozrnné - OKH)  s rozprostřením a zhutněním v pruhu šířky do 3 m, po zhutnění tl. 60 mm</t>
  </si>
  <si>
    <t>-933645241</t>
  </si>
  <si>
    <t>573231111</t>
  </si>
  <si>
    <t>Postřik živičný spojovací bez posypu kamenivem ze silniční emulze, v množství od 0,50 do 0,80 kg/m2</t>
  </si>
  <si>
    <t>-401293729</t>
  </si>
  <si>
    <t>4450,000*2</t>
  </si>
  <si>
    <t>577134141</t>
  </si>
  <si>
    <t xml:space="preserve">Asfaltový beton vrstva obrusná ACO 11 (ABS)  s rozprostřením a se zhutněním z modifikovaného asfaltu v pruhu šířky přes 3 m tl. 40 mm</t>
  </si>
  <si>
    <t>-842996453</t>
  </si>
  <si>
    <t>577166121</t>
  </si>
  <si>
    <t>Asfaltový beton vrstva ložní ACL 22 (ABVH) s rozprostřením a zhutněním z nemodifikovaného asfaltu v pruhu šířky přes 3 m, po zhutnění tl. 70 mm</t>
  </si>
  <si>
    <t>2012046180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</si>
  <si>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</si>
  <si>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</si>
  <si>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924702908</t>
  </si>
  <si>
    <t>59245018</t>
  </si>
  <si>
    <t>dlažba skladebná betonová 200x100x60mm přírodní</t>
  </si>
  <si>
    <t>1206717334</t>
  </si>
  <si>
    <t>596412211</t>
  </si>
  <si>
    <t>Kladení dlažby z betonových vegetačních dlaždic pozemních komunikací s ložem z kameniva těženého nebo drceného tl. do 50 mm, s vyplněním spár a vegetačních otvorů, s hutněním vibrováním tl. 80 mm, pro plochy přes 50 do 100 m2</t>
  </si>
  <si>
    <t>-1275443249</t>
  </si>
  <si>
    <t>59245031</t>
  </si>
  <si>
    <t>dlažba plošná betonová vegetační 600x400x100mm</t>
  </si>
  <si>
    <t>-1841923156</t>
  </si>
  <si>
    <t>597661112</t>
  </si>
  <si>
    <t>Dlažba do lože z betonu prostého tl. 100 mm, s vyplněním a zatřením spár cementovou maltou z dlažebních kostek velkých</t>
  </si>
  <si>
    <t>1353886377</t>
  </si>
  <si>
    <t>Poznámka k položce:_x000d_
dlažba z 3 řad velké žullové kostky podél objektů</t>
  </si>
  <si>
    <t>Trubní vedení</t>
  </si>
  <si>
    <t>817314111</t>
  </si>
  <si>
    <t xml:space="preserve">Montáž betonových útesů s hrdlem  na potrubí betonovém a železobetonovém DN 150</t>
  </si>
  <si>
    <t>-1920592545</t>
  </si>
  <si>
    <t>Poznámka k položce:_x000d_
napojení na stávající kanalizaci</t>
  </si>
  <si>
    <t>871315221</t>
  </si>
  <si>
    <t>Kanalizační potrubí z tvrdého PVC systém KG v otevřeném výkopu ve sklonu do 20 %, tuhost třídy SN 8 DN 150</t>
  </si>
  <si>
    <t>829818067</t>
  </si>
  <si>
    <t>877265271</t>
  </si>
  <si>
    <t xml:space="preserve">Montáž tvarovek na kanalizačním potrubí z trub z plastu  z tvrdého PVC nebo z polypropylenu v otevřeném výkopu lapačů střešních splavenin DN 100</t>
  </si>
  <si>
    <t>102131855</t>
  </si>
  <si>
    <t>28341110</t>
  </si>
  <si>
    <t>lapače střešních splavenin okapová vpusť s klapkou+inspekční poklop z PP</t>
  </si>
  <si>
    <t>2101175971</t>
  </si>
  <si>
    <t>899231111</t>
  </si>
  <si>
    <t xml:space="preserve">Výšková úprava uličního vstupu nebo vpusti do 200 mm  zvýšením mříže</t>
  </si>
  <si>
    <t>-1984656751</t>
  </si>
  <si>
    <t>899331111</t>
  </si>
  <si>
    <t xml:space="preserve">Výšková úprava uličního vstupu nebo vpusti do 200 mm  zvýšením poklopu</t>
  </si>
  <si>
    <t>-2036884513</t>
  </si>
  <si>
    <t>Ostatní konstrukce a práce-bourání</t>
  </si>
  <si>
    <t>0004</t>
  </si>
  <si>
    <t>Sanace zbylých trhlin dle TP 115, na úpravu 1bm trhlin uvažovat plochu textilie 1,5 m2 (přesah na každou stranu 0,75m), jako materiál při opravě trhlin bude použit kompozitní materiál - sklovláknitá mřížovina spojená polypropylénovou plstí</t>
  </si>
  <si>
    <t>395272845</t>
  </si>
  <si>
    <t>916111113</t>
  </si>
  <si>
    <t>Osazení silniční obruby z dlažebních kostek v jedné řadě s ložem tl. přes 50 do 100 mm, s vyplněním a zatřením spár cementovou maltou z velkých kostek s boční opěrou z betonu prostého tř. C 12/15, do lože z betonu prostého téže značky</t>
  </si>
  <si>
    <t>245482753</t>
  </si>
  <si>
    <t>583801590</t>
  </si>
  <si>
    <t>výrobky lomařské a kamenické pro komunikace (kostky dlažební, krajníky a obrubníky) kostka dlažební velká žula (skupina materiálu I/2) vel. 15/17 tř. I šedá</t>
  </si>
  <si>
    <t>CS ÚRS 2013 01</t>
  </si>
  <si>
    <t>273772193</t>
  </si>
  <si>
    <t>Poznámka k položce:_x000d_
1 t = 2,4 m2</t>
  </si>
  <si>
    <t>100*0,065 'Přepočtené koeficientem množství</t>
  </si>
  <si>
    <t>916111123</t>
  </si>
  <si>
    <t>Osazení silniční obruby z dlažebních kostek v jedné řadě s ložem tl. přes 50 do 100 mm, s vyplněním a zatřením spár cementovou maltou z drobných kostek s boční opěrou z betonu prostého tř. C 12/15, do lože z betonu prostého téže značky</t>
  </si>
  <si>
    <t>743294523</t>
  </si>
  <si>
    <t>59245020</t>
  </si>
  <si>
    <t>dlažba skladebná betonová 200x100x80mm přírodní</t>
  </si>
  <si>
    <t>-1827053501</t>
  </si>
  <si>
    <t>916131213</t>
  </si>
  <si>
    <t>Osazení silničního obrubníku betonového se zřízením lože, s vyplněním a zatřením spár cementovou maltou stojatého s boční opěrou z betonu prostého tř. C 12/15, do lože z betonu prostého téže značky</t>
  </si>
  <si>
    <t>-1189048021</t>
  </si>
  <si>
    <t>59217031</t>
  </si>
  <si>
    <t>obrubník betonový silniční 1000x150x250mm</t>
  </si>
  <si>
    <t>-841882676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</si>
  <si>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</si>
  <si>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</si>
  <si>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-267945167</t>
  </si>
  <si>
    <t>59217008</t>
  </si>
  <si>
    <t>obrubník betonový parkový 1000x80x200mm</t>
  </si>
  <si>
    <t>-2027316908</t>
  </si>
  <si>
    <t>919112213</t>
  </si>
  <si>
    <t>Řezání dilatačních spár v živičném krytu vytvoření komůrky pro těsnící zálivku šířky 10 mm, hloubky 25 mm</t>
  </si>
  <si>
    <t>-430986290</t>
  </si>
  <si>
    <t>919122112</t>
  </si>
  <si>
    <t>Utěsnění dilatačních spár zálivkou za tepla v cementobetonovém nebo živičném krytu včetně adhezního nátěru s těsnicím profilem pod zálivkou, pro komůrky šířky 10 mm, hloubky 25 mm</t>
  </si>
  <si>
    <t>-1194509845</t>
  </si>
  <si>
    <t>919735112</t>
  </si>
  <si>
    <t>Řezání stávajícího živičného krytu nebo podkladu hloubky přes 50 do 100 mm</t>
  </si>
  <si>
    <t>1397099850</t>
  </si>
  <si>
    <t>936001001</t>
  </si>
  <si>
    <t xml:space="preserve">Montáž prvků městské a zahradní architektury  hmotnosti do 0,1 t</t>
  </si>
  <si>
    <t>1864310936</t>
  </si>
  <si>
    <t>56241503vl</t>
  </si>
  <si>
    <t>rohožka, vana z vyztuženého sklolaminátu 500/700 s mřížkovým roštem</t>
  </si>
  <si>
    <t>303972550</t>
  </si>
  <si>
    <t>936001002</t>
  </si>
  <si>
    <t xml:space="preserve">Montáž prvků městské a zahradní architektury  hmotnosti přes 0,1 do 1,5 t</t>
  </si>
  <si>
    <t>662357258</t>
  </si>
  <si>
    <t>55342346vl</t>
  </si>
  <si>
    <t xml:space="preserve">automatická závora_x000d_
rameno 6000 mm_x000d_
indukční detektor se smyčkou a funkcí bezpečnostní a zavírací _x000d_
ovládání doplněno o klíčový spínač s montáží na skříň závory, pro možné ponechání ramene _x000d_
v otevřené či zavřené poloze na dobu určitou_x000d_
závora ovládána pomocí dálkového ovládání a GSM modulu_x000d_
15ks dálkového ovládání_x000d_
</t>
  </si>
  <si>
    <t>283506534</t>
  </si>
  <si>
    <t>938902411</t>
  </si>
  <si>
    <t>Čištění propustků s odstraněním travnatého porostu nebo nánosu, s naložením na dopravní prostředek nebo s přemístěním na hromady na vzdálenost do 20 m strojně tlakovou vodou tloušťky nánosu do 25% průměru propustku do 500 mm</t>
  </si>
  <si>
    <t>-973287583</t>
  </si>
  <si>
    <t>Poznámka k položce:_x000d_
čištění stávajících potrubí dešťových svodů</t>
  </si>
  <si>
    <t>997</t>
  </si>
  <si>
    <t>Přesun sutě</t>
  </si>
  <si>
    <t>997211511vl</t>
  </si>
  <si>
    <t>Vodorovná doprava suti nebo vybouraných hmot suti se složením a hrubým urovnáním, na skládku včetně likvidace v souladu se zákonem o odpadech 185/2001 Sb.</t>
  </si>
  <si>
    <t>807144847</t>
  </si>
  <si>
    <t>Poznámka k položce:_x000d_
vybourané asfalty a betony, čištění potrubí. vybourané obrubníky, betonové lože</t>
  </si>
  <si>
    <t>34,65+183,28+24,6+51,75+12,9</t>
  </si>
  <si>
    <t>998</t>
  </si>
  <si>
    <t>Přesun hmot</t>
  </si>
  <si>
    <t>998225111</t>
  </si>
  <si>
    <t>Přesun hmot pro komunikace s krytem z kameniva, monolitickým betonovým nebo živičným dopravní vzdálenost do 200 m jakékoliv délky objektu</t>
  </si>
  <si>
    <t>-514423490</t>
  </si>
  <si>
    <t>PSV</t>
  </si>
  <si>
    <t>Práce a dodávky PSV</t>
  </si>
  <si>
    <t>711</t>
  </si>
  <si>
    <t>Izolace proti vodě, vlhkosti a plynům</t>
  </si>
  <si>
    <t>711161215</t>
  </si>
  <si>
    <t>Izolace proti zemní vlhkosti a beztlakové vodě nopovými fóliemi na ploše svislé S vrstva ochranná, odvětrávací a drenážní výška nopku 20,0 mm, tl. fólie do 1,0 mm</t>
  </si>
  <si>
    <t>-763950171</t>
  </si>
  <si>
    <t>Poznámka k položce:_x000d_
izolace podél objektů</t>
  </si>
  <si>
    <t>VRN</t>
  </si>
  <si>
    <t>Vedlejší rozpočtové náklady</t>
  </si>
  <si>
    <t>VRN1</t>
  </si>
  <si>
    <t>Průzkumné, geodetické a projektové práce</t>
  </si>
  <si>
    <t>012203000</t>
  </si>
  <si>
    <t>Průzkumné, geodetické a projektové práce geodetické práce při provádění stavby</t>
  </si>
  <si>
    <t>Ks</t>
  </si>
  <si>
    <t>1024</t>
  </si>
  <si>
    <t>833343760</t>
  </si>
  <si>
    <t>012303000</t>
  </si>
  <si>
    <t>Průzkumné, geodetické a projektové práce geodetické práce po výstavbě</t>
  </si>
  <si>
    <t>-1513946082</t>
  </si>
  <si>
    <t>013254000</t>
  </si>
  <si>
    <t>Projektové práce, projektové práce dokumentace stavby (výkresová a textová) skutečného provedení stavby</t>
  </si>
  <si>
    <t>-1345459166</t>
  </si>
  <si>
    <t>VRN3</t>
  </si>
  <si>
    <t>Zařízení staveniště</t>
  </si>
  <si>
    <t>030001000</t>
  </si>
  <si>
    <t>Zřízení, provoz, demontáž, příprava plochy pro zařízení staveniště, pronájem stavební buňky, oplocení a chemického WC po dobu stavby, uvedení zařízení staveniště do původního stavu</t>
  </si>
  <si>
    <t>-756352059</t>
  </si>
  <si>
    <t>034403000</t>
  </si>
  <si>
    <t>Montáž, demontáž a pronájem dočasných dopravních značek po dobu stavby viz dopravní opatření</t>
  </si>
  <si>
    <t>-926784581</t>
  </si>
  <si>
    <t>VRN4</t>
  </si>
  <si>
    <t>Inženýrská činnost</t>
  </si>
  <si>
    <t>043103000</t>
  </si>
  <si>
    <t xml:space="preserve">Zajištění a provedení rozborů, atestů, posudků a revizních zpráv nutných pro řádné provedení a dokončení díla </t>
  </si>
  <si>
    <t>2051679490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</si>
</sst>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505050"/>
      <name val="Arial CE"/>
    </font>
    <font>
      <sz val="8"/>
      <color rgb="FFFF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167" fontId="6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  <protection locked="0"/>
    </xf>
    <xf numFmtId="4" fontId="9" fillId="0" borderId="20" xfId="0" applyNumberFormat="1" applyFont="1" applyBorder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>
      <protection locked="0"/>
    </xf>
    <xf numFmtId="4" fontId="8" fillId="0" borderId="0" xfId="0" applyNumberFormat="1" applyFont="1" applyAlignment="1" applyProtection="1"/>
    <xf numFmtId="0" fontId="10" fillId="0" borderId="3" xfId="0" applyFont="1" applyBorder="1" applyAlignment="1"/>
    <xf numFmtId="0" fontId="10" fillId="0" borderId="14" xfId="0" applyFont="1" applyBorder="1" applyAlignment="1" applyProtection="1"/>
    <xf numFmtId="0" fontId="10" fillId="0" borderId="0" xfId="0" applyFont="1" applyBorder="1" applyAlignment="1" applyProtection="1"/>
    <xf numFmtId="166" fontId="10" fillId="0" borderId="0" xfId="0" applyNumberFormat="1" applyFont="1" applyBorder="1" applyAlignment="1" applyProtection="1"/>
    <xf numFmtId="166" fontId="10" fillId="0" borderId="15" xfId="0" applyNumberFormat="1" applyFont="1" applyBorder="1" applyAlignment="1" applyProtection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9" fillId="0" borderId="0" xfId="0" applyFont="1" applyAlignment="1" applyProtection="1">
      <alignment horizontal="left"/>
    </xf>
    <xf numFmtId="4" fontId="9" fillId="0" borderId="0" xfId="0" applyNumberFormat="1" applyFont="1" applyAlignment="1" applyProtection="1"/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4955" cy="27495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4955" cy="27495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4955" cy="27495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4955" cy="27495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4955" cy="27495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13" customWidth="1"/>
    <col min="2" max="2" width="1.42" customWidth="1"/>
    <col min="3" max="3" width="3.56" customWidth="1"/>
    <col min="4" max="4" width="2.28" customWidth="1"/>
    <col min="5" max="5" width="2.28" customWidth="1"/>
    <col min="6" max="6" width="2.28" customWidth="1"/>
    <col min="7" max="7" width="2.28" customWidth="1"/>
    <col min="8" max="8" width="2.28" customWidth="1"/>
    <col min="9" max="9" width="2.28" customWidth="1"/>
    <col min="10" max="10" width="2.28" customWidth="1"/>
    <col min="11" max="11" width="2.28" customWidth="1"/>
    <col min="12" max="12" width="2.28" customWidth="1"/>
    <col min="13" max="13" width="2.28" customWidth="1"/>
    <col min="14" max="14" width="2.28" customWidth="1"/>
    <col min="15" max="15" width="2.28" customWidth="1"/>
    <col min="16" max="16" width="2.28" customWidth="1"/>
    <col min="17" max="17" width="2.28" customWidth="1"/>
    <col min="18" max="18" width="2.28" customWidth="1"/>
    <col min="19" max="19" width="2.28" customWidth="1"/>
    <col min="20" max="20" width="2.28" customWidth="1"/>
    <col min="21" max="21" width="2.28" customWidth="1"/>
    <col min="22" max="22" width="2.28" customWidth="1"/>
    <col min="23" max="23" width="2.28" customWidth="1"/>
    <col min="24" max="24" width="2.28" customWidth="1"/>
    <col min="25" max="25" width="2.28" customWidth="1"/>
    <col min="26" max="26" width="2.28" customWidth="1"/>
    <col min="27" max="27" width="2.28" customWidth="1"/>
    <col min="28" max="28" width="2.28" customWidth="1"/>
    <col min="29" max="29" width="2.28" customWidth="1"/>
    <col min="30" max="30" width="2.28" customWidth="1"/>
    <col min="31" max="31" width="2.28" customWidth="1"/>
    <col min="32" max="32" width="2.28" customWidth="1"/>
    <col min="33" max="33" width="2.28" customWidth="1"/>
    <col min="34" max="34" width="2.85" customWidth="1"/>
    <col min="35" max="35" width="27.13" customWidth="1"/>
    <col min="36" max="36" width="2.13" customWidth="1"/>
    <col min="37" max="37" width="2.13" customWidth="1"/>
    <col min="38" max="38" width="7.13" customWidth="1"/>
    <col min="39" max="39" width="2.85" customWidth="1"/>
    <col min="40" max="40" width="11.42" customWidth="1"/>
    <col min="41" max="41" width="6.42" customWidth="1"/>
    <col min="42" max="42" width="3.56" customWidth="1"/>
    <col min="43" max="43" width="13.42" hidden="1" customWidth="1"/>
    <col min="44" max="44" width="11.71" customWidth="1"/>
    <col min="45" max="45" width="22.13" hidden="1" customWidth="1"/>
    <col min="46" max="46" width="22.13" hidden="1" customWidth="1"/>
    <col min="47" max="47" width="22.13" hidden="1" customWidth="1"/>
    <col min="48" max="48" width="18.56" hidden="1" customWidth="1"/>
    <col min="49" max="49" width="18.56" hidden="1" customWidth="1"/>
    <col min="50" max="50" width="21.42" hidden="1" customWidth="1"/>
    <col min="51" max="51" width="21.42" hidden="1" customWidth="1"/>
    <col min="52" max="52" width="18.56" hidden="1" customWidth="1"/>
    <col min="53" max="53" width="16.42" hidden="1" customWidth="1"/>
    <col min="54" max="54" width="21.42" hidden="1" customWidth="1"/>
    <col min="55" max="55" width="18.56" hidden="1" customWidth="1"/>
    <col min="56" max="56" width="16.42" hidden="1" customWidth="1"/>
    <col min="57" max="57" width="56.99" customWidth="1"/>
    <col min="71" max="71" width="9.13" hidden="1"/>
    <col min="72" max="72" width="9.13" hidden="1"/>
    <col min="73" max="73" width="9.13" hidden="1"/>
    <col min="74" max="74" width="9.13" hidden="1"/>
    <col min="75" max="75" width="9.13" hidden="1"/>
    <col min="76" max="76" width="9.13" hidden="1"/>
    <col min="77" max="77" width="9.13" hidden="1"/>
    <col min="78" max="78" width="9.13" hidden="1"/>
    <col min="79" max="79" width="9.13" hidden="1"/>
    <col min="80" max="80" width="9.13" hidden="1"/>
    <col min="81" max="81" width="9.13" hidden="1"/>
    <col min="82" max="82" width="9.13" hidden="1"/>
    <col min="83" max="83" width="9.13" hidden="1"/>
    <col min="84" max="84" width="9.13" hidden="1"/>
    <col min="85" max="85" width="9.13" hidden="1"/>
    <col min="86" max="86" width="9.13" hidden="1"/>
    <col min="87" max="87" width="9.13" hidden="1"/>
    <col min="88" max="88" width="9.13" hidden="1"/>
    <col min="89" max="89" width="9.13" hidden="1"/>
    <col min="90" max="90" width="9.13" hidden="1"/>
    <col min="91" max="91" width="9.1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18</v>
      </c>
    </row>
    <row r="7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21</v>
      </c>
    </row>
    <row r="8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26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27</v>
      </c>
    </row>
    <row r="10" ht="12" customHeight="1">
      <c r="B10" s="20"/>
      <c r="C10" s="21"/>
      <c r="D10" s="31" t="s">
        <v>28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29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18</v>
      </c>
    </row>
    <row r="11" ht="18.48" customHeight="1">
      <c r="B11" s="20"/>
      <c r="C11" s="21"/>
      <c r="D11" s="21"/>
      <c r="E11" s="26" t="s">
        <v>30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31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18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18</v>
      </c>
    </row>
    <row r="13" ht="12" customHeight="1">
      <c r="B13" s="20"/>
      <c r="C13" s="21"/>
      <c r="D13" s="31" t="s">
        <v>32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29</v>
      </c>
      <c r="AL13" s="21"/>
      <c r="AM13" s="21"/>
      <c r="AN13" s="33" t="s">
        <v>33</v>
      </c>
      <c r="AO13" s="21"/>
      <c r="AP13" s="21"/>
      <c r="AQ13" s="21"/>
      <c r="AR13" s="19"/>
      <c r="BE13" s="30"/>
      <c r="BS13" s="16" t="s">
        <v>18</v>
      </c>
    </row>
    <row r="14">
      <c r="B14" s="20"/>
      <c r="C14" s="21"/>
      <c r="D14" s="21"/>
      <c r="E14" s="33" t="s">
        <v>33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31</v>
      </c>
      <c r="AL14" s="21"/>
      <c r="AM14" s="21"/>
      <c r="AN14" s="33" t="s">
        <v>33</v>
      </c>
      <c r="AO14" s="21"/>
      <c r="AP14" s="21"/>
      <c r="AQ14" s="21"/>
      <c r="AR14" s="19"/>
      <c r="BE14" s="30"/>
      <c r="BS14" s="16" t="s">
        <v>18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34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29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31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36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29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31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5.29204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41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42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43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44</v>
      </c>
      <c r="E29" s="45"/>
      <c r="F29" s="31" t="s">
        <v>45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46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47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48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49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50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51</v>
      </c>
      <c r="U35" s="52"/>
      <c r="V35" s="52"/>
      <c r="W35" s="52"/>
      <c r="X35" s="54" t="s">
        <v>52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53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54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55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56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55</v>
      </c>
      <c r="AI60" s="40"/>
      <c r="AJ60" s="40"/>
      <c r="AK60" s="40"/>
      <c r="AL60" s="40"/>
      <c r="AM60" s="59" t="s">
        <v>56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57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58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55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56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55</v>
      </c>
      <c r="AI75" s="40"/>
      <c r="AJ75" s="40"/>
      <c r="AK75" s="40"/>
      <c r="AL75" s="40"/>
      <c r="AM75" s="59" t="s">
        <v>56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59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4813-2019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REKONSTRUKCE PŘÍSTUPOVÉ KOMUNIKACE A ODSTAVNÝCH PLOCH, VČETNĚ ODVODNĚNÍ NA STŘEDISKU V KLATOVECH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22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>STŘEDISKO SÚS V KLATOVECH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24</v>
      </c>
      <c r="AJ87" s="38"/>
      <c r="AK87" s="38"/>
      <c r="AL87" s="38"/>
      <c r="AM87" s="73" t="str">
        <f>IF(AN8= "","",AN8)</f>
        <v>6. 12. 2013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26.61239" customHeight="1">
      <c r="B89" s="37"/>
      <c r="C89" s="31" t="s">
        <v>28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>SPRÁVA A ÚDRŽBA SILNIC PLZEŇSKÉHO KRAJE (SÚS PK)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34</v>
      </c>
      <c r="AJ89" s="38"/>
      <c r="AK89" s="38"/>
      <c r="AL89" s="38"/>
      <c r="AM89" s="74" t="str">
        <f>IF(E17="","",E17)</f>
        <v>MACÁN PROJEKCE DS s.r.o.</v>
      </c>
      <c r="AN89" s="65"/>
      <c r="AO89" s="65"/>
      <c r="AP89" s="65"/>
      <c r="AQ89" s="38"/>
      <c r="AR89" s="42"/>
      <c r="AS89" s="75" t="s">
        <v>60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4336" customHeight="1">
      <c r="B90" s="37"/>
      <c r="C90" s="31" t="s">
        <v>32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37</v>
      </c>
      <c r="AJ90" s="38"/>
      <c r="AK90" s="38"/>
      <c r="AL90" s="38"/>
      <c r="AM90" s="74" t="str">
        <f>IF(E20="","",E20)</f>
        <v>Ing. Tomáš Macán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61</v>
      </c>
      <c r="D92" s="88"/>
      <c r="E92" s="88"/>
      <c r="F92" s="88"/>
      <c r="G92" s="88"/>
      <c r="H92" s="89"/>
      <c r="I92" s="90" t="s">
        <v>62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63</v>
      </c>
      <c r="AH92" s="88"/>
      <c r="AI92" s="88"/>
      <c r="AJ92" s="88"/>
      <c r="AK92" s="88"/>
      <c r="AL92" s="88"/>
      <c r="AM92" s="88"/>
      <c r="AN92" s="90" t="s">
        <v>64</v>
      </c>
      <c r="AO92" s="88"/>
      <c r="AP92" s="92"/>
      <c r="AQ92" s="93" t="s">
        <v>65</v>
      </c>
      <c r="AR92" s="42"/>
      <c r="AS92" s="94" t="s">
        <v>66</v>
      </c>
      <c r="AT92" s="95" t="s">
        <v>67</v>
      </c>
      <c r="AU92" s="95" t="s">
        <v>68</v>
      </c>
      <c r="AV92" s="95" t="s">
        <v>69</v>
      </c>
      <c r="AW92" s="95" t="s">
        <v>70</v>
      </c>
      <c r="AX92" s="95" t="s">
        <v>71</v>
      </c>
      <c r="AY92" s="95" t="s">
        <v>72</v>
      </c>
      <c r="AZ92" s="95" t="s">
        <v>73</v>
      </c>
      <c r="BA92" s="95" t="s">
        <v>74</v>
      </c>
      <c r="BB92" s="95" t="s">
        <v>75</v>
      </c>
      <c r="BC92" s="95" t="s">
        <v>76</v>
      </c>
      <c r="BD92" s="96" t="s">
        <v>77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78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ROUND(SUM(AG95:AG98),2)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ROUND(SUM(AS95:AS98),2)</f>
        <v>0</v>
      </c>
      <c r="AT94" s="108">
        <f>ROUND(SUM(AV94:AW94),2)</f>
        <v>0</v>
      </c>
      <c r="AU94" s="109">
        <f>ROUND(SUM(AU95:AU98),5)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ROUND(SUM(AZ95:AZ98),2)</f>
        <v>0</v>
      </c>
      <c r="BA94" s="108">
        <f>ROUND(SUM(BA95:BA98),2)</f>
        <v>0</v>
      </c>
      <c r="BB94" s="108">
        <f>ROUND(SUM(BB95:BB98),2)</f>
        <v>0</v>
      </c>
      <c r="BC94" s="108">
        <f>ROUND(SUM(BC95:BC98),2)</f>
        <v>0</v>
      </c>
      <c r="BD94" s="110">
        <f>ROUND(SUM(BD95:BD98),2)</f>
        <v>0</v>
      </c>
      <c r="BS94" s="111" t="s">
        <v>79</v>
      </c>
      <c r="BT94" s="111" t="s">
        <v>80</v>
      </c>
      <c r="BU94" s="112" t="s">
        <v>81</v>
      </c>
      <c r="BV94" s="111" t="s">
        <v>82</v>
      </c>
      <c r="BW94" s="111" t="s">
        <v>5</v>
      </c>
      <c r="BX94" s="111" t="s">
        <v>83</v>
      </c>
      <c r="CL94" s="111" t="s">
        <v>1</v>
      </c>
    </row>
    <row r="95" s="6" customFormat="1" ht="25.48673" customHeight="1">
      <c r="A95" s="113" t="s">
        <v>84</v>
      </c>
      <c r="B95" s="114"/>
      <c r="C95" s="115"/>
      <c r="D95" s="116" t="s">
        <v>85</v>
      </c>
      <c r="E95" s="116"/>
      <c r="F95" s="116"/>
      <c r="G95" s="116"/>
      <c r="H95" s="116"/>
      <c r="I95" s="117"/>
      <c r="J95" s="116" t="s">
        <v>86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8">
        <f>'401-3 - centrální rozvádě...'!J30</f>
        <v>0</v>
      </c>
      <c r="AH95" s="117"/>
      <c r="AI95" s="117"/>
      <c r="AJ95" s="117"/>
      <c r="AK95" s="117"/>
      <c r="AL95" s="117"/>
      <c r="AM95" s="117"/>
      <c r="AN95" s="118">
        <f>SUM(AG95,AT95)</f>
        <v>0</v>
      </c>
      <c r="AO95" s="117"/>
      <c r="AP95" s="117"/>
      <c r="AQ95" s="119" t="s">
        <v>87</v>
      </c>
      <c r="AR95" s="120"/>
      <c r="AS95" s="121">
        <v>0</v>
      </c>
      <c r="AT95" s="122">
        <f>ROUND(SUM(AV95:AW95),2)</f>
        <v>0</v>
      </c>
      <c r="AU95" s="123">
        <f>'401-3 - centrální rozvádě...'!P116</f>
        <v>0</v>
      </c>
      <c r="AV95" s="122">
        <f>'401-3 - centrální rozvádě...'!J33</f>
        <v>0</v>
      </c>
      <c r="AW95" s="122">
        <f>'401-3 - centrální rozvádě...'!J34</f>
        <v>0</v>
      </c>
      <c r="AX95" s="122">
        <f>'401-3 - centrální rozvádě...'!J35</f>
        <v>0</v>
      </c>
      <c r="AY95" s="122">
        <f>'401-3 - centrální rozvádě...'!J36</f>
        <v>0</v>
      </c>
      <c r="AZ95" s="122">
        <f>'401-3 - centrální rozvádě...'!F33</f>
        <v>0</v>
      </c>
      <c r="BA95" s="122">
        <f>'401-3 - centrální rozvádě...'!F34</f>
        <v>0</v>
      </c>
      <c r="BB95" s="122">
        <f>'401-3 - centrální rozvádě...'!F35</f>
        <v>0</v>
      </c>
      <c r="BC95" s="122">
        <f>'401-3 - centrální rozvádě...'!F36</f>
        <v>0</v>
      </c>
      <c r="BD95" s="124">
        <f>'401-3 - centrální rozvádě...'!F37</f>
        <v>0</v>
      </c>
      <c r="BT95" s="125" t="s">
        <v>21</v>
      </c>
      <c r="BV95" s="125" t="s">
        <v>82</v>
      </c>
      <c r="BW95" s="125" t="s">
        <v>88</v>
      </c>
      <c r="BX95" s="125" t="s">
        <v>5</v>
      </c>
      <c r="CL95" s="125" t="s">
        <v>1</v>
      </c>
      <c r="CM95" s="125" t="s">
        <v>89</v>
      </c>
    </row>
    <row r="96" s="6" customFormat="1" ht="15.29204" customHeight="1">
      <c r="A96" s="113" t="s">
        <v>84</v>
      </c>
      <c r="B96" s="114"/>
      <c r="C96" s="115"/>
      <c r="D96" s="116" t="s">
        <v>90</v>
      </c>
      <c r="E96" s="116"/>
      <c r="F96" s="116"/>
      <c r="G96" s="116"/>
      <c r="H96" s="116"/>
      <c r="I96" s="117"/>
      <c r="J96" s="116" t="s">
        <v>91</v>
      </c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8">
        <f>'401-1 - VO montáž a zemní...'!J30</f>
        <v>0</v>
      </c>
      <c r="AH96" s="117"/>
      <c r="AI96" s="117"/>
      <c r="AJ96" s="117"/>
      <c r="AK96" s="117"/>
      <c r="AL96" s="117"/>
      <c r="AM96" s="117"/>
      <c r="AN96" s="118">
        <f>SUM(AG96,AT96)</f>
        <v>0</v>
      </c>
      <c r="AO96" s="117"/>
      <c r="AP96" s="117"/>
      <c r="AQ96" s="119" t="s">
        <v>87</v>
      </c>
      <c r="AR96" s="120"/>
      <c r="AS96" s="121">
        <v>0</v>
      </c>
      <c r="AT96" s="122">
        <f>ROUND(SUM(AV96:AW96),2)</f>
        <v>0</v>
      </c>
      <c r="AU96" s="123">
        <f>'401-1 - VO montáž a zemní...'!P116</f>
        <v>0</v>
      </c>
      <c r="AV96" s="122">
        <f>'401-1 - VO montáž a zemní...'!J33</f>
        <v>0</v>
      </c>
      <c r="AW96" s="122">
        <f>'401-1 - VO montáž a zemní...'!J34</f>
        <v>0</v>
      </c>
      <c r="AX96" s="122">
        <f>'401-1 - VO montáž a zemní...'!J35</f>
        <v>0</v>
      </c>
      <c r="AY96" s="122">
        <f>'401-1 - VO montáž a zemní...'!J36</f>
        <v>0</v>
      </c>
      <c r="AZ96" s="122">
        <f>'401-1 - VO montáž a zemní...'!F33</f>
        <v>0</v>
      </c>
      <c r="BA96" s="122">
        <f>'401-1 - VO montáž a zemní...'!F34</f>
        <v>0</v>
      </c>
      <c r="BB96" s="122">
        <f>'401-1 - VO montáž a zemní...'!F35</f>
        <v>0</v>
      </c>
      <c r="BC96" s="122">
        <f>'401-1 - VO montáž a zemní...'!F36</f>
        <v>0</v>
      </c>
      <c r="BD96" s="124">
        <f>'401-1 - VO montáž a zemní...'!F37</f>
        <v>0</v>
      </c>
      <c r="BT96" s="125" t="s">
        <v>21</v>
      </c>
      <c r="BV96" s="125" t="s">
        <v>82</v>
      </c>
      <c r="BW96" s="125" t="s">
        <v>92</v>
      </c>
      <c r="BX96" s="125" t="s">
        <v>5</v>
      </c>
      <c r="CL96" s="125" t="s">
        <v>1</v>
      </c>
      <c r="CM96" s="125" t="s">
        <v>89</v>
      </c>
    </row>
    <row r="97" s="6" customFormat="1" ht="15.29204" customHeight="1">
      <c r="A97" s="113" t="s">
        <v>84</v>
      </c>
      <c r="B97" s="114"/>
      <c r="C97" s="115"/>
      <c r="D97" s="116" t="s">
        <v>93</v>
      </c>
      <c r="E97" s="116"/>
      <c r="F97" s="116"/>
      <c r="G97" s="116"/>
      <c r="H97" s="116"/>
      <c r="I97" s="117"/>
      <c r="J97" s="116" t="s">
        <v>94</v>
      </c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8">
        <f>'401-2 - HDPE'!J30</f>
        <v>0</v>
      </c>
      <c r="AH97" s="117"/>
      <c r="AI97" s="117"/>
      <c r="AJ97" s="117"/>
      <c r="AK97" s="117"/>
      <c r="AL97" s="117"/>
      <c r="AM97" s="117"/>
      <c r="AN97" s="118">
        <f>SUM(AG97,AT97)</f>
        <v>0</v>
      </c>
      <c r="AO97" s="117"/>
      <c r="AP97" s="117"/>
      <c r="AQ97" s="119" t="s">
        <v>87</v>
      </c>
      <c r="AR97" s="120"/>
      <c r="AS97" s="121">
        <v>0</v>
      </c>
      <c r="AT97" s="122">
        <f>ROUND(SUM(AV97:AW97),2)</f>
        <v>0</v>
      </c>
      <c r="AU97" s="123">
        <f>'401-2 - HDPE'!P116</f>
        <v>0</v>
      </c>
      <c r="AV97" s="122">
        <f>'401-2 - HDPE'!J33</f>
        <v>0</v>
      </c>
      <c r="AW97" s="122">
        <f>'401-2 - HDPE'!J34</f>
        <v>0</v>
      </c>
      <c r="AX97" s="122">
        <f>'401-2 - HDPE'!J35</f>
        <v>0</v>
      </c>
      <c r="AY97" s="122">
        <f>'401-2 - HDPE'!J36</f>
        <v>0</v>
      </c>
      <c r="AZ97" s="122">
        <f>'401-2 - HDPE'!F33</f>
        <v>0</v>
      </c>
      <c r="BA97" s="122">
        <f>'401-2 - HDPE'!F34</f>
        <v>0</v>
      </c>
      <c r="BB97" s="122">
        <f>'401-2 - HDPE'!F35</f>
        <v>0</v>
      </c>
      <c r="BC97" s="122">
        <f>'401-2 - HDPE'!F36</f>
        <v>0</v>
      </c>
      <c r="BD97" s="124">
        <f>'401-2 - HDPE'!F37</f>
        <v>0</v>
      </c>
      <c r="BT97" s="125" t="s">
        <v>21</v>
      </c>
      <c r="BV97" s="125" t="s">
        <v>82</v>
      </c>
      <c r="BW97" s="125" t="s">
        <v>95</v>
      </c>
      <c r="BX97" s="125" t="s">
        <v>5</v>
      </c>
      <c r="CL97" s="125" t="s">
        <v>1</v>
      </c>
      <c r="CM97" s="125" t="s">
        <v>89</v>
      </c>
    </row>
    <row r="98" s="6" customFormat="1" ht="25.48673" customHeight="1">
      <c r="A98" s="113" t="s">
        <v>84</v>
      </c>
      <c r="B98" s="114"/>
      <c r="C98" s="115"/>
      <c r="D98" s="116" t="s">
        <v>96</v>
      </c>
      <c r="E98" s="116"/>
      <c r="F98" s="116"/>
      <c r="G98" s="116"/>
      <c r="H98" s="116"/>
      <c r="I98" s="117"/>
      <c r="J98" s="116" t="s">
        <v>97</v>
      </c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8">
        <f>'4813-101 - SO101 NÁDVOŘÍ'!J30</f>
        <v>0</v>
      </c>
      <c r="AH98" s="117"/>
      <c r="AI98" s="117"/>
      <c r="AJ98" s="117"/>
      <c r="AK98" s="117"/>
      <c r="AL98" s="117"/>
      <c r="AM98" s="117"/>
      <c r="AN98" s="118">
        <f>SUM(AG98,AT98)</f>
        <v>0</v>
      </c>
      <c r="AO98" s="117"/>
      <c r="AP98" s="117"/>
      <c r="AQ98" s="119" t="s">
        <v>87</v>
      </c>
      <c r="AR98" s="120"/>
      <c r="AS98" s="126">
        <v>0</v>
      </c>
      <c r="AT98" s="127">
        <f>ROUND(SUM(AV98:AW98),2)</f>
        <v>0</v>
      </c>
      <c r="AU98" s="128">
        <f>'4813-101 - SO101 NÁDVOŘÍ'!P131</f>
        <v>0</v>
      </c>
      <c r="AV98" s="127">
        <f>'4813-101 - SO101 NÁDVOŘÍ'!J33</f>
        <v>0</v>
      </c>
      <c r="AW98" s="127">
        <f>'4813-101 - SO101 NÁDVOŘÍ'!J34</f>
        <v>0</v>
      </c>
      <c r="AX98" s="127">
        <f>'4813-101 - SO101 NÁDVOŘÍ'!J35</f>
        <v>0</v>
      </c>
      <c r="AY98" s="127">
        <f>'4813-101 - SO101 NÁDVOŘÍ'!J36</f>
        <v>0</v>
      </c>
      <c r="AZ98" s="127">
        <f>'4813-101 - SO101 NÁDVOŘÍ'!F33</f>
        <v>0</v>
      </c>
      <c r="BA98" s="127">
        <f>'4813-101 - SO101 NÁDVOŘÍ'!F34</f>
        <v>0</v>
      </c>
      <c r="BB98" s="127">
        <f>'4813-101 - SO101 NÁDVOŘÍ'!F35</f>
        <v>0</v>
      </c>
      <c r="BC98" s="127">
        <f>'4813-101 - SO101 NÁDVOŘÍ'!F36</f>
        <v>0</v>
      </c>
      <c r="BD98" s="129">
        <f>'4813-101 - SO101 NÁDVOŘÍ'!F37</f>
        <v>0</v>
      </c>
      <c r="BT98" s="125" t="s">
        <v>21</v>
      </c>
      <c r="BV98" s="125" t="s">
        <v>82</v>
      </c>
      <c r="BW98" s="125" t="s">
        <v>98</v>
      </c>
      <c r="BX98" s="125" t="s">
        <v>5</v>
      </c>
      <c r="CL98" s="125" t="s">
        <v>1</v>
      </c>
      <c r="CM98" s="125" t="s">
        <v>89</v>
      </c>
    </row>
    <row r="99" s="1" customFormat="1" ht="30" customHeight="1"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42"/>
    </row>
    <row r="100" s="1" customFormat="1" ht="6.96" customHeight="1"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2"/>
    </row>
  </sheetData>
  <sheetProtection sheet="1" formatColumns="0" formatRows="0" objects="1" scenarios="1" spinCount="100000" saltValue="7uPSOSVSbonPYJYeqzsVljGth1qp7fDPilxXfaoHJXhsQ6tCYv9egQFLb77nOuzsflVjui2VDAvMMot5bHv3uQ==" hashValue="tpAIrWDZ+7ztCFQkLQ14fsMUJyX0VWcR/+yzcg51YcqtAMHj7wGvMdLuuj6/k/PqUXxL2Nv4U8NuU1ssaooaQQ==" algorithmName="SHA-512" password="CC35"/>
  <mergeCells count="54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</mergeCells>
  <hyperlinks>
    <hyperlink ref="A95" location="'401-3 - centrální rozvádě...'!C2" display="/"/>
    <hyperlink ref="A96" location="'401-1 - VO montáž a zemní...'!C2" display="/"/>
    <hyperlink ref="A97" location="'401-2 - HDPE'!C2" display="/"/>
    <hyperlink ref="A98" location="'4813-101 - SO101 NÁDVOŘ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3" customWidth="1"/>
    <col min="2" max="2" width="1.42" customWidth="1"/>
    <col min="3" max="3" width="3.56" customWidth="1"/>
    <col min="4" max="4" width="3.71" customWidth="1"/>
    <col min="5" max="5" width="14.71" customWidth="1"/>
    <col min="6" max="6" width="86.42" customWidth="1"/>
    <col min="7" max="7" width="5.99" customWidth="1"/>
    <col min="8" max="8" width="9.85" customWidth="1"/>
    <col min="9" max="9" width="17.28" style="130" customWidth="1"/>
    <col min="10" max="10" width="17.28" customWidth="1"/>
    <col min="11" max="11" width="17.28" customWidth="1"/>
    <col min="12" max="12" width="7.99" customWidth="1"/>
    <col min="13" max="13" width="9.28" hidden="1" customWidth="1"/>
    <col min="14" max="14" width="9.13" hidden="1"/>
    <col min="15" max="15" width="12.13" hidden="1" customWidth="1"/>
    <col min="16" max="16" width="12.13" hidden="1" customWidth="1"/>
    <col min="17" max="17" width="12.13" hidden="1" customWidth="1"/>
    <col min="18" max="18" width="12.13" hidden="1" customWidth="1"/>
    <col min="19" max="19" width="12.13" hidden="1" customWidth="1"/>
    <col min="20" max="20" width="12.13" hidden="1" customWidth="1"/>
    <col min="21" max="21" width="13.99" hidden="1" customWidth="1"/>
    <col min="22" max="22" width="10.56" customWidth="1"/>
    <col min="23" max="23" width="13.99" customWidth="1"/>
    <col min="24" max="24" width="10.56" customWidth="1"/>
    <col min="25" max="25" width="12.85" customWidth="1"/>
    <col min="26" max="26" width="9.42" customWidth="1"/>
    <col min="27" max="27" width="12.85" customWidth="1"/>
    <col min="28" max="28" width="13.99" customWidth="1"/>
    <col min="29" max="29" width="9.42" customWidth="1"/>
    <col min="30" max="30" width="12.85" customWidth="1"/>
    <col min="31" max="31" width="13.99" customWidth="1"/>
    <col min="44" max="44" width="9.13" hidden="1"/>
    <col min="45" max="45" width="9.13" hidden="1"/>
    <col min="46" max="46" width="9.13" hidden="1"/>
    <col min="47" max="47" width="9.13" hidden="1"/>
    <col min="48" max="48" width="9.13" hidden="1"/>
    <col min="49" max="49" width="9.13" hidden="1"/>
    <col min="50" max="50" width="9.13" hidden="1"/>
    <col min="51" max="51" width="9.13" hidden="1"/>
    <col min="52" max="52" width="9.13" hidden="1"/>
    <col min="53" max="53" width="9.13" hidden="1"/>
    <col min="54" max="54" width="9.13" hidden="1"/>
    <col min="55" max="55" width="9.13" hidden="1"/>
    <col min="56" max="56" width="9.13" hidden="1"/>
    <col min="57" max="57" width="9.13" hidden="1"/>
    <col min="58" max="58" width="9.13" hidden="1"/>
    <col min="59" max="59" width="9.13" hidden="1"/>
    <col min="60" max="60" width="9.13" hidden="1"/>
    <col min="61" max="61" width="9.13" hidden="1"/>
    <col min="62" max="62" width="9.13" hidden="1"/>
    <col min="63" max="63" width="9.13" hidden="1"/>
    <col min="64" max="64" width="9.13" hidden="1"/>
    <col min="65" max="65" width="9.13" hidden="1"/>
  </cols>
  <sheetData>
    <row r="2" ht="36.96" customHeight="1">
      <c r="L2"/>
      <c r="AT2" s="16" t="s">
        <v>88</v>
      </c>
    </row>
    <row r="3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89</v>
      </c>
    </row>
    <row r="4" ht="24.96" customHeight="1">
      <c r="B4" s="19"/>
      <c r="D4" s="134" t="s">
        <v>99</v>
      </c>
      <c r="L4" s="19"/>
      <c r="M4" s="13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6" t="s">
        <v>16</v>
      </c>
      <c r="L6" s="19"/>
    </row>
    <row r="7" ht="15.29204" customHeight="1">
      <c r="B7" s="19"/>
      <c r="E7" s="137" t="str">
        <f>'Rekapitulace stavby'!K6</f>
        <v>REKONSTRUKCE PŘÍSTUPOVÉ KOMUNIKACE A ODSTAVNÝCH PLOCH, VČETNĚ ODVODNĚNÍ NA STŘEDISKU V KLATOVECH</v>
      </c>
      <c r="F7" s="136"/>
      <c r="G7" s="136"/>
      <c r="H7" s="136"/>
      <c r="L7" s="19"/>
    </row>
    <row r="8" s="1" customFormat="1" ht="12" customHeight="1">
      <c r="B8" s="42"/>
      <c r="D8" s="136" t="s">
        <v>100</v>
      </c>
      <c r="I8" s="138"/>
      <c r="L8" s="42"/>
    </row>
    <row r="9" s="1" customFormat="1" ht="36.96" customHeight="1">
      <c r="B9" s="42"/>
      <c r="E9" s="139" t="s">
        <v>101</v>
      </c>
      <c r="F9" s="1"/>
      <c r="G9" s="1"/>
      <c r="H9" s="1"/>
      <c r="I9" s="138"/>
      <c r="L9" s="42"/>
    </row>
    <row r="10" s="1" customFormat="1">
      <c r="B10" s="42"/>
      <c r="I10" s="138"/>
      <c r="L10" s="42"/>
    </row>
    <row r="11" s="1" customFormat="1" ht="12" customHeight="1">
      <c r="B11" s="42"/>
      <c r="D11" s="136" t="s">
        <v>19</v>
      </c>
      <c r="F11" s="140" t="s">
        <v>1</v>
      </c>
      <c r="I11" s="141" t="s">
        <v>20</v>
      </c>
      <c r="J11" s="140" t="s">
        <v>1</v>
      </c>
      <c r="L11" s="42"/>
    </row>
    <row r="12" s="1" customFormat="1" ht="12" customHeight="1">
      <c r="B12" s="42"/>
      <c r="D12" s="136" t="s">
        <v>22</v>
      </c>
      <c r="F12" s="140" t="s">
        <v>102</v>
      </c>
      <c r="I12" s="141" t="s">
        <v>24</v>
      </c>
      <c r="J12" s="142" t="str">
        <f>'Rekapitulace stavby'!AN8</f>
        <v>6. 12. 2013</v>
      </c>
      <c r="L12" s="42"/>
    </row>
    <row r="13" s="1" customFormat="1" ht="10.8" customHeight="1">
      <c r="B13" s="42"/>
      <c r="I13" s="138"/>
      <c r="L13" s="42"/>
    </row>
    <row r="14" s="1" customFormat="1" ht="12" customHeight="1">
      <c r="B14" s="42"/>
      <c r="D14" s="136" t="s">
        <v>28</v>
      </c>
      <c r="I14" s="141" t="s">
        <v>29</v>
      </c>
      <c r="J14" s="140" t="str">
        <f>IF('Rekapitulace stavby'!AN10="","",'Rekapitulace stavby'!AN10)</f>
        <v/>
      </c>
      <c r="L14" s="42"/>
    </row>
    <row r="15" s="1" customFormat="1" ht="18" customHeight="1">
      <c r="B15" s="42"/>
      <c r="E15" s="140" t="str">
        <f>IF('Rekapitulace stavby'!E11="","",'Rekapitulace stavby'!E11)</f>
        <v>SPRÁVA A ÚDRŽBA SILNIC PLZEŇSKÉHO KRAJE (SÚS PK)</v>
      </c>
      <c r="I15" s="141" t="s">
        <v>31</v>
      </c>
      <c r="J15" s="140" t="str">
        <f>IF('Rekapitulace stavby'!AN11="","",'Rekapitulace stavby'!AN11)</f>
        <v/>
      </c>
      <c r="L15" s="42"/>
    </row>
    <row r="16" s="1" customFormat="1" ht="6.96" customHeight="1">
      <c r="B16" s="42"/>
      <c r="I16" s="138"/>
      <c r="L16" s="42"/>
    </row>
    <row r="17" s="1" customFormat="1" ht="12" customHeight="1">
      <c r="B17" s="42"/>
      <c r="D17" s="136" t="s">
        <v>32</v>
      </c>
      <c r="I17" s="141" t="s">
        <v>29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0"/>
      <c r="G18" s="140"/>
      <c r="H18" s="140"/>
      <c r="I18" s="141" t="s">
        <v>31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8"/>
      <c r="L19" s="42"/>
    </row>
    <row r="20" s="1" customFormat="1" ht="12" customHeight="1">
      <c r="B20" s="42"/>
      <c r="D20" s="136" t="s">
        <v>34</v>
      </c>
      <c r="I20" s="141" t="s">
        <v>29</v>
      </c>
      <c r="J20" s="140" t="str">
        <f>IF('Rekapitulace stavby'!AN16="","",'Rekapitulace stavby'!AN16)</f>
        <v/>
      </c>
      <c r="L20" s="42"/>
    </row>
    <row r="21" s="1" customFormat="1" ht="18" customHeight="1">
      <c r="B21" s="42"/>
      <c r="E21" s="140" t="str">
        <f>IF('Rekapitulace stavby'!E17="","",'Rekapitulace stavby'!E17)</f>
        <v>MACÁN PROJEKCE DS s.r.o.</v>
      </c>
      <c r="I21" s="141" t="s">
        <v>31</v>
      </c>
      <c r="J21" s="140" t="str">
        <f>IF('Rekapitulace stavby'!AN17="","",'Rekapitulace stavby'!AN17)</f>
        <v/>
      </c>
      <c r="L21" s="42"/>
    </row>
    <row r="22" s="1" customFormat="1" ht="6.96" customHeight="1">
      <c r="B22" s="42"/>
      <c r="I22" s="138"/>
      <c r="L22" s="42"/>
    </row>
    <row r="23" s="1" customFormat="1" ht="12" customHeight="1">
      <c r="B23" s="42"/>
      <c r="D23" s="136" t="s">
        <v>37</v>
      </c>
      <c r="I23" s="141" t="s">
        <v>29</v>
      </c>
      <c r="J23" s="140" t="str">
        <f>IF('Rekapitulace stavby'!AN19="","",'Rekapitulace stavby'!AN19)</f>
        <v/>
      </c>
      <c r="L23" s="42"/>
    </row>
    <row r="24" s="1" customFormat="1" ht="18" customHeight="1">
      <c r="B24" s="42"/>
      <c r="E24" s="140" t="str">
        <f>IF('Rekapitulace stavby'!E20="","",'Rekapitulace stavby'!E20)</f>
        <v>Ing. Tomáš Macán</v>
      </c>
      <c r="I24" s="141" t="s">
        <v>31</v>
      </c>
      <c r="J24" s="140" t="str">
        <f>IF('Rekapitulace stavby'!AN20="","",'Rekapitulace stavby'!AN20)</f>
        <v/>
      </c>
      <c r="L24" s="42"/>
    </row>
    <row r="25" s="1" customFormat="1" ht="6.96" customHeight="1">
      <c r="B25" s="42"/>
      <c r="I25" s="138"/>
      <c r="L25" s="42"/>
    </row>
    <row r="26" s="1" customFormat="1" ht="12" customHeight="1">
      <c r="B26" s="42"/>
      <c r="D26" s="136" t="s">
        <v>39</v>
      </c>
      <c r="I26" s="138"/>
      <c r="L26" s="42"/>
    </row>
    <row r="27" s="7" customFormat="1" ht="15.29204" customHeight="1">
      <c r="B27" s="143"/>
      <c r="E27" s="144" t="s">
        <v>1</v>
      </c>
      <c r="F27" s="144"/>
      <c r="G27" s="144"/>
      <c r="H27" s="144"/>
      <c r="I27" s="145"/>
      <c r="L27" s="143"/>
    </row>
    <row r="28" s="1" customFormat="1" ht="6.96" customHeight="1">
      <c r="B28" s="42"/>
      <c r="I28" s="13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6"/>
      <c r="J29" s="77"/>
      <c r="K29" s="77"/>
      <c r="L29" s="42"/>
    </row>
    <row r="30" s="1" customFormat="1" ht="25.44" customHeight="1">
      <c r="B30" s="42"/>
      <c r="D30" s="147" t="s">
        <v>40</v>
      </c>
      <c r="I30" s="138"/>
      <c r="J30" s="148">
        <f>ROUND(J116,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6"/>
      <c r="J31" s="77"/>
      <c r="K31" s="77"/>
      <c r="L31" s="42"/>
    </row>
    <row r="32" s="1" customFormat="1" ht="14.4" customHeight="1">
      <c r="B32" s="42"/>
      <c r="F32" s="149" t="s">
        <v>42</v>
      </c>
      <c r="I32" s="150" t="s">
        <v>41</v>
      </c>
      <c r="J32" s="149" t="s">
        <v>43</v>
      </c>
      <c r="L32" s="42"/>
    </row>
    <row r="33" s="1" customFormat="1" ht="14.4" customHeight="1">
      <c r="B33" s="42"/>
      <c r="D33" s="151" t="s">
        <v>44</v>
      </c>
      <c r="E33" s="136" t="s">
        <v>45</v>
      </c>
      <c r="F33" s="152">
        <f>ROUND((SUM(BE116:BE135)),  2)</f>
        <v>0</v>
      </c>
      <c r="I33" s="153">
        <v>0.20999999999999999</v>
      </c>
      <c r="J33" s="152">
        <f>ROUND(((SUM(BE116:BE135))*I33),  2)</f>
        <v>0</v>
      </c>
      <c r="L33" s="42"/>
    </row>
    <row r="34" s="1" customFormat="1" ht="14.4" customHeight="1">
      <c r="B34" s="42"/>
      <c r="E34" s="136" t="s">
        <v>46</v>
      </c>
      <c r="F34" s="152">
        <f>ROUND((SUM(BF116:BF135)),  2)</f>
        <v>0</v>
      </c>
      <c r="I34" s="153">
        <v>0.14999999999999999</v>
      </c>
      <c r="J34" s="152">
        <f>ROUND(((SUM(BF116:BF135))*I34),  2)</f>
        <v>0</v>
      </c>
      <c r="L34" s="42"/>
    </row>
    <row r="35" hidden="1" s="1" customFormat="1" ht="14.4" customHeight="1">
      <c r="B35" s="42"/>
      <c r="E35" s="136" t="s">
        <v>47</v>
      </c>
      <c r="F35" s="152">
        <f>ROUND((SUM(BG116:BG135)),  2)</f>
        <v>0</v>
      </c>
      <c r="I35" s="153">
        <v>0.20999999999999999</v>
      </c>
      <c r="J35" s="152">
        <f>0</f>
        <v>0</v>
      </c>
      <c r="L35" s="42"/>
    </row>
    <row r="36" hidden="1" s="1" customFormat="1" ht="14.4" customHeight="1">
      <c r="B36" s="42"/>
      <c r="E36" s="136" t="s">
        <v>48</v>
      </c>
      <c r="F36" s="152">
        <f>ROUND((SUM(BH116:BH135)),  2)</f>
        <v>0</v>
      </c>
      <c r="I36" s="153">
        <v>0.14999999999999999</v>
      </c>
      <c r="J36" s="152">
        <f>0</f>
        <v>0</v>
      </c>
      <c r="L36" s="42"/>
    </row>
    <row r="37" hidden="1" s="1" customFormat="1" ht="14.4" customHeight="1">
      <c r="B37" s="42"/>
      <c r="E37" s="136" t="s">
        <v>49</v>
      </c>
      <c r="F37" s="152">
        <f>ROUND((SUM(BI116:BI135)),  2)</f>
        <v>0</v>
      </c>
      <c r="I37" s="153">
        <v>0</v>
      </c>
      <c r="J37" s="152">
        <f>0</f>
        <v>0</v>
      </c>
      <c r="L37" s="42"/>
    </row>
    <row r="38" s="1" customFormat="1" ht="6.96" customHeight="1">
      <c r="B38" s="42"/>
      <c r="I38" s="138"/>
      <c r="L38" s="42"/>
    </row>
    <row r="39" s="1" customFormat="1" ht="25.44" customHeight="1">
      <c r="B39" s="42"/>
      <c r="C39" s="154"/>
      <c r="D39" s="155" t="s">
        <v>50</v>
      </c>
      <c r="E39" s="156"/>
      <c r="F39" s="156"/>
      <c r="G39" s="157" t="s">
        <v>51</v>
      </c>
      <c r="H39" s="158" t="s">
        <v>52</v>
      </c>
      <c r="I39" s="159"/>
      <c r="J39" s="160">
        <f>SUM(J30:J37)</f>
        <v>0</v>
      </c>
      <c r="K39" s="161"/>
      <c r="L39" s="42"/>
    </row>
    <row r="40" s="1" customFormat="1" ht="14.4" customHeight="1">
      <c r="B40" s="42"/>
      <c r="I40" s="13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2" t="s">
        <v>53</v>
      </c>
      <c r="E50" s="163"/>
      <c r="F50" s="163"/>
      <c r="G50" s="162" t="s">
        <v>54</v>
      </c>
      <c r="H50" s="163"/>
      <c r="I50" s="164"/>
      <c r="J50" s="163"/>
      <c r="K50" s="16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5" t="s">
        <v>55</v>
      </c>
      <c r="E61" s="166"/>
      <c r="F61" s="167" t="s">
        <v>56</v>
      </c>
      <c r="G61" s="165" t="s">
        <v>55</v>
      </c>
      <c r="H61" s="166"/>
      <c r="I61" s="168"/>
      <c r="J61" s="169" t="s">
        <v>56</v>
      </c>
      <c r="K61" s="16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2" t="s">
        <v>57</v>
      </c>
      <c r="E65" s="163"/>
      <c r="F65" s="163"/>
      <c r="G65" s="162" t="s">
        <v>58</v>
      </c>
      <c r="H65" s="163"/>
      <c r="I65" s="164"/>
      <c r="J65" s="163"/>
      <c r="K65" s="16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5" t="s">
        <v>55</v>
      </c>
      <c r="E76" s="166"/>
      <c r="F76" s="167" t="s">
        <v>56</v>
      </c>
      <c r="G76" s="165" t="s">
        <v>55</v>
      </c>
      <c r="H76" s="166"/>
      <c r="I76" s="168"/>
      <c r="J76" s="169" t="s">
        <v>56</v>
      </c>
      <c r="K76" s="166"/>
      <c r="L76" s="42"/>
    </row>
    <row r="77" s="1" customFormat="1" ht="14.4" customHeight="1">
      <c r="B77" s="170"/>
      <c r="C77" s="171"/>
      <c r="D77" s="171"/>
      <c r="E77" s="171"/>
      <c r="F77" s="171"/>
      <c r="G77" s="171"/>
      <c r="H77" s="171"/>
      <c r="I77" s="172"/>
      <c r="J77" s="171"/>
      <c r="K77" s="171"/>
      <c r="L77" s="42"/>
    </row>
    <row r="81" s="1" customFormat="1" ht="6.96" customHeight="1">
      <c r="B81" s="173"/>
      <c r="C81" s="174"/>
      <c r="D81" s="174"/>
      <c r="E81" s="174"/>
      <c r="F81" s="174"/>
      <c r="G81" s="174"/>
      <c r="H81" s="174"/>
      <c r="I81" s="175"/>
      <c r="J81" s="174"/>
      <c r="K81" s="174"/>
      <c r="L81" s="42"/>
    </row>
    <row r="82" s="1" customFormat="1" ht="24.96" customHeight="1">
      <c r="B82" s="37"/>
      <c r="C82" s="22" t="s">
        <v>103</v>
      </c>
      <c r="D82" s="38"/>
      <c r="E82" s="38"/>
      <c r="F82" s="38"/>
      <c r="G82" s="38"/>
      <c r="H82" s="38"/>
      <c r="I82" s="13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8"/>
      <c r="J84" s="38"/>
      <c r="K84" s="38"/>
      <c r="L84" s="42"/>
    </row>
    <row r="85" s="1" customFormat="1" ht="15.29204" customHeight="1">
      <c r="B85" s="37"/>
      <c r="C85" s="38"/>
      <c r="D85" s="38"/>
      <c r="E85" s="176" t="str">
        <f>E7</f>
        <v>REKONSTRUKCE PŘÍSTUPOVÉ KOMUNIKACE A ODSTAVNÝCH PLOCH, VČETNĚ ODVODNĚNÍ NA STŘEDISKU V KLATOVECH</v>
      </c>
      <c r="F85" s="31"/>
      <c r="G85" s="31"/>
      <c r="H85" s="31"/>
      <c r="I85" s="138"/>
      <c r="J85" s="38"/>
      <c r="K85" s="38"/>
      <c r="L85" s="42"/>
    </row>
    <row r="86" s="1" customFormat="1" ht="12" customHeight="1">
      <c r="B86" s="37"/>
      <c r="C86" s="31" t="s">
        <v>100</v>
      </c>
      <c r="D86" s="38"/>
      <c r="E86" s="38"/>
      <c r="F86" s="38"/>
      <c r="G86" s="38"/>
      <c r="H86" s="38"/>
      <c r="I86" s="138"/>
      <c r="J86" s="38"/>
      <c r="K86" s="38"/>
      <c r="L86" s="42"/>
    </row>
    <row r="87" s="1" customFormat="1" ht="15.29204" customHeight="1">
      <c r="B87" s="37"/>
      <c r="C87" s="38"/>
      <c r="D87" s="38"/>
      <c r="E87" s="70" t="str">
        <f>E9</f>
        <v>401-3 - centrální rozváděč vč. zapojení a ovládání</v>
      </c>
      <c r="F87" s="38"/>
      <c r="G87" s="38"/>
      <c r="H87" s="38"/>
      <c r="I87" s="13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8"/>
      <c r="J88" s="38"/>
      <c r="K88" s="38"/>
      <c r="L88" s="42"/>
    </row>
    <row r="89" s="1" customFormat="1" ht="12" customHeight="1">
      <c r="B89" s="37"/>
      <c r="C89" s="31" t="s">
        <v>22</v>
      </c>
      <c r="D89" s="38"/>
      <c r="E89" s="38"/>
      <c r="F89" s="26" t="str">
        <f>F12</f>
        <v xml:space="preserve"> </v>
      </c>
      <c r="G89" s="38"/>
      <c r="H89" s="38"/>
      <c r="I89" s="141" t="s">
        <v>24</v>
      </c>
      <c r="J89" s="73" t="str">
        <f>IF(J12="","",J12)</f>
        <v>6. 12. 2013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8"/>
      <c r="J90" s="38"/>
      <c r="K90" s="38"/>
      <c r="L90" s="42"/>
    </row>
    <row r="91" s="1" customFormat="1" ht="41.11858" customHeight="1">
      <c r="B91" s="37"/>
      <c r="C91" s="31" t="s">
        <v>28</v>
      </c>
      <c r="D91" s="38"/>
      <c r="E91" s="38"/>
      <c r="F91" s="26" t="str">
        <f>E15</f>
        <v>SPRÁVA A ÚDRŽBA SILNIC PLZEŇSKÉHO KRAJE (SÚS PK)</v>
      </c>
      <c r="G91" s="38"/>
      <c r="H91" s="38"/>
      <c r="I91" s="141" t="s">
        <v>34</v>
      </c>
      <c r="J91" s="35" t="str">
        <f>E21</f>
        <v>MACÁN PROJEKCE DS s.r.o.</v>
      </c>
      <c r="K91" s="38"/>
      <c r="L91" s="42"/>
    </row>
    <row r="92" s="1" customFormat="1" ht="26.61239" customHeight="1">
      <c r="B92" s="37"/>
      <c r="C92" s="31" t="s">
        <v>32</v>
      </c>
      <c r="D92" s="38"/>
      <c r="E92" s="38"/>
      <c r="F92" s="26" t="str">
        <f>IF(E18="","",E18)</f>
        <v>Vyplň údaj</v>
      </c>
      <c r="G92" s="38"/>
      <c r="H92" s="38"/>
      <c r="I92" s="141" t="s">
        <v>37</v>
      </c>
      <c r="J92" s="35" t="str">
        <f>E24</f>
        <v>Ing. Tomáš Macán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8"/>
      <c r="J93" s="38"/>
      <c r="K93" s="38"/>
      <c r="L93" s="42"/>
    </row>
    <row r="94" s="1" customFormat="1" ht="29.28" customHeight="1">
      <c r="B94" s="37"/>
      <c r="C94" s="177" t="s">
        <v>104</v>
      </c>
      <c r="D94" s="178"/>
      <c r="E94" s="178"/>
      <c r="F94" s="178"/>
      <c r="G94" s="178"/>
      <c r="H94" s="178"/>
      <c r="I94" s="179"/>
      <c r="J94" s="180" t="s">
        <v>105</v>
      </c>
      <c r="K94" s="17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8"/>
      <c r="J95" s="38"/>
      <c r="K95" s="38"/>
      <c r="L95" s="42"/>
    </row>
    <row r="96" s="1" customFormat="1" ht="22.8" customHeight="1">
      <c r="B96" s="37"/>
      <c r="C96" s="181" t="s">
        <v>106</v>
      </c>
      <c r="D96" s="38"/>
      <c r="E96" s="38"/>
      <c r="F96" s="38"/>
      <c r="G96" s="38"/>
      <c r="H96" s="38"/>
      <c r="I96" s="138"/>
      <c r="J96" s="104">
        <f>J116</f>
        <v>0</v>
      </c>
      <c r="K96" s="38"/>
      <c r="L96" s="42"/>
      <c r="AU96" s="16" t="s">
        <v>107</v>
      </c>
    </row>
    <row r="97" s="1" customFormat="1" ht="21.84" customHeight="1">
      <c r="B97" s="37"/>
      <c r="C97" s="38"/>
      <c r="D97" s="38"/>
      <c r="E97" s="38"/>
      <c r="F97" s="38"/>
      <c r="G97" s="38"/>
      <c r="H97" s="38"/>
      <c r="I97" s="138"/>
      <c r="J97" s="38"/>
      <c r="K97" s="38"/>
      <c r="L97" s="42"/>
    </row>
    <row r="98" s="1" customFormat="1" ht="6.96" customHeight="1">
      <c r="B98" s="60"/>
      <c r="C98" s="61"/>
      <c r="D98" s="61"/>
      <c r="E98" s="61"/>
      <c r="F98" s="61"/>
      <c r="G98" s="61"/>
      <c r="H98" s="61"/>
      <c r="I98" s="172"/>
      <c r="J98" s="61"/>
      <c r="K98" s="61"/>
      <c r="L98" s="42"/>
    </row>
    <row r="102" s="1" customFormat="1" ht="6.96" customHeight="1">
      <c r="B102" s="62"/>
      <c r="C102" s="63"/>
      <c r="D102" s="63"/>
      <c r="E102" s="63"/>
      <c r="F102" s="63"/>
      <c r="G102" s="63"/>
      <c r="H102" s="63"/>
      <c r="I102" s="175"/>
      <c r="J102" s="63"/>
      <c r="K102" s="63"/>
      <c r="L102" s="42"/>
    </row>
    <row r="103" s="1" customFormat="1" ht="24.96" customHeight="1">
      <c r="B103" s="37"/>
      <c r="C103" s="22" t="s">
        <v>108</v>
      </c>
      <c r="D103" s="38"/>
      <c r="E103" s="38"/>
      <c r="F103" s="38"/>
      <c r="G103" s="38"/>
      <c r="H103" s="38"/>
      <c r="I103" s="138"/>
      <c r="J103" s="38"/>
      <c r="K103" s="38"/>
      <c r="L103" s="42"/>
    </row>
    <row r="104" s="1" customFormat="1" ht="6.96" customHeight="1">
      <c r="B104" s="37"/>
      <c r="C104" s="38"/>
      <c r="D104" s="38"/>
      <c r="E104" s="38"/>
      <c r="F104" s="38"/>
      <c r="G104" s="38"/>
      <c r="H104" s="38"/>
      <c r="I104" s="138"/>
      <c r="J104" s="38"/>
      <c r="K104" s="38"/>
      <c r="L104" s="42"/>
    </row>
    <row r="105" s="1" customFormat="1" ht="12" customHeight="1">
      <c r="B105" s="37"/>
      <c r="C105" s="31" t="s">
        <v>16</v>
      </c>
      <c r="D105" s="38"/>
      <c r="E105" s="38"/>
      <c r="F105" s="38"/>
      <c r="G105" s="38"/>
      <c r="H105" s="38"/>
      <c r="I105" s="138"/>
      <c r="J105" s="38"/>
      <c r="K105" s="38"/>
      <c r="L105" s="42"/>
    </row>
    <row r="106" s="1" customFormat="1" ht="15.29204" customHeight="1">
      <c r="B106" s="37"/>
      <c r="C106" s="38"/>
      <c r="D106" s="38"/>
      <c r="E106" s="176" t="str">
        <f>E7</f>
        <v>REKONSTRUKCE PŘÍSTUPOVÉ KOMUNIKACE A ODSTAVNÝCH PLOCH, VČETNĚ ODVODNĚNÍ NA STŘEDISKU V KLATOVECH</v>
      </c>
      <c r="F106" s="31"/>
      <c r="G106" s="31"/>
      <c r="H106" s="31"/>
      <c r="I106" s="138"/>
      <c r="J106" s="38"/>
      <c r="K106" s="38"/>
      <c r="L106" s="42"/>
    </row>
    <row r="107" s="1" customFormat="1" ht="12" customHeight="1">
      <c r="B107" s="37"/>
      <c r="C107" s="31" t="s">
        <v>100</v>
      </c>
      <c r="D107" s="38"/>
      <c r="E107" s="38"/>
      <c r="F107" s="38"/>
      <c r="G107" s="38"/>
      <c r="H107" s="38"/>
      <c r="I107" s="138"/>
      <c r="J107" s="38"/>
      <c r="K107" s="38"/>
      <c r="L107" s="42"/>
    </row>
    <row r="108" s="1" customFormat="1" ht="15.29204" customHeight="1">
      <c r="B108" s="37"/>
      <c r="C108" s="38"/>
      <c r="D108" s="38"/>
      <c r="E108" s="70" t="str">
        <f>E9</f>
        <v>401-3 - centrální rozváděč vč. zapojení a ovládání</v>
      </c>
      <c r="F108" s="38"/>
      <c r="G108" s="38"/>
      <c r="H108" s="38"/>
      <c r="I108" s="138"/>
      <c r="J108" s="38"/>
      <c r="K108" s="38"/>
      <c r="L108" s="42"/>
    </row>
    <row r="109" s="1" customFormat="1" ht="6.96" customHeight="1">
      <c r="B109" s="37"/>
      <c r="C109" s="38"/>
      <c r="D109" s="38"/>
      <c r="E109" s="38"/>
      <c r="F109" s="38"/>
      <c r="G109" s="38"/>
      <c r="H109" s="38"/>
      <c r="I109" s="138"/>
      <c r="J109" s="38"/>
      <c r="K109" s="38"/>
      <c r="L109" s="42"/>
    </row>
    <row r="110" s="1" customFormat="1" ht="12" customHeight="1">
      <c r="B110" s="37"/>
      <c r="C110" s="31" t="s">
        <v>22</v>
      </c>
      <c r="D110" s="38"/>
      <c r="E110" s="38"/>
      <c r="F110" s="26" t="str">
        <f>F12</f>
        <v xml:space="preserve"> </v>
      </c>
      <c r="G110" s="38"/>
      <c r="H110" s="38"/>
      <c r="I110" s="141" t="s">
        <v>24</v>
      </c>
      <c r="J110" s="73" t="str">
        <f>IF(J12="","",J12)</f>
        <v>6. 12. 2013</v>
      </c>
      <c r="K110" s="38"/>
      <c r="L110" s="42"/>
    </row>
    <row r="111" s="1" customFormat="1" ht="6.96" customHeight="1">
      <c r="B111" s="37"/>
      <c r="C111" s="38"/>
      <c r="D111" s="38"/>
      <c r="E111" s="38"/>
      <c r="F111" s="38"/>
      <c r="G111" s="38"/>
      <c r="H111" s="38"/>
      <c r="I111" s="138"/>
      <c r="J111" s="38"/>
      <c r="K111" s="38"/>
      <c r="L111" s="42"/>
    </row>
    <row r="112" s="1" customFormat="1" ht="41.11858" customHeight="1">
      <c r="B112" s="37"/>
      <c r="C112" s="31" t="s">
        <v>28</v>
      </c>
      <c r="D112" s="38"/>
      <c r="E112" s="38"/>
      <c r="F112" s="26" t="str">
        <f>E15</f>
        <v>SPRÁVA A ÚDRŽBA SILNIC PLZEŇSKÉHO KRAJE (SÚS PK)</v>
      </c>
      <c r="G112" s="38"/>
      <c r="H112" s="38"/>
      <c r="I112" s="141" t="s">
        <v>34</v>
      </c>
      <c r="J112" s="35" t="str">
        <f>E21</f>
        <v>MACÁN PROJEKCE DS s.r.o.</v>
      </c>
      <c r="K112" s="38"/>
      <c r="L112" s="42"/>
    </row>
    <row r="113" s="1" customFormat="1" ht="26.61239" customHeight="1">
      <c r="B113" s="37"/>
      <c r="C113" s="31" t="s">
        <v>32</v>
      </c>
      <c r="D113" s="38"/>
      <c r="E113" s="38"/>
      <c r="F113" s="26" t="str">
        <f>IF(E18="","",E18)</f>
        <v>Vyplň údaj</v>
      </c>
      <c r="G113" s="38"/>
      <c r="H113" s="38"/>
      <c r="I113" s="141" t="s">
        <v>37</v>
      </c>
      <c r="J113" s="35" t="str">
        <f>E24</f>
        <v>Ing. Tomáš Macán</v>
      </c>
      <c r="K113" s="38"/>
      <c r="L113" s="42"/>
    </row>
    <row r="114" s="1" customFormat="1" ht="10.32" customHeight="1">
      <c r="B114" s="37"/>
      <c r="C114" s="38"/>
      <c r="D114" s="38"/>
      <c r="E114" s="38"/>
      <c r="F114" s="38"/>
      <c r="G114" s="38"/>
      <c r="H114" s="38"/>
      <c r="I114" s="138"/>
      <c r="J114" s="38"/>
      <c r="K114" s="38"/>
      <c r="L114" s="42"/>
    </row>
    <row r="115" s="8" customFormat="1" ht="29.28" customHeight="1">
      <c r="B115" s="182"/>
      <c r="C115" s="183" t="s">
        <v>109</v>
      </c>
      <c r="D115" s="184" t="s">
        <v>65</v>
      </c>
      <c r="E115" s="184" t="s">
        <v>61</v>
      </c>
      <c r="F115" s="184" t="s">
        <v>62</v>
      </c>
      <c r="G115" s="184" t="s">
        <v>110</v>
      </c>
      <c r="H115" s="184" t="s">
        <v>111</v>
      </c>
      <c r="I115" s="185" t="s">
        <v>112</v>
      </c>
      <c r="J115" s="184" t="s">
        <v>105</v>
      </c>
      <c r="K115" s="186" t="s">
        <v>113</v>
      </c>
      <c r="L115" s="187"/>
      <c r="M115" s="94" t="s">
        <v>1</v>
      </c>
      <c r="N115" s="95" t="s">
        <v>44</v>
      </c>
      <c r="O115" s="95" t="s">
        <v>114</v>
      </c>
      <c r="P115" s="95" t="s">
        <v>115</v>
      </c>
      <c r="Q115" s="95" t="s">
        <v>116</v>
      </c>
      <c r="R115" s="95" t="s">
        <v>117</v>
      </c>
      <c r="S115" s="95" t="s">
        <v>118</v>
      </c>
      <c r="T115" s="96" t="s">
        <v>119</v>
      </c>
    </row>
    <row r="116" s="1" customFormat="1" ht="22.8" customHeight="1">
      <c r="B116" s="37"/>
      <c r="C116" s="101" t="s">
        <v>120</v>
      </c>
      <c r="D116" s="38"/>
      <c r="E116" s="38"/>
      <c r="F116" s="38"/>
      <c r="G116" s="38"/>
      <c r="H116" s="38"/>
      <c r="I116" s="138"/>
      <c r="J116" s="188">
        <f>BK116</f>
        <v>0</v>
      </c>
      <c r="K116" s="38"/>
      <c r="L116" s="42"/>
      <c r="M116" s="97"/>
      <c r="N116" s="98"/>
      <c r="O116" s="98"/>
      <c r="P116" s="189">
        <f>SUM(P117:P135)</f>
        <v>0</v>
      </c>
      <c r="Q116" s="98"/>
      <c r="R116" s="189">
        <f>SUM(R117:R135)</f>
        <v>0</v>
      </c>
      <c r="S116" s="98"/>
      <c r="T116" s="190">
        <f>SUM(T117:T135)</f>
        <v>0</v>
      </c>
      <c r="AT116" s="16" t="s">
        <v>79</v>
      </c>
      <c r="AU116" s="16" t="s">
        <v>107</v>
      </c>
      <c r="BK116" s="191">
        <f>SUM(BK117:BK135)</f>
        <v>0</v>
      </c>
    </row>
    <row r="117" s="1" customFormat="1" ht="15.29204" customHeight="1">
      <c r="B117" s="37"/>
      <c r="C117" s="192" t="s">
        <v>21</v>
      </c>
      <c r="D117" s="192" t="s">
        <v>121</v>
      </c>
      <c r="E117" s="193" t="s">
        <v>122</v>
      </c>
      <c r="F117" s="194" t="s">
        <v>123</v>
      </c>
      <c r="G117" s="195" t="s">
        <v>124</v>
      </c>
      <c r="H117" s="196">
        <v>1</v>
      </c>
      <c r="I117" s="197"/>
      <c r="J117" s="198">
        <f>ROUND(I117*H117,2)</f>
        <v>0</v>
      </c>
      <c r="K117" s="194" t="s">
        <v>1</v>
      </c>
      <c r="L117" s="199"/>
      <c r="M117" s="200" t="s">
        <v>1</v>
      </c>
      <c r="N117" s="201" t="s">
        <v>45</v>
      </c>
      <c r="O117" s="85"/>
      <c r="P117" s="202">
        <f>O117*H117</f>
        <v>0</v>
      </c>
      <c r="Q117" s="202">
        <v>0</v>
      </c>
      <c r="R117" s="202">
        <f>Q117*H117</f>
        <v>0</v>
      </c>
      <c r="S117" s="202">
        <v>0</v>
      </c>
      <c r="T117" s="203">
        <f>S117*H117</f>
        <v>0</v>
      </c>
      <c r="AR117" s="204" t="s">
        <v>125</v>
      </c>
      <c r="AT117" s="204" t="s">
        <v>121</v>
      </c>
      <c r="AU117" s="204" t="s">
        <v>80</v>
      </c>
      <c r="AY117" s="16" t="s">
        <v>126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6" t="s">
        <v>21</v>
      </c>
      <c r="BK117" s="205">
        <f>ROUND(I117*H117,2)</f>
        <v>0</v>
      </c>
      <c r="BL117" s="16" t="s">
        <v>127</v>
      </c>
      <c r="BM117" s="204" t="s">
        <v>89</v>
      </c>
    </row>
    <row r="118" s="1" customFormat="1" ht="15.29204" customHeight="1">
      <c r="B118" s="37"/>
      <c r="C118" s="192" t="s">
        <v>89</v>
      </c>
      <c r="D118" s="192" t="s">
        <v>121</v>
      </c>
      <c r="E118" s="193" t="s">
        <v>128</v>
      </c>
      <c r="F118" s="194" t="s">
        <v>129</v>
      </c>
      <c r="G118" s="195" t="s">
        <v>124</v>
      </c>
      <c r="H118" s="196">
        <v>2</v>
      </c>
      <c r="I118" s="197"/>
      <c r="J118" s="198">
        <f>ROUND(I118*H118,2)</f>
        <v>0</v>
      </c>
      <c r="K118" s="194" t="s">
        <v>1</v>
      </c>
      <c r="L118" s="199"/>
      <c r="M118" s="200" t="s">
        <v>1</v>
      </c>
      <c r="N118" s="201" t="s">
        <v>45</v>
      </c>
      <c r="O118" s="85"/>
      <c r="P118" s="202">
        <f>O118*H118</f>
        <v>0</v>
      </c>
      <c r="Q118" s="202">
        <v>0</v>
      </c>
      <c r="R118" s="202">
        <f>Q118*H118</f>
        <v>0</v>
      </c>
      <c r="S118" s="202">
        <v>0</v>
      </c>
      <c r="T118" s="203">
        <f>S118*H118</f>
        <v>0</v>
      </c>
      <c r="AR118" s="204" t="s">
        <v>125</v>
      </c>
      <c r="AT118" s="204" t="s">
        <v>121</v>
      </c>
      <c r="AU118" s="204" t="s">
        <v>80</v>
      </c>
      <c r="AY118" s="16" t="s">
        <v>126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6" t="s">
        <v>21</v>
      </c>
      <c r="BK118" s="205">
        <f>ROUND(I118*H118,2)</f>
        <v>0</v>
      </c>
      <c r="BL118" s="16" t="s">
        <v>127</v>
      </c>
      <c r="BM118" s="204" t="s">
        <v>127</v>
      </c>
    </row>
    <row r="119" s="1" customFormat="1" ht="15.29204" customHeight="1">
      <c r="B119" s="37"/>
      <c r="C119" s="192" t="s">
        <v>130</v>
      </c>
      <c r="D119" s="192" t="s">
        <v>121</v>
      </c>
      <c r="E119" s="193" t="s">
        <v>131</v>
      </c>
      <c r="F119" s="194" t="s">
        <v>132</v>
      </c>
      <c r="G119" s="195" t="s">
        <v>124</v>
      </c>
      <c r="H119" s="196">
        <v>2</v>
      </c>
      <c r="I119" s="197"/>
      <c r="J119" s="198">
        <f>ROUND(I119*H119,2)</f>
        <v>0</v>
      </c>
      <c r="K119" s="194" t="s">
        <v>1</v>
      </c>
      <c r="L119" s="199"/>
      <c r="M119" s="200" t="s">
        <v>1</v>
      </c>
      <c r="N119" s="201" t="s">
        <v>45</v>
      </c>
      <c r="O119" s="85"/>
      <c r="P119" s="202">
        <f>O119*H119</f>
        <v>0</v>
      </c>
      <c r="Q119" s="202">
        <v>0</v>
      </c>
      <c r="R119" s="202">
        <f>Q119*H119</f>
        <v>0</v>
      </c>
      <c r="S119" s="202">
        <v>0</v>
      </c>
      <c r="T119" s="203">
        <f>S119*H119</f>
        <v>0</v>
      </c>
      <c r="AR119" s="204" t="s">
        <v>125</v>
      </c>
      <c r="AT119" s="204" t="s">
        <v>121</v>
      </c>
      <c r="AU119" s="204" t="s">
        <v>80</v>
      </c>
      <c r="AY119" s="16" t="s">
        <v>126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6" t="s">
        <v>21</v>
      </c>
      <c r="BK119" s="205">
        <f>ROUND(I119*H119,2)</f>
        <v>0</v>
      </c>
      <c r="BL119" s="16" t="s">
        <v>127</v>
      </c>
      <c r="BM119" s="204" t="s">
        <v>133</v>
      </c>
    </row>
    <row r="120" s="1" customFormat="1" ht="15.29204" customHeight="1">
      <c r="B120" s="37"/>
      <c r="C120" s="206" t="s">
        <v>127</v>
      </c>
      <c r="D120" s="206" t="s">
        <v>134</v>
      </c>
      <c r="E120" s="207" t="s">
        <v>135</v>
      </c>
      <c r="F120" s="208" t="s">
        <v>136</v>
      </c>
      <c r="G120" s="209" t="s">
        <v>124</v>
      </c>
      <c r="H120" s="210">
        <v>1</v>
      </c>
      <c r="I120" s="211"/>
      <c r="J120" s="212">
        <f>ROUND(I120*H120,2)</f>
        <v>0</v>
      </c>
      <c r="K120" s="208" t="s">
        <v>1</v>
      </c>
      <c r="L120" s="42"/>
      <c r="M120" s="213" t="s">
        <v>1</v>
      </c>
      <c r="N120" s="214" t="s">
        <v>45</v>
      </c>
      <c r="O120" s="85"/>
      <c r="P120" s="202">
        <f>O120*H120</f>
        <v>0</v>
      </c>
      <c r="Q120" s="202">
        <v>0</v>
      </c>
      <c r="R120" s="202">
        <f>Q120*H120</f>
        <v>0</v>
      </c>
      <c r="S120" s="202">
        <v>0</v>
      </c>
      <c r="T120" s="203">
        <f>S120*H120</f>
        <v>0</v>
      </c>
      <c r="AR120" s="204" t="s">
        <v>127</v>
      </c>
      <c r="AT120" s="204" t="s">
        <v>134</v>
      </c>
      <c r="AU120" s="204" t="s">
        <v>80</v>
      </c>
      <c r="AY120" s="16" t="s">
        <v>126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6" t="s">
        <v>21</v>
      </c>
      <c r="BK120" s="205">
        <f>ROUND(I120*H120,2)</f>
        <v>0</v>
      </c>
      <c r="BL120" s="16" t="s">
        <v>127</v>
      </c>
      <c r="BM120" s="204" t="s">
        <v>125</v>
      </c>
    </row>
    <row r="121" s="1" customFormat="1" ht="15.29204" customHeight="1">
      <c r="B121" s="37"/>
      <c r="C121" s="206" t="s">
        <v>137</v>
      </c>
      <c r="D121" s="206" t="s">
        <v>134</v>
      </c>
      <c r="E121" s="207" t="s">
        <v>138</v>
      </c>
      <c r="F121" s="208" t="s">
        <v>139</v>
      </c>
      <c r="G121" s="209" t="s">
        <v>124</v>
      </c>
      <c r="H121" s="210">
        <v>1</v>
      </c>
      <c r="I121" s="211"/>
      <c r="J121" s="212">
        <f>ROUND(I121*H121,2)</f>
        <v>0</v>
      </c>
      <c r="K121" s="208" t="s">
        <v>1</v>
      </c>
      <c r="L121" s="42"/>
      <c r="M121" s="213" t="s">
        <v>1</v>
      </c>
      <c r="N121" s="214" t="s">
        <v>45</v>
      </c>
      <c r="O121" s="85"/>
      <c r="P121" s="202">
        <f>O121*H121</f>
        <v>0</v>
      </c>
      <c r="Q121" s="202">
        <v>0</v>
      </c>
      <c r="R121" s="202">
        <f>Q121*H121</f>
        <v>0</v>
      </c>
      <c r="S121" s="202">
        <v>0</v>
      </c>
      <c r="T121" s="203">
        <f>S121*H121</f>
        <v>0</v>
      </c>
      <c r="AR121" s="204" t="s">
        <v>127</v>
      </c>
      <c r="AT121" s="204" t="s">
        <v>134</v>
      </c>
      <c r="AU121" s="204" t="s">
        <v>80</v>
      </c>
      <c r="AY121" s="16" t="s">
        <v>126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6" t="s">
        <v>21</v>
      </c>
      <c r="BK121" s="205">
        <f>ROUND(I121*H121,2)</f>
        <v>0</v>
      </c>
      <c r="BL121" s="16" t="s">
        <v>127</v>
      </c>
      <c r="BM121" s="204" t="s">
        <v>26</v>
      </c>
    </row>
    <row r="122" s="1" customFormat="1" ht="15.29204" customHeight="1">
      <c r="B122" s="37"/>
      <c r="C122" s="206" t="s">
        <v>133</v>
      </c>
      <c r="D122" s="206" t="s">
        <v>134</v>
      </c>
      <c r="E122" s="207" t="s">
        <v>140</v>
      </c>
      <c r="F122" s="208" t="s">
        <v>141</v>
      </c>
      <c r="G122" s="209" t="s">
        <v>124</v>
      </c>
      <c r="H122" s="210">
        <v>1</v>
      </c>
      <c r="I122" s="211"/>
      <c r="J122" s="212">
        <f>ROUND(I122*H122,2)</f>
        <v>0</v>
      </c>
      <c r="K122" s="208" t="s">
        <v>1</v>
      </c>
      <c r="L122" s="42"/>
      <c r="M122" s="213" t="s">
        <v>1</v>
      </c>
      <c r="N122" s="214" t="s">
        <v>45</v>
      </c>
      <c r="O122" s="85"/>
      <c r="P122" s="202">
        <f>O122*H122</f>
        <v>0</v>
      </c>
      <c r="Q122" s="202">
        <v>0</v>
      </c>
      <c r="R122" s="202">
        <f>Q122*H122</f>
        <v>0</v>
      </c>
      <c r="S122" s="202">
        <v>0</v>
      </c>
      <c r="T122" s="203">
        <f>S122*H122</f>
        <v>0</v>
      </c>
      <c r="AR122" s="204" t="s">
        <v>127</v>
      </c>
      <c r="AT122" s="204" t="s">
        <v>134</v>
      </c>
      <c r="AU122" s="204" t="s">
        <v>80</v>
      </c>
      <c r="AY122" s="16" t="s">
        <v>126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6" t="s">
        <v>21</v>
      </c>
      <c r="BK122" s="205">
        <f>ROUND(I122*H122,2)</f>
        <v>0</v>
      </c>
      <c r="BL122" s="16" t="s">
        <v>127</v>
      </c>
      <c r="BM122" s="204" t="s">
        <v>142</v>
      </c>
    </row>
    <row r="123" s="1" customFormat="1" ht="15.29204" customHeight="1">
      <c r="B123" s="37"/>
      <c r="C123" s="192" t="s">
        <v>143</v>
      </c>
      <c r="D123" s="192" t="s">
        <v>121</v>
      </c>
      <c r="E123" s="193" t="s">
        <v>144</v>
      </c>
      <c r="F123" s="194" t="s">
        <v>145</v>
      </c>
      <c r="G123" s="195" t="s">
        <v>146</v>
      </c>
      <c r="H123" s="196">
        <v>25.199999999999999</v>
      </c>
      <c r="I123" s="197"/>
      <c r="J123" s="198">
        <f>ROUND(I123*H123,2)</f>
        <v>0</v>
      </c>
      <c r="K123" s="194" t="s">
        <v>1</v>
      </c>
      <c r="L123" s="199"/>
      <c r="M123" s="200" t="s">
        <v>1</v>
      </c>
      <c r="N123" s="201" t="s">
        <v>45</v>
      </c>
      <c r="O123" s="85"/>
      <c r="P123" s="202">
        <f>O123*H123</f>
        <v>0</v>
      </c>
      <c r="Q123" s="202">
        <v>0</v>
      </c>
      <c r="R123" s="202">
        <f>Q123*H123</f>
        <v>0</v>
      </c>
      <c r="S123" s="202">
        <v>0</v>
      </c>
      <c r="T123" s="203">
        <f>S123*H123</f>
        <v>0</v>
      </c>
      <c r="AR123" s="204" t="s">
        <v>125</v>
      </c>
      <c r="AT123" s="204" t="s">
        <v>121</v>
      </c>
      <c r="AU123" s="204" t="s">
        <v>80</v>
      </c>
      <c r="AY123" s="16" t="s">
        <v>126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6" t="s">
        <v>21</v>
      </c>
      <c r="BK123" s="205">
        <f>ROUND(I123*H123,2)</f>
        <v>0</v>
      </c>
      <c r="BL123" s="16" t="s">
        <v>127</v>
      </c>
      <c r="BM123" s="204" t="s">
        <v>147</v>
      </c>
    </row>
    <row r="124" s="9" customFormat="1">
      <c r="B124" s="215"/>
      <c r="C124" s="216"/>
      <c r="D124" s="217" t="s">
        <v>148</v>
      </c>
      <c r="E124" s="218" t="s">
        <v>1</v>
      </c>
      <c r="F124" s="219" t="s">
        <v>149</v>
      </c>
      <c r="G124" s="216"/>
      <c r="H124" s="220">
        <v>25.199999999999999</v>
      </c>
      <c r="I124" s="221"/>
      <c r="J124" s="216"/>
      <c r="K124" s="216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148</v>
      </c>
      <c r="AU124" s="226" t="s">
        <v>80</v>
      </c>
      <c r="AV124" s="9" t="s">
        <v>89</v>
      </c>
      <c r="AW124" s="9" t="s">
        <v>36</v>
      </c>
      <c r="AX124" s="9" t="s">
        <v>80</v>
      </c>
      <c r="AY124" s="226" t="s">
        <v>126</v>
      </c>
    </row>
    <row r="125" s="10" customFormat="1">
      <c r="B125" s="227"/>
      <c r="C125" s="228"/>
      <c r="D125" s="217" t="s">
        <v>148</v>
      </c>
      <c r="E125" s="229" t="s">
        <v>1</v>
      </c>
      <c r="F125" s="230" t="s">
        <v>150</v>
      </c>
      <c r="G125" s="228"/>
      <c r="H125" s="231">
        <v>25.199999999999999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148</v>
      </c>
      <c r="AU125" s="237" t="s">
        <v>80</v>
      </c>
      <c r="AV125" s="10" t="s">
        <v>127</v>
      </c>
      <c r="AW125" s="10" t="s">
        <v>36</v>
      </c>
      <c r="AX125" s="10" t="s">
        <v>21</v>
      </c>
      <c r="AY125" s="237" t="s">
        <v>126</v>
      </c>
    </row>
    <row r="126" s="1" customFormat="1" ht="15.29204" customHeight="1">
      <c r="B126" s="37"/>
      <c r="C126" s="192" t="s">
        <v>125</v>
      </c>
      <c r="D126" s="192" t="s">
        <v>121</v>
      </c>
      <c r="E126" s="193" t="s">
        <v>151</v>
      </c>
      <c r="F126" s="194" t="s">
        <v>152</v>
      </c>
      <c r="G126" s="195" t="s">
        <v>124</v>
      </c>
      <c r="H126" s="196">
        <v>2</v>
      </c>
      <c r="I126" s="197"/>
      <c r="J126" s="198">
        <f>ROUND(I126*H126,2)</f>
        <v>0</v>
      </c>
      <c r="K126" s="194" t="s">
        <v>1</v>
      </c>
      <c r="L126" s="199"/>
      <c r="M126" s="200" t="s">
        <v>1</v>
      </c>
      <c r="N126" s="201" t="s">
        <v>45</v>
      </c>
      <c r="O126" s="85"/>
      <c r="P126" s="202">
        <f>O126*H126</f>
        <v>0</v>
      </c>
      <c r="Q126" s="202">
        <v>0</v>
      </c>
      <c r="R126" s="202">
        <f>Q126*H126</f>
        <v>0</v>
      </c>
      <c r="S126" s="202">
        <v>0</v>
      </c>
      <c r="T126" s="203">
        <f>S126*H126</f>
        <v>0</v>
      </c>
      <c r="AR126" s="204" t="s">
        <v>125</v>
      </c>
      <c r="AT126" s="204" t="s">
        <v>121</v>
      </c>
      <c r="AU126" s="204" t="s">
        <v>80</v>
      </c>
      <c r="AY126" s="16" t="s">
        <v>126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6" t="s">
        <v>21</v>
      </c>
      <c r="BK126" s="205">
        <f>ROUND(I126*H126,2)</f>
        <v>0</v>
      </c>
      <c r="BL126" s="16" t="s">
        <v>127</v>
      </c>
      <c r="BM126" s="204" t="s">
        <v>153</v>
      </c>
    </row>
    <row r="127" s="9" customFormat="1">
      <c r="B127" s="215"/>
      <c r="C127" s="216"/>
      <c r="D127" s="217" t="s">
        <v>148</v>
      </c>
      <c r="E127" s="218" t="s">
        <v>1</v>
      </c>
      <c r="F127" s="219" t="s">
        <v>154</v>
      </c>
      <c r="G127" s="216"/>
      <c r="H127" s="220">
        <v>2</v>
      </c>
      <c r="I127" s="221"/>
      <c r="J127" s="216"/>
      <c r="K127" s="216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148</v>
      </c>
      <c r="AU127" s="226" t="s">
        <v>80</v>
      </c>
      <c r="AV127" s="9" t="s">
        <v>89</v>
      </c>
      <c r="AW127" s="9" t="s">
        <v>36</v>
      </c>
      <c r="AX127" s="9" t="s">
        <v>80</v>
      </c>
      <c r="AY127" s="226" t="s">
        <v>126</v>
      </c>
    </row>
    <row r="128" s="10" customFormat="1">
      <c r="B128" s="227"/>
      <c r="C128" s="228"/>
      <c r="D128" s="217" t="s">
        <v>148</v>
      </c>
      <c r="E128" s="229" t="s">
        <v>1</v>
      </c>
      <c r="F128" s="230" t="s">
        <v>150</v>
      </c>
      <c r="G128" s="228"/>
      <c r="H128" s="231">
        <v>2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148</v>
      </c>
      <c r="AU128" s="237" t="s">
        <v>80</v>
      </c>
      <c r="AV128" s="10" t="s">
        <v>127</v>
      </c>
      <c r="AW128" s="10" t="s">
        <v>36</v>
      </c>
      <c r="AX128" s="10" t="s">
        <v>21</v>
      </c>
      <c r="AY128" s="237" t="s">
        <v>126</v>
      </c>
    </row>
    <row r="129" s="1" customFormat="1" ht="15.29204" customHeight="1">
      <c r="B129" s="37"/>
      <c r="C129" s="192" t="s">
        <v>155</v>
      </c>
      <c r="D129" s="192" t="s">
        <v>121</v>
      </c>
      <c r="E129" s="193" t="s">
        <v>156</v>
      </c>
      <c r="F129" s="194" t="s">
        <v>157</v>
      </c>
      <c r="G129" s="195" t="s">
        <v>146</v>
      </c>
      <c r="H129" s="196">
        <v>2</v>
      </c>
      <c r="I129" s="197"/>
      <c r="J129" s="198">
        <f>ROUND(I129*H129,2)</f>
        <v>0</v>
      </c>
      <c r="K129" s="194" t="s">
        <v>1</v>
      </c>
      <c r="L129" s="199"/>
      <c r="M129" s="200" t="s">
        <v>1</v>
      </c>
      <c r="N129" s="201" t="s">
        <v>45</v>
      </c>
      <c r="O129" s="85"/>
      <c r="P129" s="202">
        <f>O129*H129</f>
        <v>0</v>
      </c>
      <c r="Q129" s="202">
        <v>0</v>
      </c>
      <c r="R129" s="202">
        <f>Q129*H129</f>
        <v>0</v>
      </c>
      <c r="S129" s="202">
        <v>0</v>
      </c>
      <c r="T129" s="203">
        <f>S129*H129</f>
        <v>0</v>
      </c>
      <c r="AR129" s="204" t="s">
        <v>125</v>
      </c>
      <c r="AT129" s="204" t="s">
        <v>121</v>
      </c>
      <c r="AU129" s="204" t="s">
        <v>80</v>
      </c>
      <c r="AY129" s="16" t="s">
        <v>126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6" t="s">
        <v>21</v>
      </c>
      <c r="BK129" s="205">
        <f>ROUND(I129*H129,2)</f>
        <v>0</v>
      </c>
      <c r="BL129" s="16" t="s">
        <v>127</v>
      </c>
      <c r="BM129" s="204" t="s">
        <v>158</v>
      </c>
    </row>
    <row r="130" s="9" customFormat="1">
      <c r="B130" s="215"/>
      <c r="C130" s="216"/>
      <c r="D130" s="217" t="s">
        <v>148</v>
      </c>
      <c r="E130" s="218" t="s">
        <v>1</v>
      </c>
      <c r="F130" s="219" t="s">
        <v>154</v>
      </c>
      <c r="G130" s="216"/>
      <c r="H130" s="220">
        <v>2</v>
      </c>
      <c r="I130" s="221"/>
      <c r="J130" s="216"/>
      <c r="K130" s="216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148</v>
      </c>
      <c r="AU130" s="226" t="s">
        <v>80</v>
      </c>
      <c r="AV130" s="9" t="s">
        <v>89</v>
      </c>
      <c r="AW130" s="9" t="s">
        <v>36</v>
      </c>
      <c r="AX130" s="9" t="s">
        <v>80</v>
      </c>
      <c r="AY130" s="226" t="s">
        <v>126</v>
      </c>
    </row>
    <row r="131" s="10" customFormat="1">
      <c r="B131" s="227"/>
      <c r="C131" s="228"/>
      <c r="D131" s="217" t="s">
        <v>148</v>
      </c>
      <c r="E131" s="229" t="s">
        <v>1</v>
      </c>
      <c r="F131" s="230" t="s">
        <v>150</v>
      </c>
      <c r="G131" s="228"/>
      <c r="H131" s="231">
        <v>2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148</v>
      </c>
      <c r="AU131" s="237" t="s">
        <v>80</v>
      </c>
      <c r="AV131" s="10" t="s">
        <v>127</v>
      </c>
      <c r="AW131" s="10" t="s">
        <v>36</v>
      </c>
      <c r="AX131" s="10" t="s">
        <v>21</v>
      </c>
      <c r="AY131" s="237" t="s">
        <v>126</v>
      </c>
    </row>
    <row r="132" s="1" customFormat="1" ht="15.29204" customHeight="1">
      <c r="B132" s="37"/>
      <c r="C132" s="206" t="s">
        <v>26</v>
      </c>
      <c r="D132" s="206" t="s">
        <v>134</v>
      </c>
      <c r="E132" s="207" t="s">
        <v>159</v>
      </c>
      <c r="F132" s="208" t="s">
        <v>160</v>
      </c>
      <c r="G132" s="209" t="s">
        <v>161</v>
      </c>
      <c r="H132" s="210">
        <v>3</v>
      </c>
      <c r="I132" s="211"/>
      <c r="J132" s="212">
        <f>ROUND(I132*H132,2)</f>
        <v>0</v>
      </c>
      <c r="K132" s="208" t="s">
        <v>1</v>
      </c>
      <c r="L132" s="42"/>
      <c r="M132" s="213" t="s">
        <v>1</v>
      </c>
      <c r="N132" s="214" t="s">
        <v>45</v>
      </c>
      <c r="O132" s="85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AR132" s="204" t="s">
        <v>127</v>
      </c>
      <c r="AT132" s="204" t="s">
        <v>134</v>
      </c>
      <c r="AU132" s="204" t="s">
        <v>80</v>
      </c>
      <c r="AY132" s="16" t="s">
        <v>126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6" t="s">
        <v>21</v>
      </c>
      <c r="BK132" s="205">
        <f>ROUND(I132*H132,2)</f>
        <v>0</v>
      </c>
      <c r="BL132" s="16" t="s">
        <v>127</v>
      </c>
      <c r="BM132" s="204" t="s">
        <v>162</v>
      </c>
    </row>
    <row r="133" s="1" customFormat="1" ht="15.29204" customHeight="1">
      <c r="B133" s="37"/>
      <c r="C133" s="192" t="s">
        <v>163</v>
      </c>
      <c r="D133" s="192" t="s">
        <v>121</v>
      </c>
      <c r="E133" s="193" t="s">
        <v>164</v>
      </c>
      <c r="F133" s="194" t="s">
        <v>165</v>
      </c>
      <c r="G133" s="195" t="s">
        <v>146</v>
      </c>
      <c r="H133" s="196">
        <v>12.300000000000001</v>
      </c>
      <c r="I133" s="197"/>
      <c r="J133" s="198">
        <f>ROUND(I133*H133,2)</f>
        <v>0</v>
      </c>
      <c r="K133" s="194" t="s">
        <v>1</v>
      </c>
      <c r="L133" s="199"/>
      <c r="M133" s="200" t="s">
        <v>1</v>
      </c>
      <c r="N133" s="201" t="s">
        <v>45</v>
      </c>
      <c r="O133" s="85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AR133" s="204" t="s">
        <v>125</v>
      </c>
      <c r="AT133" s="204" t="s">
        <v>121</v>
      </c>
      <c r="AU133" s="204" t="s">
        <v>80</v>
      </c>
      <c r="AY133" s="16" t="s">
        <v>126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6" t="s">
        <v>21</v>
      </c>
      <c r="BK133" s="205">
        <f>ROUND(I133*H133,2)</f>
        <v>0</v>
      </c>
      <c r="BL133" s="16" t="s">
        <v>127</v>
      </c>
      <c r="BM133" s="204" t="s">
        <v>166</v>
      </c>
    </row>
    <row r="134" s="9" customFormat="1">
      <c r="B134" s="215"/>
      <c r="C134" s="216"/>
      <c r="D134" s="217" t="s">
        <v>148</v>
      </c>
      <c r="E134" s="218" t="s">
        <v>1</v>
      </c>
      <c r="F134" s="219" t="s">
        <v>167</v>
      </c>
      <c r="G134" s="216"/>
      <c r="H134" s="220">
        <v>12.300000000000001</v>
      </c>
      <c r="I134" s="221"/>
      <c r="J134" s="216"/>
      <c r="K134" s="216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148</v>
      </c>
      <c r="AU134" s="226" t="s">
        <v>80</v>
      </c>
      <c r="AV134" s="9" t="s">
        <v>89</v>
      </c>
      <c r="AW134" s="9" t="s">
        <v>36</v>
      </c>
      <c r="AX134" s="9" t="s">
        <v>80</v>
      </c>
      <c r="AY134" s="226" t="s">
        <v>126</v>
      </c>
    </row>
    <row r="135" s="10" customFormat="1">
      <c r="B135" s="227"/>
      <c r="C135" s="228"/>
      <c r="D135" s="217" t="s">
        <v>148</v>
      </c>
      <c r="E135" s="229" t="s">
        <v>1</v>
      </c>
      <c r="F135" s="230" t="s">
        <v>150</v>
      </c>
      <c r="G135" s="228"/>
      <c r="H135" s="231">
        <v>12.300000000000001</v>
      </c>
      <c r="I135" s="232"/>
      <c r="J135" s="228"/>
      <c r="K135" s="228"/>
      <c r="L135" s="233"/>
      <c r="M135" s="238"/>
      <c r="N135" s="239"/>
      <c r="O135" s="239"/>
      <c r="P135" s="239"/>
      <c r="Q135" s="239"/>
      <c r="R135" s="239"/>
      <c r="S135" s="239"/>
      <c r="T135" s="240"/>
      <c r="AT135" s="237" t="s">
        <v>148</v>
      </c>
      <c r="AU135" s="237" t="s">
        <v>80</v>
      </c>
      <c r="AV135" s="10" t="s">
        <v>127</v>
      </c>
      <c r="AW135" s="10" t="s">
        <v>36</v>
      </c>
      <c r="AX135" s="10" t="s">
        <v>21</v>
      </c>
      <c r="AY135" s="237" t="s">
        <v>126</v>
      </c>
    </row>
    <row r="136" s="1" customFormat="1" ht="6.96" customHeight="1">
      <c r="B136" s="60"/>
      <c r="C136" s="61"/>
      <c r="D136" s="61"/>
      <c r="E136" s="61"/>
      <c r="F136" s="61"/>
      <c r="G136" s="61"/>
      <c r="H136" s="61"/>
      <c r="I136" s="172"/>
      <c r="J136" s="61"/>
      <c r="K136" s="61"/>
      <c r="L136" s="42"/>
    </row>
  </sheetData>
  <sheetProtection sheet="1" autoFilter="0" formatColumns="0" formatRows="0" objects="1" scenarios="1" spinCount="100000" saltValue="HgPSWGrsSWiKfQzQL2ty4nDfUcQs4Xu/SNaQxct15c0OMdXJNS6Jv0DVI7sRO7zFHcvtzlLQJ6lu4p7T92ADsQ==" hashValue="xt8OFaNzSwEs/lIA1VyRb2qLV+E3Q7Z2lUq6MaZhs3WQl40lfAbK4DP0h9jGACoOPYAQGDeIiu4H5AMl2d/LPw==" algorithmName="SHA-512" password="CC35"/>
  <autoFilter ref="C115:K135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3" customWidth="1"/>
    <col min="2" max="2" width="1.42" customWidth="1"/>
    <col min="3" max="3" width="3.56" customWidth="1"/>
    <col min="4" max="4" width="3.71" customWidth="1"/>
    <col min="5" max="5" width="14.71" customWidth="1"/>
    <col min="6" max="6" width="86.42" customWidth="1"/>
    <col min="7" max="7" width="5.99" customWidth="1"/>
    <col min="8" max="8" width="9.85" customWidth="1"/>
    <col min="9" max="9" width="17.28" style="130" customWidth="1"/>
    <col min="10" max="10" width="17.28" customWidth="1"/>
    <col min="11" max="11" width="17.28" customWidth="1"/>
    <col min="12" max="12" width="7.99" customWidth="1"/>
    <col min="13" max="13" width="9.28" hidden="1" customWidth="1"/>
    <col min="14" max="14" width="9.13" hidden="1"/>
    <col min="15" max="15" width="12.13" hidden="1" customWidth="1"/>
    <col min="16" max="16" width="12.13" hidden="1" customWidth="1"/>
    <col min="17" max="17" width="12.13" hidden="1" customWidth="1"/>
    <col min="18" max="18" width="12.13" hidden="1" customWidth="1"/>
    <col min="19" max="19" width="12.13" hidden="1" customWidth="1"/>
    <col min="20" max="20" width="12.13" hidden="1" customWidth="1"/>
    <col min="21" max="21" width="13.99" hidden="1" customWidth="1"/>
    <col min="22" max="22" width="10.56" customWidth="1"/>
    <col min="23" max="23" width="13.99" customWidth="1"/>
    <col min="24" max="24" width="10.56" customWidth="1"/>
    <col min="25" max="25" width="12.85" customWidth="1"/>
    <col min="26" max="26" width="9.42" customWidth="1"/>
    <col min="27" max="27" width="12.85" customWidth="1"/>
    <col min="28" max="28" width="13.99" customWidth="1"/>
    <col min="29" max="29" width="9.42" customWidth="1"/>
    <col min="30" max="30" width="12.85" customWidth="1"/>
    <col min="31" max="31" width="13.99" customWidth="1"/>
    <col min="44" max="44" width="9.13" hidden="1"/>
    <col min="45" max="45" width="9.13" hidden="1"/>
    <col min="46" max="46" width="9.13" hidden="1"/>
    <col min="47" max="47" width="9.13" hidden="1"/>
    <col min="48" max="48" width="9.13" hidden="1"/>
    <col min="49" max="49" width="9.13" hidden="1"/>
    <col min="50" max="50" width="9.13" hidden="1"/>
    <col min="51" max="51" width="9.13" hidden="1"/>
    <col min="52" max="52" width="9.13" hidden="1"/>
    <col min="53" max="53" width="9.13" hidden="1"/>
    <col min="54" max="54" width="9.13" hidden="1"/>
    <col min="55" max="55" width="9.13" hidden="1"/>
    <col min="56" max="56" width="9.13" hidden="1"/>
    <col min="57" max="57" width="9.13" hidden="1"/>
    <col min="58" max="58" width="9.13" hidden="1"/>
    <col min="59" max="59" width="9.13" hidden="1"/>
    <col min="60" max="60" width="9.13" hidden="1"/>
    <col min="61" max="61" width="9.13" hidden="1"/>
    <col min="62" max="62" width="9.13" hidden="1"/>
    <col min="63" max="63" width="9.13" hidden="1"/>
    <col min="64" max="64" width="9.13" hidden="1"/>
    <col min="65" max="65" width="9.13" hidden="1"/>
  </cols>
  <sheetData>
    <row r="2" ht="36.96" customHeight="1">
      <c r="L2"/>
      <c r="AT2" s="16" t="s">
        <v>92</v>
      </c>
    </row>
    <row r="3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89</v>
      </c>
    </row>
    <row r="4" ht="24.96" customHeight="1">
      <c r="B4" s="19"/>
      <c r="D4" s="134" t="s">
        <v>99</v>
      </c>
      <c r="L4" s="19"/>
      <c r="M4" s="13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6" t="s">
        <v>16</v>
      </c>
      <c r="L6" s="19"/>
    </row>
    <row r="7" ht="15.29204" customHeight="1">
      <c r="B7" s="19"/>
      <c r="E7" s="137" t="str">
        <f>'Rekapitulace stavby'!K6</f>
        <v>REKONSTRUKCE PŘÍSTUPOVÉ KOMUNIKACE A ODSTAVNÝCH PLOCH, VČETNĚ ODVODNĚNÍ NA STŘEDISKU V KLATOVECH</v>
      </c>
      <c r="F7" s="136"/>
      <c r="G7" s="136"/>
      <c r="H7" s="136"/>
      <c r="L7" s="19"/>
    </row>
    <row r="8" s="1" customFormat="1" ht="12" customHeight="1">
      <c r="B8" s="42"/>
      <c r="D8" s="136" t="s">
        <v>100</v>
      </c>
      <c r="I8" s="138"/>
      <c r="L8" s="42"/>
    </row>
    <row r="9" s="1" customFormat="1" ht="36.96" customHeight="1">
      <c r="B9" s="42"/>
      <c r="E9" s="139" t="s">
        <v>168</v>
      </c>
      <c r="F9" s="1"/>
      <c r="G9" s="1"/>
      <c r="H9" s="1"/>
      <c r="I9" s="138"/>
      <c r="L9" s="42"/>
    </row>
    <row r="10" s="1" customFormat="1">
      <c r="B10" s="42"/>
      <c r="I10" s="138"/>
      <c r="L10" s="42"/>
    </row>
    <row r="11" s="1" customFormat="1" ht="12" customHeight="1">
      <c r="B11" s="42"/>
      <c r="D11" s="136" t="s">
        <v>19</v>
      </c>
      <c r="F11" s="140" t="s">
        <v>1</v>
      </c>
      <c r="I11" s="141" t="s">
        <v>20</v>
      </c>
      <c r="J11" s="140" t="s">
        <v>1</v>
      </c>
      <c r="L11" s="42"/>
    </row>
    <row r="12" s="1" customFormat="1" ht="12" customHeight="1">
      <c r="B12" s="42"/>
      <c r="D12" s="136" t="s">
        <v>22</v>
      </c>
      <c r="F12" s="140" t="s">
        <v>102</v>
      </c>
      <c r="I12" s="141" t="s">
        <v>24</v>
      </c>
      <c r="J12" s="142" t="str">
        <f>'Rekapitulace stavby'!AN8</f>
        <v>6. 12. 2013</v>
      </c>
      <c r="L12" s="42"/>
    </row>
    <row r="13" s="1" customFormat="1" ht="10.8" customHeight="1">
      <c r="B13" s="42"/>
      <c r="I13" s="138"/>
      <c r="L13" s="42"/>
    </row>
    <row r="14" s="1" customFormat="1" ht="12" customHeight="1">
      <c r="B14" s="42"/>
      <c r="D14" s="136" t="s">
        <v>28</v>
      </c>
      <c r="I14" s="141" t="s">
        <v>29</v>
      </c>
      <c r="J14" s="140" t="str">
        <f>IF('Rekapitulace stavby'!AN10="","",'Rekapitulace stavby'!AN10)</f>
        <v/>
      </c>
      <c r="L14" s="42"/>
    </row>
    <row r="15" s="1" customFormat="1" ht="18" customHeight="1">
      <c r="B15" s="42"/>
      <c r="E15" s="140" t="str">
        <f>IF('Rekapitulace stavby'!E11="","",'Rekapitulace stavby'!E11)</f>
        <v>SPRÁVA A ÚDRŽBA SILNIC PLZEŇSKÉHO KRAJE (SÚS PK)</v>
      </c>
      <c r="I15" s="141" t="s">
        <v>31</v>
      </c>
      <c r="J15" s="140" t="str">
        <f>IF('Rekapitulace stavby'!AN11="","",'Rekapitulace stavby'!AN11)</f>
        <v/>
      </c>
      <c r="L15" s="42"/>
    </row>
    <row r="16" s="1" customFormat="1" ht="6.96" customHeight="1">
      <c r="B16" s="42"/>
      <c r="I16" s="138"/>
      <c r="L16" s="42"/>
    </row>
    <row r="17" s="1" customFormat="1" ht="12" customHeight="1">
      <c r="B17" s="42"/>
      <c r="D17" s="136" t="s">
        <v>32</v>
      </c>
      <c r="I17" s="141" t="s">
        <v>29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0"/>
      <c r="G18" s="140"/>
      <c r="H18" s="140"/>
      <c r="I18" s="141" t="s">
        <v>31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8"/>
      <c r="L19" s="42"/>
    </row>
    <row r="20" s="1" customFormat="1" ht="12" customHeight="1">
      <c r="B20" s="42"/>
      <c r="D20" s="136" t="s">
        <v>34</v>
      </c>
      <c r="I20" s="141" t="s">
        <v>29</v>
      </c>
      <c r="J20" s="140" t="str">
        <f>IF('Rekapitulace stavby'!AN16="","",'Rekapitulace stavby'!AN16)</f>
        <v/>
      </c>
      <c r="L20" s="42"/>
    </row>
    <row r="21" s="1" customFormat="1" ht="18" customHeight="1">
      <c r="B21" s="42"/>
      <c r="E21" s="140" t="str">
        <f>IF('Rekapitulace stavby'!E17="","",'Rekapitulace stavby'!E17)</f>
        <v>MACÁN PROJEKCE DS s.r.o.</v>
      </c>
      <c r="I21" s="141" t="s">
        <v>31</v>
      </c>
      <c r="J21" s="140" t="str">
        <f>IF('Rekapitulace stavby'!AN17="","",'Rekapitulace stavby'!AN17)</f>
        <v/>
      </c>
      <c r="L21" s="42"/>
    </row>
    <row r="22" s="1" customFormat="1" ht="6.96" customHeight="1">
      <c r="B22" s="42"/>
      <c r="I22" s="138"/>
      <c r="L22" s="42"/>
    </row>
    <row r="23" s="1" customFormat="1" ht="12" customHeight="1">
      <c r="B23" s="42"/>
      <c r="D23" s="136" t="s">
        <v>37</v>
      </c>
      <c r="I23" s="141" t="s">
        <v>29</v>
      </c>
      <c r="J23" s="140" t="str">
        <f>IF('Rekapitulace stavby'!AN19="","",'Rekapitulace stavby'!AN19)</f>
        <v/>
      </c>
      <c r="L23" s="42"/>
    </row>
    <row r="24" s="1" customFormat="1" ht="18" customHeight="1">
      <c r="B24" s="42"/>
      <c r="E24" s="140" t="str">
        <f>IF('Rekapitulace stavby'!E20="","",'Rekapitulace stavby'!E20)</f>
        <v>Ing. Tomáš Macán</v>
      </c>
      <c r="I24" s="141" t="s">
        <v>31</v>
      </c>
      <c r="J24" s="140" t="str">
        <f>IF('Rekapitulace stavby'!AN20="","",'Rekapitulace stavby'!AN20)</f>
        <v/>
      </c>
      <c r="L24" s="42"/>
    </row>
    <row r="25" s="1" customFormat="1" ht="6.96" customHeight="1">
      <c r="B25" s="42"/>
      <c r="I25" s="138"/>
      <c r="L25" s="42"/>
    </row>
    <row r="26" s="1" customFormat="1" ht="12" customHeight="1">
      <c r="B26" s="42"/>
      <c r="D26" s="136" t="s">
        <v>39</v>
      </c>
      <c r="I26" s="138"/>
      <c r="L26" s="42"/>
    </row>
    <row r="27" s="7" customFormat="1" ht="15.29204" customHeight="1">
      <c r="B27" s="143"/>
      <c r="E27" s="144" t="s">
        <v>1</v>
      </c>
      <c r="F27" s="144"/>
      <c r="G27" s="144"/>
      <c r="H27" s="144"/>
      <c r="I27" s="145"/>
      <c r="L27" s="143"/>
    </row>
    <row r="28" s="1" customFormat="1" ht="6.96" customHeight="1">
      <c r="B28" s="42"/>
      <c r="I28" s="13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6"/>
      <c r="J29" s="77"/>
      <c r="K29" s="77"/>
      <c r="L29" s="42"/>
    </row>
    <row r="30" s="1" customFormat="1" ht="25.44" customHeight="1">
      <c r="B30" s="42"/>
      <c r="D30" s="147" t="s">
        <v>40</v>
      </c>
      <c r="I30" s="138"/>
      <c r="J30" s="148">
        <f>ROUND(J116,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6"/>
      <c r="J31" s="77"/>
      <c r="K31" s="77"/>
      <c r="L31" s="42"/>
    </row>
    <row r="32" s="1" customFormat="1" ht="14.4" customHeight="1">
      <c r="B32" s="42"/>
      <c r="F32" s="149" t="s">
        <v>42</v>
      </c>
      <c r="I32" s="150" t="s">
        <v>41</v>
      </c>
      <c r="J32" s="149" t="s">
        <v>43</v>
      </c>
      <c r="L32" s="42"/>
    </row>
    <row r="33" s="1" customFormat="1" ht="14.4" customHeight="1">
      <c r="B33" s="42"/>
      <c r="D33" s="151" t="s">
        <v>44</v>
      </c>
      <c r="E33" s="136" t="s">
        <v>45</v>
      </c>
      <c r="F33" s="152">
        <f>ROUND((SUM(BE116:BE290)),  2)</f>
        <v>0</v>
      </c>
      <c r="I33" s="153">
        <v>0.20999999999999999</v>
      </c>
      <c r="J33" s="152">
        <f>ROUND(((SUM(BE116:BE290))*I33),  2)</f>
        <v>0</v>
      </c>
      <c r="L33" s="42"/>
    </row>
    <row r="34" s="1" customFormat="1" ht="14.4" customHeight="1">
      <c r="B34" s="42"/>
      <c r="E34" s="136" t="s">
        <v>46</v>
      </c>
      <c r="F34" s="152">
        <f>ROUND((SUM(BF116:BF290)),  2)</f>
        <v>0</v>
      </c>
      <c r="I34" s="153">
        <v>0.14999999999999999</v>
      </c>
      <c r="J34" s="152">
        <f>ROUND(((SUM(BF116:BF290))*I34),  2)</f>
        <v>0</v>
      </c>
      <c r="L34" s="42"/>
    </row>
    <row r="35" hidden="1" s="1" customFormat="1" ht="14.4" customHeight="1">
      <c r="B35" s="42"/>
      <c r="E35" s="136" t="s">
        <v>47</v>
      </c>
      <c r="F35" s="152">
        <f>ROUND((SUM(BG116:BG290)),  2)</f>
        <v>0</v>
      </c>
      <c r="I35" s="153">
        <v>0.20999999999999999</v>
      </c>
      <c r="J35" s="152">
        <f>0</f>
        <v>0</v>
      </c>
      <c r="L35" s="42"/>
    </row>
    <row r="36" hidden="1" s="1" customFormat="1" ht="14.4" customHeight="1">
      <c r="B36" s="42"/>
      <c r="E36" s="136" t="s">
        <v>48</v>
      </c>
      <c r="F36" s="152">
        <f>ROUND((SUM(BH116:BH290)),  2)</f>
        <v>0</v>
      </c>
      <c r="I36" s="153">
        <v>0.14999999999999999</v>
      </c>
      <c r="J36" s="152">
        <f>0</f>
        <v>0</v>
      </c>
      <c r="L36" s="42"/>
    </row>
    <row r="37" hidden="1" s="1" customFormat="1" ht="14.4" customHeight="1">
      <c r="B37" s="42"/>
      <c r="E37" s="136" t="s">
        <v>49</v>
      </c>
      <c r="F37" s="152">
        <f>ROUND((SUM(BI116:BI290)),  2)</f>
        <v>0</v>
      </c>
      <c r="I37" s="153">
        <v>0</v>
      </c>
      <c r="J37" s="152">
        <f>0</f>
        <v>0</v>
      </c>
      <c r="L37" s="42"/>
    </row>
    <row r="38" s="1" customFormat="1" ht="6.96" customHeight="1">
      <c r="B38" s="42"/>
      <c r="I38" s="138"/>
      <c r="L38" s="42"/>
    </row>
    <row r="39" s="1" customFormat="1" ht="25.44" customHeight="1">
      <c r="B39" s="42"/>
      <c r="C39" s="154"/>
      <c r="D39" s="155" t="s">
        <v>50</v>
      </c>
      <c r="E39" s="156"/>
      <c r="F39" s="156"/>
      <c r="G39" s="157" t="s">
        <v>51</v>
      </c>
      <c r="H39" s="158" t="s">
        <v>52</v>
      </c>
      <c r="I39" s="159"/>
      <c r="J39" s="160">
        <f>SUM(J30:J37)</f>
        <v>0</v>
      </c>
      <c r="K39" s="161"/>
      <c r="L39" s="42"/>
    </row>
    <row r="40" s="1" customFormat="1" ht="14.4" customHeight="1">
      <c r="B40" s="42"/>
      <c r="I40" s="13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2" t="s">
        <v>53</v>
      </c>
      <c r="E50" s="163"/>
      <c r="F50" s="163"/>
      <c r="G50" s="162" t="s">
        <v>54</v>
      </c>
      <c r="H50" s="163"/>
      <c r="I50" s="164"/>
      <c r="J50" s="163"/>
      <c r="K50" s="16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5" t="s">
        <v>55</v>
      </c>
      <c r="E61" s="166"/>
      <c r="F61" s="167" t="s">
        <v>56</v>
      </c>
      <c r="G61" s="165" t="s">
        <v>55</v>
      </c>
      <c r="H61" s="166"/>
      <c r="I61" s="168"/>
      <c r="J61" s="169" t="s">
        <v>56</v>
      </c>
      <c r="K61" s="16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2" t="s">
        <v>57</v>
      </c>
      <c r="E65" s="163"/>
      <c r="F65" s="163"/>
      <c r="G65" s="162" t="s">
        <v>58</v>
      </c>
      <c r="H65" s="163"/>
      <c r="I65" s="164"/>
      <c r="J65" s="163"/>
      <c r="K65" s="16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5" t="s">
        <v>55</v>
      </c>
      <c r="E76" s="166"/>
      <c r="F76" s="167" t="s">
        <v>56</v>
      </c>
      <c r="G76" s="165" t="s">
        <v>55</v>
      </c>
      <c r="H76" s="166"/>
      <c r="I76" s="168"/>
      <c r="J76" s="169" t="s">
        <v>56</v>
      </c>
      <c r="K76" s="166"/>
      <c r="L76" s="42"/>
    </row>
    <row r="77" s="1" customFormat="1" ht="14.4" customHeight="1">
      <c r="B77" s="170"/>
      <c r="C77" s="171"/>
      <c r="D77" s="171"/>
      <c r="E77" s="171"/>
      <c r="F77" s="171"/>
      <c r="G77" s="171"/>
      <c r="H77" s="171"/>
      <c r="I77" s="172"/>
      <c r="J77" s="171"/>
      <c r="K77" s="171"/>
      <c r="L77" s="42"/>
    </row>
    <row r="81" s="1" customFormat="1" ht="6.96" customHeight="1">
      <c r="B81" s="173"/>
      <c r="C81" s="174"/>
      <c r="D81" s="174"/>
      <c r="E81" s="174"/>
      <c r="F81" s="174"/>
      <c r="G81" s="174"/>
      <c r="H81" s="174"/>
      <c r="I81" s="175"/>
      <c r="J81" s="174"/>
      <c r="K81" s="174"/>
      <c r="L81" s="42"/>
    </row>
    <row r="82" s="1" customFormat="1" ht="24.96" customHeight="1">
      <c r="B82" s="37"/>
      <c r="C82" s="22" t="s">
        <v>103</v>
      </c>
      <c r="D82" s="38"/>
      <c r="E82" s="38"/>
      <c r="F82" s="38"/>
      <c r="G82" s="38"/>
      <c r="H82" s="38"/>
      <c r="I82" s="13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8"/>
      <c r="J84" s="38"/>
      <c r="K84" s="38"/>
      <c r="L84" s="42"/>
    </row>
    <row r="85" s="1" customFormat="1" ht="15.29204" customHeight="1">
      <c r="B85" s="37"/>
      <c r="C85" s="38"/>
      <c r="D85" s="38"/>
      <c r="E85" s="176" t="str">
        <f>E7</f>
        <v>REKONSTRUKCE PŘÍSTUPOVÉ KOMUNIKACE A ODSTAVNÝCH PLOCH, VČETNĚ ODVODNĚNÍ NA STŘEDISKU V KLATOVECH</v>
      </c>
      <c r="F85" s="31"/>
      <c r="G85" s="31"/>
      <c r="H85" s="31"/>
      <c r="I85" s="138"/>
      <c r="J85" s="38"/>
      <c r="K85" s="38"/>
      <c r="L85" s="42"/>
    </row>
    <row r="86" s="1" customFormat="1" ht="12" customHeight="1">
      <c r="B86" s="37"/>
      <c r="C86" s="31" t="s">
        <v>100</v>
      </c>
      <c r="D86" s="38"/>
      <c r="E86" s="38"/>
      <c r="F86" s="38"/>
      <c r="G86" s="38"/>
      <c r="H86" s="38"/>
      <c r="I86" s="138"/>
      <c r="J86" s="38"/>
      <c r="K86" s="38"/>
      <c r="L86" s="42"/>
    </row>
    <row r="87" s="1" customFormat="1" ht="15.29204" customHeight="1">
      <c r="B87" s="37"/>
      <c r="C87" s="38"/>
      <c r="D87" s="38"/>
      <c r="E87" s="70" t="str">
        <f>E9</f>
        <v>401-1 - VO montáž a zemní práce</v>
      </c>
      <c r="F87" s="38"/>
      <c r="G87" s="38"/>
      <c r="H87" s="38"/>
      <c r="I87" s="13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8"/>
      <c r="J88" s="38"/>
      <c r="K88" s="38"/>
      <c r="L88" s="42"/>
    </row>
    <row r="89" s="1" customFormat="1" ht="12" customHeight="1">
      <c r="B89" s="37"/>
      <c r="C89" s="31" t="s">
        <v>22</v>
      </c>
      <c r="D89" s="38"/>
      <c r="E89" s="38"/>
      <c r="F89" s="26" t="str">
        <f>F12</f>
        <v xml:space="preserve"> </v>
      </c>
      <c r="G89" s="38"/>
      <c r="H89" s="38"/>
      <c r="I89" s="141" t="s">
        <v>24</v>
      </c>
      <c r="J89" s="73" t="str">
        <f>IF(J12="","",J12)</f>
        <v>6. 12. 2013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8"/>
      <c r="J90" s="38"/>
      <c r="K90" s="38"/>
      <c r="L90" s="42"/>
    </row>
    <row r="91" s="1" customFormat="1" ht="41.11858" customHeight="1">
      <c r="B91" s="37"/>
      <c r="C91" s="31" t="s">
        <v>28</v>
      </c>
      <c r="D91" s="38"/>
      <c r="E91" s="38"/>
      <c r="F91" s="26" t="str">
        <f>E15</f>
        <v>SPRÁVA A ÚDRŽBA SILNIC PLZEŇSKÉHO KRAJE (SÚS PK)</v>
      </c>
      <c r="G91" s="38"/>
      <c r="H91" s="38"/>
      <c r="I91" s="141" t="s">
        <v>34</v>
      </c>
      <c r="J91" s="35" t="str">
        <f>E21</f>
        <v>MACÁN PROJEKCE DS s.r.o.</v>
      </c>
      <c r="K91" s="38"/>
      <c r="L91" s="42"/>
    </row>
    <row r="92" s="1" customFormat="1" ht="26.61239" customHeight="1">
      <c r="B92" s="37"/>
      <c r="C92" s="31" t="s">
        <v>32</v>
      </c>
      <c r="D92" s="38"/>
      <c r="E92" s="38"/>
      <c r="F92" s="26" t="str">
        <f>IF(E18="","",E18)</f>
        <v>Vyplň údaj</v>
      </c>
      <c r="G92" s="38"/>
      <c r="H92" s="38"/>
      <c r="I92" s="141" t="s">
        <v>37</v>
      </c>
      <c r="J92" s="35" t="str">
        <f>E24</f>
        <v>Ing. Tomáš Macán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8"/>
      <c r="J93" s="38"/>
      <c r="K93" s="38"/>
      <c r="L93" s="42"/>
    </row>
    <row r="94" s="1" customFormat="1" ht="29.28" customHeight="1">
      <c r="B94" s="37"/>
      <c r="C94" s="177" t="s">
        <v>104</v>
      </c>
      <c r="D94" s="178"/>
      <c r="E94" s="178"/>
      <c r="F94" s="178"/>
      <c r="G94" s="178"/>
      <c r="H94" s="178"/>
      <c r="I94" s="179"/>
      <c r="J94" s="180" t="s">
        <v>105</v>
      </c>
      <c r="K94" s="17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8"/>
      <c r="J95" s="38"/>
      <c r="K95" s="38"/>
      <c r="L95" s="42"/>
    </row>
    <row r="96" s="1" customFormat="1" ht="22.8" customHeight="1">
      <c r="B96" s="37"/>
      <c r="C96" s="181" t="s">
        <v>106</v>
      </c>
      <c r="D96" s="38"/>
      <c r="E96" s="38"/>
      <c r="F96" s="38"/>
      <c r="G96" s="38"/>
      <c r="H96" s="38"/>
      <c r="I96" s="138"/>
      <c r="J96" s="104">
        <f>J116</f>
        <v>0</v>
      </c>
      <c r="K96" s="38"/>
      <c r="L96" s="42"/>
      <c r="AU96" s="16" t="s">
        <v>107</v>
      </c>
    </row>
    <row r="97" s="1" customFormat="1" ht="21.84" customHeight="1">
      <c r="B97" s="37"/>
      <c r="C97" s="38"/>
      <c r="D97" s="38"/>
      <c r="E97" s="38"/>
      <c r="F97" s="38"/>
      <c r="G97" s="38"/>
      <c r="H97" s="38"/>
      <c r="I97" s="138"/>
      <c r="J97" s="38"/>
      <c r="K97" s="38"/>
      <c r="L97" s="42"/>
    </row>
    <row r="98" s="1" customFormat="1" ht="6.96" customHeight="1">
      <c r="B98" s="60"/>
      <c r="C98" s="61"/>
      <c r="D98" s="61"/>
      <c r="E98" s="61"/>
      <c r="F98" s="61"/>
      <c r="G98" s="61"/>
      <c r="H98" s="61"/>
      <c r="I98" s="172"/>
      <c r="J98" s="61"/>
      <c r="K98" s="61"/>
      <c r="L98" s="42"/>
    </row>
    <row r="102" s="1" customFormat="1" ht="6.96" customHeight="1">
      <c r="B102" s="62"/>
      <c r="C102" s="63"/>
      <c r="D102" s="63"/>
      <c r="E102" s="63"/>
      <c r="F102" s="63"/>
      <c r="G102" s="63"/>
      <c r="H102" s="63"/>
      <c r="I102" s="175"/>
      <c r="J102" s="63"/>
      <c r="K102" s="63"/>
      <c r="L102" s="42"/>
    </row>
    <row r="103" s="1" customFormat="1" ht="24.96" customHeight="1">
      <c r="B103" s="37"/>
      <c r="C103" s="22" t="s">
        <v>108</v>
      </c>
      <c r="D103" s="38"/>
      <c r="E103" s="38"/>
      <c r="F103" s="38"/>
      <c r="G103" s="38"/>
      <c r="H103" s="38"/>
      <c r="I103" s="138"/>
      <c r="J103" s="38"/>
      <c r="K103" s="38"/>
      <c r="L103" s="42"/>
    </row>
    <row r="104" s="1" customFormat="1" ht="6.96" customHeight="1">
      <c r="B104" s="37"/>
      <c r="C104" s="38"/>
      <c r="D104" s="38"/>
      <c r="E104" s="38"/>
      <c r="F104" s="38"/>
      <c r="G104" s="38"/>
      <c r="H104" s="38"/>
      <c r="I104" s="138"/>
      <c r="J104" s="38"/>
      <c r="K104" s="38"/>
      <c r="L104" s="42"/>
    </row>
    <row r="105" s="1" customFormat="1" ht="12" customHeight="1">
      <c r="B105" s="37"/>
      <c r="C105" s="31" t="s">
        <v>16</v>
      </c>
      <c r="D105" s="38"/>
      <c r="E105" s="38"/>
      <c r="F105" s="38"/>
      <c r="G105" s="38"/>
      <c r="H105" s="38"/>
      <c r="I105" s="138"/>
      <c r="J105" s="38"/>
      <c r="K105" s="38"/>
      <c r="L105" s="42"/>
    </row>
    <row r="106" s="1" customFormat="1" ht="15.29204" customHeight="1">
      <c r="B106" s="37"/>
      <c r="C106" s="38"/>
      <c r="D106" s="38"/>
      <c r="E106" s="176" t="str">
        <f>E7</f>
        <v>REKONSTRUKCE PŘÍSTUPOVÉ KOMUNIKACE A ODSTAVNÝCH PLOCH, VČETNĚ ODVODNĚNÍ NA STŘEDISKU V KLATOVECH</v>
      </c>
      <c r="F106" s="31"/>
      <c r="G106" s="31"/>
      <c r="H106" s="31"/>
      <c r="I106" s="138"/>
      <c r="J106" s="38"/>
      <c r="K106" s="38"/>
      <c r="L106" s="42"/>
    </row>
    <row r="107" s="1" customFormat="1" ht="12" customHeight="1">
      <c r="B107" s="37"/>
      <c r="C107" s="31" t="s">
        <v>100</v>
      </c>
      <c r="D107" s="38"/>
      <c r="E107" s="38"/>
      <c r="F107" s="38"/>
      <c r="G107" s="38"/>
      <c r="H107" s="38"/>
      <c r="I107" s="138"/>
      <c r="J107" s="38"/>
      <c r="K107" s="38"/>
      <c r="L107" s="42"/>
    </row>
    <row r="108" s="1" customFormat="1" ht="15.29204" customHeight="1">
      <c r="B108" s="37"/>
      <c r="C108" s="38"/>
      <c r="D108" s="38"/>
      <c r="E108" s="70" t="str">
        <f>E9</f>
        <v>401-1 - VO montáž a zemní práce</v>
      </c>
      <c r="F108" s="38"/>
      <c r="G108" s="38"/>
      <c r="H108" s="38"/>
      <c r="I108" s="138"/>
      <c r="J108" s="38"/>
      <c r="K108" s="38"/>
      <c r="L108" s="42"/>
    </row>
    <row r="109" s="1" customFormat="1" ht="6.96" customHeight="1">
      <c r="B109" s="37"/>
      <c r="C109" s="38"/>
      <c r="D109" s="38"/>
      <c r="E109" s="38"/>
      <c r="F109" s="38"/>
      <c r="G109" s="38"/>
      <c r="H109" s="38"/>
      <c r="I109" s="138"/>
      <c r="J109" s="38"/>
      <c r="K109" s="38"/>
      <c r="L109" s="42"/>
    </row>
    <row r="110" s="1" customFormat="1" ht="12" customHeight="1">
      <c r="B110" s="37"/>
      <c r="C110" s="31" t="s">
        <v>22</v>
      </c>
      <c r="D110" s="38"/>
      <c r="E110" s="38"/>
      <c r="F110" s="26" t="str">
        <f>F12</f>
        <v xml:space="preserve"> </v>
      </c>
      <c r="G110" s="38"/>
      <c r="H110" s="38"/>
      <c r="I110" s="141" t="s">
        <v>24</v>
      </c>
      <c r="J110" s="73" t="str">
        <f>IF(J12="","",J12)</f>
        <v>6. 12. 2013</v>
      </c>
      <c r="K110" s="38"/>
      <c r="L110" s="42"/>
    </row>
    <row r="111" s="1" customFormat="1" ht="6.96" customHeight="1">
      <c r="B111" s="37"/>
      <c r="C111" s="38"/>
      <c r="D111" s="38"/>
      <c r="E111" s="38"/>
      <c r="F111" s="38"/>
      <c r="G111" s="38"/>
      <c r="H111" s="38"/>
      <c r="I111" s="138"/>
      <c r="J111" s="38"/>
      <c r="K111" s="38"/>
      <c r="L111" s="42"/>
    </row>
    <row r="112" s="1" customFormat="1" ht="41.11858" customHeight="1">
      <c r="B112" s="37"/>
      <c r="C112" s="31" t="s">
        <v>28</v>
      </c>
      <c r="D112" s="38"/>
      <c r="E112" s="38"/>
      <c r="F112" s="26" t="str">
        <f>E15</f>
        <v>SPRÁVA A ÚDRŽBA SILNIC PLZEŇSKÉHO KRAJE (SÚS PK)</v>
      </c>
      <c r="G112" s="38"/>
      <c r="H112" s="38"/>
      <c r="I112" s="141" t="s">
        <v>34</v>
      </c>
      <c r="J112" s="35" t="str">
        <f>E21</f>
        <v>MACÁN PROJEKCE DS s.r.o.</v>
      </c>
      <c r="K112" s="38"/>
      <c r="L112" s="42"/>
    </row>
    <row r="113" s="1" customFormat="1" ht="26.61239" customHeight="1">
      <c r="B113" s="37"/>
      <c r="C113" s="31" t="s">
        <v>32</v>
      </c>
      <c r="D113" s="38"/>
      <c r="E113" s="38"/>
      <c r="F113" s="26" t="str">
        <f>IF(E18="","",E18)</f>
        <v>Vyplň údaj</v>
      </c>
      <c r="G113" s="38"/>
      <c r="H113" s="38"/>
      <c r="I113" s="141" t="s">
        <v>37</v>
      </c>
      <c r="J113" s="35" t="str">
        <f>E24</f>
        <v>Ing. Tomáš Macán</v>
      </c>
      <c r="K113" s="38"/>
      <c r="L113" s="42"/>
    </row>
    <row r="114" s="1" customFormat="1" ht="10.32" customHeight="1">
      <c r="B114" s="37"/>
      <c r="C114" s="38"/>
      <c r="D114" s="38"/>
      <c r="E114" s="38"/>
      <c r="F114" s="38"/>
      <c r="G114" s="38"/>
      <c r="H114" s="38"/>
      <c r="I114" s="138"/>
      <c r="J114" s="38"/>
      <c r="K114" s="38"/>
      <c r="L114" s="42"/>
    </row>
    <row r="115" s="8" customFormat="1" ht="29.28" customHeight="1">
      <c r="B115" s="182"/>
      <c r="C115" s="183" t="s">
        <v>109</v>
      </c>
      <c r="D115" s="184" t="s">
        <v>65</v>
      </c>
      <c r="E115" s="184" t="s">
        <v>61</v>
      </c>
      <c r="F115" s="184" t="s">
        <v>62</v>
      </c>
      <c r="G115" s="184" t="s">
        <v>110</v>
      </c>
      <c r="H115" s="184" t="s">
        <v>111</v>
      </c>
      <c r="I115" s="185" t="s">
        <v>112</v>
      </c>
      <c r="J115" s="184" t="s">
        <v>105</v>
      </c>
      <c r="K115" s="186" t="s">
        <v>113</v>
      </c>
      <c r="L115" s="187"/>
      <c r="M115" s="94" t="s">
        <v>1</v>
      </c>
      <c r="N115" s="95" t="s">
        <v>44</v>
      </c>
      <c r="O115" s="95" t="s">
        <v>114</v>
      </c>
      <c r="P115" s="95" t="s">
        <v>115</v>
      </c>
      <c r="Q115" s="95" t="s">
        <v>116</v>
      </c>
      <c r="R115" s="95" t="s">
        <v>117</v>
      </c>
      <c r="S115" s="95" t="s">
        <v>118</v>
      </c>
      <c r="T115" s="96" t="s">
        <v>119</v>
      </c>
    </row>
    <row r="116" s="1" customFormat="1" ht="22.8" customHeight="1">
      <c r="B116" s="37"/>
      <c r="C116" s="101" t="s">
        <v>120</v>
      </c>
      <c r="D116" s="38"/>
      <c r="E116" s="38"/>
      <c r="F116" s="38"/>
      <c r="G116" s="38"/>
      <c r="H116" s="38"/>
      <c r="I116" s="138"/>
      <c r="J116" s="188">
        <f>BK116</f>
        <v>0</v>
      </c>
      <c r="K116" s="38"/>
      <c r="L116" s="42"/>
      <c r="M116" s="97"/>
      <c r="N116" s="98"/>
      <c r="O116" s="98"/>
      <c r="P116" s="189">
        <f>SUM(P117:P290)</f>
        <v>0</v>
      </c>
      <c r="Q116" s="98"/>
      <c r="R116" s="189">
        <f>SUM(R117:R290)</f>
        <v>0</v>
      </c>
      <c r="S116" s="98"/>
      <c r="T116" s="190">
        <f>SUM(T117:T290)</f>
        <v>0</v>
      </c>
      <c r="AT116" s="16" t="s">
        <v>79</v>
      </c>
      <c r="AU116" s="16" t="s">
        <v>107</v>
      </c>
      <c r="BK116" s="191">
        <f>SUM(BK117:BK290)</f>
        <v>0</v>
      </c>
    </row>
    <row r="117" s="1" customFormat="1" ht="15.29204" customHeight="1">
      <c r="B117" s="37"/>
      <c r="C117" s="206" t="s">
        <v>21</v>
      </c>
      <c r="D117" s="206" t="s">
        <v>134</v>
      </c>
      <c r="E117" s="207" t="s">
        <v>21</v>
      </c>
      <c r="F117" s="208" t="s">
        <v>169</v>
      </c>
      <c r="G117" s="209" t="s">
        <v>124</v>
      </c>
      <c r="H117" s="210">
        <v>17</v>
      </c>
      <c r="I117" s="211"/>
      <c r="J117" s="212">
        <f>ROUND(I117*H117,2)</f>
        <v>0</v>
      </c>
      <c r="K117" s="208" t="s">
        <v>1</v>
      </c>
      <c r="L117" s="42"/>
      <c r="M117" s="213" t="s">
        <v>1</v>
      </c>
      <c r="N117" s="214" t="s">
        <v>45</v>
      </c>
      <c r="O117" s="85"/>
      <c r="P117" s="202">
        <f>O117*H117</f>
        <v>0</v>
      </c>
      <c r="Q117" s="202">
        <v>0</v>
      </c>
      <c r="R117" s="202">
        <f>Q117*H117</f>
        <v>0</v>
      </c>
      <c r="S117" s="202">
        <v>0</v>
      </c>
      <c r="T117" s="203">
        <f>S117*H117</f>
        <v>0</v>
      </c>
      <c r="AR117" s="204" t="s">
        <v>127</v>
      </c>
      <c r="AT117" s="204" t="s">
        <v>134</v>
      </c>
      <c r="AU117" s="204" t="s">
        <v>80</v>
      </c>
      <c r="AY117" s="16" t="s">
        <v>126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6" t="s">
        <v>21</v>
      </c>
      <c r="BK117" s="205">
        <f>ROUND(I117*H117,2)</f>
        <v>0</v>
      </c>
      <c r="BL117" s="16" t="s">
        <v>127</v>
      </c>
      <c r="BM117" s="204" t="s">
        <v>89</v>
      </c>
    </row>
    <row r="118" s="1" customFormat="1" ht="15.29204" customHeight="1">
      <c r="B118" s="37"/>
      <c r="C118" s="206" t="s">
        <v>89</v>
      </c>
      <c r="D118" s="206" t="s">
        <v>134</v>
      </c>
      <c r="E118" s="207" t="s">
        <v>170</v>
      </c>
      <c r="F118" s="208" t="s">
        <v>171</v>
      </c>
      <c r="G118" s="209" t="s">
        <v>121</v>
      </c>
      <c r="H118" s="210">
        <v>3</v>
      </c>
      <c r="I118" s="211"/>
      <c r="J118" s="212">
        <f>ROUND(I118*H118,2)</f>
        <v>0</v>
      </c>
      <c r="K118" s="208" t="s">
        <v>1</v>
      </c>
      <c r="L118" s="42"/>
      <c r="M118" s="213" t="s">
        <v>1</v>
      </c>
      <c r="N118" s="214" t="s">
        <v>45</v>
      </c>
      <c r="O118" s="85"/>
      <c r="P118" s="202">
        <f>O118*H118</f>
        <v>0</v>
      </c>
      <c r="Q118" s="202">
        <v>0</v>
      </c>
      <c r="R118" s="202">
        <f>Q118*H118</f>
        <v>0</v>
      </c>
      <c r="S118" s="202">
        <v>0</v>
      </c>
      <c r="T118" s="203">
        <f>S118*H118</f>
        <v>0</v>
      </c>
      <c r="AR118" s="204" t="s">
        <v>127</v>
      </c>
      <c r="AT118" s="204" t="s">
        <v>134</v>
      </c>
      <c r="AU118" s="204" t="s">
        <v>80</v>
      </c>
      <c r="AY118" s="16" t="s">
        <v>126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6" t="s">
        <v>21</v>
      </c>
      <c r="BK118" s="205">
        <f>ROUND(I118*H118,2)</f>
        <v>0</v>
      </c>
      <c r="BL118" s="16" t="s">
        <v>127</v>
      </c>
      <c r="BM118" s="204" t="s">
        <v>127</v>
      </c>
    </row>
    <row r="119" s="1" customFormat="1" ht="15.29204" customHeight="1">
      <c r="B119" s="37"/>
      <c r="C119" s="192" t="s">
        <v>130</v>
      </c>
      <c r="D119" s="192" t="s">
        <v>121</v>
      </c>
      <c r="E119" s="193" t="s">
        <v>172</v>
      </c>
      <c r="F119" s="194" t="s">
        <v>173</v>
      </c>
      <c r="G119" s="195" t="s">
        <v>121</v>
      </c>
      <c r="H119" s="196">
        <v>3.1499999999999999</v>
      </c>
      <c r="I119" s="197"/>
      <c r="J119" s="198">
        <f>ROUND(I119*H119,2)</f>
        <v>0</v>
      </c>
      <c r="K119" s="194" t="s">
        <v>1</v>
      </c>
      <c r="L119" s="199"/>
      <c r="M119" s="200" t="s">
        <v>1</v>
      </c>
      <c r="N119" s="201" t="s">
        <v>45</v>
      </c>
      <c r="O119" s="85"/>
      <c r="P119" s="202">
        <f>O119*H119</f>
        <v>0</v>
      </c>
      <c r="Q119" s="202">
        <v>0</v>
      </c>
      <c r="R119" s="202">
        <f>Q119*H119</f>
        <v>0</v>
      </c>
      <c r="S119" s="202">
        <v>0</v>
      </c>
      <c r="T119" s="203">
        <f>S119*H119</f>
        <v>0</v>
      </c>
      <c r="AR119" s="204" t="s">
        <v>125</v>
      </c>
      <c r="AT119" s="204" t="s">
        <v>121</v>
      </c>
      <c r="AU119" s="204" t="s">
        <v>80</v>
      </c>
      <c r="AY119" s="16" t="s">
        <v>126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6" t="s">
        <v>21</v>
      </c>
      <c r="BK119" s="205">
        <f>ROUND(I119*H119,2)</f>
        <v>0</v>
      </c>
      <c r="BL119" s="16" t="s">
        <v>127</v>
      </c>
      <c r="BM119" s="204" t="s">
        <v>133</v>
      </c>
    </row>
    <row r="120" s="9" customFormat="1">
      <c r="B120" s="215"/>
      <c r="C120" s="216"/>
      <c r="D120" s="217" t="s">
        <v>148</v>
      </c>
      <c r="E120" s="218" t="s">
        <v>1</v>
      </c>
      <c r="F120" s="219" t="s">
        <v>174</v>
      </c>
      <c r="G120" s="216"/>
      <c r="H120" s="220">
        <v>3.1499999999999999</v>
      </c>
      <c r="I120" s="221"/>
      <c r="J120" s="216"/>
      <c r="K120" s="216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148</v>
      </c>
      <c r="AU120" s="226" t="s">
        <v>80</v>
      </c>
      <c r="AV120" s="9" t="s">
        <v>89</v>
      </c>
      <c r="AW120" s="9" t="s">
        <v>36</v>
      </c>
      <c r="AX120" s="9" t="s">
        <v>80</v>
      </c>
      <c r="AY120" s="226" t="s">
        <v>126</v>
      </c>
    </row>
    <row r="121" s="10" customFormat="1">
      <c r="B121" s="227"/>
      <c r="C121" s="228"/>
      <c r="D121" s="217" t="s">
        <v>148</v>
      </c>
      <c r="E121" s="229" t="s">
        <v>1</v>
      </c>
      <c r="F121" s="230" t="s">
        <v>150</v>
      </c>
      <c r="G121" s="228"/>
      <c r="H121" s="231">
        <v>3.1499999999999999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AT121" s="237" t="s">
        <v>148</v>
      </c>
      <c r="AU121" s="237" t="s">
        <v>80</v>
      </c>
      <c r="AV121" s="10" t="s">
        <v>127</v>
      </c>
      <c r="AW121" s="10" t="s">
        <v>36</v>
      </c>
      <c r="AX121" s="10" t="s">
        <v>21</v>
      </c>
      <c r="AY121" s="237" t="s">
        <v>126</v>
      </c>
    </row>
    <row r="122" s="1" customFormat="1" ht="15.29204" customHeight="1">
      <c r="B122" s="37"/>
      <c r="C122" s="206" t="s">
        <v>127</v>
      </c>
      <c r="D122" s="206" t="s">
        <v>134</v>
      </c>
      <c r="E122" s="207" t="s">
        <v>175</v>
      </c>
      <c r="F122" s="208" t="s">
        <v>176</v>
      </c>
      <c r="G122" s="209" t="s">
        <v>161</v>
      </c>
      <c r="H122" s="210">
        <v>2</v>
      </c>
      <c r="I122" s="211"/>
      <c r="J122" s="212">
        <f>ROUND(I122*H122,2)</f>
        <v>0</v>
      </c>
      <c r="K122" s="208" t="s">
        <v>1</v>
      </c>
      <c r="L122" s="42"/>
      <c r="M122" s="213" t="s">
        <v>1</v>
      </c>
      <c r="N122" s="214" t="s">
        <v>45</v>
      </c>
      <c r="O122" s="85"/>
      <c r="P122" s="202">
        <f>O122*H122</f>
        <v>0</v>
      </c>
      <c r="Q122" s="202">
        <v>0</v>
      </c>
      <c r="R122" s="202">
        <f>Q122*H122</f>
        <v>0</v>
      </c>
      <c r="S122" s="202">
        <v>0</v>
      </c>
      <c r="T122" s="203">
        <f>S122*H122</f>
        <v>0</v>
      </c>
      <c r="AR122" s="204" t="s">
        <v>127</v>
      </c>
      <c r="AT122" s="204" t="s">
        <v>134</v>
      </c>
      <c r="AU122" s="204" t="s">
        <v>80</v>
      </c>
      <c r="AY122" s="16" t="s">
        <v>126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6" t="s">
        <v>21</v>
      </c>
      <c r="BK122" s="205">
        <f>ROUND(I122*H122,2)</f>
        <v>0</v>
      </c>
      <c r="BL122" s="16" t="s">
        <v>127</v>
      </c>
      <c r="BM122" s="204" t="s">
        <v>125</v>
      </c>
    </row>
    <row r="123" s="1" customFormat="1" ht="15.29204" customHeight="1">
      <c r="B123" s="37"/>
      <c r="C123" s="192" t="s">
        <v>137</v>
      </c>
      <c r="D123" s="192" t="s">
        <v>121</v>
      </c>
      <c r="E123" s="193" t="s">
        <v>177</v>
      </c>
      <c r="F123" s="194" t="s">
        <v>178</v>
      </c>
      <c r="G123" s="195" t="s">
        <v>179</v>
      </c>
      <c r="H123" s="196">
        <v>0.36399999999999999</v>
      </c>
      <c r="I123" s="197"/>
      <c r="J123" s="198">
        <f>ROUND(I123*H123,2)</f>
        <v>0</v>
      </c>
      <c r="K123" s="194" t="s">
        <v>1</v>
      </c>
      <c r="L123" s="199"/>
      <c r="M123" s="200" t="s">
        <v>1</v>
      </c>
      <c r="N123" s="201" t="s">
        <v>45</v>
      </c>
      <c r="O123" s="85"/>
      <c r="P123" s="202">
        <f>O123*H123</f>
        <v>0</v>
      </c>
      <c r="Q123" s="202">
        <v>0</v>
      </c>
      <c r="R123" s="202">
        <f>Q123*H123</f>
        <v>0</v>
      </c>
      <c r="S123" s="202">
        <v>0</v>
      </c>
      <c r="T123" s="203">
        <f>S123*H123</f>
        <v>0</v>
      </c>
      <c r="AR123" s="204" t="s">
        <v>125</v>
      </c>
      <c r="AT123" s="204" t="s">
        <v>121</v>
      </c>
      <c r="AU123" s="204" t="s">
        <v>80</v>
      </c>
      <c r="AY123" s="16" t="s">
        <v>126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6" t="s">
        <v>21</v>
      </c>
      <c r="BK123" s="205">
        <f>ROUND(I123*H123,2)</f>
        <v>0</v>
      </c>
      <c r="BL123" s="16" t="s">
        <v>127</v>
      </c>
      <c r="BM123" s="204" t="s">
        <v>26</v>
      </c>
    </row>
    <row r="124" s="1" customFormat="1">
      <c r="B124" s="37"/>
      <c r="C124" s="38"/>
      <c r="D124" s="217" t="s">
        <v>180</v>
      </c>
      <c r="E124" s="38"/>
      <c r="F124" s="241" t="s">
        <v>181</v>
      </c>
      <c r="G124" s="38"/>
      <c r="H124" s="38"/>
      <c r="I124" s="138"/>
      <c r="J124" s="38"/>
      <c r="K124" s="38"/>
      <c r="L124" s="42"/>
      <c r="M124" s="242"/>
      <c r="N124" s="85"/>
      <c r="O124" s="85"/>
      <c r="P124" s="85"/>
      <c r="Q124" s="85"/>
      <c r="R124" s="85"/>
      <c r="S124" s="85"/>
      <c r="T124" s="86"/>
      <c r="AT124" s="16" t="s">
        <v>180</v>
      </c>
      <c r="AU124" s="16" t="s">
        <v>80</v>
      </c>
    </row>
    <row r="125" s="9" customFormat="1">
      <c r="B125" s="215"/>
      <c r="C125" s="216"/>
      <c r="D125" s="217" t="s">
        <v>148</v>
      </c>
      <c r="E125" s="218" t="s">
        <v>1</v>
      </c>
      <c r="F125" s="219" t="s">
        <v>182</v>
      </c>
      <c r="G125" s="216"/>
      <c r="H125" s="220">
        <v>0.36399999999999999</v>
      </c>
      <c r="I125" s="221"/>
      <c r="J125" s="216"/>
      <c r="K125" s="216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148</v>
      </c>
      <c r="AU125" s="226" t="s">
        <v>80</v>
      </c>
      <c r="AV125" s="9" t="s">
        <v>89</v>
      </c>
      <c r="AW125" s="9" t="s">
        <v>36</v>
      </c>
      <c r="AX125" s="9" t="s">
        <v>80</v>
      </c>
      <c r="AY125" s="226" t="s">
        <v>126</v>
      </c>
    </row>
    <row r="126" s="10" customFormat="1">
      <c r="B126" s="227"/>
      <c r="C126" s="228"/>
      <c r="D126" s="217" t="s">
        <v>148</v>
      </c>
      <c r="E126" s="229" t="s">
        <v>1</v>
      </c>
      <c r="F126" s="230" t="s">
        <v>150</v>
      </c>
      <c r="G126" s="228"/>
      <c r="H126" s="231">
        <v>0.36399999999999999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148</v>
      </c>
      <c r="AU126" s="237" t="s">
        <v>80</v>
      </c>
      <c r="AV126" s="10" t="s">
        <v>127</v>
      </c>
      <c r="AW126" s="10" t="s">
        <v>36</v>
      </c>
      <c r="AX126" s="10" t="s">
        <v>21</v>
      </c>
      <c r="AY126" s="237" t="s">
        <v>126</v>
      </c>
    </row>
    <row r="127" s="1" customFormat="1" ht="15.29204" customHeight="1">
      <c r="B127" s="37"/>
      <c r="C127" s="206" t="s">
        <v>133</v>
      </c>
      <c r="D127" s="206" t="s">
        <v>134</v>
      </c>
      <c r="E127" s="207" t="s">
        <v>183</v>
      </c>
      <c r="F127" s="208" t="s">
        <v>184</v>
      </c>
      <c r="G127" s="209" t="s">
        <v>161</v>
      </c>
      <c r="H127" s="210">
        <v>2</v>
      </c>
      <c r="I127" s="211"/>
      <c r="J127" s="212">
        <f>ROUND(I127*H127,2)</f>
        <v>0</v>
      </c>
      <c r="K127" s="208" t="s">
        <v>1</v>
      </c>
      <c r="L127" s="42"/>
      <c r="M127" s="213" t="s">
        <v>1</v>
      </c>
      <c r="N127" s="214" t="s">
        <v>45</v>
      </c>
      <c r="O127" s="85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AR127" s="204" t="s">
        <v>127</v>
      </c>
      <c r="AT127" s="204" t="s">
        <v>134</v>
      </c>
      <c r="AU127" s="204" t="s">
        <v>80</v>
      </c>
      <c r="AY127" s="16" t="s">
        <v>126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6" t="s">
        <v>21</v>
      </c>
      <c r="BK127" s="205">
        <f>ROUND(I127*H127,2)</f>
        <v>0</v>
      </c>
      <c r="BL127" s="16" t="s">
        <v>127</v>
      </c>
      <c r="BM127" s="204" t="s">
        <v>142</v>
      </c>
    </row>
    <row r="128" s="1" customFormat="1" ht="15.29204" customHeight="1">
      <c r="B128" s="37"/>
      <c r="C128" s="192" t="s">
        <v>143</v>
      </c>
      <c r="D128" s="192" t="s">
        <v>121</v>
      </c>
      <c r="E128" s="193" t="s">
        <v>185</v>
      </c>
      <c r="F128" s="194" t="s">
        <v>186</v>
      </c>
      <c r="G128" s="195" t="s">
        <v>179</v>
      </c>
      <c r="H128" s="196">
        <v>0.374</v>
      </c>
      <c r="I128" s="197"/>
      <c r="J128" s="198">
        <f>ROUND(I128*H128,2)</f>
        <v>0</v>
      </c>
      <c r="K128" s="194" t="s">
        <v>1</v>
      </c>
      <c r="L128" s="199"/>
      <c r="M128" s="200" t="s">
        <v>1</v>
      </c>
      <c r="N128" s="201" t="s">
        <v>45</v>
      </c>
      <c r="O128" s="85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AR128" s="204" t="s">
        <v>125</v>
      </c>
      <c r="AT128" s="204" t="s">
        <v>121</v>
      </c>
      <c r="AU128" s="204" t="s">
        <v>80</v>
      </c>
      <c r="AY128" s="16" t="s">
        <v>126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6" t="s">
        <v>21</v>
      </c>
      <c r="BK128" s="205">
        <f>ROUND(I128*H128,2)</f>
        <v>0</v>
      </c>
      <c r="BL128" s="16" t="s">
        <v>127</v>
      </c>
      <c r="BM128" s="204" t="s">
        <v>147</v>
      </c>
    </row>
    <row r="129" s="1" customFormat="1">
      <c r="B129" s="37"/>
      <c r="C129" s="38"/>
      <c r="D129" s="217" t="s">
        <v>180</v>
      </c>
      <c r="E129" s="38"/>
      <c r="F129" s="241" t="s">
        <v>187</v>
      </c>
      <c r="G129" s="38"/>
      <c r="H129" s="38"/>
      <c r="I129" s="138"/>
      <c r="J129" s="38"/>
      <c r="K129" s="38"/>
      <c r="L129" s="42"/>
      <c r="M129" s="242"/>
      <c r="N129" s="85"/>
      <c r="O129" s="85"/>
      <c r="P129" s="85"/>
      <c r="Q129" s="85"/>
      <c r="R129" s="85"/>
      <c r="S129" s="85"/>
      <c r="T129" s="86"/>
      <c r="AT129" s="16" t="s">
        <v>180</v>
      </c>
      <c r="AU129" s="16" t="s">
        <v>80</v>
      </c>
    </row>
    <row r="130" s="9" customFormat="1">
      <c r="B130" s="215"/>
      <c r="C130" s="216"/>
      <c r="D130" s="217" t="s">
        <v>148</v>
      </c>
      <c r="E130" s="218" t="s">
        <v>1</v>
      </c>
      <c r="F130" s="219" t="s">
        <v>188</v>
      </c>
      <c r="G130" s="216"/>
      <c r="H130" s="220">
        <v>0.374</v>
      </c>
      <c r="I130" s="221"/>
      <c r="J130" s="216"/>
      <c r="K130" s="216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148</v>
      </c>
      <c r="AU130" s="226" t="s">
        <v>80</v>
      </c>
      <c r="AV130" s="9" t="s">
        <v>89</v>
      </c>
      <c r="AW130" s="9" t="s">
        <v>36</v>
      </c>
      <c r="AX130" s="9" t="s">
        <v>80</v>
      </c>
      <c r="AY130" s="226" t="s">
        <v>126</v>
      </c>
    </row>
    <row r="131" s="10" customFormat="1">
      <c r="B131" s="227"/>
      <c r="C131" s="228"/>
      <c r="D131" s="217" t="s">
        <v>148</v>
      </c>
      <c r="E131" s="229" t="s">
        <v>1</v>
      </c>
      <c r="F131" s="230" t="s">
        <v>150</v>
      </c>
      <c r="G131" s="228"/>
      <c r="H131" s="231">
        <v>0.374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148</v>
      </c>
      <c r="AU131" s="237" t="s">
        <v>80</v>
      </c>
      <c r="AV131" s="10" t="s">
        <v>127</v>
      </c>
      <c r="AW131" s="10" t="s">
        <v>36</v>
      </c>
      <c r="AX131" s="10" t="s">
        <v>21</v>
      </c>
      <c r="AY131" s="237" t="s">
        <v>126</v>
      </c>
    </row>
    <row r="132" s="1" customFormat="1" ht="15.29204" customHeight="1">
      <c r="B132" s="37"/>
      <c r="C132" s="206" t="s">
        <v>125</v>
      </c>
      <c r="D132" s="206" t="s">
        <v>134</v>
      </c>
      <c r="E132" s="207" t="s">
        <v>189</v>
      </c>
      <c r="F132" s="208" t="s">
        <v>190</v>
      </c>
      <c r="G132" s="209" t="s">
        <v>121</v>
      </c>
      <c r="H132" s="210">
        <v>60</v>
      </c>
      <c r="I132" s="211"/>
      <c r="J132" s="212">
        <f>ROUND(I132*H132,2)</f>
        <v>0</v>
      </c>
      <c r="K132" s="208" t="s">
        <v>1</v>
      </c>
      <c r="L132" s="42"/>
      <c r="M132" s="213" t="s">
        <v>1</v>
      </c>
      <c r="N132" s="214" t="s">
        <v>45</v>
      </c>
      <c r="O132" s="85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AR132" s="204" t="s">
        <v>127</v>
      </c>
      <c r="AT132" s="204" t="s">
        <v>134</v>
      </c>
      <c r="AU132" s="204" t="s">
        <v>80</v>
      </c>
      <c r="AY132" s="16" t="s">
        <v>126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6" t="s">
        <v>21</v>
      </c>
      <c r="BK132" s="205">
        <f>ROUND(I132*H132,2)</f>
        <v>0</v>
      </c>
      <c r="BL132" s="16" t="s">
        <v>127</v>
      </c>
      <c r="BM132" s="204" t="s">
        <v>153</v>
      </c>
    </row>
    <row r="133" s="1" customFormat="1" ht="15.29204" customHeight="1">
      <c r="B133" s="37"/>
      <c r="C133" s="192" t="s">
        <v>155</v>
      </c>
      <c r="D133" s="192" t="s">
        <v>121</v>
      </c>
      <c r="E133" s="193" t="s">
        <v>191</v>
      </c>
      <c r="F133" s="194" t="s">
        <v>192</v>
      </c>
      <c r="G133" s="195" t="s">
        <v>146</v>
      </c>
      <c r="H133" s="196">
        <v>12</v>
      </c>
      <c r="I133" s="197"/>
      <c r="J133" s="198">
        <f>ROUND(I133*H133,2)</f>
        <v>0</v>
      </c>
      <c r="K133" s="194" t="s">
        <v>1</v>
      </c>
      <c r="L133" s="199"/>
      <c r="M133" s="200" t="s">
        <v>1</v>
      </c>
      <c r="N133" s="201" t="s">
        <v>45</v>
      </c>
      <c r="O133" s="85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AR133" s="204" t="s">
        <v>125</v>
      </c>
      <c r="AT133" s="204" t="s">
        <v>121</v>
      </c>
      <c r="AU133" s="204" t="s">
        <v>80</v>
      </c>
      <c r="AY133" s="16" t="s">
        <v>126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6" t="s">
        <v>21</v>
      </c>
      <c r="BK133" s="205">
        <f>ROUND(I133*H133,2)</f>
        <v>0</v>
      </c>
      <c r="BL133" s="16" t="s">
        <v>127</v>
      </c>
      <c r="BM133" s="204" t="s">
        <v>158</v>
      </c>
    </row>
    <row r="134" s="9" customFormat="1">
      <c r="B134" s="215"/>
      <c r="C134" s="216"/>
      <c r="D134" s="217" t="s">
        <v>148</v>
      </c>
      <c r="E134" s="218" t="s">
        <v>1</v>
      </c>
      <c r="F134" s="219" t="s">
        <v>193</v>
      </c>
      <c r="G134" s="216"/>
      <c r="H134" s="220">
        <v>12</v>
      </c>
      <c r="I134" s="221"/>
      <c r="J134" s="216"/>
      <c r="K134" s="216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148</v>
      </c>
      <c r="AU134" s="226" t="s">
        <v>80</v>
      </c>
      <c r="AV134" s="9" t="s">
        <v>89</v>
      </c>
      <c r="AW134" s="9" t="s">
        <v>36</v>
      </c>
      <c r="AX134" s="9" t="s">
        <v>80</v>
      </c>
      <c r="AY134" s="226" t="s">
        <v>126</v>
      </c>
    </row>
    <row r="135" s="10" customFormat="1">
      <c r="B135" s="227"/>
      <c r="C135" s="228"/>
      <c r="D135" s="217" t="s">
        <v>148</v>
      </c>
      <c r="E135" s="229" t="s">
        <v>1</v>
      </c>
      <c r="F135" s="230" t="s">
        <v>150</v>
      </c>
      <c r="G135" s="228"/>
      <c r="H135" s="231">
        <v>12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148</v>
      </c>
      <c r="AU135" s="237" t="s">
        <v>80</v>
      </c>
      <c r="AV135" s="10" t="s">
        <v>127</v>
      </c>
      <c r="AW135" s="10" t="s">
        <v>36</v>
      </c>
      <c r="AX135" s="10" t="s">
        <v>21</v>
      </c>
      <c r="AY135" s="237" t="s">
        <v>126</v>
      </c>
    </row>
    <row r="136" s="1" customFormat="1" ht="15.29204" customHeight="1">
      <c r="B136" s="37"/>
      <c r="C136" s="192" t="s">
        <v>26</v>
      </c>
      <c r="D136" s="192" t="s">
        <v>121</v>
      </c>
      <c r="E136" s="193" t="s">
        <v>144</v>
      </c>
      <c r="F136" s="194" t="s">
        <v>145</v>
      </c>
      <c r="G136" s="195" t="s">
        <v>146</v>
      </c>
      <c r="H136" s="196">
        <v>570</v>
      </c>
      <c r="I136" s="197"/>
      <c r="J136" s="198">
        <f>ROUND(I136*H136,2)</f>
        <v>0</v>
      </c>
      <c r="K136" s="194" t="s">
        <v>1</v>
      </c>
      <c r="L136" s="199"/>
      <c r="M136" s="200" t="s">
        <v>1</v>
      </c>
      <c r="N136" s="201" t="s">
        <v>45</v>
      </c>
      <c r="O136" s="85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AR136" s="204" t="s">
        <v>125</v>
      </c>
      <c r="AT136" s="204" t="s">
        <v>121</v>
      </c>
      <c r="AU136" s="204" t="s">
        <v>80</v>
      </c>
      <c r="AY136" s="16" t="s">
        <v>126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6" t="s">
        <v>21</v>
      </c>
      <c r="BK136" s="205">
        <f>ROUND(I136*H136,2)</f>
        <v>0</v>
      </c>
      <c r="BL136" s="16" t="s">
        <v>127</v>
      </c>
      <c r="BM136" s="204" t="s">
        <v>162</v>
      </c>
    </row>
    <row r="137" s="9" customFormat="1">
      <c r="B137" s="215"/>
      <c r="C137" s="216"/>
      <c r="D137" s="217" t="s">
        <v>148</v>
      </c>
      <c r="E137" s="218" t="s">
        <v>1</v>
      </c>
      <c r="F137" s="219" t="s">
        <v>194</v>
      </c>
      <c r="G137" s="216"/>
      <c r="H137" s="220">
        <v>570</v>
      </c>
      <c r="I137" s="221"/>
      <c r="J137" s="216"/>
      <c r="K137" s="216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148</v>
      </c>
      <c r="AU137" s="226" t="s">
        <v>80</v>
      </c>
      <c r="AV137" s="9" t="s">
        <v>89</v>
      </c>
      <c r="AW137" s="9" t="s">
        <v>36</v>
      </c>
      <c r="AX137" s="9" t="s">
        <v>80</v>
      </c>
      <c r="AY137" s="226" t="s">
        <v>126</v>
      </c>
    </row>
    <row r="138" s="10" customFormat="1">
      <c r="B138" s="227"/>
      <c r="C138" s="228"/>
      <c r="D138" s="217" t="s">
        <v>148</v>
      </c>
      <c r="E138" s="229" t="s">
        <v>1</v>
      </c>
      <c r="F138" s="230" t="s">
        <v>150</v>
      </c>
      <c r="G138" s="228"/>
      <c r="H138" s="231">
        <v>570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148</v>
      </c>
      <c r="AU138" s="237" t="s">
        <v>80</v>
      </c>
      <c r="AV138" s="10" t="s">
        <v>127</v>
      </c>
      <c r="AW138" s="10" t="s">
        <v>36</v>
      </c>
      <c r="AX138" s="10" t="s">
        <v>21</v>
      </c>
      <c r="AY138" s="237" t="s">
        <v>126</v>
      </c>
    </row>
    <row r="139" s="1" customFormat="1" ht="15.29204" customHeight="1">
      <c r="B139" s="37"/>
      <c r="C139" s="206" t="s">
        <v>163</v>
      </c>
      <c r="D139" s="206" t="s">
        <v>134</v>
      </c>
      <c r="E139" s="207" t="s">
        <v>159</v>
      </c>
      <c r="F139" s="208" t="s">
        <v>160</v>
      </c>
      <c r="G139" s="209" t="s">
        <v>161</v>
      </c>
      <c r="H139" s="210">
        <v>10</v>
      </c>
      <c r="I139" s="211"/>
      <c r="J139" s="212">
        <f>ROUND(I139*H139,2)</f>
        <v>0</v>
      </c>
      <c r="K139" s="208" t="s">
        <v>1</v>
      </c>
      <c r="L139" s="42"/>
      <c r="M139" s="213" t="s">
        <v>1</v>
      </c>
      <c r="N139" s="214" t="s">
        <v>45</v>
      </c>
      <c r="O139" s="85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AR139" s="204" t="s">
        <v>127</v>
      </c>
      <c r="AT139" s="204" t="s">
        <v>134</v>
      </c>
      <c r="AU139" s="204" t="s">
        <v>80</v>
      </c>
      <c r="AY139" s="16" t="s">
        <v>126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6" t="s">
        <v>21</v>
      </c>
      <c r="BK139" s="205">
        <f>ROUND(I139*H139,2)</f>
        <v>0</v>
      </c>
      <c r="BL139" s="16" t="s">
        <v>127</v>
      </c>
      <c r="BM139" s="204" t="s">
        <v>166</v>
      </c>
    </row>
    <row r="140" s="1" customFormat="1" ht="15.29204" customHeight="1">
      <c r="B140" s="37"/>
      <c r="C140" s="192" t="s">
        <v>142</v>
      </c>
      <c r="D140" s="192" t="s">
        <v>121</v>
      </c>
      <c r="E140" s="193" t="s">
        <v>164</v>
      </c>
      <c r="F140" s="194" t="s">
        <v>165</v>
      </c>
      <c r="G140" s="195" t="s">
        <v>146</v>
      </c>
      <c r="H140" s="196">
        <v>41</v>
      </c>
      <c r="I140" s="197"/>
      <c r="J140" s="198">
        <f>ROUND(I140*H140,2)</f>
        <v>0</v>
      </c>
      <c r="K140" s="194" t="s">
        <v>1</v>
      </c>
      <c r="L140" s="199"/>
      <c r="M140" s="200" t="s">
        <v>1</v>
      </c>
      <c r="N140" s="201" t="s">
        <v>45</v>
      </c>
      <c r="O140" s="85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AR140" s="204" t="s">
        <v>125</v>
      </c>
      <c r="AT140" s="204" t="s">
        <v>121</v>
      </c>
      <c r="AU140" s="204" t="s">
        <v>80</v>
      </c>
      <c r="AY140" s="16" t="s">
        <v>126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6" t="s">
        <v>21</v>
      </c>
      <c r="BK140" s="205">
        <f>ROUND(I140*H140,2)</f>
        <v>0</v>
      </c>
      <c r="BL140" s="16" t="s">
        <v>127</v>
      </c>
      <c r="BM140" s="204" t="s">
        <v>195</v>
      </c>
    </row>
    <row r="141" s="9" customFormat="1">
      <c r="B141" s="215"/>
      <c r="C141" s="216"/>
      <c r="D141" s="217" t="s">
        <v>148</v>
      </c>
      <c r="E141" s="218" t="s">
        <v>1</v>
      </c>
      <c r="F141" s="219" t="s">
        <v>196</v>
      </c>
      <c r="G141" s="216"/>
      <c r="H141" s="220">
        <v>41</v>
      </c>
      <c r="I141" s="221"/>
      <c r="J141" s="216"/>
      <c r="K141" s="216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148</v>
      </c>
      <c r="AU141" s="226" t="s">
        <v>80</v>
      </c>
      <c r="AV141" s="9" t="s">
        <v>89</v>
      </c>
      <c r="AW141" s="9" t="s">
        <v>36</v>
      </c>
      <c r="AX141" s="9" t="s">
        <v>80</v>
      </c>
      <c r="AY141" s="226" t="s">
        <v>126</v>
      </c>
    </row>
    <row r="142" s="10" customFormat="1">
      <c r="B142" s="227"/>
      <c r="C142" s="228"/>
      <c r="D142" s="217" t="s">
        <v>148</v>
      </c>
      <c r="E142" s="229" t="s">
        <v>1</v>
      </c>
      <c r="F142" s="230" t="s">
        <v>150</v>
      </c>
      <c r="G142" s="228"/>
      <c r="H142" s="231">
        <v>41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148</v>
      </c>
      <c r="AU142" s="237" t="s">
        <v>80</v>
      </c>
      <c r="AV142" s="10" t="s">
        <v>127</v>
      </c>
      <c r="AW142" s="10" t="s">
        <v>36</v>
      </c>
      <c r="AX142" s="10" t="s">
        <v>21</v>
      </c>
      <c r="AY142" s="237" t="s">
        <v>126</v>
      </c>
    </row>
    <row r="143" s="1" customFormat="1" ht="15.29204" customHeight="1">
      <c r="B143" s="37"/>
      <c r="C143" s="206" t="s">
        <v>197</v>
      </c>
      <c r="D143" s="206" t="s">
        <v>134</v>
      </c>
      <c r="E143" s="207" t="s">
        <v>198</v>
      </c>
      <c r="F143" s="208" t="s">
        <v>199</v>
      </c>
      <c r="G143" s="209" t="s">
        <v>124</v>
      </c>
      <c r="H143" s="210">
        <v>2</v>
      </c>
      <c r="I143" s="211"/>
      <c r="J143" s="212">
        <f>ROUND(I143*H143,2)</f>
        <v>0</v>
      </c>
      <c r="K143" s="208" t="s">
        <v>1</v>
      </c>
      <c r="L143" s="42"/>
      <c r="M143" s="213" t="s">
        <v>1</v>
      </c>
      <c r="N143" s="214" t="s">
        <v>45</v>
      </c>
      <c r="O143" s="85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AR143" s="204" t="s">
        <v>127</v>
      </c>
      <c r="AT143" s="204" t="s">
        <v>134</v>
      </c>
      <c r="AU143" s="204" t="s">
        <v>80</v>
      </c>
      <c r="AY143" s="16" t="s">
        <v>126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6" t="s">
        <v>21</v>
      </c>
      <c r="BK143" s="205">
        <f>ROUND(I143*H143,2)</f>
        <v>0</v>
      </c>
      <c r="BL143" s="16" t="s">
        <v>127</v>
      </c>
      <c r="BM143" s="204" t="s">
        <v>200</v>
      </c>
    </row>
    <row r="144" s="1" customFormat="1" ht="15.29204" customHeight="1">
      <c r="B144" s="37"/>
      <c r="C144" s="192" t="s">
        <v>147</v>
      </c>
      <c r="D144" s="192" t="s">
        <v>121</v>
      </c>
      <c r="E144" s="193" t="s">
        <v>144</v>
      </c>
      <c r="F144" s="194" t="s">
        <v>145</v>
      </c>
      <c r="G144" s="195" t="s">
        <v>146</v>
      </c>
      <c r="H144" s="196">
        <v>29.199999999999999</v>
      </c>
      <c r="I144" s="197"/>
      <c r="J144" s="198">
        <f>ROUND(I144*H144,2)</f>
        <v>0</v>
      </c>
      <c r="K144" s="194" t="s">
        <v>1</v>
      </c>
      <c r="L144" s="199"/>
      <c r="M144" s="200" t="s">
        <v>1</v>
      </c>
      <c r="N144" s="201" t="s">
        <v>45</v>
      </c>
      <c r="O144" s="85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AR144" s="204" t="s">
        <v>125</v>
      </c>
      <c r="AT144" s="204" t="s">
        <v>121</v>
      </c>
      <c r="AU144" s="204" t="s">
        <v>80</v>
      </c>
      <c r="AY144" s="16" t="s">
        <v>126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6" t="s">
        <v>21</v>
      </c>
      <c r="BK144" s="205">
        <f>ROUND(I144*H144,2)</f>
        <v>0</v>
      </c>
      <c r="BL144" s="16" t="s">
        <v>127</v>
      </c>
      <c r="BM144" s="204" t="s">
        <v>201</v>
      </c>
    </row>
    <row r="145" s="9" customFormat="1">
      <c r="B145" s="215"/>
      <c r="C145" s="216"/>
      <c r="D145" s="217" t="s">
        <v>148</v>
      </c>
      <c r="E145" s="218" t="s">
        <v>1</v>
      </c>
      <c r="F145" s="219" t="s">
        <v>202</v>
      </c>
      <c r="G145" s="216"/>
      <c r="H145" s="220">
        <v>29.199999999999999</v>
      </c>
      <c r="I145" s="221"/>
      <c r="J145" s="216"/>
      <c r="K145" s="216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148</v>
      </c>
      <c r="AU145" s="226" t="s">
        <v>80</v>
      </c>
      <c r="AV145" s="9" t="s">
        <v>89</v>
      </c>
      <c r="AW145" s="9" t="s">
        <v>36</v>
      </c>
      <c r="AX145" s="9" t="s">
        <v>80</v>
      </c>
      <c r="AY145" s="226" t="s">
        <v>126</v>
      </c>
    </row>
    <row r="146" s="10" customFormat="1">
      <c r="B146" s="227"/>
      <c r="C146" s="228"/>
      <c r="D146" s="217" t="s">
        <v>148</v>
      </c>
      <c r="E146" s="229" t="s">
        <v>1</v>
      </c>
      <c r="F146" s="230" t="s">
        <v>150</v>
      </c>
      <c r="G146" s="228"/>
      <c r="H146" s="231">
        <v>29.199999999999999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148</v>
      </c>
      <c r="AU146" s="237" t="s">
        <v>80</v>
      </c>
      <c r="AV146" s="10" t="s">
        <v>127</v>
      </c>
      <c r="AW146" s="10" t="s">
        <v>36</v>
      </c>
      <c r="AX146" s="10" t="s">
        <v>21</v>
      </c>
      <c r="AY146" s="237" t="s">
        <v>126</v>
      </c>
    </row>
    <row r="147" s="1" customFormat="1" ht="15.29204" customHeight="1">
      <c r="B147" s="37"/>
      <c r="C147" s="206" t="s">
        <v>8</v>
      </c>
      <c r="D147" s="206" t="s">
        <v>134</v>
      </c>
      <c r="E147" s="207" t="s">
        <v>203</v>
      </c>
      <c r="F147" s="208" t="s">
        <v>204</v>
      </c>
      <c r="G147" s="209" t="s">
        <v>124</v>
      </c>
      <c r="H147" s="210">
        <v>5</v>
      </c>
      <c r="I147" s="211"/>
      <c r="J147" s="212">
        <f>ROUND(I147*H147,2)</f>
        <v>0</v>
      </c>
      <c r="K147" s="208" t="s">
        <v>1</v>
      </c>
      <c r="L147" s="42"/>
      <c r="M147" s="213" t="s">
        <v>1</v>
      </c>
      <c r="N147" s="214" t="s">
        <v>45</v>
      </c>
      <c r="O147" s="85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AR147" s="204" t="s">
        <v>127</v>
      </c>
      <c r="AT147" s="204" t="s">
        <v>134</v>
      </c>
      <c r="AU147" s="204" t="s">
        <v>80</v>
      </c>
      <c r="AY147" s="16" t="s">
        <v>126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6" t="s">
        <v>21</v>
      </c>
      <c r="BK147" s="205">
        <f>ROUND(I147*H147,2)</f>
        <v>0</v>
      </c>
      <c r="BL147" s="16" t="s">
        <v>127</v>
      </c>
      <c r="BM147" s="204" t="s">
        <v>205</v>
      </c>
    </row>
    <row r="148" s="1" customFormat="1" ht="15.29204" customHeight="1">
      <c r="B148" s="37"/>
      <c r="C148" s="192" t="s">
        <v>153</v>
      </c>
      <c r="D148" s="192" t="s">
        <v>121</v>
      </c>
      <c r="E148" s="193" t="s">
        <v>144</v>
      </c>
      <c r="F148" s="194" t="s">
        <v>145</v>
      </c>
      <c r="G148" s="195" t="s">
        <v>146</v>
      </c>
      <c r="H148" s="196">
        <v>50.5</v>
      </c>
      <c r="I148" s="197"/>
      <c r="J148" s="198">
        <f>ROUND(I148*H148,2)</f>
        <v>0</v>
      </c>
      <c r="K148" s="194" t="s">
        <v>1</v>
      </c>
      <c r="L148" s="199"/>
      <c r="M148" s="200" t="s">
        <v>1</v>
      </c>
      <c r="N148" s="201" t="s">
        <v>45</v>
      </c>
      <c r="O148" s="85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AR148" s="204" t="s">
        <v>125</v>
      </c>
      <c r="AT148" s="204" t="s">
        <v>121</v>
      </c>
      <c r="AU148" s="204" t="s">
        <v>80</v>
      </c>
      <c r="AY148" s="16" t="s">
        <v>126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6" t="s">
        <v>21</v>
      </c>
      <c r="BK148" s="205">
        <f>ROUND(I148*H148,2)</f>
        <v>0</v>
      </c>
      <c r="BL148" s="16" t="s">
        <v>127</v>
      </c>
      <c r="BM148" s="204" t="s">
        <v>206</v>
      </c>
    </row>
    <row r="149" s="9" customFormat="1">
      <c r="B149" s="215"/>
      <c r="C149" s="216"/>
      <c r="D149" s="217" t="s">
        <v>148</v>
      </c>
      <c r="E149" s="218" t="s">
        <v>1</v>
      </c>
      <c r="F149" s="219" t="s">
        <v>207</v>
      </c>
      <c r="G149" s="216"/>
      <c r="H149" s="220">
        <v>50.5</v>
      </c>
      <c r="I149" s="221"/>
      <c r="J149" s="216"/>
      <c r="K149" s="216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148</v>
      </c>
      <c r="AU149" s="226" t="s">
        <v>80</v>
      </c>
      <c r="AV149" s="9" t="s">
        <v>89</v>
      </c>
      <c r="AW149" s="9" t="s">
        <v>36</v>
      </c>
      <c r="AX149" s="9" t="s">
        <v>80</v>
      </c>
      <c r="AY149" s="226" t="s">
        <v>126</v>
      </c>
    </row>
    <row r="150" s="10" customFormat="1">
      <c r="B150" s="227"/>
      <c r="C150" s="228"/>
      <c r="D150" s="217" t="s">
        <v>148</v>
      </c>
      <c r="E150" s="229" t="s">
        <v>1</v>
      </c>
      <c r="F150" s="230" t="s">
        <v>150</v>
      </c>
      <c r="G150" s="228"/>
      <c r="H150" s="231">
        <v>50.5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148</v>
      </c>
      <c r="AU150" s="237" t="s">
        <v>80</v>
      </c>
      <c r="AV150" s="10" t="s">
        <v>127</v>
      </c>
      <c r="AW150" s="10" t="s">
        <v>36</v>
      </c>
      <c r="AX150" s="10" t="s">
        <v>21</v>
      </c>
      <c r="AY150" s="237" t="s">
        <v>126</v>
      </c>
    </row>
    <row r="151" s="1" customFormat="1" ht="15.29204" customHeight="1">
      <c r="B151" s="37"/>
      <c r="C151" s="192" t="s">
        <v>208</v>
      </c>
      <c r="D151" s="192" t="s">
        <v>121</v>
      </c>
      <c r="E151" s="193" t="s">
        <v>209</v>
      </c>
      <c r="F151" s="194" t="s">
        <v>210</v>
      </c>
      <c r="G151" s="195" t="s">
        <v>124</v>
      </c>
      <c r="H151" s="196">
        <v>4</v>
      </c>
      <c r="I151" s="197"/>
      <c r="J151" s="198">
        <f>ROUND(I151*H151,2)</f>
        <v>0</v>
      </c>
      <c r="K151" s="194" t="s">
        <v>1</v>
      </c>
      <c r="L151" s="199"/>
      <c r="M151" s="200" t="s">
        <v>1</v>
      </c>
      <c r="N151" s="201" t="s">
        <v>45</v>
      </c>
      <c r="O151" s="85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AR151" s="204" t="s">
        <v>125</v>
      </c>
      <c r="AT151" s="204" t="s">
        <v>121</v>
      </c>
      <c r="AU151" s="204" t="s">
        <v>80</v>
      </c>
      <c r="AY151" s="16" t="s">
        <v>126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6" t="s">
        <v>21</v>
      </c>
      <c r="BK151" s="205">
        <f>ROUND(I151*H151,2)</f>
        <v>0</v>
      </c>
      <c r="BL151" s="16" t="s">
        <v>127</v>
      </c>
      <c r="BM151" s="204" t="s">
        <v>211</v>
      </c>
    </row>
    <row r="152" s="1" customFormat="1" ht="15.29204" customHeight="1">
      <c r="B152" s="37"/>
      <c r="C152" s="206" t="s">
        <v>158</v>
      </c>
      <c r="D152" s="206" t="s">
        <v>134</v>
      </c>
      <c r="E152" s="207" t="s">
        <v>212</v>
      </c>
      <c r="F152" s="208" t="s">
        <v>213</v>
      </c>
      <c r="G152" s="209" t="s">
        <v>124</v>
      </c>
      <c r="H152" s="210">
        <v>2</v>
      </c>
      <c r="I152" s="211"/>
      <c r="J152" s="212">
        <f>ROUND(I152*H152,2)</f>
        <v>0</v>
      </c>
      <c r="K152" s="208" t="s">
        <v>1</v>
      </c>
      <c r="L152" s="42"/>
      <c r="M152" s="213" t="s">
        <v>1</v>
      </c>
      <c r="N152" s="214" t="s">
        <v>45</v>
      </c>
      <c r="O152" s="85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AR152" s="204" t="s">
        <v>127</v>
      </c>
      <c r="AT152" s="204" t="s">
        <v>134</v>
      </c>
      <c r="AU152" s="204" t="s">
        <v>80</v>
      </c>
      <c r="AY152" s="16" t="s">
        <v>126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6" t="s">
        <v>21</v>
      </c>
      <c r="BK152" s="205">
        <f>ROUND(I152*H152,2)</f>
        <v>0</v>
      </c>
      <c r="BL152" s="16" t="s">
        <v>127</v>
      </c>
      <c r="BM152" s="204" t="s">
        <v>214</v>
      </c>
    </row>
    <row r="153" s="1" customFormat="1" ht="15.29204" customHeight="1">
      <c r="B153" s="37"/>
      <c r="C153" s="192" t="s">
        <v>215</v>
      </c>
      <c r="D153" s="192" t="s">
        <v>121</v>
      </c>
      <c r="E153" s="193" t="s">
        <v>216</v>
      </c>
      <c r="F153" s="194" t="s">
        <v>217</v>
      </c>
      <c r="G153" s="195" t="s">
        <v>124</v>
      </c>
      <c r="H153" s="196">
        <v>2</v>
      </c>
      <c r="I153" s="197"/>
      <c r="J153" s="198">
        <f>ROUND(I153*H153,2)</f>
        <v>0</v>
      </c>
      <c r="K153" s="194" t="s">
        <v>1</v>
      </c>
      <c r="L153" s="199"/>
      <c r="M153" s="200" t="s">
        <v>1</v>
      </c>
      <c r="N153" s="201" t="s">
        <v>45</v>
      </c>
      <c r="O153" s="85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AR153" s="204" t="s">
        <v>125</v>
      </c>
      <c r="AT153" s="204" t="s">
        <v>121</v>
      </c>
      <c r="AU153" s="204" t="s">
        <v>80</v>
      </c>
      <c r="AY153" s="16" t="s">
        <v>126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6" t="s">
        <v>21</v>
      </c>
      <c r="BK153" s="205">
        <f>ROUND(I153*H153,2)</f>
        <v>0</v>
      </c>
      <c r="BL153" s="16" t="s">
        <v>127</v>
      </c>
      <c r="BM153" s="204" t="s">
        <v>218</v>
      </c>
    </row>
    <row r="154" s="1" customFormat="1" ht="15.29204" customHeight="1">
      <c r="B154" s="37"/>
      <c r="C154" s="192" t="s">
        <v>162</v>
      </c>
      <c r="D154" s="192" t="s">
        <v>121</v>
      </c>
      <c r="E154" s="193" t="s">
        <v>219</v>
      </c>
      <c r="F154" s="194" t="s">
        <v>220</v>
      </c>
      <c r="G154" s="195" t="s">
        <v>124</v>
      </c>
      <c r="H154" s="196">
        <v>2</v>
      </c>
      <c r="I154" s="197"/>
      <c r="J154" s="198">
        <f>ROUND(I154*H154,2)</f>
        <v>0</v>
      </c>
      <c r="K154" s="194" t="s">
        <v>1</v>
      </c>
      <c r="L154" s="199"/>
      <c r="M154" s="200" t="s">
        <v>1</v>
      </c>
      <c r="N154" s="201" t="s">
        <v>45</v>
      </c>
      <c r="O154" s="85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AR154" s="204" t="s">
        <v>125</v>
      </c>
      <c r="AT154" s="204" t="s">
        <v>121</v>
      </c>
      <c r="AU154" s="204" t="s">
        <v>80</v>
      </c>
      <c r="AY154" s="16" t="s">
        <v>126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6" t="s">
        <v>21</v>
      </c>
      <c r="BK154" s="205">
        <f>ROUND(I154*H154,2)</f>
        <v>0</v>
      </c>
      <c r="BL154" s="16" t="s">
        <v>127</v>
      </c>
      <c r="BM154" s="204" t="s">
        <v>221</v>
      </c>
    </row>
    <row r="155" s="1" customFormat="1" ht="15.29204" customHeight="1">
      <c r="B155" s="37"/>
      <c r="C155" s="192" t="s">
        <v>7</v>
      </c>
      <c r="D155" s="192" t="s">
        <v>121</v>
      </c>
      <c r="E155" s="193" t="s">
        <v>222</v>
      </c>
      <c r="F155" s="194" t="s">
        <v>223</v>
      </c>
      <c r="G155" s="195" t="s">
        <v>146</v>
      </c>
      <c r="H155" s="196">
        <v>26.600000000000001</v>
      </c>
      <c r="I155" s="197"/>
      <c r="J155" s="198">
        <f>ROUND(I155*H155,2)</f>
        <v>0</v>
      </c>
      <c r="K155" s="194" t="s">
        <v>1</v>
      </c>
      <c r="L155" s="199"/>
      <c r="M155" s="200" t="s">
        <v>1</v>
      </c>
      <c r="N155" s="201" t="s">
        <v>45</v>
      </c>
      <c r="O155" s="85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AR155" s="204" t="s">
        <v>125</v>
      </c>
      <c r="AT155" s="204" t="s">
        <v>121</v>
      </c>
      <c r="AU155" s="204" t="s">
        <v>80</v>
      </c>
      <c r="AY155" s="16" t="s">
        <v>126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6" t="s">
        <v>21</v>
      </c>
      <c r="BK155" s="205">
        <f>ROUND(I155*H155,2)</f>
        <v>0</v>
      </c>
      <c r="BL155" s="16" t="s">
        <v>127</v>
      </c>
      <c r="BM155" s="204" t="s">
        <v>224</v>
      </c>
    </row>
    <row r="156" s="9" customFormat="1">
      <c r="B156" s="215"/>
      <c r="C156" s="216"/>
      <c r="D156" s="217" t="s">
        <v>148</v>
      </c>
      <c r="E156" s="218" t="s">
        <v>1</v>
      </c>
      <c r="F156" s="219" t="s">
        <v>225</v>
      </c>
      <c r="G156" s="216"/>
      <c r="H156" s="220">
        <v>26.600000000000001</v>
      </c>
      <c r="I156" s="221"/>
      <c r="J156" s="216"/>
      <c r="K156" s="216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148</v>
      </c>
      <c r="AU156" s="226" t="s">
        <v>80</v>
      </c>
      <c r="AV156" s="9" t="s">
        <v>89</v>
      </c>
      <c r="AW156" s="9" t="s">
        <v>36</v>
      </c>
      <c r="AX156" s="9" t="s">
        <v>80</v>
      </c>
      <c r="AY156" s="226" t="s">
        <v>126</v>
      </c>
    </row>
    <row r="157" s="10" customFormat="1">
      <c r="B157" s="227"/>
      <c r="C157" s="228"/>
      <c r="D157" s="217" t="s">
        <v>148</v>
      </c>
      <c r="E157" s="229" t="s">
        <v>1</v>
      </c>
      <c r="F157" s="230" t="s">
        <v>150</v>
      </c>
      <c r="G157" s="228"/>
      <c r="H157" s="231">
        <v>26.600000000000001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148</v>
      </c>
      <c r="AU157" s="237" t="s">
        <v>80</v>
      </c>
      <c r="AV157" s="10" t="s">
        <v>127</v>
      </c>
      <c r="AW157" s="10" t="s">
        <v>36</v>
      </c>
      <c r="AX157" s="10" t="s">
        <v>21</v>
      </c>
      <c r="AY157" s="237" t="s">
        <v>126</v>
      </c>
    </row>
    <row r="158" s="1" customFormat="1" ht="15.29204" customHeight="1">
      <c r="B158" s="37"/>
      <c r="C158" s="192" t="s">
        <v>166</v>
      </c>
      <c r="D158" s="192" t="s">
        <v>121</v>
      </c>
      <c r="E158" s="193" t="s">
        <v>226</v>
      </c>
      <c r="F158" s="194" t="s">
        <v>227</v>
      </c>
      <c r="G158" s="195" t="s">
        <v>124</v>
      </c>
      <c r="H158" s="196">
        <v>4</v>
      </c>
      <c r="I158" s="197"/>
      <c r="J158" s="198">
        <f>ROUND(I158*H158,2)</f>
        <v>0</v>
      </c>
      <c r="K158" s="194" t="s">
        <v>1</v>
      </c>
      <c r="L158" s="199"/>
      <c r="M158" s="200" t="s">
        <v>1</v>
      </c>
      <c r="N158" s="201" t="s">
        <v>45</v>
      </c>
      <c r="O158" s="85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AR158" s="204" t="s">
        <v>125</v>
      </c>
      <c r="AT158" s="204" t="s">
        <v>121</v>
      </c>
      <c r="AU158" s="204" t="s">
        <v>80</v>
      </c>
      <c r="AY158" s="16" t="s">
        <v>126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6" t="s">
        <v>21</v>
      </c>
      <c r="BK158" s="205">
        <f>ROUND(I158*H158,2)</f>
        <v>0</v>
      </c>
      <c r="BL158" s="16" t="s">
        <v>127</v>
      </c>
      <c r="BM158" s="204" t="s">
        <v>228</v>
      </c>
    </row>
    <row r="159" s="1" customFormat="1">
      <c r="B159" s="37"/>
      <c r="C159" s="38"/>
      <c r="D159" s="217" t="s">
        <v>180</v>
      </c>
      <c r="E159" s="38"/>
      <c r="F159" s="241" t="s">
        <v>229</v>
      </c>
      <c r="G159" s="38"/>
      <c r="H159" s="38"/>
      <c r="I159" s="138"/>
      <c r="J159" s="38"/>
      <c r="K159" s="38"/>
      <c r="L159" s="42"/>
      <c r="M159" s="242"/>
      <c r="N159" s="85"/>
      <c r="O159" s="85"/>
      <c r="P159" s="85"/>
      <c r="Q159" s="85"/>
      <c r="R159" s="85"/>
      <c r="S159" s="85"/>
      <c r="T159" s="86"/>
      <c r="AT159" s="16" t="s">
        <v>180</v>
      </c>
      <c r="AU159" s="16" t="s">
        <v>80</v>
      </c>
    </row>
    <row r="160" s="9" customFormat="1">
      <c r="B160" s="215"/>
      <c r="C160" s="216"/>
      <c r="D160" s="217" t="s">
        <v>148</v>
      </c>
      <c r="E160" s="218" t="s">
        <v>1</v>
      </c>
      <c r="F160" s="219" t="s">
        <v>230</v>
      </c>
      <c r="G160" s="216"/>
      <c r="H160" s="220">
        <v>4</v>
      </c>
      <c r="I160" s="221"/>
      <c r="J160" s="216"/>
      <c r="K160" s="216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148</v>
      </c>
      <c r="AU160" s="226" t="s">
        <v>80</v>
      </c>
      <c r="AV160" s="9" t="s">
        <v>89</v>
      </c>
      <c r="AW160" s="9" t="s">
        <v>36</v>
      </c>
      <c r="AX160" s="9" t="s">
        <v>80</v>
      </c>
      <c r="AY160" s="226" t="s">
        <v>126</v>
      </c>
    </row>
    <row r="161" s="10" customFormat="1">
      <c r="B161" s="227"/>
      <c r="C161" s="228"/>
      <c r="D161" s="217" t="s">
        <v>148</v>
      </c>
      <c r="E161" s="229" t="s">
        <v>1</v>
      </c>
      <c r="F161" s="230" t="s">
        <v>150</v>
      </c>
      <c r="G161" s="228"/>
      <c r="H161" s="231">
        <v>4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148</v>
      </c>
      <c r="AU161" s="237" t="s">
        <v>80</v>
      </c>
      <c r="AV161" s="10" t="s">
        <v>127</v>
      </c>
      <c r="AW161" s="10" t="s">
        <v>36</v>
      </c>
      <c r="AX161" s="10" t="s">
        <v>21</v>
      </c>
      <c r="AY161" s="237" t="s">
        <v>126</v>
      </c>
    </row>
    <row r="162" s="1" customFormat="1" ht="15.29204" customHeight="1">
      <c r="B162" s="37"/>
      <c r="C162" s="192" t="s">
        <v>231</v>
      </c>
      <c r="D162" s="192" t="s">
        <v>121</v>
      </c>
      <c r="E162" s="193" t="s">
        <v>232</v>
      </c>
      <c r="F162" s="194" t="s">
        <v>233</v>
      </c>
      <c r="G162" s="195" t="s">
        <v>124</v>
      </c>
      <c r="H162" s="196">
        <v>4</v>
      </c>
      <c r="I162" s="197"/>
      <c r="J162" s="198">
        <f>ROUND(I162*H162,2)</f>
        <v>0</v>
      </c>
      <c r="K162" s="194" t="s">
        <v>1</v>
      </c>
      <c r="L162" s="199"/>
      <c r="M162" s="200" t="s">
        <v>1</v>
      </c>
      <c r="N162" s="201" t="s">
        <v>45</v>
      </c>
      <c r="O162" s="85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AR162" s="204" t="s">
        <v>125</v>
      </c>
      <c r="AT162" s="204" t="s">
        <v>121</v>
      </c>
      <c r="AU162" s="204" t="s">
        <v>80</v>
      </c>
      <c r="AY162" s="16" t="s">
        <v>126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6" t="s">
        <v>21</v>
      </c>
      <c r="BK162" s="205">
        <f>ROUND(I162*H162,2)</f>
        <v>0</v>
      </c>
      <c r="BL162" s="16" t="s">
        <v>127</v>
      </c>
      <c r="BM162" s="204" t="s">
        <v>234</v>
      </c>
    </row>
    <row r="163" s="1" customFormat="1">
      <c r="B163" s="37"/>
      <c r="C163" s="38"/>
      <c r="D163" s="217" t="s">
        <v>180</v>
      </c>
      <c r="E163" s="38"/>
      <c r="F163" s="241" t="s">
        <v>235</v>
      </c>
      <c r="G163" s="38"/>
      <c r="H163" s="38"/>
      <c r="I163" s="138"/>
      <c r="J163" s="38"/>
      <c r="K163" s="38"/>
      <c r="L163" s="42"/>
      <c r="M163" s="242"/>
      <c r="N163" s="85"/>
      <c r="O163" s="85"/>
      <c r="P163" s="85"/>
      <c r="Q163" s="85"/>
      <c r="R163" s="85"/>
      <c r="S163" s="85"/>
      <c r="T163" s="86"/>
      <c r="AT163" s="16" t="s">
        <v>180</v>
      </c>
      <c r="AU163" s="16" t="s">
        <v>80</v>
      </c>
    </row>
    <row r="164" s="9" customFormat="1">
      <c r="B164" s="215"/>
      <c r="C164" s="216"/>
      <c r="D164" s="217" t="s">
        <v>148</v>
      </c>
      <c r="E164" s="218" t="s">
        <v>1</v>
      </c>
      <c r="F164" s="219" t="s">
        <v>230</v>
      </c>
      <c r="G164" s="216"/>
      <c r="H164" s="220">
        <v>4</v>
      </c>
      <c r="I164" s="221"/>
      <c r="J164" s="216"/>
      <c r="K164" s="216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148</v>
      </c>
      <c r="AU164" s="226" t="s">
        <v>80</v>
      </c>
      <c r="AV164" s="9" t="s">
        <v>89</v>
      </c>
      <c r="AW164" s="9" t="s">
        <v>36</v>
      </c>
      <c r="AX164" s="9" t="s">
        <v>80</v>
      </c>
      <c r="AY164" s="226" t="s">
        <v>126</v>
      </c>
    </row>
    <row r="165" s="10" customFormat="1">
      <c r="B165" s="227"/>
      <c r="C165" s="228"/>
      <c r="D165" s="217" t="s">
        <v>148</v>
      </c>
      <c r="E165" s="229" t="s">
        <v>1</v>
      </c>
      <c r="F165" s="230" t="s">
        <v>150</v>
      </c>
      <c r="G165" s="228"/>
      <c r="H165" s="231">
        <v>4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148</v>
      </c>
      <c r="AU165" s="237" t="s">
        <v>80</v>
      </c>
      <c r="AV165" s="10" t="s">
        <v>127</v>
      </c>
      <c r="AW165" s="10" t="s">
        <v>36</v>
      </c>
      <c r="AX165" s="10" t="s">
        <v>21</v>
      </c>
      <c r="AY165" s="237" t="s">
        <v>126</v>
      </c>
    </row>
    <row r="166" s="1" customFormat="1" ht="15.29204" customHeight="1">
      <c r="B166" s="37"/>
      <c r="C166" s="206" t="s">
        <v>195</v>
      </c>
      <c r="D166" s="206" t="s">
        <v>134</v>
      </c>
      <c r="E166" s="207" t="s">
        <v>236</v>
      </c>
      <c r="F166" s="208" t="s">
        <v>237</v>
      </c>
      <c r="G166" s="209" t="s">
        <v>124</v>
      </c>
      <c r="H166" s="210">
        <v>2</v>
      </c>
      <c r="I166" s="211"/>
      <c r="J166" s="212">
        <f>ROUND(I166*H166,2)</f>
        <v>0</v>
      </c>
      <c r="K166" s="208" t="s">
        <v>1</v>
      </c>
      <c r="L166" s="42"/>
      <c r="M166" s="213" t="s">
        <v>1</v>
      </c>
      <c r="N166" s="214" t="s">
        <v>45</v>
      </c>
      <c r="O166" s="85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AR166" s="204" t="s">
        <v>127</v>
      </c>
      <c r="AT166" s="204" t="s">
        <v>134</v>
      </c>
      <c r="AU166" s="204" t="s">
        <v>80</v>
      </c>
      <c r="AY166" s="16" t="s">
        <v>126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6" t="s">
        <v>21</v>
      </c>
      <c r="BK166" s="205">
        <f>ROUND(I166*H166,2)</f>
        <v>0</v>
      </c>
      <c r="BL166" s="16" t="s">
        <v>127</v>
      </c>
      <c r="BM166" s="204" t="s">
        <v>238</v>
      </c>
    </row>
    <row r="167" s="1" customFormat="1" ht="15.29204" customHeight="1">
      <c r="B167" s="37"/>
      <c r="C167" s="206" t="s">
        <v>239</v>
      </c>
      <c r="D167" s="206" t="s">
        <v>134</v>
      </c>
      <c r="E167" s="207" t="s">
        <v>240</v>
      </c>
      <c r="F167" s="208" t="s">
        <v>241</v>
      </c>
      <c r="G167" s="209" t="s">
        <v>124</v>
      </c>
      <c r="H167" s="210">
        <v>2</v>
      </c>
      <c r="I167" s="211"/>
      <c r="J167" s="212">
        <f>ROUND(I167*H167,2)</f>
        <v>0</v>
      </c>
      <c r="K167" s="208" t="s">
        <v>1</v>
      </c>
      <c r="L167" s="42"/>
      <c r="M167" s="213" t="s">
        <v>1</v>
      </c>
      <c r="N167" s="214" t="s">
        <v>45</v>
      </c>
      <c r="O167" s="85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AR167" s="204" t="s">
        <v>127</v>
      </c>
      <c r="AT167" s="204" t="s">
        <v>134</v>
      </c>
      <c r="AU167" s="204" t="s">
        <v>80</v>
      </c>
      <c r="AY167" s="16" t="s">
        <v>126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6" t="s">
        <v>21</v>
      </c>
      <c r="BK167" s="205">
        <f>ROUND(I167*H167,2)</f>
        <v>0</v>
      </c>
      <c r="BL167" s="16" t="s">
        <v>127</v>
      </c>
      <c r="BM167" s="204" t="s">
        <v>242</v>
      </c>
    </row>
    <row r="168" s="1" customFormat="1" ht="15.29204" customHeight="1">
      <c r="B168" s="37"/>
      <c r="C168" s="192" t="s">
        <v>200</v>
      </c>
      <c r="D168" s="192" t="s">
        <v>121</v>
      </c>
      <c r="E168" s="193" t="s">
        <v>216</v>
      </c>
      <c r="F168" s="194" t="s">
        <v>217</v>
      </c>
      <c r="G168" s="195" t="s">
        <v>124</v>
      </c>
      <c r="H168" s="196">
        <v>2</v>
      </c>
      <c r="I168" s="197"/>
      <c r="J168" s="198">
        <f>ROUND(I168*H168,2)</f>
        <v>0</v>
      </c>
      <c r="K168" s="194" t="s">
        <v>1</v>
      </c>
      <c r="L168" s="199"/>
      <c r="M168" s="200" t="s">
        <v>1</v>
      </c>
      <c r="N168" s="201" t="s">
        <v>45</v>
      </c>
      <c r="O168" s="85"/>
      <c r="P168" s="202">
        <f>O168*H168</f>
        <v>0</v>
      </c>
      <c r="Q168" s="202">
        <v>0</v>
      </c>
      <c r="R168" s="202">
        <f>Q168*H168</f>
        <v>0</v>
      </c>
      <c r="S168" s="202">
        <v>0</v>
      </c>
      <c r="T168" s="203">
        <f>S168*H168</f>
        <v>0</v>
      </c>
      <c r="AR168" s="204" t="s">
        <v>125</v>
      </c>
      <c r="AT168" s="204" t="s">
        <v>121</v>
      </c>
      <c r="AU168" s="204" t="s">
        <v>80</v>
      </c>
      <c r="AY168" s="16" t="s">
        <v>126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6" t="s">
        <v>21</v>
      </c>
      <c r="BK168" s="205">
        <f>ROUND(I168*H168,2)</f>
        <v>0</v>
      </c>
      <c r="BL168" s="16" t="s">
        <v>127</v>
      </c>
      <c r="BM168" s="204" t="s">
        <v>243</v>
      </c>
    </row>
    <row r="169" s="1" customFormat="1" ht="15.29204" customHeight="1">
      <c r="B169" s="37"/>
      <c r="C169" s="192" t="s">
        <v>244</v>
      </c>
      <c r="D169" s="192" t="s">
        <v>121</v>
      </c>
      <c r="E169" s="193" t="s">
        <v>226</v>
      </c>
      <c r="F169" s="194" t="s">
        <v>227</v>
      </c>
      <c r="G169" s="195" t="s">
        <v>124</v>
      </c>
      <c r="H169" s="196">
        <v>4</v>
      </c>
      <c r="I169" s="197"/>
      <c r="J169" s="198">
        <f>ROUND(I169*H169,2)</f>
        <v>0</v>
      </c>
      <c r="K169" s="194" t="s">
        <v>1</v>
      </c>
      <c r="L169" s="199"/>
      <c r="M169" s="200" t="s">
        <v>1</v>
      </c>
      <c r="N169" s="201" t="s">
        <v>45</v>
      </c>
      <c r="O169" s="85"/>
      <c r="P169" s="202">
        <f>O169*H169</f>
        <v>0</v>
      </c>
      <c r="Q169" s="202">
        <v>0</v>
      </c>
      <c r="R169" s="202">
        <f>Q169*H169</f>
        <v>0</v>
      </c>
      <c r="S169" s="202">
        <v>0</v>
      </c>
      <c r="T169" s="203">
        <f>S169*H169</f>
        <v>0</v>
      </c>
      <c r="AR169" s="204" t="s">
        <v>125</v>
      </c>
      <c r="AT169" s="204" t="s">
        <v>121</v>
      </c>
      <c r="AU169" s="204" t="s">
        <v>80</v>
      </c>
      <c r="AY169" s="16" t="s">
        <v>126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6" t="s">
        <v>21</v>
      </c>
      <c r="BK169" s="205">
        <f>ROUND(I169*H169,2)</f>
        <v>0</v>
      </c>
      <c r="BL169" s="16" t="s">
        <v>127</v>
      </c>
      <c r="BM169" s="204" t="s">
        <v>245</v>
      </c>
    </row>
    <row r="170" s="1" customFormat="1">
      <c r="B170" s="37"/>
      <c r="C170" s="38"/>
      <c r="D170" s="217" t="s">
        <v>180</v>
      </c>
      <c r="E170" s="38"/>
      <c r="F170" s="241" t="s">
        <v>229</v>
      </c>
      <c r="G170" s="38"/>
      <c r="H170" s="38"/>
      <c r="I170" s="138"/>
      <c r="J170" s="38"/>
      <c r="K170" s="38"/>
      <c r="L170" s="42"/>
      <c r="M170" s="242"/>
      <c r="N170" s="85"/>
      <c r="O170" s="85"/>
      <c r="P170" s="85"/>
      <c r="Q170" s="85"/>
      <c r="R170" s="85"/>
      <c r="S170" s="85"/>
      <c r="T170" s="86"/>
      <c r="AT170" s="16" t="s">
        <v>180</v>
      </c>
      <c r="AU170" s="16" t="s">
        <v>80</v>
      </c>
    </row>
    <row r="171" s="9" customFormat="1">
      <c r="B171" s="215"/>
      <c r="C171" s="216"/>
      <c r="D171" s="217" t="s">
        <v>148</v>
      </c>
      <c r="E171" s="218" t="s">
        <v>1</v>
      </c>
      <c r="F171" s="219" t="s">
        <v>230</v>
      </c>
      <c r="G171" s="216"/>
      <c r="H171" s="220">
        <v>4</v>
      </c>
      <c r="I171" s="221"/>
      <c r="J171" s="216"/>
      <c r="K171" s="216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148</v>
      </c>
      <c r="AU171" s="226" t="s">
        <v>80</v>
      </c>
      <c r="AV171" s="9" t="s">
        <v>89</v>
      </c>
      <c r="AW171" s="9" t="s">
        <v>36</v>
      </c>
      <c r="AX171" s="9" t="s">
        <v>80</v>
      </c>
      <c r="AY171" s="226" t="s">
        <v>126</v>
      </c>
    </row>
    <row r="172" s="10" customFormat="1">
      <c r="B172" s="227"/>
      <c r="C172" s="228"/>
      <c r="D172" s="217" t="s">
        <v>148</v>
      </c>
      <c r="E172" s="229" t="s">
        <v>1</v>
      </c>
      <c r="F172" s="230" t="s">
        <v>150</v>
      </c>
      <c r="G172" s="228"/>
      <c r="H172" s="231">
        <v>4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AT172" s="237" t="s">
        <v>148</v>
      </c>
      <c r="AU172" s="237" t="s">
        <v>80</v>
      </c>
      <c r="AV172" s="10" t="s">
        <v>127</v>
      </c>
      <c r="AW172" s="10" t="s">
        <v>36</v>
      </c>
      <c r="AX172" s="10" t="s">
        <v>21</v>
      </c>
      <c r="AY172" s="237" t="s">
        <v>126</v>
      </c>
    </row>
    <row r="173" s="1" customFormat="1" ht="15.29204" customHeight="1">
      <c r="B173" s="37"/>
      <c r="C173" s="192" t="s">
        <v>201</v>
      </c>
      <c r="D173" s="192" t="s">
        <v>121</v>
      </c>
      <c r="E173" s="193" t="s">
        <v>232</v>
      </c>
      <c r="F173" s="194" t="s">
        <v>233</v>
      </c>
      <c r="G173" s="195" t="s">
        <v>124</v>
      </c>
      <c r="H173" s="196">
        <v>4</v>
      </c>
      <c r="I173" s="197"/>
      <c r="J173" s="198">
        <f>ROUND(I173*H173,2)</f>
        <v>0</v>
      </c>
      <c r="K173" s="194" t="s">
        <v>1</v>
      </c>
      <c r="L173" s="199"/>
      <c r="M173" s="200" t="s">
        <v>1</v>
      </c>
      <c r="N173" s="201" t="s">
        <v>45</v>
      </c>
      <c r="O173" s="85"/>
      <c r="P173" s="202">
        <f>O173*H173</f>
        <v>0</v>
      </c>
      <c r="Q173" s="202">
        <v>0</v>
      </c>
      <c r="R173" s="202">
        <f>Q173*H173</f>
        <v>0</v>
      </c>
      <c r="S173" s="202">
        <v>0</v>
      </c>
      <c r="T173" s="203">
        <f>S173*H173</f>
        <v>0</v>
      </c>
      <c r="AR173" s="204" t="s">
        <v>125</v>
      </c>
      <c r="AT173" s="204" t="s">
        <v>121</v>
      </c>
      <c r="AU173" s="204" t="s">
        <v>80</v>
      </c>
      <c r="AY173" s="16" t="s">
        <v>126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6" t="s">
        <v>21</v>
      </c>
      <c r="BK173" s="205">
        <f>ROUND(I173*H173,2)</f>
        <v>0</v>
      </c>
      <c r="BL173" s="16" t="s">
        <v>127</v>
      </c>
      <c r="BM173" s="204" t="s">
        <v>246</v>
      </c>
    </row>
    <row r="174" s="1" customFormat="1">
      <c r="B174" s="37"/>
      <c r="C174" s="38"/>
      <c r="D174" s="217" t="s">
        <v>180</v>
      </c>
      <c r="E174" s="38"/>
      <c r="F174" s="241" t="s">
        <v>235</v>
      </c>
      <c r="G174" s="38"/>
      <c r="H174" s="38"/>
      <c r="I174" s="138"/>
      <c r="J174" s="38"/>
      <c r="K174" s="38"/>
      <c r="L174" s="42"/>
      <c r="M174" s="242"/>
      <c r="N174" s="85"/>
      <c r="O174" s="85"/>
      <c r="P174" s="85"/>
      <c r="Q174" s="85"/>
      <c r="R174" s="85"/>
      <c r="S174" s="85"/>
      <c r="T174" s="86"/>
      <c r="AT174" s="16" t="s">
        <v>180</v>
      </c>
      <c r="AU174" s="16" t="s">
        <v>80</v>
      </c>
    </row>
    <row r="175" s="9" customFormat="1">
      <c r="B175" s="215"/>
      <c r="C175" s="216"/>
      <c r="D175" s="217" t="s">
        <v>148</v>
      </c>
      <c r="E175" s="218" t="s">
        <v>1</v>
      </c>
      <c r="F175" s="219" t="s">
        <v>230</v>
      </c>
      <c r="G175" s="216"/>
      <c r="H175" s="220">
        <v>4</v>
      </c>
      <c r="I175" s="221"/>
      <c r="J175" s="216"/>
      <c r="K175" s="216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148</v>
      </c>
      <c r="AU175" s="226" t="s">
        <v>80</v>
      </c>
      <c r="AV175" s="9" t="s">
        <v>89</v>
      </c>
      <c r="AW175" s="9" t="s">
        <v>36</v>
      </c>
      <c r="AX175" s="9" t="s">
        <v>80</v>
      </c>
      <c r="AY175" s="226" t="s">
        <v>126</v>
      </c>
    </row>
    <row r="176" s="10" customFormat="1">
      <c r="B176" s="227"/>
      <c r="C176" s="228"/>
      <c r="D176" s="217" t="s">
        <v>148</v>
      </c>
      <c r="E176" s="229" t="s">
        <v>1</v>
      </c>
      <c r="F176" s="230" t="s">
        <v>150</v>
      </c>
      <c r="G176" s="228"/>
      <c r="H176" s="231">
        <v>4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AT176" s="237" t="s">
        <v>148</v>
      </c>
      <c r="AU176" s="237" t="s">
        <v>80</v>
      </c>
      <c r="AV176" s="10" t="s">
        <v>127</v>
      </c>
      <c r="AW176" s="10" t="s">
        <v>36</v>
      </c>
      <c r="AX176" s="10" t="s">
        <v>21</v>
      </c>
      <c r="AY176" s="237" t="s">
        <v>126</v>
      </c>
    </row>
    <row r="177" s="1" customFormat="1" ht="15.29204" customHeight="1">
      <c r="B177" s="37"/>
      <c r="C177" s="206" t="s">
        <v>247</v>
      </c>
      <c r="D177" s="206" t="s">
        <v>134</v>
      </c>
      <c r="E177" s="207" t="s">
        <v>248</v>
      </c>
      <c r="F177" s="208" t="s">
        <v>249</v>
      </c>
      <c r="G177" s="209" t="s">
        <v>121</v>
      </c>
      <c r="H177" s="210">
        <v>440</v>
      </c>
      <c r="I177" s="211"/>
      <c r="J177" s="212">
        <f>ROUND(I177*H177,2)</f>
        <v>0</v>
      </c>
      <c r="K177" s="208" t="s">
        <v>1</v>
      </c>
      <c r="L177" s="42"/>
      <c r="M177" s="213" t="s">
        <v>1</v>
      </c>
      <c r="N177" s="214" t="s">
        <v>45</v>
      </c>
      <c r="O177" s="85"/>
      <c r="P177" s="202">
        <f>O177*H177</f>
        <v>0</v>
      </c>
      <c r="Q177" s="202">
        <v>0</v>
      </c>
      <c r="R177" s="202">
        <f>Q177*H177</f>
        <v>0</v>
      </c>
      <c r="S177" s="202">
        <v>0</v>
      </c>
      <c r="T177" s="203">
        <f>S177*H177</f>
        <v>0</v>
      </c>
      <c r="AR177" s="204" t="s">
        <v>127</v>
      </c>
      <c r="AT177" s="204" t="s">
        <v>134</v>
      </c>
      <c r="AU177" s="204" t="s">
        <v>80</v>
      </c>
      <c r="AY177" s="16" t="s">
        <v>126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6" t="s">
        <v>21</v>
      </c>
      <c r="BK177" s="205">
        <f>ROUND(I177*H177,2)</f>
        <v>0</v>
      </c>
      <c r="BL177" s="16" t="s">
        <v>127</v>
      </c>
      <c r="BM177" s="204" t="s">
        <v>250</v>
      </c>
    </row>
    <row r="178" s="1" customFormat="1" ht="15.29204" customHeight="1">
      <c r="B178" s="37"/>
      <c r="C178" s="192" t="s">
        <v>205</v>
      </c>
      <c r="D178" s="192" t="s">
        <v>121</v>
      </c>
      <c r="E178" s="193" t="s">
        <v>251</v>
      </c>
      <c r="F178" s="194" t="s">
        <v>252</v>
      </c>
      <c r="G178" s="195" t="s">
        <v>121</v>
      </c>
      <c r="H178" s="196">
        <v>440</v>
      </c>
      <c r="I178" s="197"/>
      <c r="J178" s="198">
        <f>ROUND(I178*H178,2)</f>
        <v>0</v>
      </c>
      <c r="K178" s="194" t="s">
        <v>1</v>
      </c>
      <c r="L178" s="199"/>
      <c r="M178" s="200" t="s">
        <v>1</v>
      </c>
      <c r="N178" s="201" t="s">
        <v>45</v>
      </c>
      <c r="O178" s="85"/>
      <c r="P178" s="202">
        <f>O178*H178</f>
        <v>0</v>
      </c>
      <c r="Q178" s="202">
        <v>0</v>
      </c>
      <c r="R178" s="202">
        <f>Q178*H178</f>
        <v>0</v>
      </c>
      <c r="S178" s="202">
        <v>0</v>
      </c>
      <c r="T178" s="203">
        <f>S178*H178</f>
        <v>0</v>
      </c>
      <c r="AR178" s="204" t="s">
        <v>125</v>
      </c>
      <c r="AT178" s="204" t="s">
        <v>121</v>
      </c>
      <c r="AU178" s="204" t="s">
        <v>80</v>
      </c>
      <c r="AY178" s="16" t="s">
        <v>126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6" t="s">
        <v>21</v>
      </c>
      <c r="BK178" s="205">
        <f>ROUND(I178*H178,2)</f>
        <v>0</v>
      </c>
      <c r="BL178" s="16" t="s">
        <v>127</v>
      </c>
      <c r="BM178" s="204" t="s">
        <v>253</v>
      </c>
    </row>
    <row r="179" s="1" customFormat="1" ht="15.29204" customHeight="1">
      <c r="B179" s="37"/>
      <c r="C179" s="206" t="s">
        <v>254</v>
      </c>
      <c r="D179" s="206" t="s">
        <v>134</v>
      </c>
      <c r="E179" s="207" t="s">
        <v>255</v>
      </c>
      <c r="F179" s="208" t="s">
        <v>256</v>
      </c>
      <c r="G179" s="209" t="s">
        <v>121</v>
      </c>
      <c r="H179" s="210">
        <v>300</v>
      </c>
      <c r="I179" s="211"/>
      <c r="J179" s="212">
        <f>ROUND(I179*H179,2)</f>
        <v>0</v>
      </c>
      <c r="K179" s="208" t="s">
        <v>1</v>
      </c>
      <c r="L179" s="42"/>
      <c r="M179" s="213" t="s">
        <v>1</v>
      </c>
      <c r="N179" s="214" t="s">
        <v>45</v>
      </c>
      <c r="O179" s="85"/>
      <c r="P179" s="202">
        <f>O179*H179</f>
        <v>0</v>
      </c>
      <c r="Q179" s="202">
        <v>0</v>
      </c>
      <c r="R179" s="202">
        <f>Q179*H179</f>
        <v>0</v>
      </c>
      <c r="S179" s="202">
        <v>0</v>
      </c>
      <c r="T179" s="203">
        <f>S179*H179</f>
        <v>0</v>
      </c>
      <c r="AR179" s="204" t="s">
        <v>127</v>
      </c>
      <c r="AT179" s="204" t="s">
        <v>134</v>
      </c>
      <c r="AU179" s="204" t="s">
        <v>80</v>
      </c>
      <c r="AY179" s="16" t="s">
        <v>126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6" t="s">
        <v>21</v>
      </c>
      <c r="BK179" s="205">
        <f>ROUND(I179*H179,2)</f>
        <v>0</v>
      </c>
      <c r="BL179" s="16" t="s">
        <v>127</v>
      </c>
      <c r="BM179" s="204" t="s">
        <v>257</v>
      </c>
    </row>
    <row r="180" s="1" customFormat="1" ht="15.29204" customHeight="1">
      <c r="B180" s="37"/>
      <c r="C180" s="206" t="s">
        <v>206</v>
      </c>
      <c r="D180" s="206" t="s">
        <v>134</v>
      </c>
      <c r="E180" s="207" t="s">
        <v>89</v>
      </c>
      <c r="F180" s="208" t="s">
        <v>258</v>
      </c>
      <c r="G180" s="209" t="s">
        <v>124</v>
      </c>
      <c r="H180" s="210">
        <v>10</v>
      </c>
      <c r="I180" s="211"/>
      <c r="J180" s="212">
        <f>ROUND(I180*H180,2)</f>
        <v>0</v>
      </c>
      <c r="K180" s="208" t="s">
        <v>1</v>
      </c>
      <c r="L180" s="42"/>
      <c r="M180" s="213" t="s">
        <v>1</v>
      </c>
      <c r="N180" s="214" t="s">
        <v>45</v>
      </c>
      <c r="O180" s="85"/>
      <c r="P180" s="202">
        <f>O180*H180</f>
        <v>0</v>
      </c>
      <c r="Q180" s="202">
        <v>0</v>
      </c>
      <c r="R180" s="202">
        <f>Q180*H180</f>
        <v>0</v>
      </c>
      <c r="S180" s="202">
        <v>0</v>
      </c>
      <c r="T180" s="203">
        <f>S180*H180</f>
        <v>0</v>
      </c>
      <c r="AR180" s="204" t="s">
        <v>127</v>
      </c>
      <c r="AT180" s="204" t="s">
        <v>134</v>
      </c>
      <c r="AU180" s="204" t="s">
        <v>80</v>
      </c>
      <c r="AY180" s="16" t="s">
        <v>126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6" t="s">
        <v>21</v>
      </c>
      <c r="BK180" s="205">
        <f>ROUND(I180*H180,2)</f>
        <v>0</v>
      </c>
      <c r="BL180" s="16" t="s">
        <v>127</v>
      </c>
      <c r="BM180" s="204" t="s">
        <v>259</v>
      </c>
    </row>
    <row r="181" s="1" customFormat="1" ht="15.29204" customHeight="1">
      <c r="B181" s="37"/>
      <c r="C181" s="192" t="s">
        <v>260</v>
      </c>
      <c r="D181" s="192" t="s">
        <v>121</v>
      </c>
      <c r="E181" s="193" t="s">
        <v>261</v>
      </c>
      <c r="F181" s="194" t="s">
        <v>262</v>
      </c>
      <c r="G181" s="195" t="s">
        <v>124</v>
      </c>
      <c r="H181" s="196">
        <v>17</v>
      </c>
      <c r="I181" s="197"/>
      <c r="J181" s="198">
        <f>ROUND(I181*H181,2)</f>
        <v>0</v>
      </c>
      <c r="K181" s="194" t="s">
        <v>1</v>
      </c>
      <c r="L181" s="199"/>
      <c r="M181" s="200" t="s">
        <v>1</v>
      </c>
      <c r="N181" s="201" t="s">
        <v>45</v>
      </c>
      <c r="O181" s="85"/>
      <c r="P181" s="202">
        <f>O181*H181</f>
        <v>0</v>
      </c>
      <c r="Q181" s="202">
        <v>0</v>
      </c>
      <c r="R181" s="202">
        <f>Q181*H181</f>
        <v>0</v>
      </c>
      <c r="S181" s="202">
        <v>0</v>
      </c>
      <c r="T181" s="203">
        <f>S181*H181</f>
        <v>0</v>
      </c>
      <c r="AR181" s="204" t="s">
        <v>125</v>
      </c>
      <c r="AT181" s="204" t="s">
        <v>121</v>
      </c>
      <c r="AU181" s="204" t="s">
        <v>80</v>
      </c>
      <c r="AY181" s="16" t="s">
        <v>126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6" t="s">
        <v>21</v>
      </c>
      <c r="BK181" s="205">
        <f>ROUND(I181*H181,2)</f>
        <v>0</v>
      </c>
      <c r="BL181" s="16" t="s">
        <v>127</v>
      </c>
      <c r="BM181" s="204" t="s">
        <v>263</v>
      </c>
    </row>
    <row r="182" s="1" customFormat="1" ht="15.29204" customHeight="1">
      <c r="B182" s="37"/>
      <c r="C182" s="206" t="s">
        <v>211</v>
      </c>
      <c r="D182" s="206" t="s">
        <v>134</v>
      </c>
      <c r="E182" s="207" t="s">
        <v>130</v>
      </c>
      <c r="F182" s="208" t="s">
        <v>264</v>
      </c>
      <c r="G182" s="209" t="s">
        <v>124</v>
      </c>
      <c r="H182" s="210">
        <v>10</v>
      </c>
      <c r="I182" s="211"/>
      <c r="J182" s="212">
        <f>ROUND(I182*H182,2)</f>
        <v>0</v>
      </c>
      <c r="K182" s="208" t="s">
        <v>1</v>
      </c>
      <c r="L182" s="42"/>
      <c r="M182" s="213" t="s">
        <v>1</v>
      </c>
      <c r="N182" s="214" t="s">
        <v>45</v>
      </c>
      <c r="O182" s="85"/>
      <c r="P182" s="202">
        <f>O182*H182</f>
        <v>0</v>
      </c>
      <c r="Q182" s="202">
        <v>0</v>
      </c>
      <c r="R182" s="202">
        <f>Q182*H182</f>
        <v>0</v>
      </c>
      <c r="S182" s="202">
        <v>0</v>
      </c>
      <c r="T182" s="203">
        <f>S182*H182</f>
        <v>0</v>
      </c>
      <c r="AR182" s="204" t="s">
        <v>127</v>
      </c>
      <c r="AT182" s="204" t="s">
        <v>134</v>
      </c>
      <c r="AU182" s="204" t="s">
        <v>80</v>
      </c>
      <c r="AY182" s="16" t="s">
        <v>126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6" t="s">
        <v>21</v>
      </c>
      <c r="BK182" s="205">
        <f>ROUND(I182*H182,2)</f>
        <v>0</v>
      </c>
      <c r="BL182" s="16" t="s">
        <v>127</v>
      </c>
      <c r="BM182" s="204" t="s">
        <v>265</v>
      </c>
    </row>
    <row r="183" s="1" customFormat="1" ht="15.29204" customHeight="1">
      <c r="B183" s="37"/>
      <c r="C183" s="206" t="s">
        <v>266</v>
      </c>
      <c r="D183" s="206" t="s">
        <v>134</v>
      </c>
      <c r="E183" s="207" t="s">
        <v>127</v>
      </c>
      <c r="F183" s="208" t="s">
        <v>267</v>
      </c>
      <c r="G183" s="209" t="s">
        <v>121</v>
      </c>
      <c r="H183" s="210">
        <v>100</v>
      </c>
      <c r="I183" s="211"/>
      <c r="J183" s="212">
        <f>ROUND(I183*H183,2)</f>
        <v>0</v>
      </c>
      <c r="K183" s="208" t="s">
        <v>1</v>
      </c>
      <c r="L183" s="42"/>
      <c r="M183" s="213" t="s">
        <v>1</v>
      </c>
      <c r="N183" s="214" t="s">
        <v>45</v>
      </c>
      <c r="O183" s="85"/>
      <c r="P183" s="202">
        <f>O183*H183</f>
        <v>0</v>
      </c>
      <c r="Q183" s="202">
        <v>0</v>
      </c>
      <c r="R183" s="202">
        <f>Q183*H183</f>
        <v>0</v>
      </c>
      <c r="S183" s="202">
        <v>0</v>
      </c>
      <c r="T183" s="203">
        <f>S183*H183</f>
        <v>0</v>
      </c>
      <c r="AR183" s="204" t="s">
        <v>127</v>
      </c>
      <c r="AT183" s="204" t="s">
        <v>134</v>
      </c>
      <c r="AU183" s="204" t="s">
        <v>80</v>
      </c>
      <c r="AY183" s="16" t="s">
        <v>126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6" t="s">
        <v>21</v>
      </c>
      <c r="BK183" s="205">
        <f>ROUND(I183*H183,2)</f>
        <v>0</v>
      </c>
      <c r="BL183" s="16" t="s">
        <v>127</v>
      </c>
      <c r="BM183" s="204" t="s">
        <v>268</v>
      </c>
    </row>
    <row r="184" s="1" customFormat="1" ht="15.29204" customHeight="1">
      <c r="B184" s="37"/>
      <c r="C184" s="192" t="s">
        <v>214</v>
      </c>
      <c r="D184" s="192" t="s">
        <v>121</v>
      </c>
      <c r="E184" s="193" t="s">
        <v>269</v>
      </c>
      <c r="F184" s="194" t="s">
        <v>270</v>
      </c>
      <c r="G184" s="195" t="s">
        <v>121</v>
      </c>
      <c r="H184" s="196">
        <v>680</v>
      </c>
      <c r="I184" s="197"/>
      <c r="J184" s="198">
        <f>ROUND(I184*H184,2)</f>
        <v>0</v>
      </c>
      <c r="K184" s="194" t="s">
        <v>1</v>
      </c>
      <c r="L184" s="199"/>
      <c r="M184" s="200" t="s">
        <v>1</v>
      </c>
      <c r="N184" s="201" t="s">
        <v>45</v>
      </c>
      <c r="O184" s="85"/>
      <c r="P184" s="202">
        <f>O184*H184</f>
        <v>0</v>
      </c>
      <c r="Q184" s="202">
        <v>0</v>
      </c>
      <c r="R184" s="202">
        <f>Q184*H184</f>
        <v>0</v>
      </c>
      <c r="S184" s="202">
        <v>0</v>
      </c>
      <c r="T184" s="203">
        <f>S184*H184</f>
        <v>0</v>
      </c>
      <c r="AR184" s="204" t="s">
        <v>125</v>
      </c>
      <c r="AT184" s="204" t="s">
        <v>121</v>
      </c>
      <c r="AU184" s="204" t="s">
        <v>80</v>
      </c>
      <c r="AY184" s="16" t="s">
        <v>126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6" t="s">
        <v>21</v>
      </c>
      <c r="BK184" s="205">
        <f>ROUND(I184*H184,2)</f>
        <v>0</v>
      </c>
      <c r="BL184" s="16" t="s">
        <v>127</v>
      </c>
      <c r="BM184" s="204" t="s">
        <v>271</v>
      </c>
    </row>
    <row r="185" s="1" customFormat="1" ht="15.29204" customHeight="1">
      <c r="B185" s="37"/>
      <c r="C185" s="206" t="s">
        <v>272</v>
      </c>
      <c r="D185" s="206" t="s">
        <v>134</v>
      </c>
      <c r="E185" s="207" t="s">
        <v>273</v>
      </c>
      <c r="F185" s="208" t="s">
        <v>274</v>
      </c>
      <c r="G185" s="209" t="s">
        <v>124</v>
      </c>
      <c r="H185" s="210">
        <v>114</v>
      </c>
      <c r="I185" s="211"/>
      <c r="J185" s="212">
        <f>ROUND(I185*H185,2)</f>
        <v>0</v>
      </c>
      <c r="K185" s="208" t="s">
        <v>1</v>
      </c>
      <c r="L185" s="42"/>
      <c r="M185" s="213" t="s">
        <v>1</v>
      </c>
      <c r="N185" s="214" t="s">
        <v>45</v>
      </c>
      <c r="O185" s="85"/>
      <c r="P185" s="202">
        <f>O185*H185</f>
        <v>0</v>
      </c>
      <c r="Q185" s="202">
        <v>0</v>
      </c>
      <c r="R185" s="202">
        <f>Q185*H185</f>
        <v>0</v>
      </c>
      <c r="S185" s="202">
        <v>0</v>
      </c>
      <c r="T185" s="203">
        <f>S185*H185</f>
        <v>0</v>
      </c>
      <c r="AR185" s="204" t="s">
        <v>127</v>
      </c>
      <c r="AT185" s="204" t="s">
        <v>134</v>
      </c>
      <c r="AU185" s="204" t="s">
        <v>80</v>
      </c>
      <c r="AY185" s="16" t="s">
        <v>126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6" t="s">
        <v>21</v>
      </c>
      <c r="BK185" s="205">
        <f>ROUND(I185*H185,2)</f>
        <v>0</v>
      </c>
      <c r="BL185" s="16" t="s">
        <v>127</v>
      </c>
      <c r="BM185" s="204" t="s">
        <v>275</v>
      </c>
    </row>
    <row r="186" s="1" customFormat="1" ht="15.29204" customHeight="1">
      <c r="B186" s="37"/>
      <c r="C186" s="206" t="s">
        <v>218</v>
      </c>
      <c r="D186" s="206" t="s">
        <v>134</v>
      </c>
      <c r="E186" s="207" t="s">
        <v>273</v>
      </c>
      <c r="F186" s="208" t="s">
        <v>274</v>
      </c>
      <c r="G186" s="209" t="s">
        <v>124</v>
      </c>
      <c r="H186" s="210">
        <v>114</v>
      </c>
      <c r="I186" s="211"/>
      <c r="J186" s="212">
        <f>ROUND(I186*H186,2)</f>
        <v>0</v>
      </c>
      <c r="K186" s="208" t="s">
        <v>1</v>
      </c>
      <c r="L186" s="42"/>
      <c r="M186" s="213" t="s">
        <v>1</v>
      </c>
      <c r="N186" s="214" t="s">
        <v>45</v>
      </c>
      <c r="O186" s="85"/>
      <c r="P186" s="202">
        <f>O186*H186</f>
        <v>0</v>
      </c>
      <c r="Q186" s="202">
        <v>0</v>
      </c>
      <c r="R186" s="202">
        <f>Q186*H186</f>
        <v>0</v>
      </c>
      <c r="S186" s="202">
        <v>0</v>
      </c>
      <c r="T186" s="203">
        <f>S186*H186</f>
        <v>0</v>
      </c>
      <c r="AR186" s="204" t="s">
        <v>127</v>
      </c>
      <c r="AT186" s="204" t="s">
        <v>134</v>
      </c>
      <c r="AU186" s="204" t="s">
        <v>80</v>
      </c>
      <c r="AY186" s="16" t="s">
        <v>126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6" t="s">
        <v>21</v>
      </c>
      <c r="BK186" s="205">
        <f>ROUND(I186*H186,2)</f>
        <v>0</v>
      </c>
      <c r="BL186" s="16" t="s">
        <v>127</v>
      </c>
      <c r="BM186" s="204" t="s">
        <v>276</v>
      </c>
    </row>
    <row r="187" s="1" customFormat="1" ht="15.29204" customHeight="1">
      <c r="B187" s="37"/>
      <c r="C187" s="206" t="s">
        <v>277</v>
      </c>
      <c r="D187" s="206" t="s">
        <v>134</v>
      </c>
      <c r="E187" s="207" t="s">
        <v>278</v>
      </c>
      <c r="F187" s="208" t="s">
        <v>279</v>
      </c>
      <c r="G187" s="209" t="s">
        <v>124</v>
      </c>
      <c r="H187" s="210">
        <v>112</v>
      </c>
      <c r="I187" s="211"/>
      <c r="J187" s="212">
        <f>ROUND(I187*H187,2)</f>
        <v>0</v>
      </c>
      <c r="K187" s="208" t="s">
        <v>1</v>
      </c>
      <c r="L187" s="42"/>
      <c r="M187" s="213" t="s">
        <v>1</v>
      </c>
      <c r="N187" s="214" t="s">
        <v>45</v>
      </c>
      <c r="O187" s="85"/>
      <c r="P187" s="202">
        <f>O187*H187</f>
        <v>0</v>
      </c>
      <c r="Q187" s="202">
        <v>0</v>
      </c>
      <c r="R187" s="202">
        <f>Q187*H187</f>
        <v>0</v>
      </c>
      <c r="S187" s="202">
        <v>0</v>
      </c>
      <c r="T187" s="203">
        <f>S187*H187</f>
        <v>0</v>
      </c>
      <c r="AR187" s="204" t="s">
        <v>127</v>
      </c>
      <c r="AT187" s="204" t="s">
        <v>134</v>
      </c>
      <c r="AU187" s="204" t="s">
        <v>80</v>
      </c>
      <c r="AY187" s="16" t="s">
        <v>126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6" t="s">
        <v>21</v>
      </c>
      <c r="BK187" s="205">
        <f>ROUND(I187*H187,2)</f>
        <v>0</v>
      </c>
      <c r="BL187" s="16" t="s">
        <v>127</v>
      </c>
      <c r="BM187" s="204" t="s">
        <v>280</v>
      </c>
    </row>
    <row r="188" s="1" customFormat="1" ht="15.29204" customHeight="1">
      <c r="B188" s="37"/>
      <c r="C188" s="206" t="s">
        <v>221</v>
      </c>
      <c r="D188" s="206" t="s">
        <v>134</v>
      </c>
      <c r="E188" s="207" t="s">
        <v>281</v>
      </c>
      <c r="F188" s="208" t="s">
        <v>282</v>
      </c>
      <c r="G188" s="209" t="s">
        <v>283</v>
      </c>
      <c r="H188" s="210">
        <v>30</v>
      </c>
      <c r="I188" s="211"/>
      <c r="J188" s="212">
        <f>ROUND(I188*H188,2)</f>
        <v>0</v>
      </c>
      <c r="K188" s="208" t="s">
        <v>1</v>
      </c>
      <c r="L188" s="42"/>
      <c r="M188" s="213" t="s">
        <v>1</v>
      </c>
      <c r="N188" s="214" t="s">
        <v>45</v>
      </c>
      <c r="O188" s="85"/>
      <c r="P188" s="202">
        <f>O188*H188</f>
        <v>0</v>
      </c>
      <c r="Q188" s="202">
        <v>0</v>
      </c>
      <c r="R188" s="202">
        <f>Q188*H188</f>
        <v>0</v>
      </c>
      <c r="S188" s="202">
        <v>0</v>
      </c>
      <c r="T188" s="203">
        <f>S188*H188</f>
        <v>0</v>
      </c>
      <c r="AR188" s="204" t="s">
        <v>127</v>
      </c>
      <c r="AT188" s="204" t="s">
        <v>134</v>
      </c>
      <c r="AU188" s="204" t="s">
        <v>80</v>
      </c>
      <c r="AY188" s="16" t="s">
        <v>126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6" t="s">
        <v>21</v>
      </c>
      <c r="BK188" s="205">
        <f>ROUND(I188*H188,2)</f>
        <v>0</v>
      </c>
      <c r="BL188" s="16" t="s">
        <v>127</v>
      </c>
      <c r="BM188" s="204" t="s">
        <v>284</v>
      </c>
    </row>
    <row r="189" s="1" customFormat="1" ht="15.29204" customHeight="1">
      <c r="B189" s="37"/>
      <c r="C189" s="192" t="s">
        <v>285</v>
      </c>
      <c r="D189" s="192" t="s">
        <v>121</v>
      </c>
      <c r="E189" s="193" t="s">
        <v>286</v>
      </c>
      <c r="F189" s="194" t="s">
        <v>287</v>
      </c>
      <c r="G189" s="195" t="s">
        <v>146</v>
      </c>
      <c r="H189" s="196">
        <v>150</v>
      </c>
      <c r="I189" s="197"/>
      <c r="J189" s="198">
        <f>ROUND(I189*H189,2)</f>
        <v>0</v>
      </c>
      <c r="K189" s="194" t="s">
        <v>1</v>
      </c>
      <c r="L189" s="199"/>
      <c r="M189" s="200" t="s">
        <v>1</v>
      </c>
      <c r="N189" s="201" t="s">
        <v>45</v>
      </c>
      <c r="O189" s="85"/>
      <c r="P189" s="202">
        <f>O189*H189</f>
        <v>0</v>
      </c>
      <c r="Q189" s="202">
        <v>0</v>
      </c>
      <c r="R189" s="202">
        <f>Q189*H189</f>
        <v>0</v>
      </c>
      <c r="S189" s="202">
        <v>0</v>
      </c>
      <c r="T189" s="203">
        <f>S189*H189</f>
        <v>0</v>
      </c>
      <c r="AR189" s="204" t="s">
        <v>125</v>
      </c>
      <c r="AT189" s="204" t="s">
        <v>121</v>
      </c>
      <c r="AU189" s="204" t="s">
        <v>80</v>
      </c>
      <c r="AY189" s="16" t="s">
        <v>126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6" t="s">
        <v>21</v>
      </c>
      <c r="BK189" s="205">
        <f>ROUND(I189*H189,2)</f>
        <v>0</v>
      </c>
      <c r="BL189" s="16" t="s">
        <v>127</v>
      </c>
      <c r="BM189" s="204" t="s">
        <v>288</v>
      </c>
    </row>
    <row r="190" s="1" customFormat="1" ht="15.29204" customHeight="1">
      <c r="B190" s="37"/>
      <c r="C190" s="206" t="s">
        <v>224</v>
      </c>
      <c r="D190" s="206" t="s">
        <v>134</v>
      </c>
      <c r="E190" s="207" t="s">
        <v>289</v>
      </c>
      <c r="F190" s="208" t="s">
        <v>290</v>
      </c>
      <c r="G190" s="209" t="s">
        <v>121</v>
      </c>
      <c r="H190" s="210">
        <v>660</v>
      </c>
      <c r="I190" s="211"/>
      <c r="J190" s="212">
        <f>ROUND(I190*H190,2)</f>
        <v>0</v>
      </c>
      <c r="K190" s="208" t="s">
        <v>1</v>
      </c>
      <c r="L190" s="42"/>
      <c r="M190" s="213" t="s">
        <v>1</v>
      </c>
      <c r="N190" s="214" t="s">
        <v>45</v>
      </c>
      <c r="O190" s="85"/>
      <c r="P190" s="202">
        <f>O190*H190</f>
        <v>0</v>
      </c>
      <c r="Q190" s="202">
        <v>0</v>
      </c>
      <c r="R190" s="202">
        <f>Q190*H190</f>
        <v>0</v>
      </c>
      <c r="S190" s="202">
        <v>0</v>
      </c>
      <c r="T190" s="203">
        <f>S190*H190</f>
        <v>0</v>
      </c>
      <c r="AR190" s="204" t="s">
        <v>127</v>
      </c>
      <c r="AT190" s="204" t="s">
        <v>134</v>
      </c>
      <c r="AU190" s="204" t="s">
        <v>80</v>
      </c>
      <c r="AY190" s="16" t="s">
        <v>126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6" t="s">
        <v>21</v>
      </c>
      <c r="BK190" s="205">
        <f>ROUND(I190*H190,2)</f>
        <v>0</v>
      </c>
      <c r="BL190" s="16" t="s">
        <v>127</v>
      </c>
      <c r="BM190" s="204" t="s">
        <v>291</v>
      </c>
    </row>
    <row r="191" s="1" customFormat="1" ht="15.29204" customHeight="1">
      <c r="B191" s="37"/>
      <c r="C191" s="192" t="s">
        <v>292</v>
      </c>
      <c r="D191" s="192" t="s">
        <v>121</v>
      </c>
      <c r="E191" s="193" t="s">
        <v>293</v>
      </c>
      <c r="F191" s="194" t="s">
        <v>294</v>
      </c>
      <c r="G191" s="195" t="s">
        <v>121</v>
      </c>
      <c r="H191" s="196">
        <v>660</v>
      </c>
      <c r="I191" s="197"/>
      <c r="J191" s="198">
        <f>ROUND(I191*H191,2)</f>
        <v>0</v>
      </c>
      <c r="K191" s="194" t="s">
        <v>1</v>
      </c>
      <c r="L191" s="199"/>
      <c r="M191" s="200" t="s">
        <v>1</v>
      </c>
      <c r="N191" s="201" t="s">
        <v>45</v>
      </c>
      <c r="O191" s="85"/>
      <c r="P191" s="202">
        <f>O191*H191</f>
        <v>0</v>
      </c>
      <c r="Q191" s="202">
        <v>0</v>
      </c>
      <c r="R191" s="202">
        <f>Q191*H191</f>
        <v>0</v>
      </c>
      <c r="S191" s="202">
        <v>0</v>
      </c>
      <c r="T191" s="203">
        <f>S191*H191</f>
        <v>0</v>
      </c>
      <c r="AR191" s="204" t="s">
        <v>125</v>
      </c>
      <c r="AT191" s="204" t="s">
        <v>121</v>
      </c>
      <c r="AU191" s="204" t="s">
        <v>80</v>
      </c>
      <c r="AY191" s="16" t="s">
        <v>126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6" t="s">
        <v>21</v>
      </c>
      <c r="BK191" s="205">
        <f>ROUND(I191*H191,2)</f>
        <v>0</v>
      </c>
      <c r="BL191" s="16" t="s">
        <v>127</v>
      </c>
      <c r="BM191" s="204" t="s">
        <v>295</v>
      </c>
    </row>
    <row r="192" s="1" customFormat="1" ht="15.29204" customHeight="1">
      <c r="B192" s="37"/>
      <c r="C192" s="192" t="s">
        <v>228</v>
      </c>
      <c r="D192" s="192" t="s">
        <v>121</v>
      </c>
      <c r="E192" s="193" t="s">
        <v>296</v>
      </c>
      <c r="F192" s="194" t="s">
        <v>297</v>
      </c>
      <c r="G192" s="195" t="s">
        <v>124</v>
      </c>
      <c r="H192" s="196">
        <v>6</v>
      </c>
      <c r="I192" s="197"/>
      <c r="J192" s="198">
        <f>ROUND(I192*H192,2)</f>
        <v>0</v>
      </c>
      <c r="K192" s="194" t="s">
        <v>1</v>
      </c>
      <c r="L192" s="199"/>
      <c r="M192" s="200" t="s">
        <v>1</v>
      </c>
      <c r="N192" s="201" t="s">
        <v>45</v>
      </c>
      <c r="O192" s="85"/>
      <c r="P192" s="202">
        <f>O192*H192</f>
        <v>0</v>
      </c>
      <c r="Q192" s="202">
        <v>0</v>
      </c>
      <c r="R192" s="202">
        <f>Q192*H192</f>
        <v>0</v>
      </c>
      <c r="S192" s="202">
        <v>0</v>
      </c>
      <c r="T192" s="203">
        <f>S192*H192</f>
        <v>0</v>
      </c>
      <c r="AR192" s="204" t="s">
        <v>125</v>
      </c>
      <c r="AT192" s="204" t="s">
        <v>121</v>
      </c>
      <c r="AU192" s="204" t="s">
        <v>80</v>
      </c>
      <c r="AY192" s="16" t="s">
        <v>126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6" t="s">
        <v>21</v>
      </c>
      <c r="BK192" s="205">
        <f>ROUND(I192*H192,2)</f>
        <v>0</v>
      </c>
      <c r="BL192" s="16" t="s">
        <v>127</v>
      </c>
      <c r="BM192" s="204" t="s">
        <v>298</v>
      </c>
    </row>
    <row r="193" s="1" customFormat="1" ht="15.29204" customHeight="1">
      <c r="B193" s="37"/>
      <c r="C193" s="206" t="s">
        <v>299</v>
      </c>
      <c r="D193" s="206" t="s">
        <v>134</v>
      </c>
      <c r="E193" s="207" t="s">
        <v>300</v>
      </c>
      <c r="F193" s="208" t="s">
        <v>301</v>
      </c>
      <c r="G193" s="209" t="s">
        <v>121</v>
      </c>
      <c r="H193" s="210">
        <v>24</v>
      </c>
      <c r="I193" s="211"/>
      <c r="J193" s="212">
        <f>ROUND(I193*H193,2)</f>
        <v>0</v>
      </c>
      <c r="K193" s="208" t="s">
        <v>1</v>
      </c>
      <c r="L193" s="42"/>
      <c r="M193" s="213" t="s">
        <v>1</v>
      </c>
      <c r="N193" s="214" t="s">
        <v>45</v>
      </c>
      <c r="O193" s="85"/>
      <c r="P193" s="202">
        <f>O193*H193</f>
        <v>0</v>
      </c>
      <c r="Q193" s="202">
        <v>0</v>
      </c>
      <c r="R193" s="202">
        <f>Q193*H193</f>
        <v>0</v>
      </c>
      <c r="S193" s="202">
        <v>0</v>
      </c>
      <c r="T193" s="203">
        <f>S193*H193</f>
        <v>0</v>
      </c>
      <c r="AR193" s="204" t="s">
        <v>127</v>
      </c>
      <c r="AT193" s="204" t="s">
        <v>134</v>
      </c>
      <c r="AU193" s="204" t="s">
        <v>80</v>
      </c>
      <c r="AY193" s="16" t="s">
        <v>126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6" t="s">
        <v>21</v>
      </c>
      <c r="BK193" s="205">
        <f>ROUND(I193*H193,2)</f>
        <v>0</v>
      </c>
      <c r="BL193" s="16" t="s">
        <v>127</v>
      </c>
      <c r="BM193" s="204" t="s">
        <v>302</v>
      </c>
    </row>
    <row r="194" s="1" customFormat="1" ht="15.29204" customHeight="1">
      <c r="B194" s="37"/>
      <c r="C194" s="192" t="s">
        <v>234</v>
      </c>
      <c r="D194" s="192" t="s">
        <v>121</v>
      </c>
      <c r="E194" s="193" t="s">
        <v>303</v>
      </c>
      <c r="F194" s="194" t="s">
        <v>304</v>
      </c>
      <c r="G194" s="195" t="s">
        <v>121</v>
      </c>
      <c r="H194" s="196">
        <v>24</v>
      </c>
      <c r="I194" s="197"/>
      <c r="J194" s="198">
        <f>ROUND(I194*H194,2)</f>
        <v>0</v>
      </c>
      <c r="K194" s="194" t="s">
        <v>1</v>
      </c>
      <c r="L194" s="199"/>
      <c r="M194" s="200" t="s">
        <v>1</v>
      </c>
      <c r="N194" s="201" t="s">
        <v>45</v>
      </c>
      <c r="O194" s="85"/>
      <c r="P194" s="202">
        <f>O194*H194</f>
        <v>0</v>
      </c>
      <c r="Q194" s="202">
        <v>0</v>
      </c>
      <c r="R194" s="202">
        <f>Q194*H194</f>
        <v>0</v>
      </c>
      <c r="S194" s="202">
        <v>0</v>
      </c>
      <c r="T194" s="203">
        <f>S194*H194</f>
        <v>0</v>
      </c>
      <c r="AR194" s="204" t="s">
        <v>125</v>
      </c>
      <c r="AT194" s="204" t="s">
        <v>121</v>
      </c>
      <c r="AU194" s="204" t="s">
        <v>80</v>
      </c>
      <c r="AY194" s="16" t="s">
        <v>126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6" t="s">
        <v>21</v>
      </c>
      <c r="BK194" s="205">
        <f>ROUND(I194*H194,2)</f>
        <v>0</v>
      </c>
      <c r="BL194" s="16" t="s">
        <v>127</v>
      </c>
      <c r="BM194" s="204" t="s">
        <v>305</v>
      </c>
    </row>
    <row r="195" s="1" customFormat="1" ht="15.29204" customHeight="1">
      <c r="B195" s="37"/>
      <c r="C195" s="192" t="s">
        <v>306</v>
      </c>
      <c r="D195" s="192" t="s">
        <v>121</v>
      </c>
      <c r="E195" s="193" t="s">
        <v>307</v>
      </c>
      <c r="F195" s="194" t="s">
        <v>308</v>
      </c>
      <c r="G195" s="195" t="s">
        <v>124</v>
      </c>
      <c r="H195" s="196">
        <v>4</v>
      </c>
      <c r="I195" s="197"/>
      <c r="J195" s="198">
        <f>ROUND(I195*H195,2)</f>
        <v>0</v>
      </c>
      <c r="K195" s="194" t="s">
        <v>1</v>
      </c>
      <c r="L195" s="199"/>
      <c r="M195" s="200" t="s">
        <v>1</v>
      </c>
      <c r="N195" s="201" t="s">
        <v>45</v>
      </c>
      <c r="O195" s="85"/>
      <c r="P195" s="202">
        <f>O195*H195</f>
        <v>0</v>
      </c>
      <c r="Q195" s="202">
        <v>0</v>
      </c>
      <c r="R195" s="202">
        <f>Q195*H195</f>
        <v>0</v>
      </c>
      <c r="S195" s="202">
        <v>0</v>
      </c>
      <c r="T195" s="203">
        <f>S195*H195</f>
        <v>0</v>
      </c>
      <c r="AR195" s="204" t="s">
        <v>125</v>
      </c>
      <c r="AT195" s="204" t="s">
        <v>121</v>
      </c>
      <c r="AU195" s="204" t="s">
        <v>80</v>
      </c>
      <c r="AY195" s="16" t="s">
        <v>126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6" t="s">
        <v>21</v>
      </c>
      <c r="BK195" s="205">
        <f>ROUND(I195*H195,2)</f>
        <v>0</v>
      </c>
      <c r="BL195" s="16" t="s">
        <v>127</v>
      </c>
      <c r="BM195" s="204" t="s">
        <v>309</v>
      </c>
    </row>
    <row r="196" s="1" customFormat="1" ht="15.29204" customHeight="1">
      <c r="B196" s="37"/>
      <c r="C196" s="192" t="s">
        <v>238</v>
      </c>
      <c r="D196" s="192" t="s">
        <v>121</v>
      </c>
      <c r="E196" s="193" t="s">
        <v>310</v>
      </c>
      <c r="F196" s="194" t="s">
        <v>311</v>
      </c>
      <c r="G196" s="195" t="s">
        <v>124</v>
      </c>
      <c r="H196" s="196">
        <v>24</v>
      </c>
      <c r="I196" s="197"/>
      <c r="J196" s="198">
        <f>ROUND(I196*H196,2)</f>
        <v>0</v>
      </c>
      <c r="K196" s="194" t="s">
        <v>1</v>
      </c>
      <c r="L196" s="199"/>
      <c r="M196" s="200" t="s">
        <v>1</v>
      </c>
      <c r="N196" s="201" t="s">
        <v>45</v>
      </c>
      <c r="O196" s="85"/>
      <c r="P196" s="202">
        <f>O196*H196</f>
        <v>0</v>
      </c>
      <c r="Q196" s="202">
        <v>0</v>
      </c>
      <c r="R196" s="202">
        <f>Q196*H196</f>
        <v>0</v>
      </c>
      <c r="S196" s="202">
        <v>0</v>
      </c>
      <c r="T196" s="203">
        <f>S196*H196</f>
        <v>0</v>
      </c>
      <c r="AR196" s="204" t="s">
        <v>125</v>
      </c>
      <c r="AT196" s="204" t="s">
        <v>121</v>
      </c>
      <c r="AU196" s="204" t="s">
        <v>80</v>
      </c>
      <c r="AY196" s="16" t="s">
        <v>126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6" t="s">
        <v>21</v>
      </c>
      <c r="BK196" s="205">
        <f>ROUND(I196*H196,2)</f>
        <v>0</v>
      </c>
      <c r="BL196" s="16" t="s">
        <v>127</v>
      </c>
      <c r="BM196" s="204" t="s">
        <v>312</v>
      </c>
    </row>
    <row r="197" s="1" customFormat="1" ht="15.29204" customHeight="1">
      <c r="B197" s="37"/>
      <c r="C197" s="192" t="s">
        <v>313</v>
      </c>
      <c r="D197" s="192" t="s">
        <v>121</v>
      </c>
      <c r="E197" s="193" t="s">
        <v>314</v>
      </c>
      <c r="F197" s="194" t="s">
        <v>315</v>
      </c>
      <c r="G197" s="195" t="s">
        <v>124</v>
      </c>
      <c r="H197" s="196">
        <v>48</v>
      </c>
      <c r="I197" s="197"/>
      <c r="J197" s="198">
        <f>ROUND(I197*H197,2)</f>
        <v>0</v>
      </c>
      <c r="K197" s="194" t="s">
        <v>1</v>
      </c>
      <c r="L197" s="199"/>
      <c r="M197" s="200" t="s">
        <v>1</v>
      </c>
      <c r="N197" s="201" t="s">
        <v>45</v>
      </c>
      <c r="O197" s="85"/>
      <c r="P197" s="202">
        <f>O197*H197</f>
        <v>0</v>
      </c>
      <c r="Q197" s="202">
        <v>0</v>
      </c>
      <c r="R197" s="202">
        <f>Q197*H197</f>
        <v>0</v>
      </c>
      <c r="S197" s="202">
        <v>0</v>
      </c>
      <c r="T197" s="203">
        <f>S197*H197</f>
        <v>0</v>
      </c>
      <c r="AR197" s="204" t="s">
        <v>125</v>
      </c>
      <c r="AT197" s="204" t="s">
        <v>121</v>
      </c>
      <c r="AU197" s="204" t="s">
        <v>80</v>
      </c>
      <c r="AY197" s="16" t="s">
        <v>126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6" t="s">
        <v>21</v>
      </c>
      <c r="BK197" s="205">
        <f>ROUND(I197*H197,2)</f>
        <v>0</v>
      </c>
      <c r="BL197" s="16" t="s">
        <v>127</v>
      </c>
      <c r="BM197" s="204" t="s">
        <v>316</v>
      </c>
    </row>
    <row r="198" s="1" customFormat="1">
      <c r="B198" s="37"/>
      <c r="C198" s="38"/>
      <c r="D198" s="217" t="s">
        <v>180</v>
      </c>
      <c r="E198" s="38"/>
      <c r="F198" s="241" t="s">
        <v>317</v>
      </c>
      <c r="G198" s="38"/>
      <c r="H198" s="38"/>
      <c r="I198" s="138"/>
      <c r="J198" s="38"/>
      <c r="K198" s="38"/>
      <c r="L198" s="42"/>
      <c r="M198" s="242"/>
      <c r="N198" s="85"/>
      <c r="O198" s="85"/>
      <c r="P198" s="85"/>
      <c r="Q198" s="85"/>
      <c r="R198" s="85"/>
      <c r="S198" s="85"/>
      <c r="T198" s="86"/>
      <c r="AT198" s="16" t="s">
        <v>180</v>
      </c>
      <c r="AU198" s="16" t="s">
        <v>80</v>
      </c>
    </row>
    <row r="199" s="1" customFormat="1" ht="15.29204" customHeight="1">
      <c r="B199" s="37"/>
      <c r="C199" s="192" t="s">
        <v>242</v>
      </c>
      <c r="D199" s="192" t="s">
        <v>121</v>
      </c>
      <c r="E199" s="193" t="s">
        <v>318</v>
      </c>
      <c r="F199" s="194" t="s">
        <v>319</v>
      </c>
      <c r="G199" s="195" t="s">
        <v>121</v>
      </c>
      <c r="H199" s="196">
        <v>86.400000000000006</v>
      </c>
      <c r="I199" s="197"/>
      <c r="J199" s="198">
        <f>ROUND(I199*H199,2)</f>
        <v>0</v>
      </c>
      <c r="K199" s="194" t="s">
        <v>1</v>
      </c>
      <c r="L199" s="199"/>
      <c r="M199" s="200" t="s">
        <v>1</v>
      </c>
      <c r="N199" s="201" t="s">
        <v>45</v>
      </c>
      <c r="O199" s="85"/>
      <c r="P199" s="202">
        <f>O199*H199</f>
        <v>0</v>
      </c>
      <c r="Q199" s="202">
        <v>0</v>
      </c>
      <c r="R199" s="202">
        <f>Q199*H199</f>
        <v>0</v>
      </c>
      <c r="S199" s="202">
        <v>0</v>
      </c>
      <c r="T199" s="203">
        <f>S199*H199</f>
        <v>0</v>
      </c>
      <c r="AR199" s="204" t="s">
        <v>125</v>
      </c>
      <c r="AT199" s="204" t="s">
        <v>121</v>
      </c>
      <c r="AU199" s="204" t="s">
        <v>80</v>
      </c>
      <c r="AY199" s="16" t="s">
        <v>126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6" t="s">
        <v>21</v>
      </c>
      <c r="BK199" s="205">
        <f>ROUND(I199*H199,2)</f>
        <v>0</v>
      </c>
      <c r="BL199" s="16" t="s">
        <v>127</v>
      </c>
      <c r="BM199" s="204" t="s">
        <v>27</v>
      </c>
    </row>
    <row r="200" s="1" customFormat="1">
      <c r="B200" s="37"/>
      <c r="C200" s="38"/>
      <c r="D200" s="217" t="s">
        <v>180</v>
      </c>
      <c r="E200" s="38"/>
      <c r="F200" s="241" t="s">
        <v>320</v>
      </c>
      <c r="G200" s="38"/>
      <c r="H200" s="38"/>
      <c r="I200" s="138"/>
      <c r="J200" s="38"/>
      <c r="K200" s="38"/>
      <c r="L200" s="42"/>
      <c r="M200" s="242"/>
      <c r="N200" s="85"/>
      <c r="O200" s="85"/>
      <c r="P200" s="85"/>
      <c r="Q200" s="85"/>
      <c r="R200" s="85"/>
      <c r="S200" s="85"/>
      <c r="T200" s="86"/>
      <c r="AT200" s="16" t="s">
        <v>180</v>
      </c>
      <c r="AU200" s="16" t="s">
        <v>80</v>
      </c>
    </row>
    <row r="201" s="9" customFormat="1">
      <c r="B201" s="215"/>
      <c r="C201" s="216"/>
      <c r="D201" s="217" t="s">
        <v>148</v>
      </c>
      <c r="E201" s="218" t="s">
        <v>1</v>
      </c>
      <c r="F201" s="219" t="s">
        <v>321</v>
      </c>
      <c r="G201" s="216"/>
      <c r="H201" s="220">
        <v>86.400000000000006</v>
      </c>
      <c r="I201" s="221"/>
      <c r="J201" s="216"/>
      <c r="K201" s="216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148</v>
      </c>
      <c r="AU201" s="226" t="s">
        <v>80</v>
      </c>
      <c r="AV201" s="9" t="s">
        <v>89</v>
      </c>
      <c r="AW201" s="9" t="s">
        <v>36</v>
      </c>
      <c r="AX201" s="9" t="s">
        <v>80</v>
      </c>
      <c r="AY201" s="226" t="s">
        <v>126</v>
      </c>
    </row>
    <row r="202" s="10" customFormat="1">
      <c r="B202" s="227"/>
      <c r="C202" s="228"/>
      <c r="D202" s="217" t="s">
        <v>148</v>
      </c>
      <c r="E202" s="229" t="s">
        <v>1</v>
      </c>
      <c r="F202" s="230" t="s">
        <v>150</v>
      </c>
      <c r="G202" s="228"/>
      <c r="H202" s="231">
        <v>86.400000000000006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AT202" s="237" t="s">
        <v>148</v>
      </c>
      <c r="AU202" s="237" t="s">
        <v>80</v>
      </c>
      <c r="AV202" s="10" t="s">
        <v>127</v>
      </c>
      <c r="AW202" s="10" t="s">
        <v>36</v>
      </c>
      <c r="AX202" s="10" t="s">
        <v>21</v>
      </c>
      <c r="AY202" s="237" t="s">
        <v>126</v>
      </c>
    </row>
    <row r="203" s="1" customFormat="1" ht="15.29204" customHeight="1">
      <c r="B203" s="37"/>
      <c r="C203" s="192" t="s">
        <v>322</v>
      </c>
      <c r="D203" s="192" t="s">
        <v>121</v>
      </c>
      <c r="E203" s="193" t="s">
        <v>323</v>
      </c>
      <c r="F203" s="194" t="s">
        <v>324</v>
      </c>
      <c r="G203" s="195" t="s">
        <v>124</v>
      </c>
      <c r="H203" s="196">
        <v>72</v>
      </c>
      <c r="I203" s="197"/>
      <c r="J203" s="198">
        <f>ROUND(I203*H203,2)</f>
        <v>0</v>
      </c>
      <c r="K203" s="194" t="s">
        <v>1</v>
      </c>
      <c r="L203" s="199"/>
      <c r="M203" s="200" t="s">
        <v>1</v>
      </c>
      <c r="N203" s="201" t="s">
        <v>45</v>
      </c>
      <c r="O203" s="85"/>
      <c r="P203" s="202">
        <f>O203*H203</f>
        <v>0</v>
      </c>
      <c r="Q203" s="202">
        <v>0</v>
      </c>
      <c r="R203" s="202">
        <f>Q203*H203</f>
        <v>0</v>
      </c>
      <c r="S203" s="202">
        <v>0</v>
      </c>
      <c r="T203" s="203">
        <f>S203*H203</f>
        <v>0</v>
      </c>
      <c r="AR203" s="204" t="s">
        <v>125</v>
      </c>
      <c r="AT203" s="204" t="s">
        <v>121</v>
      </c>
      <c r="AU203" s="204" t="s">
        <v>80</v>
      </c>
      <c r="AY203" s="16" t="s">
        <v>126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6" t="s">
        <v>21</v>
      </c>
      <c r="BK203" s="205">
        <f>ROUND(I203*H203,2)</f>
        <v>0</v>
      </c>
      <c r="BL203" s="16" t="s">
        <v>127</v>
      </c>
      <c r="BM203" s="204" t="s">
        <v>325</v>
      </c>
    </row>
    <row r="204" s="1" customFormat="1">
      <c r="B204" s="37"/>
      <c r="C204" s="38"/>
      <c r="D204" s="217" t="s">
        <v>180</v>
      </c>
      <c r="E204" s="38"/>
      <c r="F204" s="241" t="s">
        <v>326</v>
      </c>
      <c r="G204" s="38"/>
      <c r="H204" s="38"/>
      <c r="I204" s="138"/>
      <c r="J204" s="38"/>
      <c r="K204" s="38"/>
      <c r="L204" s="42"/>
      <c r="M204" s="242"/>
      <c r="N204" s="85"/>
      <c r="O204" s="85"/>
      <c r="P204" s="85"/>
      <c r="Q204" s="85"/>
      <c r="R204" s="85"/>
      <c r="S204" s="85"/>
      <c r="T204" s="86"/>
      <c r="AT204" s="16" t="s">
        <v>180</v>
      </c>
      <c r="AU204" s="16" t="s">
        <v>80</v>
      </c>
    </row>
    <row r="205" s="9" customFormat="1">
      <c r="B205" s="215"/>
      <c r="C205" s="216"/>
      <c r="D205" s="217" t="s">
        <v>148</v>
      </c>
      <c r="E205" s="218" t="s">
        <v>1</v>
      </c>
      <c r="F205" s="219" t="s">
        <v>327</v>
      </c>
      <c r="G205" s="216"/>
      <c r="H205" s="220">
        <v>72</v>
      </c>
      <c r="I205" s="221"/>
      <c r="J205" s="216"/>
      <c r="K205" s="216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148</v>
      </c>
      <c r="AU205" s="226" t="s">
        <v>80</v>
      </c>
      <c r="AV205" s="9" t="s">
        <v>89</v>
      </c>
      <c r="AW205" s="9" t="s">
        <v>36</v>
      </c>
      <c r="AX205" s="9" t="s">
        <v>80</v>
      </c>
      <c r="AY205" s="226" t="s">
        <v>126</v>
      </c>
    </row>
    <row r="206" s="10" customFormat="1">
      <c r="B206" s="227"/>
      <c r="C206" s="228"/>
      <c r="D206" s="217" t="s">
        <v>148</v>
      </c>
      <c r="E206" s="229" t="s">
        <v>1</v>
      </c>
      <c r="F206" s="230" t="s">
        <v>150</v>
      </c>
      <c r="G206" s="228"/>
      <c r="H206" s="231">
        <v>72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AT206" s="237" t="s">
        <v>148</v>
      </c>
      <c r="AU206" s="237" t="s">
        <v>80</v>
      </c>
      <c r="AV206" s="10" t="s">
        <v>127</v>
      </c>
      <c r="AW206" s="10" t="s">
        <v>36</v>
      </c>
      <c r="AX206" s="10" t="s">
        <v>21</v>
      </c>
      <c r="AY206" s="237" t="s">
        <v>126</v>
      </c>
    </row>
    <row r="207" s="1" customFormat="1" ht="15.29204" customHeight="1">
      <c r="B207" s="37"/>
      <c r="C207" s="192" t="s">
        <v>243</v>
      </c>
      <c r="D207" s="192" t="s">
        <v>121</v>
      </c>
      <c r="E207" s="193" t="s">
        <v>328</v>
      </c>
      <c r="F207" s="194" t="s">
        <v>329</v>
      </c>
      <c r="G207" s="195" t="s">
        <v>124</v>
      </c>
      <c r="H207" s="196">
        <v>5</v>
      </c>
      <c r="I207" s="197"/>
      <c r="J207" s="198">
        <f>ROUND(I207*H207,2)</f>
        <v>0</v>
      </c>
      <c r="K207" s="194" t="s">
        <v>1</v>
      </c>
      <c r="L207" s="199"/>
      <c r="M207" s="200" t="s">
        <v>1</v>
      </c>
      <c r="N207" s="201" t="s">
        <v>45</v>
      </c>
      <c r="O207" s="85"/>
      <c r="P207" s="202">
        <f>O207*H207</f>
        <v>0</v>
      </c>
      <c r="Q207" s="202">
        <v>0</v>
      </c>
      <c r="R207" s="202">
        <f>Q207*H207</f>
        <v>0</v>
      </c>
      <c r="S207" s="202">
        <v>0</v>
      </c>
      <c r="T207" s="203">
        <f>S207*H207</f>
        <v>0</v>
      </c>
      <c r="AR207" s="204" t="s">
        <v>125</v>
      </c>
      <c r="AT207" s="204" t="s">
        <v>121</v>
      </c>
      <c r="AU207" s="204" t="s">
        <v>80</v>
      </c>
      <c r="AY207" s="16" t="s">
        <v>126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6" t="s">
        <v>21</v>
      </c>
      <c r="BK207" s="205">
        <f>ROUND(I207*H207,2)</f>
        <v>0</v>
      </c>
      <c r="BL207" s="16" t="s">
        <v>127</v>
      </c>
      <c r="BM207" s="204" t="s">
        <v>330</v>
      </c>
    </row>
    <row r="208" s="1" customFormat="1" ht="15.29204" customHeight="1">
      <c r="B208" s="37"/>
      <c r="C208" s="192" t="s">
        <v>331</v>
      </c>
      <c r="D208" s="192" t="s">
        <v>121</v>
      </c>
      <c r="E208" s="193" t="s">
        <v>332</v>
      </c>
      <c r="F208" s="194" t="s">
        <v>333</v>
      </c>
      <c r="G208" s="195" t="s">
        <v>124</v>
      </c>
      <c r="H208" s="196">
        <v>5</v>
      </c>
      <c r="I208" s="197"/>
      <c r="J208" s="198">
        <f>ROUND(I208*H208,2)</f>
        <v>0</v>
      </c>
      <c r="K208" s="194" t="s">
        <v>1</v>
      </c>
      <c r="L208" s="199"/>
      <c r="M208" s="200" t="s">
        <v>1</v>
      </c>
      <c r="N208" s="201" t="s">
        <v>45</v>
      </c>
      <c r="O208" s="85"/>
      <c r="P208" s="202">
        <f>O208*H208</f>
        <v>0</v>
      </c>
      <c r="Q208" s="202">
        <v>0</v>
      </c>
      <c r="R208" s="202">
        <f>Q208*H208</f>
        <v>0</v>
      </c>
      <c r="S208" s="202">
        <v>0</v>
      </c>
      <c r="T208" s="203">
        <f>S208*H208</f>
        <v>0</v>
      </c>
      <c r="AR208" s="204" t="s">
        <v>125</v>
      </c>
      <c r="AT208" s="204" t="s">
        <v>121</v>
      </c>
      <c r="AU208" s="204" t="s">
        <v>80</v>
      </c>
      <c r="AY208" s="16" t="s">
        <v>126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6" t="s">
        <v>21</v>
      </c>
      <c r="BK208" s="205">
        <f>ROUND(I208*H208,2)</f>
        <v>0</v>
      </c>
      <c r="BL208" s="16" t="s">
        <v>127</v>
      </c>
      <c r="BM208" s="204" t="s">
        <v>334</v>
      </c>
    </row>
    <row r="209" s="1" customFormat="1">
      <c r="B209" s="37"/>
      <c r="C209" s="38"/>
      <c r="D209" s="217" t="s">
        <v>180</v>
      </c>
      <c r="E209" s="38"/>
      <c r="F209" s="241" t="s">
        <v>335</v>
      </c>
      <c r="G209" s="38"/>
      <c r="H209" s="38"/>
      <c r="I209" s="138"/>
      <c r="J209" s="38"/>
      <c r="K209" s="38"/>
      <c r="L209" s="42"/>
      <c r="M209" s="242"/>
      <c r="N209" s="85"/>
      <c r="O209" s="85"/>
      <c r="P209" s="85"/>
      <c r="Q209" s="85"/>
      <c r="R209" s="85"/>
      <c r="S209" s="85"/>
      <c r="T209" s="86"/>
      <c r="AT209" s="16" t="s">
        <v>180</v>
      </c>
      <c r="AU209" s="16" t="s">
        <v>80</v>
      </c>
    </row>
    <row r="210" s="1" customFormat="1" ht="15.29204" customHeight="1">
      <c r="B210" s="37"/>
      <c r="C210" s="192" t="s">
        <v>245</v>
      </c>
      <c r="D210" s="192" t="s">
        <v>121</v>
      </c>
      <c r="E210" s="193" t="s">
        <v>336</v>
      </c>
      <c r="F210" s="194" t="s">
        <v>337</v>
      </c>
      <c r="G210" s="195" t="s">
        <v>124</v>
      </c>
      <c r="H210" s="196">
        <v>7</v>
      </c>
      <c r="I210" s="197"/>
      <c r="J210" s="198">
        <f>ROUND(I210*H210,2)</f>
        <v>0</v>
      </c>
      <c r="K210" s="194" t="s">
        <v>1</v>
      </c>
      <c r="L210" s="199"/>
      <c r="M210" s="200" t="s">
        <v>1</v>
      </c>
      <c r="N210" s="201" t="s">
        <v>45</v>
      </c>
      <c r="O210" s="85"/>
      <c r="P210" s="202">
        <f>O210*H210</f>
        <v>0</v>
      </c>
      <c r="Q210" s="202">
        <v>0</v>
      </c>
      <c r="R210" s="202">
        <f>Q210*H210</f>
        <v>0</v>
      </c>
      <c r="S210" s="202">
        <v>0</v>
      </c>
      <c r="T210" s="203">
        <f>S210*H210</f>
        <v>0</v>
      </c>
      <c r="AR210" s="204" t="s">
        <v>125</v>
      </c>
      <c r="AT210" s="204" t="s">
        <v>121</v>
      </c>
      <c r="AU210" s="204" t="s">
        <v>80</v>
      </c>
      <c r="AY210" s="16" t="s">
        <v>126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6" t="s">
        <v>21</v>
      </c>
      <c r="BK210" s="205">
        <f>ROUND(I210*H210,2)</f>
        <v>0</v>
      </c>
      <c r="BL210" s="16" t="s">
        <v>127</v>
      </c>
      <c r="BM210" s="204" t="s">
        <v>338</v>
      </c>
    </row>
    <row r="211" s="1" customFormat="1" ht="15.29204" customHeight="1">
      <c r="B211" s="37"/>
      <c r="C211" s="192" t="s">
        <v>339</v>
      </c>
      <c r="D211" s="192" t="s">
        <v>121</v>
      </c>
      <c r="E211" s="193" t="s">
        <v>340</v>
      </c>
      <c r="F211" s="194" t="s">
        <v>341</v>
      </c>
      <c r="G211" s="195" t="s">
        <v>124</v>
      </c>
      <c r="H211" s="196">
        <v>3</v>
      </c>
      <c r="I211" s="197"/>
      <c r="J211" s="198">
        <f>ROUND(I211*H211,2)</f>
        <v>0</v>
      </c>
      <c r="K211" s="194" t="s">
        <v>1</v>
      </c>
      <c r="L211" s="199"/>
      <c r="M211" s="200" t="s">
        <v>1</v>
      </c>
      <c r="N211" s="201" t="s">
        <v>45</v>
      </c>
      <c r="O211" s="85"/>
      <c r="P211" s="202">
        <f>O211*H211</f>
        <v>0</v>
      </c>
      <c r="Q211" s="202">
        <v>0</v>
      </c>
      <c r="R211" s="202">
        <f>Q211*H211</f>
        <v>0</v>
      </c>
      <c r="S211" s="202">
        <v>0</v>
      </c>
      <c r="T211" s="203">
        <f>S211*H211</f>
        <v>0</v>
      </c>
      <c r="AR211" s="204" t="s">
        <v>125</v>
      </c>
      <c r="AT211" s="204" t="s">
        <v>121</v>
      </c>
      <c r="AU211" s="204" t="s">
        <v>80</v>
      </c>
      <c r="AY211" s="16" t="s">
        <v>126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6" t="s">
        <v>21</v>
      </c>
      <c r="BK211" s="205">
        <f>ROUND(I211*H211,2)</f>
        <v>0</v>
      </c>
      <c r="BL211" s="16" t="s">
        <v>127</v>
      </c>
      <c r="BM211" s="204" t="s">
        <v>342</v>
      </c>
    </row>
    <row r="212" s="1" customFormat="1" ht="15.29204" customHeight="1">
      <c r="B212" s="37"/>
      <c r="C212" s="206" t="s">
        <v>246</v>
      </c>
      <c r="D212" s="206" t="s">
        <v>134</v>
      </c>
      <c r="E212" s="207" t="s">
        <v>343</v>
      </c>
      <c r="F212" s="208" t="s">
        <v>344</v>
      </c>
      <c r="G212" s="209" t="s">
        <v>124</v>
      </c>
      <c r="H212" s="210">
        <v>38</v>
      </c>
      <c r="I212" s="211"/>
      <c r="J212" s="212">
        <f>ROUND(I212*H212,2)</f>
        <v>0</v>
      </c>
      <c r="K212" s="208" t="s">
        <v>1</v>
      </c>
      <c r="L212" s="42"/>
      <c r="M212" s="213" t="s">
        <v>1</v>
      </c>
      <c r="N212" s="214" t="s">
        <v>45</v>
      </c>
      <c r="O212" s="85"/>
      <c r="P212" s="202">
        <f>O212*H212</f>
        <v>0</v>
      </c>
      <c r="Q212" s="202">
        <v>0</v>
      </c>
      <c r="R212" s="202">
        <f>Q212*H212</f>
        <v>0</v>
      </c>
      <c r="S212" s="202">
        <v>0</v>
      </c>
      <c r="T212" s="203">
        <f>S212*H212</f>
        <v>0</v>
      </c>
      <c r="AR212" s="204" t="s">
        <v>127</v>
      </c>
      <c r="AT212" s="204" t="s">
        <v>134</v>
      </c>
      <c r="AU212" s="204" t="s">
        <v>80</v>
      </c>
      <c r="AY212" s="16" t="s">
        <v>126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6" t="s">
        <v>21</v>
      </c>
      <c r="BK212" s="205">
        <f>ROUND(I212*H212,2)</f>
        <v>0</v>
      </c>
      <c r="BL212" s="16" t="s">
        <v>127</v>
      </c>
      <c r="BM212" s="204" t="s">
        <v>345</v>
      </c>
    </row>
    <row r="213" s="1" customFormat="1" ht="15.29204" customHeight="1">
      <c r="B213" s="37"/>
      <c r="C213" s="206" t="s">
        <v>346</v>
      </c>
      <c r="D213" s="206" t="s">
        <v>134</v>
      </c>
      <c r="E213" s="207" t="s">
        <v>347</v>
      </c>
      <c r="F213" s="208" t="s">
        <v>348</v>
      </c>
      <c r="G213" s="209" t="s">
        <v>124</v>
      </c>
      <c r="H213" s="210">
        <v>1</v>
      </c>
      <c r="I213" s="211"/>
      <c r="J213" s="212">
        <f>ROUND(I213*H213,2)</f>
        <v>0</v>
      </c>
      <c r="K213" s="208" t="s">
        <v>1</v>
      </c>
      <c r="L213" s="42"/>
      <c r="M213" s="213" t="s">
        <v>1</v>
      </c>
      <c r="N213" s="214" t="s">
        <v>45</v>
      </c>
      <c r="O213" s="85"/>
      <c r="P213" s="202">
        <f>O213*H213</f>
        <v>0</v>
      </c>
      <c r="Q213" s="202">
        <v>0</v>
      </c>
      <c r="R213" s="202">
        <f>Q213*H213</f>
        <v>0</v>
      </c>
      <c r="S213" s="202">
        <v>0</v>
      </c>
      <c r="T213" s="203">
        <f>S213*H213</f>
        <v>0</v>
      </c>
      <c r="AR213" s="204" t="s">
        <v>127</v>
      </c>
      <c r="AT213" s="204" t="s">
        <v>134</v>
      </c>
      <c r="AU213" s="204" t="s">
        <v>80</v>
      </c>
      <c r="AY213" s="16" t="s">
        <v>126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6" t="s">
        <v>21</v>
      </c>
      <c r="BK213" s="205">
        <f>ROUND(I213*H213,2)</f>
        <v>0</v>
      </c>
      <c r="BL213" s="16" t="s">
        <v>127</v>
      </c>
      <c r="BM213" s="204" t="s">
        <v>349</v>
      </c>
    </row>
    <row r="214" s="1" customFormat="1" ht="15.29204" customHeight="1">
      <c r="B214" s="37"/>
      <c r="C214" s="192" t="s">
        <v>250</v>
      </c>
      <c r="D214" s="192" t="s">
        <v>121</v>
      </c>
      <c r="E214" s="193" t="s">
        <v>350</v>
      </c>
      <c r="F214" s="194" t="s">
        <v>351</v>
      </c>
      <c r="G214" s="195" t="s">
        <v>124</v>
      </c>
      <c r="H214" s="196">
        <v>1</v>
      </c>
      <c r="I214" s="197"/>
      <c r="J214" s="198">
        <f>ROUND(I214*H214,2)</f>
        <v>0</v>
      </c>
      <c r="K214" s="194" t="s">
        <v>1</v>
      </c>
      <c r="L214" s="199"/>
      <c r="M214" s="200" t="s">
        <v>1</v>
      </c>
      <c r="N214" s="201" t="s">
        <v>45</v>
      </c>
      <c r="O214" s="85"/>
      <c r="P214" s="202">
        <f>O214*H214</f>
        <v>0</v>
      </c>
      <c r="Q214" s="202">
        <v>0</v>
      </c>
      <c r="R214" s="202">
        <f>Q214*H214</f>
        <v>0</v>
      </c>
      <c r="S214" s="202">
        <v>0</v>
      </c>
      <c r="T214" s="203">
        <f>S214*H214</f>
        <v>0</v>
      </c>
      <c r="AR214" s="204" t="s">
        <v>125</v>
      </c>
      <c r="AT214" s="204" t="s">
        <v>121</v>
      </c>
      <c r="AU214" s="204" t="s">
        <v>80</v>
      </c>
      <c r="AY214" s="16" t="s">
        <v>126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6" t="s">
        <v>21</v>
      </c>
      <c r="BK214" s="205">
        <f>ROUND(I214*H214,2)</f>
        <v>0</v>
      </c>
      <c r="BL214" s="16" t="s">
        <v>127</v>
      </c>
      <c r="BM214" s="204" t="s">
        <v>352</v>
      </c>
    </row>
    <row r="215" s="1" customFormat="1">
      <c r="B215" s="37"/>
      <c r="C215" s="38"/>
      <c r="D215" s="217" t="s">
        <v>180</v>
      </c>
      <c r="E215" s="38"/>
      <c r="F215" s="241" t="s">
        <v>353</v>
      </c>
      <c r="G215" s="38"/>
      <c r="H215" s="38"/>
      <c r="I215" s="138"/>
      <c r="J215" s="38"/>
      <c r="K215" s="38"/>
      <c r="L215" s="42"/>
      <c r="M215" s="242"/>
      <c r="N215" s="85"/>
      <c r="O215" s="85"/>
      <c r="P215" s="85"/>
      <c r="Q215" s="85"/>
      <c r="R215" s="85"/>
      <c r="S215" s="85"/>
      <c r="T215" s="86"/>
      <c r="AT215" s="16" t="s">
        <v>180</v>
      </c>
      <c r="AU215" s="16" t="s">
        <v>80</v>
      </c>
    </row>
    <row r="216" s="1" customFormat="1" ht="15.29204" customHeight="1">
      <c r="B216" s="37"/>
      <c r="C216" s="192" t="s">
        <v>354</v>
      </c>
      <c r="D216" s="192" t="s">
        <v>121</v>
      </c>
      <c r="E216" s="193" t="s">
        <v>355</v>
      </c>
      <c r="F216" s="194" t="s">
        <v>356</v>
      </c>
      <c r="G216" s="195" t="s">
        <v>124</v>
      </c>
      <c r="H216" s="196">
        <v>4</v>
      </c>
      <c r="I216" s="197"/>
      <c r="J216" s="198">
        <f>ROUND(I216*H216,2)</f>
        <v>0</v>
      </c>
      <c r="K216" s="194" t="s">
        <v>1</v>
      </c>
      <c r="L216" s="199"/>
      <c r="M216" s="200" t="s">
        <v>1</v>
      </c>
      <c r="N216" s="201" t="s">
        <v>45</v>
      </c>
      <c r="O216" s="85"/>
      <c r="P216" s="202">
        <f>O216*H216</f>
        <v>0</v>
      </c>
      <c r="Q216" s="202">
        <v>0</v>
      </c>
      <c r="R216" s="202">
        <f>Q216*H216</f>
        <v>0</v>
      </c>
      <c r="S216" s="202">
        <v>0</v>
      </c>
      <c r="T216" s="203">
        <f>S216*H216</f>
        <v>0</v>
      </c>
      <c r="AR216" s="204" t="s">
        <v>125</v>
      </c>
      <c r="AT216" s="204" t="s">
        <v>121</v>
      </c>
      <c r="AU216" s="204" t="s">
        <v>80</v>
      </c>
      <c r="AY216" s="16" t="s">
        <v>126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6" t="s">
        <v>21</v>
      </c>
      <c r="BK216" s="205">
        <f>ROUND(I216*H216,2)</f>
        <v>0</v>
      </c>
      <c r="BL216" s="16" t="s">
        <v>127</v>
      </c>
      <c r="BM216" s="204" t="s">
        <v>357</v>
      </c>
    </row>
    <row r="217" s="9" customFormat="1">
      <c r="B217" s="215"/>
      <c r="C217" s="216"/>
      <c r="D217" s="217" t="s">
        <v>148</v>
      </c>
      <c r="E217" s="218" t="s">
        <v>1</v>
      </c>
      <c r="F217" s="219" t="s">
        <v>358</v>
      </c>
      <c r="G217" s="216"/>
      <c r="H217" s="220">
        <v>4</v>
      </c>
      <c r="I217" s="221"/>
      <c r="J217" s="216"/>
      <c r="K217" s="216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148</v>
      </c>
      <c r="AU217" s="226" t="s">
        <v>80</v>
      </c>
      <c r="AV217" s="9" t="s">
        <v>89</v>
      </c>
      <c r="AW217" s="9" t="s">
        <v>36</v>
      </c>
      <c r="AX217" s="9" t="s">
        <v>80</v>
      </c>
      <c r="AY217" s="226" t="s">
        <v>126</v>
      </c>
    </row>
    <row r="218" s="10" customFormat="1">
      <c r="B218" s="227"/>
      <c r="C218" s="228"/>
      <c r="D218" s="217" t="s">
        <v>148</v>
      </c>
      <c r="E218" s="229" t="s">
        <v>1</v>
      </c>
      <c r="F218" s="230" t="s">
        <v>150</v>
      </c>
      <c r="G218" s="228"/>
      <c r="H218" s="231">
        <v>4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AT218" s="237" t="s">
        <v>148</v>
      </c>
      <c r="AU218" s="237" t="s">
        <v>80</v>
      </c>
      <c r="AV218" s="10" t="s">
        <v>127</v>
      </c>
      <c r="AW218" s="10" t="s">
        <v>36</v>
      </c>
      <c r="AX218" s="10" t="s">
        <v>21</v>
      </c>
      <c r="AY218" s="237" t="s">
        <v>126</v>
      </c>
    </row>
    <row r="219" s="1" customFormat="1" ht="15.29204" customHeight="1">
      <c r="B219" s="37"/>
      <c r="C219" s="206" t="s">
        <v>253</v>
      </c>
      <c r="D219" s="206" t="s">
        <v>134</v>
      </c>
      <c r="E219" s="207" t="s">
        <v>140</v>
      </c>
      <c r="F219" s="208" t="s">
        <v>141</v>
      </c>
      <c r="G219" s="209" t="s">
        <v>124</v>
      </c>
      <c r="H219" s="210">
        <v>4</v>
      </c>
      <c r="I219" s="211"/>
      <c r="J219" s="212">
        <f>ROUND(I219*H219,2)</f>
        <v>0</v>
      </c>
      <c r="K219" s="208" t="s">
        <v>1</v>
      </c>
      <c r="L219" s="42"/>
      <c r="M219" s="213" t="s">
        <v>1</v>
      </c>
      <c r="N219" s="214" t="s">
        <v>45</v>
      </c>
      <c r="O219" s="85"/>
      <c r="P219" s="202">
        <f>O219*H219</f>
        <v>0</v>
      </c>
      <c r="Q219" s="202">
        <v>0</v>
      </c>
      <c r="R219" s="202">
        <f>Q219*H219</f>
        <v>0</v>
      </c>
      <c r="S219" s="202">
        <v>0</v>
      </c>
      <c r="T219" s="203">
        <f>S219*H219</f>
        <v>0</v>
      </c>
      <c r="AR219" s="204" t="s">
        <v>127</v>
      </c>
      <c r="AT219" s="204" t="s">
        <v>134</v>
      </c>
      <c r="AU219" s="204" t="s">
        <v>80</v>
      </c>
      <c r="AY219" s="16" t="s">
        <v>126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6" t="s">
        <v>21</v>
      </c>
      <c r="BK219" s="205">
        <f>ROUND(I219*H219,2)</f>
        <v>0</v>
      </c>
      <c r="BL219" s="16" t="s">
        <v>127</v>
      </c>
      <c r="BM219" s="204" t="s">
        <v>359</v>
      </c>
    </row>
    <row r="220" s="1" customFormat="1" ht="15.29204" customHeight="1">
      <c r="B220" s="37"/>
      <c r="C220" s="192" t="s">
        <v>360</v>
      </c>
      <c r="D220" s="192" t="s">
        <v>121</v>
      </c>
      <c r="E220" s="193" t="s">
        <v>144</v>
      </c>
      <c r="F220" s="194" t="s">
        <v>145</v>
      </c>
      <c r="G220" s="195" t="s">
        <v>146</v>
      </c>
      <c r="H220" s="196">
        <v>100.8</v>
      </c>
      <c r="I220" s="197"/>
      <c r="J220" s="198">
        <f>ROUND(I220*H220,2)</f>
        <v>0</v>
      </c>
      <c r="K220" s="194" t="s">
        <v>1</v>
      </c>
      <c r="L220" s="199"/>
      <c r="M220" s="200" t="s">
        <v>1</v>
      </c>
      <c r="N220" s="201" t="s">
        <v>45</v>
      </c>
      <c r="O220" s="85"/>
      <c r="P220" s="202">
        <f>O220*H220</f>
        <v>0</v>
      </c>
      <c r="Q220" s="202">
        <v>0</v>
      </c>
      <c r="R220" s="202">
        <f>Q220*H220</f>
        <v>0</v>
      </c>
      <c r="S220" s="202">
        <v>0</v>
      </c>
      <c r="T220" s="203">
        <f>S220*H220</f>
        <v>0</v>
      </c>
      <c r="AR220" s="204" t="s">
        <v>125</v>
      </c>
      <c r="AT220" s="204" t="s">
        <v>121</v>
      </c>
      <c r="AU220" s="204" t="s">
        <v>80</v>
      </c>
      <c r="AY220" s="16" t="s">
        <v>126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6" t="s">
        <v>21</v>
      </c>
      <c r="BK220" s="205">
        <f>ROUND(I220*H220,2)</f>
        <v>0</v>
      </c>
      <c r="BL220" s="16" t="s">
        <v>127</v>
      </c>
      <c r="BM220" s="204" t="s">
        <v>361</v>
      </c>
    </row>
    <row r="221" s="9" customFormat="1">
      <c r="B221" s="215"/>
      <c r="C221" s="216"/>
      <c r="D221" s="217" t="s">
        <v>148</v>
      </c>
      <c r="E221" s="218" t="s">
        <v>1</v>
      </c>
      <c r="F221" s="219" t="s">
        <v>362</v>
      </c>
      <c r="G221" s="216"/>
      <c r="H221" s="220">
        <v>100.8</v>
      </c>
      <c r="I221" s="221"/>
      <c r="J221" s="216"/>
      <c r="K221" s="216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148</v>
      </c>
      <c r="AU221" s="226" t="s">
        <v>80</v>
      </c>
      <c r="AV221" s="9" t="s">
        <v>89</v>
      </c>
      <c r="AW221" s="9" t="s">
        <v>36</v>
      </c>
      <c r="AX221" s="9" t="s">
        <v>80</v>
      </c>
      <c r="AY221" s="226" t="s">
        <v>126</v>
      </c>
    </row>
    <row r="222" s="10" customFormat="1">
      <c r="B222" s="227"/>
      <c r="C222" s="228"/>
      <c r="D222" s="217" t="s">
        <v>148</v>
      </c>
      <c r="E222" s="229" t="s">
        <v>1</v>
      </c>
      <c r="F222" s="230" t="s">
        <v>150</v>
      </c>
      <c r="G222" s="228"/>
      <c r="H222" s="231">
        <v>100.8</v>
      </c>
      <c r="I222" s="232"/>
      <c r="J222" s="228"/>
      <c r="K222" s="228"/>
      <c r="L222" s="233"/>
      <c r="M222" s="234"/>
      <c r="N222" s="235"/>
      <c r="O222" s="235"/>
      <c r="P222" s="235"/>
      <c r="Q222" s="235"/>
      <c r="R222" s="235"/>
      <c r="S222" s="235"/>
      <c r="T222" s="236"/>
      <c r="AT222" s="237" t="s">
        <v>148</v>
      </c>
      <c r="AU222" s="237" t="s">
        <v>80</v>
      </c>
      <c r="AV222" s="10" t="s">
        <v>127</v>
      </c>
      <c r="AW222" s="10" t="s">
        <v>36</v>
      </c>
      <c r="AX222" s="10" t="s">
        <v>21</v>
      </c>
      <c r="AY222" s="237" t="s">
        <v>126</v>
      </c>
    </row>
    <row r="223" s="1" customFormat="1" ht="15.29204" customHeight="1">
      <c r="B223" s="37"/>
      <c r="C223" s="192" t="s">
        <v>257</v>
      </c>
      <c r="D223" s="192" t="s">
        <v>121</v>
      </c>
      <c r="E223" s="193" t="s">
        <v>151</v>
      </c>
      <c r="F223" s="194" t="s">
        <v>152</v>
      </c>
      <c r="G223" s="195" t="s">
        <v>124</v>
      </c>
      <c r="H223" s="196">
        <v>8</v>
      </c>
      <c r="I223" s="197"/>
      <c r="J223" s="198">
        <f>ROUND(I223*H223,2)</f>
        <v>0</v>
      </c>
      <c r="K223" s="194" t="s">
        <v>1</v>
      </c>
      <c r="L223" s="199"/>
      <c r="M223" s="200" t="s">
        <v>1</v>
      </c>
      <c r="N223" s="201" t="s">
        <v>45</v>
      </c>
      <c r="O223" s="85"/>
      <c r="P223" s="202">
        <f>O223*H223</f>
        <v>0</v>
      </c>
      <c r="Q223" s="202">
        <v>0</v>
      </c>
      <c r="R223" s="202">
        <f>Q223*H223</f>
        <v>0</v>
      </c>
      <c r="S223" s="202">
        <v>0</v>
      </c>
      <c r="T223" s="203">
        <f>S223*H223</f>
        <v>0</v>
      </c>
      <c r="AR223" s="204" t="s">
        <v>125</v>
      </c>
      <c r="AT223" s="204" t="s">
        <v>121</v>
      </c>
      <c r="AU223" s="204" t="s">
        <v>80</v>
      </c>
      <c r="AY223" s="16" t="s">
        <v>126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6" t="s">
        <v>21</v>
      </c>
      <c r="BK223" s="205">
        <f>ROUND(I223*H223,2)</f>
        <v>0</v>
      </c>
      <c r="BL223" s="16" t="s">
        <v>127</v>
      </c>
      <c r="BM223" s="204" t="s">
        <v>363</v>
      </c>
    </row>
    <row r="224" s="9" customFormat="1">
      <c r="B224" s="215"/>
      <c r="C224" s="216"/>
      <c r="D224" s="217" t="s">
        <v>148</v>
      </c>
      <c r="E224" s="218" t="s">
        <v>1</v>
      </c>
      <c r="F224" s="219" t="s">
        <v>364</v>
      </c>
      <c r="G224" s="216"/>
      <c r="H224" s="220">
        <v>8</v>
      </c>
      <c r="I224" s="221"/>
      <c r="J224" s="216"/>
      <c r="K224" s="216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148</v>
      </c>
      <c r="AU224" s="226" t="s">
        <v>80</v>
      </c>
      <c r="AV224" s="9" t="s">
        <v>89</v>
      </c>
      <c r="AW224" s="9" t="s">
        <v>36</v>
      </c>
      <c r="AX224" s="9" t="s">
        <v>80</v>
      </c>
      <c r="AY224" s="226" t="s">
        <v>126</v>
      </c>
    </row>
    <row r="225" s="10" customFormat="1">
      <c r="B225" s="227"/>
      <c r="C225" s="228"/>
      <c r="D225" s="217" t="s">
        <v>148</v>
      </c>
      <c r="E225" s="229" t="s">
        <v>1</v>
      </c>
      <c r="F225" s="230" t="s">
        <v>150</v>
      </c>
      <c r="G225" s="228"/>
      <c r="H225" s="231">
        <v>8</v>
      </c>
      <c r="I225" s="232"/>
      <c r="J225" s="228"/>
      <c r="K225" s="228"/>
      <c r="L225" s="233"/>
      <c r="M225" s="234"/>
      <c r="N225" s="235"/>
      <c r="O225" s="235"/>
      <c r="P225" s="235"/>
      <c r="Q225" s="235"/>
      <c r="R225" s="235"/>
      <c r="S225" s="235"/>
      <c r="T225" s="236"/>
      <c r="AT225" s="237" t="s">
        <v>148</v>
      </c>
      <c r="AU225" s="237" t="s">
        <v>80</v>
      </c>
      <c r="AV225" s="10" t="s">
        <v>127</v>
      </c>
      <c r="AW225" s="10" t="s">
        <v>36</v>
      </c>
      <c r="AX225" s="10" t="s">
        <v>21</v>
      </c>
      <c r="AY225" s="237" t="s">
        <v>126</v>
      </c>
    </row>
    <row r="226" s="1" customFormat="1" ht="15.29204" customHeight="1">
      <c r="B226" s="37"/>
      <c r="C226" s="192" t="s">
        <v>365</v>
      </c>
      <c r="D226" s="192" t="s">
        <v>121</v>
      </c>
      <c r="E226" s="193" t="s">
        <v>156</v>
      </c>
      <c r="F226" s="194" t="s">
        <v>157</v>
      </c>
      <c r="G226" s="195" t="s">
        <v>146</v>
      </c>
      <c r="H226" s="196">
        <v>8</v>
      </c>
      <c r="I226" s="197"/>
      <c r="J226" s="198">
        <f>ROUND(I226*H226,2)</f>
        <v>0</v>
      </c>
      <c r="K226" s="194" t="s">
        <v>1</v>
      </c>
      <c r="L226" s="199"/>
      <c r="M226" s="200" t="s">
        <v>1</v>
      </c>
      <c r="N226" s="201" t="s">
        <v>45</v>
      </c>
      <c r="O226" s="85"/>
      <c r="P226" s="202">
        <f>O226*H226</f>
        <v>0</v>
      </c>
      <c r="Q226" s="202">
        <v>0</v>
      </c>
      <c r="R226" s="202">
        <f>Q226*H226</f>
        <v>0</v>
      </c>
      <c r="S226" s="202">
        <v>0</v>
      </c>
      <c r="T226" s="203">
        <f>S226*H226</f>
        <v>0</v>
      </c>
      <c r="AR226" s="204" t="s">
        <v>125</v>
      </c>
      <c r="AT226" s="204" t="s">
        <v>121</v>
      </c>
      <c r="AU226" s="204" t="s">
        <v>80</v>
      </c>
      <c r="AY226" s="16" t="s">
        <v>126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6" t="s">
        <v>21</v>
      </c>
      <c r="BK226" s="205">
        <f>ROUND(I226*H226,2)</f>
        <v>0</v>
      </c>
      <c r="BL226" s="16" t="s">
        <v>127</v>
      </c>
      <c r="BM226" s="204" t="s">
        <v>366</v>
      </c>
    </row>
    <row r="227" s="9" customFormat="1">
      <c r="B227" s="215"/>
      <c r="C227" s="216"/>
      <c r="D227" s="217" t="s">
        <v>148</v>
      </c>
      <c r="E227" s="218" t="s">
        <v>1</v>
      </c>
      <c r="F227" s="219" t="s">
        <v>364</v>
      </c>
      <c r="G227" s="216"/>
      <c r="H227" s="220">
        <v>8</v>
      </c>
      <c r="I227" s="221"/>
      <c r="J227" s="216"/>
      <c r="K227" s="216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148</v>
      </c>
      <c r="AU227" s="226" t="s">
        <v>80</v>
      </c>
      <c r="AV227" s="9" t="s">
        <v>89</v>
      </c>
      <c r="AW227" s="9" t="s">
        <v>36</v>
      </c>
      <c r="AX227" s="9" t="s">
        <v>80</v>
      </c>
      <c r="AY227" s="226" t="s">
        <v>126</v>
      </c>
    </row>
    <row r="228" s="10" customFormat="1">
      <c r="B228" s="227"/>
      <c r="C228" s="228"/>
      <c r="D228" s="217" t="s">
        <v>148</v>
      </c>
      <c r="E228" s="229" t="s">
        <v>1</v>
      </c>
      <c r="F228" s="230" t="s">
        <v>150</v>
      </c>
      <c r="G228" s="228"/>
      <c r="H228" s="231">
        <v>8</v>
      </c>
      <c r="I228" s="232"/>
      <c r="J228" s="228"/>
      <c r="K228" s="228"/>
      <c r="L228" s="233"/>
      <c r="M228" s="234"/>
      <c r="N228" s="235"/>
      <c r="O228" s="235"/>
      <c r="P228" s="235"/>
      <c r="Q228" s="235"/>
      <c r="R228" s="235"/>
      <c r="S228" s="235"/>
      <c r="T228" s="236"/>
      <c r="AT228" s="237" t="s">
        <v>148</v>
      </c>
      <c r="AU228" s="237" t="s">
        <v>80</v>
      </c>
      <c r="AV228" s="10" t="s">
        <v>127</v>
      </c>
      <c r="AW228" s="10" t="s">
        <v>36</v>
      </c>
      <c r="AX228" s="10" t="s">
        <v>21</v>
      </c>
      <c r="AY228" s="237" t="s">
        <v>126</v>
      </c>
    </row>
    <row r="229" s="1" customFormat="1" ht="15.29204" customHeight="1">
      <c r="B229" s="37"/>
      <c r="C229" s="192" t="s">
        <v>259</v>
      </c>
      <c r="D229" s="192" t="s">
        <v>121</v>
      </c>
      <c r="E229" s="193" t="s">
        <v>367</v>
      </c>
      <c r="F229" s="194" t="s">
        <v>368</v>
      </c>
      <c r="G229" s="195" t="s">
        <v>124</v>
      </c>
      <c r="H229" s="196">
        <v>10</v>
      </c>
      <c r="I229" s="197"/>
      <c r="J229" s="198">
        <f>ROUND(I229*H229,2)</f>
        <v>0</v>
      </c>
      <c r="K229" s="194" t="s">
        <v>1</v>
      </c>
      <c r="L229" s="199"/>
      <c r="M229" s="200" t="s">
        <v>1</v>
      </c>
      <c r="N229" s="201" t="s">
        <v>45</v>
      </c>
      <c r="O229" s="85"/>
      <c r="P229" s="202">
        <f>O229*H229</f>
        <v>0</v>
      </c>
      <c r="Q229" s="202">
        <v>0</v>
      </c>
      <c r="R229" s="202">
        <f>Q229*H229</f>
        <v>0</v>
      </c>
      <c r="S229" s="202">
        <v>0</v>
      </c>
      <c r="T229" s="203">
        <f>S229*H229</f>
        <v>0</v>
      </c>
      <c r="AR229" s="204" t="s">
        <v>125</v>
      </c>
      <c r="AT229" s="204" t="s">
        <v>121</v>
      </c>
      <c r="AU229" s="204" t="s">
        <v>80</v>
      </c>
      <c r="AY229" s="16" t="s">
        <v>126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6" t="s">
        <v>21</v>
      </c>
      <c r="BK229" s="205">
        <f>ROUND(I229*H229,2)</f>
        <v>0</v>
      </c>
      <c r="BL229" s="16" t="s">
        <v>127</v>
      </c>
      <c r="BM229" s="204" t="s">
        <v>369</v>
      </c>
    </row>
    <row r="230" s="1" customFormat="1">
      <c r="B230" s="37"/>
      <c r="C230" s="38"/>
      <c r="D230" s="217" t="s">
        <v>180</v>
      </c>
      <c r="E230" s="38"/>
      <c r="F230" s="241" t="s">
        <v>370</v>
      </c>
      <c r="G230" s="38"/>
      <c r="H230" s="38"/>
      <c r="I230" s="138"/>
      <c r="J230" s="38"/>
      <c r="K230" s="38"/>
      <c r="L230" s="42"/>
      <c r="M230" s="242"/>
      <c r="N230" s="85"/>
      <c r="O230" s="85"/>
      <c r="P230" s="85"/>
      <c r="Q230" s="85"/>
      <c r="R230" s="85"/>
      <c r="S230" s="85"/>
      <c r="T230" s="86"/>
      <c r="AT230" s="16" t="s">
        <v>180</v>
      </c>
      <c r="AU230" s="16" t="s">
        <v>80</v>
      </c>
    </row>
    <row r="231" s="1" customFormat="1" ht="15.29204" customHeight="1">
      <c r="B231" s="37"/>
      <c r="C231" s="206" t="s">
        <v>371</v>
      </c>
      <c r="D231" s="206" t="s">
        <v>134</v>
      </c>
      <c r="E231" s="207" t="s">
        <v>372</v>
      </c>
      <c r="F231" s="208" t="s">
        <v>373</v>
      </c>
      <c r="G231" s="209" t="s">
        <v>283</v>
      </c>
      <c r="H231" s="210">
        <v>6</v>
      </c>
      <c r="I231" s="211"/>
      <c r="J231" s="212">
        <f>ROUND(I231*H231,2)</f>
        <v>0</v>
      </c>
      <c r="K231" s="208" t="s">
        <v>1</v>
      </c>
      <c r="L231" s="42"/>
      <c r="M231" s="213" t="s">
        <v>1</v>
      </c>
      <c r="N231" s="214" t="s">
        <v>45</v>
      </c>
      <c r="O231" s="85"/>
      <c r="P231" s="202">
        <f>O231*H231</f>
        <v>0</v>
      </c>
      <c r="Q231" s="202">
        <v>0</v>
      </c>
      <c r="R231" s="202">
        <f>Q231*H231</f>
        <v>0</v>
      </c>
      <c r="S231" s="202">
        <v>0</v>
      </c>
      <c r="T231" s="203">
        <f>S231*H231</f>
        <v>0</v>
      </c>
      <c r="AR231" s="204" t="s">
        <v>127</v>
      </c>
      <c r="AT231" s="204" t="s">
        <v>134</v>
      </c>
      <c r="AU231" s="204" t="s">
        <v>80</v>
      </c>
      <c r="AY231" s="16" t="s">
        <v>126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6" t="s">
        <v>21</v>
      </c>
      <c r="BK231" s="205">
        <f>ROUND(I231*H231,2)</f>
        <v>0</v>
      </c>
      <c r="BL231" s="16" t="s">
        <v>127</v>
      </c>
      <c r="BM231" s="204" t="s">
        <v>374</v>
      </c>
    </row>
    <row r="232" s="1" customFormat="1" ht="15.29204" customHeight="1">
      <c r="B232" s="37"/>
      <c r="C232" s="206" t="s">
        <v>263</v>
      </c>
      <c r="D232" s="206" t="s">
        <v>134</v>
      </c>
      <c r="E232" s="207" t="s">
        <v>375</v>
      </c>
      <c r="F232" s="208" t="s">
        <v>376</v>
      </c>
      <c r="G232" s="209" t="s">
        <v>283</v>
      </c>
      <c r="H232" s="210">
        <v>5</v>
      </c>
      <c r="I232" s="211"/>
      <c r="J232" s="212">
        <f>ROUND(I232*H232,2)</f>
        <v>0</v>
      </c>
      <c r="K232" s="208" t="s">
        <v>1</v>
      </c>
      <c r="L232" s="42"/>
      <c r="M232" s="213" t="s">
        <v>1</v>
      </c>
      <c r="N232" s="214" t="s">
        <v>45</v>
      </c>
      <c r="O232" s="85"/>
      <c r="P232" s="202">
        <f>O232*H232</f>
        <v>0</v>
      </c>
      <c r="Q232" s="202">
        <v>0</v>
      </c>
      <c r="R232" s="202">
        <f>Q232*H232</f>
        <v>0</v>
      </c>
      <c r="S232" s="202">
        <v>0</v>
      </c>
      <c r="T232" s="203">
        <f>S232*H232</f>
        <v>0</v>
      </c>
      <c r="AR232" s="204" t="s">
        <v>127</v>
      </c>
      <c r="AT232" s="204" t="s">
        <v>134</v>
      </c>
      <c r="AU232" s="204" t="s">
        <v>80</v>
      </c>
      <c r="AY232" s="16" t="s">
        <v>126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6" t="s">
        <v>21</v>
      </c>
      <c r="BK232" s="205">
        <f>ROUND(I232*H232,2)</f>
        <v>0</v>
      </c>
      <c r="BL232" s="16" t="s">
        <v>127</v>
      </c>
      <c r="BM232" s="204" t="s">
        <v>377</v>
      </c>
    </row>
    <row r="233" s="1" customFormat="1" ht="15.29204" customHeight="1">
      <c r="B233" s="37"/>
      <c r="C233" s="206" t="s">
        <v>378</v>
      </c>
      <c r="D233" s="206" t="s">
        <v>134</v>
      </c>
      <c r="E233" s="207" t="s">
        <v>379</v>
      </c>
      <c r="F233" s="208" t="s">
        <v>380</v>
      </c>
      <c r="G233" s="209" t="s">
        <v>121</v>
      </c>
      <c r="H233" s="210">
        <v>430</v>
      </c>
      <c r="I233" s="211"/>
      <c r="J233" s="212">
        <f>ROUND(I233*H233,2)</f>
        <v>0</v>
      </c>
      <c r="K233" s="208" t="s">
        <v>1</v>
      </c>
      <c r="L233" s="42"/>
      <c r="M233" s="213" t="s">
        <v>1</v>
      </c>
      <c r="N233" s="214" t="s">
        <v>45</v>
      </c>
      <c r="O233" s="85"/>
      <c r="P233" s="202">
        <f>O233*H233</f>
        <v>0</v>
      </c>
      <c r="Q233" s="202">
        <v>0</v>
      </c>
      <c r="R233" s="202">
        <f>Q233*H233</f>
        <v>0</v>
      </c>
      <c r="S233" s="202">
        <v>0</v>
      </c>
      <c r="T233" s="203">
        <f>S233*H233</f>
        <v>0</v>
      </c>
      <c r="AR233" s="204" t="s">
        <v>127</v>
      </c>
      <c r="AT233" s="204" t="s">
        <v>134</v>
      </c>
      <c r="AU233" s="204" t="s">
        <v>80</v>
      </c>
      <c r="AY233" s="16" t="s">
        <v>126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6" t="s">
        <v>21</v>
      </c>
      <c r="BK233" s="205">
        <f>ROUND(I233*H233,2)</f>
        <v>0</v>
      </c>
      <c r="BL233" s="16" t="s">
        <v>127</v>
      </c>
      <c r="BM233" s="204" t="s">
        <v>381</v>
      </c>
    </row>
    <row r="234" s="1" customFormat="1" ht="15.29204" customHeight="1">
      <c r="B234" s="37"/>
      <c r="C234" s="206" t="s">
        <v>265</v>
      </c>
      <c r="D234" s="206" t="s">
        <v>134</v>
      </c>
      <c r="E234" s="207" t="s">
        <v>382</v>
      </c>
      <c r="F234" s="208" t="s">
        <v>383</v>
      </c>
      <c r="G234" s="209" t="s">
        <v>121</v>
      </c>
      <c r="H234" s="210">
        <v>430</v>
      </c>
      <c r="I234" s="211"/>
      <c r="J234" s="212">
        <f>ROUND(I234*H234,2)</f>
        <v>0</v>
      </c>
      <c r="K234" s="208" t="s">
        <v>1</v>
      </c>
      <c r="L234" s="42"/>
      <c r="M234" s="213" t="s">
        <v>1</v>
      </c>
      <c r="N234" s="214" t="s">
        <v>45</v>
      </c>
      <c r="O234" s="85"/>
      <c r="P234" s="202">
        <f>O234*H234</f>
        <v>0</v>
      </c>
      <c r="Q234" s="202">
        <v>0</v>
      </c>
      <c r="R234" s="202">
        <f>Q234*H234</f>
        <v>0</v>
      </c>
      <c r="S234" s="202">
        <v>0</v>
      </c>
      <c r="T234" s="203">
        <f>S234*H234</f>
        <v>0</v>
      </c>
      <c r="AR234" s="204" t="s">
        <v>127</v>
      </c>
      <c r="AT234" s="204" t="s">
        <v>134</v>
      </c>
      <c r="AU234" s="204" t="s">
        <v>80</v>
      </c>
      <c r="AY234" s="16" t="s">
        <v>126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6" t="s">
        <v>21</v>
      </c>
      <c r="BK234" s="205">
        <f>ROUND(I234*H234,2)</f>
        <v>0</v>
      </c>
      <c r="BL234" s="16" t="s">
        <v>127</v>
      </c>
      <c r="BM234" s="204" t="s">
        <v>384</v>
      </c>
    </row>
    <row r="235" s="1" customFormat="1" ht="15.29204" customHeight="1">
      <c r="B235" s="37"/>
      <c r="C235" s="206" t="s">
        <v>385</v>
      </c>
      <c r="D235" s="206" t="s">
        <v>134</v>
      </c>
      <c r="E235" s="207" t="s">
        <v>386</v>
      </c>
      <c r="F235" s="208" t="s">
        <v>387</v>
      </c>
      <c r="G235" s="209" t="s">
        <v>121</v>
      </c>
      <c r="H235" s="210">
        <v>588</v>
      </c>
      <c r="I235" s="211"/>
      <c r="J235" s="212">
        <f>ROUND(I235*H235,2)</f>
        <v>0</v>
      </c>
      <c r="K235" s="208" t="s">
        <v>1</v>
      </c>
      <c r="L235" s="42"/>
      <c r="M235" s="213" t="s">
        <v>1</v>
      </c>
      <c r="N235" s="214" t="s">
        <v>45</v>
      </c>
      <c r="O235" s="85"/>
      <c r="P235" s="202">
        <f>O235*H235</f>
        <v>0</v>
      </c>
      <c r="Q235" s="202">
        <v>0</v>
      </c>
      <c r="R235" s="202">
        <f>Q235*H235</f>
        <v>0</v>
      </c>
      <c r="S235" s="202">
        <v>0</v>
      </c>
      <c r="T235" s="203">
        <f>S235*H235</f>
        <v>0</v>
      </c>
      <c r="AR235" s="204" t="s">
        <v>127</v>
      </c>
      <c r="AT235" s="204" t="s">
        <v>134</v>
      </c>
      <c r="AU235" s="204" t="s">
        <v>80</v>
      </c>
      <c r="AY235" s="16" t="s">
        <v>126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6" t="s">
        <v>21</v>
      </c>
      <c r="BK235" s="205">
        <f>ROUND(I235*H235,2)</f>
        <v>0</v>
      </c>
      <c r="BL235" s="16" t="s">
        <v>127</v>
      </c>
      <c r="BM235" s="204" t="s">
        <v>388</v>
      </c>
    </row>
    <row r="236" s="1" customFormat="1" ht="15.29204" customHeight="1">
      <c r="B236" s="37"/>
      <c r="C236" s="192" t="s">
        <v>268</v>
      </c>
      <c r="D236" s="192" t="s">
        <v>121</v>
      </c>
      <c r="E236" s="193" t="s">
        <v>389</v>
      </c>
      <c r="F236" s="194" t="s">
        <v>390</v>
      </c>
      <c r="G236" s="195" t="s">
        <v>121</v>
      </c>
      <c r="H236" s="196">
        <v>617.39999999999998</v>
      </c>
      <c r="I236" s="197"/>
      <c r="J236" s="198">
        <f>ROUND(I236*H236,2)</f>
        <v>0</v>
      </c>
      <c r="K236" s="194" t="s">
        <v>1</v>
      </c>
      <c r="L236" s="199"/>
      <c r="M236" s="200" t="s">
        <v>1</v>
      </c>
      <c r="N236" s="201" t="s">
        <v>45</v>
      </c>
      <c r="O236" s="85"/>
      <c r="P236" s="202">
        <f>O236*H236</f>
        <v>0</v>
      </c>
      <c r="Q236" s="202">
        <v>0</v>
      </c>
      <c r="R236" s="202">
        <f>Q236*H236</f>
        <v>0</v>
      </c>
      <c r="S236" s="202">
        <v>0</v>
      </c>
      <c r="T236" s="203">
        <f>S236*H236</f>
        <v>0</v>
      </c>
      <c r="AR236" s="204" t="s">
        <v>125</v>
      </c>
      <c r="AT236" s="204" t="s">
        <v>121</v>
      </c>
      <c r="AU236" s="204" t="s">
        <v>80</v>
      </c>
      <c r="AY236" s="16" t="s">
        <v>126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6" t="s">
        <v>21</v>
      </c>
      <c r="BK236" s="205">
        <f>ROUND(I236*H236,2)</f>
        <v>0</v>
      </c>
      <c r="BL236" s="16" t="s">
        <v>127</v>
      </c>
      <c r="BM236" s="204" t="s">
        <v>391</v>
      </c>
    </row>
    <row r="237" s="9" customFormat="1">
      <c r="B237" s="215"/>
      <c r="C237" s="216"/>
      <c r="D237" s="217" t="s">
        <v>148</v>
      </c>
      <c r="E237" s="218" t="s">
        <v>1</v>
      </c>
      <c r="F237" s="219" t="s">
        <v>392</v>
      </c>
      <c r="G237" s="216"/>
      <c r="H237" s="220">
        <v>617.39999999999998</v>
      </c>
      <c r="I237" s="221"/>
      <c r="J237" s="216"/>
      <c r="K237" s="216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148</v>
      </c>
      <c r="AU237" s="226" t="s">
        <v>80</v>
      </c>
      <c r="AV237" s="9" t="s">
        <v>89</v>
      </c>
      <c r="AW237" s="9" t="s">
        <v>36</v>
      </c>
      <c r="AX237" s="9" t="s">
        <v>80</v>
      </c>
      <c r="AY237" s="226" t="s">
        <v>126</v>
      </c>
    </row>
    <row r="238" s="10" customFormat="1">
      <c r="B238" s="227"/>
      <c r="C238" s="228"/>
      <c r="D238" s="217" t="s">
        <v>148</v>
      </c>
      <c r="E238" s="229" t="s">
        <v>1</v>
      </c>
      <c r="F238" s="230" t="s">
        <v>150</v>
      </c>
      <c r="G238" s="228"/>
      <c r="H238" s="231">
        <v>617.39999999999998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AT238" s="237" t="s">
        <v>148</v>
      </c>
      <c r="AU238" s="237" t="s">
        <v>80</v>
      </c>
      <c r="AV238" s="10" t="s">
        <v>127</v>
      </c>
      <c r="AW238" s="10" t="s">
        <v>36</v>
      </c>
      <c r="AX238" s="10" t="s">
        <v>21</v>
      </c>
      <c r="AY238" s="237" t="s">
        <v>126</v>
      </c>
    </row>
    <row r="239" s="1" customFormat="1" ht="15.29204" customHeight="1">
      <c r="B239" s="37"/>
      <c r="C239" s="206" t="s">
        <v>393</v>
      </c>
      <c r="D239" s="206" t="s">
        <v>134</v>
      </c>
      <c r="E239" s="207" t="s">
        <v>394</v>
      </c>
      <c r="F239" s="208" t="s">
        <v>395</v>
      </c>
      <c r="G239" s="209" t="s">
        <v>121</v>
      </c>
      <c r="H239" s="210">
        <v>490</v>
      </c>
      <c r="I239" s="211"/>
      <c r="J239" s="212">
        <f>ROUND(I239*H239,2)</f>
        <v>0</v>
      </c>
      <c r="K239" s="208" t="s">
        <v>1</v>
      </c>
      <c r="L239" s="42"/>
      <c r="M239" s="213" t="s">
        <v>1</v>
      </c>
      <c r="N239" s="214" t="s">
        <v>45</v>
      </c>
      <c r="O239" s="85"/>
      <c r="P239" s="202">
        <f>O239*H239</f>
        <v>0</v>
      </c>
      <c r="Q239" s="202">
        <v>0</v>
      </c>
      <c r="R239" s="202">
        <f>Q239*H239</f>
        <v>0</v>
      </c>
      <c r="S239" s="202">
        <v>0</v>
      </c>
      <c r="T239" s="203">
        <f>S239*H239</f>
        <v>0</v>
      </c>
      <c r="AR239" s="204" t="s">
        <v>127</v>
      </c>
      <c r="AT239" s="204" t="s">
        <v>134</v>
      </c>
      <c r="AU239" s="204" t="s">
        <v>80</v>
      </c>
      <c r="AY239" s="16" t="s">
        <v>126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6" t="s">
        <v>21</v>
      </c>
      <c r="BK239" s="205">
        <f>ROUND(I239*H239,2)</f>
        <v>0</v>
      </c>
      <c r="BL239" s="16" t="s">
        <v>127</v>
      </c>
      <c r="BM239" s="204" t="s">
        <v>396</v>
      </c>
    </row>
    <row r="240" s="1" customFormat="1" ht="15.29204" customHeight="1">
      <c r="B240" s="37"/>
      <c r="C240" s="206" t="s">
        <v>271</v>
      </c>
      <c r="D240" s="206" t="s">
        <v>134</v>
      </c>
      <c r="E240" s="207" t="s">
        <v>397</v>
      </c>
      <c r="F240" s="208" t="s">
        <v>398</v>
      </c>
      <c r="G240" s="209" t="s">
        <v>121</v>
      </c>
      <c r="H240" s="210">
        <v>490</v>
      </c>
      <c r="I240" s="211"/>
      <c r="J240" s="212">
        <f>ROUND(I240*H240,2)</f>
        <v>0</v>
      </c>
      <c r="K240" s="208" t="s">
        <v>1</v>
      </c>
      <c r="L240" s="42"/>
      <c r="M240" s="213" t="s">
        <v>1</v>
      </c>
      <c r="N240" s="214" t="s">
        <v>45</v>
      </c>
      <c r="O240" s="85"/>
      <c r="P240" s="202">
        <f>O240*H240</f>
        <v>0</v>
      </c>
      <c r="Q240" s="202">
        <v>0</v>
      </c>
      <c r="R240" s="202">
        <f>Q240*H240</f>
        <v>0</v>
      </c>
      <c r="S240" s="202">
        <v>0</v>
      </c>
      <c r="T240" s="203">
        <f>S240*H240</f>
        <v>0</v>
      </c>
      <c r="AR240" s="204" t="s">
        <v>127</v>
      </c>
      <c r="AT240" s="204" t="s">
        <v>134</v>
      </c>
      <c r="AU240" s="204" t="s">
        <v>80</v>
      </c>
      <c r="AY240" s="16" t="s">
        <v>126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6" t="s">
        <v>21</v>
      </c>
      <c r="BK240" s="205">
        <f>ROUND(I240*H240,2)</f>
        <v>0</v>
      </c>
      <c r="BL240" s="16" t="s">
        <v>127</v>
      </c>
      <c r="BM240" s="204" t="s">
        <v>399</v>
      </c>
    </row>
    <row r="241" s="1" customFormat="1" ht="15.29204" customHeight="1">
      <c r="B241" s="37"/>
      <c r="C241" s="206" t="s">
        <v>400</v>
      </c>
      <c r="D241" s="206" t="s">
        <v>134</v>
      </c>
      <c r="E241" s="207" t="s">
        <v>401</v>
      </c>
      <c r="F241" s="208" t="s">
        <v>402</v>
      </c>
      <c r="G241" s="209" t="s">
        <v>121</v>
      </c>
      <c r="H241" s="210">
        <v>490</v>
      </c>
      <c r="I241" s="211"/>
      <c r="J241" s="212">
        <f>ROUND(I241*H241,2)</f>
        <v>0</v>
      </c>
      <c r="K241" s="208" t="s">
        <v>1</v>
      </c>
      <c r="L241" s="42"/>
      <c r="M241" s="213" t="s">
        <v>1</v>
      </c>
      <c r="N241" s="214" t="s">
        <v>45</v>
      </c>
      <c r="O241" s="85"/>
      <c r="P241" s="202">
        <f>O241*H241</f>
        <v>0</v>
      </c>
      <c r="Q241" s="202">
        <v>0</v>
      </c>
      <c r="R241" s="202">
        <f>Q241*H241</f>
        <v>0</v>
      </c>
      <c r="S241" s="202">
        <v>0</v>
      </c>
      <c r="T241" s="203">
        <f>S241*H241</f>
        <v>0</v>
      </c>
      <c r="AR241" s="204" t="s">
        <v>127</v>
      </c>
      <c r="AT241" s="204" t="s">
        <v>134</v>
      </c>
      <c r="AU241" s="204" t="s">
        <v>80</v>
      </c>
      <c r="AY241" s="16" t="s">
        <v>126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6" t="s">
        <v>21</v>
      </c>
      <c r="BK241" s="205">
        <f>ROUND(I241*H241,2)</f>
        <v>0</v>
      </c>
      <c r="BL241" s="16" t="s">
        <v>127</v>
      </c>
      <c r="BM241" s="204" t="s">
        <v>403</v>
      </c>
    </row>
    <row r="242" s="1" customFormat="1" ht="15.29204" customHeight="1">
      <c r="B242" s="37"/>
      <c r="C242" s="192" t="s">
        <v>275</v>
      </c>
      <c r="D242" s="192" t="s">
        <v>121</v>
      </c>
      <c r="E242" s="193" t="s">
        <v>404</v>
      </c>
      <c r="F242" s="194" t="s">
        <v>405</v>
      </c>
      <c r="G242" s="195" t="s">
        <v>124</v>
      </c>
      <c r="H242" s="196">
        <v>3.9199999999999999</v>
      </c>
      <c r="I242" s="197"/>
      <c r="J242" s="198">
        <f>ROUND(I242*H242,2)</f>
        <v>0</v>
      </c>
      <c r="K242" s="194" t="s">
        <v>1</v>
      </c>
      <c r="L242" s="199"/>
      <c r="M242" s="200" t="s">
        <v>1</v>
      </c>
      <c r="N242" s="201" t="s">
        <v>45</v>
      </c>
      <c r="O242" s="85"/>
      <c r="P242" s="202">
        <f>O242*H242</f>
        <v>0</v>
      </c>
      <c r="Q242" s="202">
        <v>0</v>
      </c>
      <c r="R242" s="202">
        <f>Q242*H242</f>
        <v>0</v>
      </c>
      <c r="S242" s="202">
        <v>0</v>
      </c>
      <c r="T242" s="203">
        <f>S242*H242</f>
        <v>0</v>
      </c>
      <c r="AR242" s="204" t="s">
        <v>125</v>
      </c>
      <c r="AT242" s="204" t="s">
        <v>121</v>
      </c>
      <c r="AU242" s="204" t="s">
        <v>80</v>
      </c>
      <c r="AY242" s="16" t="s">
        <v>126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6" t="s">
        <v>21</v>
      </c>
      <c r="BK242" s="205">
        <f>ROUND(I242*H242,2)</f>
        <v>0</v>
      </c>
      <c r="BL242" s="16" t="s">
        <v>127</v>
      </c>
      <c r="BM242" s="204" t="s">
        <v>406</v>
      </c>
    </row>
    <row r="243" s="9" customFormat="1">
      <c r="B243" s="215"/>
      <c r="C243" s="216"/>
      <c r="D243" s="217" t="s">
        <v>148</v>
      </c>
      <c r="E243" s="218" t="s">
        <v>1</v>
      </c>
      <c r="F243" s="219" t="s">
        <v>407</v>
      </c>
      <c r="G243" s="216"/>
      <c r="H243" s="220">
        <v>3.9199999999999999</v>
      </c>
      <c r="I243" s="221"/>
      <c r="J243" s="216"/>
      <c r="K243" s="216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148</v>
      </c>
      <c r="AU243" s="226" t="s">
        <v>80</v>
      </c>
      <c r="AV243" s="9" t="s">
        <v>89</v>
      </c>
      <c r="AW243" s="9" t="s">
        <v>36</v>
      </c>
      <c r="AX243" s="9" t="s">
        <v>80</v>
      </c>
      <c r="AY243" s="226" t="s">
        <v>126</v>
      </c>
    </row>
    <row r="244" s="10" customFormat="1">
      <c r="B244" s="227"/>
      <c r="C244" s="228"/>
      <c r="D244" s="217" t="s">
        <v>148</v>
      </c>
      <c r="E244" s="229" t="s">
        <v>1</v>
      </c>
      <c r="F244" s="230" t="s">
        <v>150</v>
      </c>
      <c r="G244" s="228"/>
      <c r="H244" s="231">
        <v>3.9199999999999999</v>
      </c>
      <c r="I244" s="232"/>
      <c r="J244" s="228"/>
      <c r="K244" s="228"/>
      <c r="L244" s="233"/>
      <c r="M244" s="234"/>
      <c r="N244" s="235"/>
      <c r="O244" s="235"/>
      <c r="P244" s="235"/>
      <c r="Q244" s="235"/>
      <c r="R244" s="235"/>
      <c r="S244" s="235"/>
      <c r="T244" s="236"/>
      <c r="AT244" s="237" t="s">
        <v>148</v>
      </c>
      <c r="AU244" s="237" t="s">
        <v>80</v>
      </c>
      <c r="AV244" s="10" t="s">
        <v>127</v>
      </c>
      <c r="AW244" s="10" t="s">
        <v>36</v>
      </c>
      <c r="AX244" s="10" t="s">
        <v>21</v>
      </c>
      <c r="AY244" s="237" t="s">
        <v>126</v>
      </c>
    </row>
    <row r="245" s="1" customFormat="1" ht="15.29204" customHeight="1">
      <c r="B245" s="37"/>
      <c r="C245" s="206" t="s">
        <v>408</v>
      </c>
      <c r="D245" s="206" t="s">
        <v>134</v>
      </c>
      <c r="E245" s="207" t="s">
        <v>409</v>
      </c>
      <c r="F245" s="208" t="s">
        <v>410</v>
      </c>
      <c r="G245" s="209" t="s">
        <v>121</v>
      </c>
      <c r="H245" s="210">
        <v>490</v>
      </c>
      <c r="I245" s="211"/>
      <c r="J245" s="212">
        <f>ROUND(I245*H245,2)</f>
        <v>0</v>
      </c>
      <c r="K245" s="208" t="s">
        <v>1</v>
      </c>
      <c r="L245" s="42"/>
      <c r="M245" s="213" t="s">
        <v>1</v>
      </c>
      <c r="N245" s="214" t="s">
        <v>45</v>
      </c>
      <c r="O245" s="85"/>
      <c r="P245" s="202">
        <f>O245*H245</f>
        <v>0</v>
      </c>
      <c r="Q245" s="202">
        <v>0</v>
      </c>
      <c r="R245" s="202">
        <f>Q245*H245</f>
        <v>0</v>
      </c>
      <c r="S245" s="202">
        <v>0</v>
      </c>
      <c r="T245" s="203">
        <f>S245*H245</f>
        <v>0</v>
      </c>
      <c r="AR245" s="204" t="s">
        <v>127</v>
      </c>
      <c r="AT245" s="204" t="s">
        <v>134</v>
      </c>
      <c r="AU245" s="204" t="s">
        <v>80</v>
      </c>
      <c r="AY245" s="16" t="s">
        <v>126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6" t="s">
        <v>21</v>
      </c>
      <c r="BK245" s="205">
        <f>ROUND(I245*H245,2)</f>
        <v>0</v>
      </c>
      <c r="BL245" s="16" t="s">
        <v>127</v>
      </c>
      <c r="BM245" s="204" t="s">
        <v>411</v>
      </c>
    </row>
    <row r="246" s="1" customFormat="1" ht="15.29204" customHeight="1">
      <c r="B246" s="37"/>
      <c r="C246" s="192" t="s">
        <v>276</v>
      </c>
      <c r="D246" s="192" t="s">
        <v>121</v>
      </c>
      <c r="E246" s="193" t="s">
        <v>412</v>
      </c>
      <c r="F246" s="194" t="s">
        <v>413</v>
      </c>
      <c r="G246" s="195" t="s">
        <v>146</v>
      </c>
      <c r="H246" s="196">
        <v>62720</v>
      </c>
      <c r="I246" s="197"/>
      <c r="J246" s="198">
        <f>ROUND(I246*H246,2)</f>
        <v>0</v>
      </c>
      <c r="K246" s="194" t="s">
        <v>1</v>
      </c>
      <c r="L246" s="199"/>
      <c r="M246" s="200" t="s">
        <v>1</v>
      </c>
      <c r="N246" s="201" t="s">
        <v>45</v>
      </c>
      <c r="O246" s="85"/>
      <c r="P246" s="202">
        <f>O246*H246</f>
        <v>0</v>
      </c>
      <c r="Q246" s="202">
        <v>0</v>
      </c>
      <c r="R246" s="202">
        <f>Q246*H246</f>
        <v>0</v>
      </c>
      <c r="S246" s="202">
        <v>0</v>
      </c>
      <c r="T246" s="203">
        <f>S246*H246</f>
        <v>0</v>
      </c>
      <c r="AR246" s="204" t="s">
        <v>125</v>
      </c>
      <c r="AT246" s="204" t="s">
        <v>121</v>
      </c>
      <c r="AU246" s="204" t="s">
        <v>80</v>
      </c>
      <c r="AY246" s="16" t="s">
        <v>126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6" t="s">
        <v>21</v>
      </c>
      <c r="BK246" s="205">
        <f>ROUND(I246*H246,2)</f>
        <v>0</v>
      </c>
      <c r="BL246" s="16" t="s">
        <v>127</v>
      </c>
      <c r="BM246" s="204" t="s">
        <v>414</v>
      </c>
    </row>
    <row r="247" s="9" customFormat="1">
      <c r="B247" s="215"/>
      <c r="C247" s="216"/>
      <c r="D247" s="217" t="s">
        <v>148</v>
      </c>
      <c r="E247" s="218" t="s">
        <v>1</v>
      </c>
      <c r="F247" s="219" t="s">
        <v>415</v>
      </c>
      <c r="G247" s="216"/>
      <c r="H247" s="220">
        <v>62720</v>
      </c>
      <c r="I247" s="221"/>
      <c r="J247" s="216"/>
      <c r="K247" s="216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148</v>
      </c>
      <c r="AU247" s="226" t="s">
        <v>80</v>
      </c>
      <c r="AV247" s="9" t="s">
        <v>89</v>
      </c>
      <c r="AW247" s="9" t="s">
        <v>36</v>
      </c>
      <c r="AX247" s="9" t="s">
        <v>80</v>
      </c>
      <c r="AY247" s="226" t="s">
        <v>126</v>
      </c>
    </row>
    <row r="248" s="10" customFormat="1">
      <c r="B248" s="227"/>
      <c r="C248" s="228"/>
      <c r="D248" s="217" t="s">
        <v>148</v>
      </c>
      <c r="E248" s="229" t="s">
        <v>1</v>
      </c>
      <c r="F248" s="230" t="s">
        <v>150</v>
      </c>
      <c r="G248" s="228"/>
      <c r="H248" s="231">
        <v>62720</v>
      </c>
      <c r="I248" s="232"/>
      <c r="J248" s="228"/>
      <c r="K248" s="228"/>
      <c r="L248" s="233"/>
      <c r="M248" s="234"/>
      <c r="N248" s="235"/>
      <c r="O248" s="235"/>
      <c r="P248" s="235"/>
      <c r="Q248" s="235"/>
      <c r="R248" s="235"/>
      <c r="S248" s="235"/>
      <c r="T248" s="236"/>
      <c r="AT248" s="237" t="s">
        <v>148</v>
      </c>
      <c r="AU248" s="237" t="s">
        <v>80</v>
      </c>
      <c r="AV248" s="10" t="s">
        <v>127</v>
      </c>
      <c r="AW248" s="10" t="s">
        <v>36</v>
      </c>
      <c r="AX248" s="10" t="s">
        <v>21</v>
      </c>
      <c r="AY248" s="237" t="s">
        <v>126</v>
      </c>
    </row>
    <row r="249" s="1" customFormat="1" ht="15.29204" customHeight="1">
      <c r="B249" s="37"/>
      <c r="C249" s="206" t="s">
        <v>416</v>
      </c>
      <c r="D249" s="206" t="s">
        <v>134</v>
      </c>
      <c r="E249" s="207" t="s">
        <v>417</v>
      </c>
      <c r="F249" s="208" t="s">
        <v>418</v>
      </c>
      <c r="G249" s="209" t="s">
        <v>121</v>
      </c>
      <c r="H249" s="210">
        <v>60</v>
      </c>
      <c r="I249" s="211"/>
      <c r="J249" s="212">
        <f>ROUND(I249*H249,2)</f>
        <v>0</v>
      </c>
      <c r="K249" s="208" t="s">
        <v>1</v>
      </c>
      <c r="L249" s="42"/>
      <c r="M249" s="213" t="s">
        <v>1</v>
      </c>
      <c r="N249" s="214" t="s">
        <v>45</v>
      </c>
      <c r="O249" s="85"/>
      <c r="P249" s="202">
        <f>O249*H249</f>
        <v>0</v>
      </c>
      <c r="Q249" s="202">
        <v>0</v>
      </c>
      <c r="R249" s="202">
        <f>Q249*H249</f>
        <v>0</v>
      </c>
      <c r="S249" s="202">
        <v>0</v>
      </c>
      <c r="T249" s="203">
        <f>S249*H249</f>
        <v>0</v>
      </c>
      <c r="AR249" s="204" t="s">
        <v>127</v>
      </c>
      <c r="AT249" s="204" t="s">
        <v>134</v>
      </c>
      <c r="AU249" s="204" t="s">
        <v>80</v>
      </c>
      <c r="AY249" s="16" t="s">
        <v>126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6" t="s">
        <v>21</v>
      </c>
      <c r="BK249" s="205">
        <f>ROUND(I249*H249,2)</f>
        <v>0</v>
      </c>
      <c r="BL249" s="16" t="s">
        <v>127</v>
      </c>
      <c r="BM249" s="204" t="s">
        <v>419</v>
      </c>
    </row>
    <row r="250" s="1" customFormat="1" ht="15.29204" customHeight="1">
      <c r="B250" s="37"/>
      <c r="C250" s="206" t="s">
        <v>280</v>
      </c>
      <c r="D250" s="206" t="s">
        <v>134</v>
      </c>
      <c r="E250" s="207" t="s">
        <v>420</v>
      </c>
      <c r="F250" s="208" t="s">
        <v>421</v>
      </c>
      <c r="G250" s="209" t="s">
        <v>121</v>
      </c>
      <c r="H250" s="210">
        <v>60</v>
      </c>
      <c r="I250" s="211"/>
      <c r="J250" s="212">
        <f>ROUND(I250*H250,2)</f>
        <v>0</v>
      </c>
      <c r="K250" s="208" t="s">
        <v>1</v>
      </c>
      <c r="L250" s="42"/>
      <c r="M250" s="213" t="s">
        <v>1</v>
      </c>
      <c r="N250" s="214" t="s">
        <v>45</v>
      </c>
      <c r="O250" s="85"/>
      <c r="P250" s="202">
        <f>O250*H250</f>
        <v>0</v>
      </c>
      <c r="Q250" s="202">
        <v>0</v>
      </c>
      <c r="R250" s="202">
        <f>Q250*H250</f>
        <v>0</v>
      </c>
      <c r="S250" s="202">
        <v>0</v>
      </c>
      <c r="T250" s="203">
        <f>S250*H250</f>
        <v>0</v>
      </c>
      <c r="AR250" s="204" t="s">
        <v>127</v>
      </c>
      <c r="AT250" s="204" t="s">
        <v>134</v>
      </c>
      <c r="AU250" s="204" t="s">
        <v>80</v>
      </c>
      <c r="AY250" s="16" t="s">
        <v>126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6" t="s">
        <v>21</v>
      </c>
      <c r="BK250" s="205">
        <f>ROUND(I250*H250,2)</f>
        <v>0</v>
      </c>
      <c r="BL250" s="16" t="s">
        <v>127</v>
      </c>
      <c r="BM250" s="204" t="s">
        <v>422</v>
      </c>
    </row>
    <row r="251" s="1" customFormat="1" ht="15.29204" customHeight="1">
      <c r="B251" s="37"/>
      <c r="C251" s="192" t="s">
        <v>423</v>
      </c>
      <c r="D251" s="192" t="s">
        <v>121</v>
      </c>
      <c r="E251" s="193" t="s">
        <v>424</v>
      </c>
      <c r="F251" s="194" t="s">
        <v>425</v>
      </c>
      <c r="G251" s="195" t="s">
        <v>146</v>
      </c>
      <c r="H251" s="196">
        <v>10</v>
      </c>
      <c r="I251" s="197"/>
      <c r="J251" s="198">
        <f>ROUND(I251*H251,2)</f>
        <v>0</v>
      </c>
      <c r="K251" s="194" t="s">
        <v>1</v>
      </c>
      <c r="L251" s="199"/>
      <c r="M251" s="200" t="s">
        <v>1</v>
      </c>
      <c r="N251" s="201" t="s">
        <v>45</v>
      </c>
      <c r="O251" s="85"/>
      <c r="P251" s="202">
        <f>O251*H251</f>
        <v>0</v>
      </c>
      <c r="Q251" s="202">
        <v>0</v>
      </c>
      <c r="R251" s="202">
        <f>Q251*H251</f>
        <v>0</v>
      </c>
      <c r="S251" s="202">
        <v>0</v>
      </c>
      <c r="T251" s="203">
        <f>S251*H251</f>
        <v>0</v>
      </c>
      <c r="AR251" s="204" t="s">
        <v>125</v>
      </c>
      <c r="AT251" s="204" t="s">
        <v>121</v>
      </c>
      <c r="AU251" s="204" t="s">
        <v>80</v>
      </c>
      <c r="AY251" s="16" t="s">
        <v>126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6" t="s">
        <v>21</v>
      </c>
      <c r="BK251" s="205">
        <f>ROUND(I251*H251,2)</f>
        <v>0</v>
      </c>
      <c r="BL251" s="16" t="s">
        <v>127</v>
      </c>
      <c r="BM251" s="204" t="s">
        <v>426</v>
      </c>
    </row>
    <row r="252" s="1" customFormat="1" ht="15.29204" customHeight="1">
      <c r="B252" s="37"/>
      <c r="C252" s="206" t="s">
        <v>284</v>
      </c>
      <c r="D252" s="206" t="s">
        <v>134</v>
      </c>
      <c r="E252" s="207" t="s">
        <v>427</v>
      </c>
      <c r="F252" s="208" t="s">
        <v>428</v>
      </c>
      <c r="G252" s="209" t="s">
        <v>283</v>
      </c>
      <c r="H252" s="210">
        <v>3</v>
      </c>
      <c r="I252" s="211"/>
      <c r="J252" s="212">
        <f>ROUND(I252*H252,2)</f>
        <v>0</v>
      </c>
      <c r="K252" s="208" t="s">
        <v>1</v>
      </c>
      <c r="L252" s="42"/>
      <c r="M252" s="213" t="s">
        <v>1</v>
      </c>
      <c r="N252" s="214" t="s">
        <v>45</v>
      </c>
      <c r="O252" s="85"/>
      <c r="P252" s="202">
        <f>O252*H252</f>
        <v>0</v>
      </c>
      <c r="Q252" s="202">
        <v>0</v>
      </c>
      <c r="R252" s="202">
        <f>Q252*H252</f>
        <v>0</v>
      </c>
      <c r="S252" s="202">
        <v>0</v>
      </c>
      <c r="T252" s="203">
        <f>S252*H252</f>
        <v>0</v>
      </c>
      <c r="AR252" s="204" t="s">
        <v>127</v>
      </c>
      <c r="AT252" s="204" t="s">
        <v>134</v>
      </c>
      <c r="AU252" s="204" t="s">
        <v>80</v>
      </c>
      <c r="AY252" s="16" t="s">
        <v>126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6" t="s">
        <v>21</v>
      </c>
      <c r="BK252" s="205">
        <f>ROUND(I252*H252,2)</f>
        <v>0</v>
      </c>
      <c r="BL252" s="16" t="s">
        <v>127</v>
      </c>
      <c r="BM252" s="204" t="s">
        <v>429</v>
      </c>
    </row>
    <row r="253" s="1" customFormat="1" ht="15.29204" customHeight="1">
      <c r="B253" s="37"/>
      <c r="C253" s="192" t="s">
        <v>430</v>
      </c>
      <c r="D253" s="192" t="s">
        <v>121</v>
      </c>
      <c r="E253" s="193" t="s">
        <v>431</v>
      </c>
      <c r="F253" s="194" t="s">
        <v>432</v>
      </c>
      <c r="G253" s="195" t="s">
        <v>283</v>
      </c>
      <c r="H253" s="196">
        <v>3</v>
      </c>
      <c r="I253" s="197"/>
      <c r="J253" s="198">
        <f>ROUND(I253*H253,2)</f>
        <v>0</v>
      </c>
      <c r="K253" s="194" t="s">
        <v>1</v>
      </c>
      <c r="L253" s="199"/>
      <c r="M253" s="200" t="s">
        <v>1</v>
      </c>
      <c r="N253" s="201" t="s">
        <v>45</v>
      </c>
      <c r="O253" s="85"/>
      <c r="P253" s="202">
        <f>O253*H253</f>
        <v>0</v>
      </c>
      <c r="Q253" s="202">
        <v>0</v>
      </c>
      <c r="R253" s="202">
        <f>Q253*H253</f>
        <v>0</v>
      </c>
      <c r="S253" s="202">
        <v>0</v>
      </c>
      <c r="T253" s="203">
        <f>S253*H253</f>
        <v>0</v>
      </c>
      <c r="AR253" s="204" t="s">
        <v>125</v>
      </c>
      <c r="AT253" s="204" t="s">
        <v>121</v>
      </c>
      <c r="AU253" s="204" t="s">
        <v>80</v>
      </c>
      <c r="AY253" s="16" t="s">
        <v>126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6" t="s">
        <v>21</v>
      </c>
      <c r="BK253" s="205">
        <f>ROUND(I253*H253,2)</f>
        <v>0</v>
      </c>
      <c r="BL253" s="16" t="s">
        <v>127</v>
      </c>
      <c r="BM253" s="204" t="s">
        <v>433</v>
      </c>
    </row>
    <row r="254" s="1" customFormat="1" ht="15.29204" customHeight="1">
      <c r="B254" s="37"/>
      <c r="C254" s="192" t="s">
        <v>288</v>
      </c>
      <c r="D254" s="192" t="s">
        <v>121</v>
      </c>
      <c r="E254" s="193" t="s">
        <v>434</v>
      </c>
      <c r="F254" s="194" t="s">
        <v>435</v>
      </c>
      <c r="G254" s="195" t="s">
        <v>124</v>
      </c>
      <c r="H254" s="196">
        <v>10</v>
      </c>
      <c r="I254" s="197"/>
      <c r="J254" s="198">
        <f>ROUND(I254*H254,2)</f>
        <v>0</v>
      </c>
      <c r="K254" s="194" t="s">
        <v>1</v>
      </c>
      <c r="L254" s="199"/>
      <c r="M254" s="200" t="s">
        <v>1</v>
      </c>
      <c r="N254" s="201" t="s">
        <v>45</v>
      </c>
      <c r="O254" s="85"/>
      <c r="P254" s="202">
        <f>O254*H254</f>
        <v>0</v>
      </c>
      <c r="Q254" s="202">
        <v>0</v>
      </c>
      <c r="R254" s="202">
        <f>Q254*H254</f>
        <v>0</v>
      </c>
      <c r="S254" s="202">
        <v>0</v>
      </c>
      <c r="T254" s="203">
        <f>S254*H254</f>
        <v>0</v>
      </c>
      <c r="AR254" s="204" t="s">
        <v>125</v>
      </c>
      <c r="AT254" s="204" t="s">
        <v>121</v>
      </c>
      <c r="AU254" s="204" t="s">
        <v>80</v>
      </c>
      <c r="AY254" s="16" t="s">
        <v>126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6" t="s">
        <v>21</v>
      </c>
      <c r="BK254" s="205">
        <f>ROUND(I254*H254,2)</f>
        <v>0</v>
      </c>
      <c r="BL254" s="16" t="s">
        <v>127</v>
      </c>
      <c r="BM254" s="204" t="s">
        <v>436</v>
      </c>
    </row>
    <row r="255" s="1" customFormat="1" ht="15.29204" customHeight="1">
      <c r="B255" s="37"/>
      <c r="C255" s="192" t="s">
        <v>437</v>
      </c>
      <c r="D255" s="192" t="s">
        <v>121</v>
      </c>
      <c r="E255" s="193" t="s">
        <v>438</v>
      </c>
      <c r="F255" s="194" t="s">
        <v>439</v>
      </c>
      <c r="G255" s="195" t="s">
        <v>124</v>
      </c>
      <c r="H255" s="196">
        <v>10</v>
      </c>
      <c r="I255" s="197"/>
      <c r="J255" s="198">
        <f>ROUND(I255*H255,2)</f>
        <v>0</v>
      </c>
      <c r="K255" s="194" t="s">
        <v>1</v>
      </c>
      <c r="L255" s="199"/>
      <c r="M255" s="200" t="s">
        <v>1</v>
      </c>
      <c r="N255" s="201" t="s">
        <v>45</v>
      </c>
      <c r="O255" s="85"/>
      <c r="P255" s="202">
        <f>O255*H255</f>
        <v>0</v>
      </c>
      <c r="Q255" s="202">
        <v>0</v>
      </c>
      <c r="R255" s="202">
        <f>Q255*H255</f>
        <v>0</v>
      </c>
      <c r="S255" s="202">
        <v>0</v>
      </c>
      <c r="T255" s="203">
        <f>S255*H255</f>
        <v>0</v>
      </c>
      <c r="AR255" s="204" t="s">
        <v>125</v>
      </c>
      <c r="AT255" s="204" t="s">
        <v>121</v>
      </c>
      <c r="AU255" s="204" t="s">
        <v>80</v>
      </c>
      <c r="AY255" s="16" t="s">
        <v>126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6" t="s">
        <v>21</v>
      </c>
      <c r="BK255" s="205">
        <f>ROUND(I255*H255,2)</f>
        <v>0</v>
      </c>
      <c r="BL255" s="16" t="s">
        <v>127</v>
      </c>
      <c r="BM255" s="204" t="s">
        <v>440</v>
      </c>
    </row>
    <row r="256" s="1" customFormat="1">
      <c r="B256" s="37"/>
      <c r="C256" s="38"/>
      <c r="D256" s="217" t="s">
        <v>180</v>
      </c>
      <c r="E256" s="38"/>
      <c r="F256" s="241" t="s">
        <v>441</v>
      </c>
      <c r="G256" s="38"/>
      <c r="H256" s="38"/>
      <c r="I256" s="138"/>
      <c r="J256" s="38"/>
      <c r="K256" s="38"/>
      <c r="L256" s="42"/>
      <c r="M256" s="242"/>
      <c r="N256" s="85"/>
      <c r="O256" s="85"/>
      <c r="P256" s="85"/>
      <c r="Q256" s="85"/>
      <c r="R256" s="85"/>
      <c r="S256" s="85"/>
      <c r="T256" s="86"/>
      <c r="AT256" s="16" t="s">
        <v>180</v>
      </c>
      <c r="AU256" s="16" t="s">
        <v>80</v>
      </c>
    </row>
    <row r="257" s="1" customFormat="1" ht="15.29204" customHeight="1">
      <c r="B257" s="37"/>
      <c r="C257" s="192" t="s">
        <v>291</v>
      </c>
      <c r="D257" s="192" t="s">
        <v>121</v>
      </c>
      <c r="E257" s="193" t="s">
        <v>442</v>
      </c>
      <c r="F257" s="194" t="s">
        <v>443</v>
      </c>
      <c r="G257" s="195" t="s">
        <v>124</v>
      </c>
      <c r="H257" s="196">
        <v>10</v>
      </c>
      <c r="I257" s="197"/>
      <c r="J257" s="198">
        <f>ROUND(I257*H257,2)</f>
        <v>0</v>
      </c>
      <c r="K257" s="194" t="s">
        <v>1</v>
      </c>
      <c r="L257" s="199"/>
      <c r="M257" s="200" t="s">
        <v>1</v>
      </c>
      <c r="N257" s="201" t="s">
        <v>45</v>
      </c>
      <c r="O257" s="85"/>
      <c r="P257" s="202">
        <f>O257*H257</f>
        <v>0</v>
      </c>
      <c r="Q257" s="202">
        <v>0</v>
      </c>
      <c r="R257" s="202">
        <f>Q257*H257</f>
        <v>0</v>
      </c>
      <c r="S257" s="202">
        <v>0</v>
      </c>
      <c r="T257" s="203">
        <f>S257*H257</f>
        <v>0</v>
      </c>
      <c r="AR257" s="204" t="s">
        <v>125</v>
      </c>
      <c r="AT257" s="204" t="s">
        <v>121</v>
      </c>
      <c r="AU257" s="204" t="s">
        <v>80</v>
      </c>
      <c r="AY257" s="16" t="s">
        <v>126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6" t="s">
        <v>21</v>
      </c>
      <c r="BK257" s="205">
        <f>ROUND(I257*H257,2)</f>
        <v>0</v>
      </c>
      <c r="BL257" s="16" t="s">
        <v>127</v>
      </c>
      <c r="BM257" s="204" t="s">
        <v>444</v>
      </c>
    </row>
    <row r="258" s="1" customFormat="1">
      <c r="B258" s="37"/>
      <c r="C258" s="38"/>
      <c r="D258" s="217" t="s">
        <v>180</v>
      </c>
      <c r="E258" s="38"/>
      <c r="F258" s="241" t="s">
        <v>229</v>
      </c>
      <c r="G258" s="38"/>
      <c r="H258" s="38"/>
      <c r="I258" s="138"/>
      <c r="J258" s="38"/>
      <c r="K258" s="38"/>
      <c r="L258" s="42"/>
      <c r="M258" s="242"/>
      <c r="N258" s="85"/>
      <c r="O258" s="85"/>
      <c r="P258" s="85"/>
      <c r="Q258" s="85"/>
      <c r="R258" s="85"/>
      <c r="S258" s="85"/>
      <c r="T258" s="86"/>
      <c r="AT258" s="16" t="s">
        <v>180</v>
      </c>
      <c r="AU258" s="16" t="s">
        <v>80</v>
      </c>
    </row>
    <row r="259" s="1" customFormat="1" ht="15.29204" customHeight="1">
      <c r="B259" s="37"/>
      <c r="C259" s="192" t="s">
        <v>445</v>
      </c>
      <c r="D259" s="192" t="s">
        <v>121</v>
      </c>
      <c r="E259" s="193" t="s">
        <v>446</v>
      </c>
      <c r="F259" s="194" t="s">
        <v>447</v>
      </c>
      <c r="G259" s="195" t="s">
        <v>124</v>
      </c>
      <c r="H259" s="196">
        <v>10</v>
      </c>
      <c r="I259" s="197"/>
      <c r="J259" s="198">
        <f>ROUND(I259*H259,2)</f>
        <v>0</v>
      </c>
      <c r="K259" s="194" t="s">
        <v>1</v>
      </c>
      <c r="L259" s="199"/>
      <c r="M259" s="200" t="s">
        <v>1</v>
      </c>
      <c r="N259" s="201" t="s">
        <v>45</v>
      </c>
      <c r="O259" s="85"/>
      <c r="P259" s="202">
        <f>O259*H259</f>
        <v>0</v>
      </c>
      <c r="Q259" s="202">
        <v>0</v>
      </c>
      <c r="R259" s="202">
        <f>Q259*H259</f>
        <v>0</v>
      </c>
      <c r="S259" s="202">
        <v>0</v>
      </c>
      <c r="T259" s="203">
        <f>S259*H259</f>
        <v>0</v>
      </c>
      <c r="AR259" s="204" t="s">
        <v>125</v>
      </c>
      <c r="AT259" s="204" t="s">
        <v>121</v>
      </c>
      <c r="AU259" s="204" t="s">
        <v>80</v>
      </c>
      <c r="AY259" s="16" t="s">
        <v>126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6" t="s">
        <v>21</v>
      </c>
      <c r="BK259" s="205">
        <f>ROUND(I259*H259,2)</f>
        <v>0</v>
      </c>
      <c r="BL259" s="16" t="s">
        <v>127</v>
      </c>
      <c r="BM259" s="204" t="s">
        <v>448</v>
      </c>
    </row>
    <row r="260" s="1" customFormat="1">
      <c r="B260" s="37"/>
      <c r="C260" s="38"/>
      <c r="D260" s="217" t="s">
        <v>180</v>
      </c>
      <c r="E260" s="38"/>
      <c r="F260" s="241" t="s">
        <v>449</v>
      </c>
      <c r="G260" s="38"/>
      <c r="H260" s="38"/>
      <c r="I260" s="138"/>
      <c r="J260" s="38"/>
      <c r="K260" s="38"/>
      <c r="L260" s="42"/>
      <c r="M260" s="242"/>
      <c r="N260" s="85"/>
      <c r="O260" s="85"/>
      <c r="P260" s="85"/>
      <c r="Q260" s="85"/>
      <c r="R260" s="85"/>
      <c r="S260" s="85"/>
      <c r="T260" s="86"/>
      <c r="AT260" s="16" t="s">
        <v>180</v>
      </c>
      <c r="AU260" s="16" t="s">
        <v>80</v>
      </c>
    </row>
    <row r="261" s="1" customFormat="1" ht="15.29204" customHeight="1">
      <c r="B261" s="37"/>
      <c r="C261" s="206" t="s">
        <v>295</v>
      </c>
      <c r="D261" s="206" t="s">
        <v>134</v>
      </c>
      <c r="E261" s="207" t="s">
        <v>450</v>
      </c>
      <c r="F261" s="208" t="s">
        <v>451</v>
      </c>
      <c r="G261" s="209" t="s">
        <v>121</v>
      </c>
      <c r="H261" s="210">
        <v>25</v>
      </c>
      <c r="I261" s="211"/>
      <c r="J261" s="212">
        <f>ROUND(I261*H261,2)</f>
        <v>0</v>
      </c>
      <c r="K261" s="208" t="s">
        <v>1</v>
      </c>
      <c r="L261" s="42"/>
      <c r="M261" s="213" t="s">
        <v>1</v>
      </c>
      <c r="N261" s="214" t="s">
        <v>45</v>
      </c>
      <c r="O261" s="85"/>
      <c r="P261" s="202">
        <f>O261*H261</f>
        <v>0</v>
      </c>
      <c r="Q261" s="202">
        <v>0</v>
      </c>
      <c r="R261" s="202">
        <f>Q261*H261</f>
        <v>0</v>
      </c>
      <c r="S261" s="202">
        <v>0</v>
      </c>
      <c r="T261" s="203">
        <f>S261*H261</f>
        <v>0</v>
      </c>
      <c r="AR261" s="204" t="s">
        <v>127</v>
      </c>
      <c r="AT261" s="204" t="s">
        <v>134</v>
      </c>
      <c r="AU261" s="204" t="s">
        <v>80</v>
      </c>
      <c r="AY261" s="16" t="s">
        <v>126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6" t="s">
        <v>21</v>
      </c>
      <c r="BK261" s="205">
        <f>ROUND(I261*H261,2)</f>
        <v>0</v>
      </c>
      <c r="BL261" s="16" t="s">
        <v>127</v>
      </c>
      <c r="BM261" s="204" t="s">
        <v>452</v>
      </c>
    </row>
    <row r="262" s="1" customFormat="1" ht="15.29204" customHeight="1">
      <c r="B262" s="37"/>
      <c r="C262" s="192" t="s">
        <v>453</v>
      </c>
      <c r="D262" s="192" t="s">
        <v>121</v>
      </c>
      <c r="E262" s="193" t="s">
        <v>454</v>
      </c>
      <c r="F262" s="194" t="s">
        <v>455</v>
      </c>
      <c r="G262" s="195" t="s">
        <v>121</v>
      </c>
      <c r="H262" s="196">
        <v>26.25</v>
      </c>
      <c r="I262" s="197"/>
      <c r="J262" s="198">
        <f>ROUND(I262*H262,2)</f>
        <v>0</v>
      </c>
      <c r="K262" s="194" t="s">
        <v>1</v>
      </c>
      <c r="L262" s="199"/>
      <c r="M262" s="200" t="s">
        <v>1</v>
      </c>
      <c r="N262" s="201" t="s">
        <v>45</v>
      </c>
      <c r="O262" s="85"/>
      <c r="P262" s="202">
        <f>O262*H262</f>
        <v>0</v>
      </c>
      <c r="Q262" s="202">
        <v>0</v>
      </c>
      <c r="R262" s="202">
        <f>Q262*H262</f>
        <v>0</v>
      </c>
      <c r="S262" s="202">
        <v>0</v>
      </c>
      <c r="T262" s="203">
        <f>S262*H262</f>
        <v>0</v>
      </c>
      <c r="AR262" s="204" t="s">
        <v>125</v>
      </c>
      <c r="AT262" s="204" t="s">
        <v>121</v>
      </c>
      <c r="AU262" s="204" t="s">
        <v>80</v>
      </c>
      <c r="AY262" s="16" t="s">
        <v>126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6" t="s">
        <v>21</v>
      </c>
      <c r="BK262" s="205">
        <f>ROUND(I262*H262,2)</f>
        <v>0</v>
      </c>
      <c r="BL262" s="16" t="s">
        <v>127</v>
      </c>
      <c r="BM262" s="204" t="s">
        <v>456</v>
      </c>
    </row>
    <row r="263" s="9" customFormat="1">
      <c r="B263" s="215"/>
      <c r="C263" s="216"/>
      <c r="D263" s="217" t="s">
        <v>148</v>
      </c>
      <c r="E263" s="218" t="s">
        <v>1</v>
      </c>
      <c r="F263" s="219" t="s">
        <v>457</v>
      </c>
      <c r="G263" s="216"/>
      <c r="H263" s="220">
        <v>26.25</v>
      </c>
      <c r="I263" s="221"/>
      <c r="J263" s="216"/>
      <c r="K263" s="216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148</v>
      </c>
      <c r="AU263" s="226" t="s">
        <v>80</v>
      </c>
      <c r="AV263" s="9" t="s">
        <v>89</v>
      </c>
      <c r="AW263" s="9" t="s">
        <v>36</v>
      </c>
      <c r="AX263" s="9" t="s">
        <v>80</v>
      </c>
      <c r="AY263" s="226" t="s">
        <v>126</v>
      </c>
    </row>
    <row r="264" s="10" customFormat="1">
      <c r="B264" s="227"/>
      <c r="C264" s="228"/>
      <c r="D264" s="217" t="s">
        <v>148</v>
      </c>
      <c r="E264" s="229" t="s">
        <v>1</v>
      </c>
      <c r="F264" s="230" t="s">
        <v>150</v>
      </c>
      <c r="G264" s="228"/>
      <c r="H264" s="231">
        <v>26.25</v>
      </c>
      <c r="I264" s="232"/>
      <c r="J264" s="228"/>
      <c r="K264" s="228"/>
      <c r="L264" s="233"/>
      <c r="M264" s="234"/>
      <c r="N264" s="235"/>
      <c r="O264" s="235"/>
      <c r="P264" s="235"/>
      <c r="Q264" s="235"/>
      <c r="R264" s="235"/>
      <c r="S264" s="235"/>
      <c r="T264" s="236"/>
      <c r="AT264" s="237" t="s">
        <v>148</v>
      </c>
      <c r="AU264" s="237" t="s">
        <v>80</v>
      </c>
      <c r="AV264" s="10" t="s">
        <v>127</v>
      </c>
      <c r="AW264" s="10" t="s">
        <v>36</v>
      </c>
      <c r="AX264" s="10" t="s">
        <v>21</v>
      </c>
      <c r="AY264" s="237" t="s">
        <v>126</v>
      </c>
    </row>
    <row r="265" s="1" customFormat="1" ht="15.29204" customHeight="1">
      <c r="B265" s="37"/>
      <c r="C265" s="206" t="s">
        <v>298</v>
      </c>
      <c r="D265" s="206" t="s">
        <v>134</v>
      </c>
      <c r="E265" s="207" t="s">
        <v>458</v>
      </c>
      <c r="F265" s="208" t="s">
        <v>459</v>
      </c>
      <c r="G265" s="209" t="s">
        <v>161</v>
      </c>
      <c r="H265" s="210">
        <v>50</v>
      </c>
      <c r="I265" s="211"/>
      <c r="J265" s="212">
        <f>ROUND(I265*H265,2)</f>
        <v>0</v>
      </c>
      <c r="K265" s="208" t="s">
        <v>1</v>
      </c>
      <c r="L265" s="42"/>
      <c r="M265" s="213" t="s">
        <v>1</v>
      </c>
      <c r="N265" s="214" t="s">
        <v>45</v>
      </c>
      <c r="O265" s="85"/>
      <c r="P265" s="202">
        <f>O265*H265</f>
        <v>0</v>
      </c>
      <c r="Q265" s="202">
        <v>0</v>
      </c>
      <c r="R265" s="202">
        <f>Q265*H265</f>
        <v>0</v>
      </c>
      <c r="S265" s="202">
        <v>0</v>
      </c>
      <c r="T265" s="203">
        <f>S265*H265</f>
        <v>0</v>
      </c>
      <c r="AR265" s="204" t="s">
        <v>127</v>
      </c>
      <c r="AT265" s="204" t="s">
        <v>134</v>
      </c>
      <c r="AU265" s="204" t="s">
        <v>80</v>
      </c>
      <c r="AY265" s="16" t="s">
        <v>126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6" t="s">
        <v>21</v>
      </c>
      <c r="BK265" s="205">
        <f>ROUND(I265*H265,2)</f>
        <v>0</v>
      </c>
      <c r="BL265" s="16" t="s">
        <v>127</v>
      </c>
      <c r="BM265" s="204" t="s">
        <v>460</v>
      </c>
    </row>
    <row r="266" s="1" customFormat="1" ht="15.29204" customHeight="1">
      <c r="B266" s="37"/>
      <c r="C266" s="206" t="s">
        <v>461</v>
      </c>
      <c r="D266" s="206" t="s">
        <v>134</v>
      </c>
      <c r="E266" s="207" t="s">
        <v>462</v>
      </c>
      <c r="F266" s="208" t="s">
        <v>463</v>
      </c>
      <c r="G266" s="209" t="s">
        <v>161</v>
      </c>
      <c r="H266" s="210">
        <v>50</v>
      </c>
      <c r="I266" s="211"/>
      <c r="J266" s="212">
        <f>ROUND(I266*H266,2)</f>
        <v>0</v>
      </c>
      <c r="K266" s="208" t="s">
        <v>1</v>
      </c>
      <c r="L266" s="42"/>
      <c r="M266" s="213" t="s">
        <v>1</v>
      </c>
      <c r="N266" s="214" t="s">
        <v>45</v>
      </c>
      <c r="O266" s="85"/>
      <c r="P266" s="202">
        <f>O266*H266</f>
        <v>0</v>
      </c>
      <c r="Q266" s="202">
        <v>0</v>
      </c>
      <c r="R266" s="202">
        <f>Q266*H266</f>
        <v>0</v>
      </c>
      <c r="S266" s="202">
        <v>0</v>
      </c>
      <c r="T266" s="203">
        <f>S266*H266</f>
        <v>0</v>
      </c>
      <c r="AR266" s="204" t="s">
        <v>127</v>
      </c>
      <c r="AT266" s="204" t="s">
        <v>134</v>
      </c>
      <c r="AU266" s="204" t="s">
        <v>80</v>
      </c>
      <c r="AY266" s="16" t="s">
        <v>126</v>
      </c>
      <c r="BE266" s="205">
        <f>IF(N266="základní",J266,0)</f>
        <v>0</v>
      </c>
      <c r="BF266" s="205">
        <f>IF(N266="snížená",J266,0)</f>
        <v>0</v>
      </c>
      <c r="BG266" s="205">
        <f>IF(N266="zákl. přenesená",J266,0)</f>
        <v>0</v>
      </c>
      <c r="BH266" s="205">
        <f>IF(N266="sníž. přenesená",J266,0)</f>
        <v>0</v>
      </c>
      <c r="BI266" s="205">
        <f>IF(N266="nulová",J266,0)</f>
        <v>0</v>
      </c>
      <c r="BJ266" s="16" t="s">
        <v>21</v>
      </c>
      <c r="BK266" s="205">
        <f>ROUND(I266*H266,2)</f>
        <v>0</v>
      </c>
      <c r="BL266" s="16" t="s">
        <v>127</v>
      </c>
      <c r="BM266" s="204" t="s">
        <v>464</v>
      </c>
    </row>
    <row r="267" s="1" customFormat="1" ht="15.29204" customHeight="1">
      <c r="B267" s="37"/>
      <c r="C267" s="206" t="s">
        <v>302</v>
      </c>
      <c r="D267" s="206" t="s">
        <v>134</v>
      </c>
      <c r="E267" s="207" t="s">
        <v>465</v>
      </c>
      <c r="F267" s="208" t="s">
        <v>466</v>
      </c>
      <c r="G267" s="209" t="s">
        <v>161</v>
      </c>
      <c r="H267" s="210">
        <v>100</v>
      </c>
      <c r="I267" s="211"/>
      <c r="J267" s="212">
        <f>ROUND(I267*H267,2)</f>
        <v>0</v>
      </c>
      <c r="K267" s="208" t="s">
        <v>1</v>
      </c>
      <c r="L267" s="42"/>
      <c r="M267" s="213" t="s">
        <v>1</v>
      </c>
      <c r="N267" s="214" t="s">
        <v>45</v>
      </c>
      <c r="O267" s="85"/>
      <c r="P267" s="202">
        <f>O267*H267</f>
        <v>0</v>
      </c>
      <c r="Q267" s="202">
        <v>0</v>
      </c>
      <c r="R267" s="202">
        <f>Q267*H267</f>
        <v>0</v>
      </c>
      <c r="S267" s="202">
        <v>0</v>
      </c>
      <c r="T267" s="203">
        <f>S267*H267</f>
        <v>0</v>
      </c>
      <c r="AR267" s="204" t="s">
        <v>127</v>
      </c>
      <c r="AT267" s="204" t="s">
        <v>134</v>
      </c>
      <c r="AU267" s="204" t="s">
        <v>80</v>
      </c>
      <c r="AY267" s="16" t="s">
        <v>126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6" t="s">
        <v>21</v>
      </c>
      <c r="BK267" s="205">
        <f>ROUND(I267*H267,2)</f>
        <v>0</v>
      </c>
      <c r="BL267" s="16" t="s">
        <v>127</v>
      </c>
      <c r="BM267" s="204" t="s">
        <v>467</v>
      </c>
    </row>
    <row r="268" s="1" customFormat="1" ht="15.29204" customHeight="1">
      <c r="B268" s="37"/>
      <c r="C268" s="192" t="s">
        <v>468</v>
      </c>
      <c r="D268" s="192" t="s">
        <v>121</v>
      </c>
      <c r="E268" s="193" t="s">
        <v>469</v>
      </c>
      <c r="F268" s="194" t="s">
        <v>470</v>
      </c>
      <c r="G268" s="195" t="s">
        <v>146</v>
      </c>
      <c r="H268" s="196">
        <v>4</v>
      </c>
      <c r="I268" s="197"/>
      <c r="J268" s="198">
        <f>ROUND(I268*H268,2)</f>
        <v>0</v>
      </c>
      <c r="K268" s="194" t="s">
        <v>1</v>
      </c>
      <c r="L268" s="199"/>
      <c r="M268" s="200" t="s">
        <v>1</v>
      </c>
      <c r="N268" s="201" t="s">
        <v>45</v>
      </c>
      <c r="O268" s="85"/>
      <c r="P268" s="202">
        <f>O268*H268</f>
        <v>0</v>
      </c>
      <c r="Q268" s="202">
        <v>0</v>
      </c>
      <c r="R268" s="202">
        <f>Q268*H268</f>
        <v>0</v>
      </c>
      <c r="S268" s="202">
        <v>0</v>
      </c>
      <c r="T268" s="203">
        <f>S268*H268</f>
        <v>0</v>
      </c>
      <c r="AR268" s="204" t="s">
        <v>125</v>
      </c>
      <c r="AT268" s="204" t="s">
        <v>121</v>
      </c>
      <c r="AU268" s="204" t="s">
        <v>80</v>
      </c>
      <c r="AY268" s="16" t="s">
        <v>126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6" t="s">
        <v>21</v>
      </c>
      <c r="BK268" s="205">
        <f>ROUND(I268*H268,2)</f>
        <v>0</v>
      </c>
      <c r="BL268" s="16" t="s">
        <v>127</v>
      </c>
      <c r="BM268" s="204" t="s">
        <v>471</v>
      </c>
    </row>
    <row r="269" s="9" customFormat="1">
      <c r="B269" s="215"/>
      <c r="C269" s="216"/>
      <c r="D269" s="217" t="s">
        <v>148</v>
      </c>
      <c r="E269" s="218" t="s">
        <v>1</v>
      </c>
      <c r="F269" s="219" t="s">
        <v>472</v>
      </c>
      <c r="G269" s="216"/>
      <c r="H269" s="220">
        <v>4</v>
      </c>
      <c r="I269" s="221"/>
      <c r="J269" s="216"/>
      <c r="K269" s="216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148</v>
      </c>
      <c r="AU269" s="226" t="s">
        <v>80</v>
      </c>
      <c r="AV269" s="9" t="s">
        <v>89</v>
      </c>
      <c r="AW269" s="9" t="s">
        <v>36</v>
      </c>
      <c r="AX269" s="9" t="s">
        <v>80</v>
      </c>
      <c r="AY269" s="226" t="s">
        <v>126</v>
      </c>
    </row>
    <row r="270" s="10" customFormat="1">
      <c r="B270" s="227"/>
      <c r="C270" s="228"/>
      <c r="D270" s="217" t="s">
        <v>148</v>
      </c>
      <c r="E270" s="229" t="s">
        <v>1</v>
      </c>
      <c r="F270" s="230" t="s">
        <v>150</v>
      </c>
      <c r="G270" s="228"/>
      <c r="H270" s="231">
        <v>4</v>
      </c>
      <c r="I270" s="232"/>
      <c r="J270" s="228"/>
      <c r="K270" s="228"/>
      <c r="L270" s="233"/>
      <c r="M270" s="234"/>
      <c r="N270" s="235"/>
      <c r="O270" s="235"/>
      <c r="P270" s="235"/>
      <c r="Q270" s="235"/>
      <c r="R270" s="235"/>
      <c r="S270" s="235"/>
      <c r="T270" s="236"/>
      <c r="AT270" s="237" t="s">
        <v>148</v>
      </c>
      <c r="AU270" s="237" t="s">
        <v>80</v>
      </c>
      <c r="AV270" s="10" t="s">
        <v>127</v>
      </c>
      <c r="AW270" s="10" t="s">
        <v>36</v>
      </c>
      <c r="AX270" s="10" t="s">
        <v>21</v>
      </c>
      <c r="AY270" s="237" t="s">
        <v>126</v>
      </c>
    </row>
    <row r="271" s="1" customFormat="1" ht="15.29204" customHeight="1">
      <c r="B271" s="37"/>
      <c r="C271" s="206" t="s">
        <v>305</v>
      </c>
      <c r="D271" s="206" t="s">
        <v>134</v>
      </c>
      <c r="E271" s="207" t="s">
        <v>137</v>
      </c>
      <c r="F271" s="208" t="s">
        <v>473</v>
      </c>
      <c r="G271" s="209" t="s">
        <v>474</v>
      </c>
      <c r="H271" s="210">
        <v>800</v>
      </c>
      <c r="I271" s="211"/>
      <c r="J271" s="212">
        <f>ROUND(I271*H271,2)</f>
        <v>0</v>
      </c>
      <c r="K271" s="208" t="s">
        <v>1</v>
      </c>
      <c r="L271" s="42"/>
      <c r="M271" s="213" t="s">
        <v>1</v>
      </c>
      <c r="N271" s="214" t="s">
        <v>45</v>
      </c>
      <c r="O271" s="85"/>
      <c r="P271" s="202">
        <f>O271*H271</f>
        <v>0</v>
      </c>
      <c r="Q271" s="202">
        <v>0</v>
      </c>
      <c r="R271" s="202">
        <f>Q271*H271</f>
        <v>0</v>
      </c>
      <c r="S271" s="202">
        <v>0</v>
      </c>
      <c r="T271" s="203">
        <f>S271*H271</f>
        <v>0</v>
      </c>
      <c r="AR271" s="204" t="s">
        <v>127</v>
      </c>
      <c r="AT271" s="204" t="s">
        <v>134</v>
      </c>
      <c r="AU271" s="204" t="s">
        <v>80</v>
      </c>
      <c r="AY271" s="16" t="s">
        <v>126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6" t="s">
        <v>21</v>
      </c>
      <c r="BK271" s="205">
        <f>ROUND(I271*H271,2)</f>
        <v>0</v>
      </c>
      <c r="BL271" s="16" t="s">
        <v>127</v>
      </c>
      <c r="BM271" s="204" t="s">
        <v>475</v>
      </c>
    </row>
    <row r="272" s="1" customFormat="1" ht="15.29204" customHeight="1">
      <c r="B272" s="37"/>
      <c r="C272" s="206" t="s">
        <v>476</v>
      </c>
      <c r="D272" s="206" t="s">
        <v>134</v>
      </c>
      <c r="E272" s="207" t="s">
        <v>143</v>
      </c>
      <c r="F272" s="208" t="s">
        <v>477</v>
      </c>
      <c r="G272" s="209" t="s">
        <v>478</v>
      </c>
      <c r="H272" s="210">
        <v>15</v>
      </c>
      <c r="I272" s="211"/>
      <c r="J272" s="212">
        <f>ROUND(I272*H272,2)</f>
        <v>0</v>
      </c>
      <c r="K272" s="208" t="s">
        <v>1</v>
      </c>
      <c r="L272" s="42"/>
      <c r="M272" s="213" t="s">
        <v>1</v>
      </c>
      <c r="N272" s="214" t="s">
        <v>45</v>
      </c>
      <c r="O272" s="85"/>
      <c r="P272" s="202">
        <f>O272*H272</f>
        <v>0</v>
      </c>
      <c r="Q272" s="202">
        <v>0</v>
      </c>
      <c r="R272" s="202">
        <f>Q272*H272</f>
        <v>0</v>
      </c>
      <c r="S272" s="202">
        <v>0</v>
      </c>
      <c r="T272" s="203">
        <f>S272*H272</f>
        <v>0</v>
      </c>
      <c r="AR272" s="204" t="s">
        <v>127</v>
      </c>
      <c r="AT272" s="204" t="s">
        <v>134</v>
      </c>
      <c r="AU272" s="204" t="s">
        <v>80</v>
      </c>
      <c r="AY272" s="16" t="s">
        <v>126</v>
      </c>
      <c r="BE272" s="205">
        <f>IF(N272="základní",J272,0)</f>
        <v>0</v>
      </c>
      <c r="BF272" s="205">
        <f>IF(N272="snížená",J272,0)</f>
        <v>0</v>
      </c>
      <c r="BG272" s="205">
        <f>IF(N272="zákl. přenesená",J272,0)</f>
        <v>0</v>
      </c>
      <c r="BH272" s="205">
        <f>IF(N272="sníž. přenesená",J272,0)</f>
        <v>0</v>
      </c>
      <c r="BI272" s="205">
        <f>IF(N272="nulová",J272,0)</f>
        <v>0</v>
      </c>
      <c r="BJ272" s="16" t="s">
        <v>21</v>
      </c>
      <c r="BK272" s="205">
        <f>ROUND(I272*H272,2)</f>
        <v>0</v>
      </c>
      <c r="BL272" s="16" t="s">
        <v>127</v>
      </c>
      <c r="BM272" s="204" t="s">
        <v>479</v>
      </c>
    </row>
    <row r="273" s="1" customFormat="1" ht="15.29204" customHeight="1">
      <c r="B273" s="37"/>
      <c r="C273" s="192" t="s">
        <v>309</v>
      </c>
      <c r="D273" s="192" t="s">
        <v>121</v>
      </c>
      <c r="E273" s="193" t="s">
        <v>480</v>
      </c>
      <c r="F273" s="194" t="s">
        <v>481</v>
      </c>
      <c r="G273" s="195" t="s">
        <v>124</v>
      </c>
      <c r="H273" s="196">
        <v>17</v>
      </c>
      <c r="I273" s="197"/>
      <c r="J273" s="198">
        <f>ROUND(I273*H273,2)</f>
        <v>0</v>
      </c>
      <c r="K273" s="194" t="s">
        <v>1</v>
      </c>
      <c r="L273" s="199"/>
      <c r="M273" s="200" t="s">
        <v>1</v>
      </c>
      <c r="N273" s="201" t="s">
        <v>45</v>
      </c>
      <c r="O273" s="85"/>
      <c r="P273" s="202">
        <f>O273*H273</f>
        <v>0</v>
      </c>
      <c r="Q273" s="202">
        <v>0</v>
      </c>
      <c r="R273" s="202">
        <f>Q273*H273</f>
        <v>0</v>
      </c>
      <c r="S273" s="202">
        <v>0</v>
      </c>
      <c r="T273" s="203">
        <f>S273*H273</f>
        <v>0</v>
      </c>
      <c r="AR273" s="204" t="s">
        <v>125</v>
      </c>
      <c r="AT273" s="204" t="s">
        <v>121</v>
      </c>
      <c r="AU273" s="204" t="s">
        <v>80</v>
      </c>
      <c r="AY273" s="16" t="s">
        <v>126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6" t="s">
        <v>21</v>
      </c>
      <c r="BK273" s="205">
        <f>ROUND(I273*H273,2)</f>
        <v>0</v>
      </c>
      <c r="BL273" s="16" t="s">
        <v>127</v>
      </c>
      <c r="BM273" s="204" t="s">
        <v>482</v>
      </c>
    </row>
    <row r="274" s="1" customFormat="1" ht="15.29204" customHeight="1">
      <c r="B274" s="37"/>
      <c r="C274" s="206" t="s">
        <v>483</v>
      </c>
      <c r="D274" s="206" t="s">
        <v>134</v>
      </c>
      <c r="E274" s="207" t="s">
        <v>125</v>
      </c>
      <c r="F274" s="208" t="s">
        <v>484</v>
      </c>
      <c r="G274" s="209" t="s">
        <v>485</v>
      </c>
      <c r="H274" s="210">
        <v>134.08799999999999</v>
      </c>
      <c r="I274" s="211"/>
      <c r="J274" s="212">
        <f>ROUND(I274*H274,2)</f>
        <v>0</v>
      </c>
      <c r="K274" s="208" t="s">
        <v>1</v>
      </c>
      <c r="L274" s="42"/>
      <c r="M274" s="213" t="s">
        <v>1</v>
      </c>
      <c r="N274" s="214" t="s">
        <v>45</v>
      </c>
      <c r="O274" s="85"/>
      <c r="P274" s="202">
        <f>O274*H274</f>
        <v>0</v>
      </c>
      <c r="Q274" s="202">
        <v>0</v>
      </c>
      <c r="R274" s="202">
        <f>Q274*H274</f>
        <v>0</v>
      </c>
      <c r="S274" s="202">
        <v>0</v>
      </c>
      <c r="T274" s="203">
        <f>S274*H274</f>
        <v>0</v>
      </c>
      <c r="AR274" s="204" t="s">
        <v>127</v>
      </c>
      <c r="AT274" s="204" t="s">
        <v>134</v>
      </c>
      <c r="AU274" s="204" t="s">
        <v>80</v>
      </c>
      <c r="AY274" s="16" t="s">
        <v>126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6" t="s">
        <v>21</v>
      </c>
      <c r="BK274" s="205">
        <f>ROUND(I274*H274,2)</f>
        <v>0</v>
      </c>
      <c r="BL274" s="16" t="s">
        <v>127</v>
      </c>
      <c r="BM274" s="204" t="s">
        <v>486</v>
      </c>
    </row>
    <row r="275" s="1" customFormat="1" ht="15.29204" customHeight="1">
      <c r="B275" s="37"/>
      <c r="C275" s="206" t="s">
        <v>312</v>
      </c>
      <c r="D275" s="206" t="s">
        <v>134</v>
      </c>
      <c r="E275" s="207" t="s">
        <v>487</v>
      </c>
      <c r="F275" s="208" t="s">
        <v>488</v>
      </c>
      <c r="G275" s="209" t="s">
        <v>121</v>
      </c>
      <c r="H275" s="210">
        <v>31</v>
      </c>
      <c r="I275" s="211"/>
      <c r="J275" s="212">
        <f>ROUND(I275*H275,2)</f>
        <v>0</v>
      </c>
      <c r="K275" s="208" t="s">
        <v>1</v>
      </c>
      <c r="L275" s="42"/>
      <c r="M275" s="213" t="s">
        <v>1</v>
      </c>
      <c r="N275" s="214" t="s">
        <v>45</v>
      </c>
      <c r="O275" s="85"/>
      <c r="P275" s="202">
        <f>O275*H275</f>
        <v>0</v>
      </c>
      <c r="Q275" s="202">
        <v>0</v>
      </c>
      <c r="R275" s="202">
        <f>Q275*H275</f>
        <v>0</v>
      </c>
      <c r="S275" s="202">
        <v>0</v>
      </c>
      <c r="T275" s="203">
        <f>S275*H275</f>
        <v>0</v>
      </c>
      <c r="AR275" s="204" t="s">
        <v>127</v>
      </c>
      <c r="AT275" s="204" t="s">
        <v>134</v>
      </c>
      <c r="AU275" s="204" t="s">
        <v>80</v>
      </c>
      <c r="AY275" s="16" t="s">
        <v>126</v>
      </c>
      <c r="BE275" s="205">
        <f>IF(N275="základní",J275,0)</f>
        <v>0</v>
      </c>
      <c r="BF275" s="205">
        <f>IF(N275="snížená",J275,0)</f>
        <v>0</v>
      </c>
      <c r="BG275" s="205">
        <f>IF(N275="zákl. přenesená",J275,0)</f>
        <v>0</v>
      </c>
      <c r="BH275" s="205">
        <f>IF(N275="sníž. přenesená",J275,0)</f>
        <v>0</v>
      </c>
      <c r="BI275" s="205">
        <f>IF(N275="nulová",J275,0)</f>
        <v>0</v>
      </c>
      <c r="BJ275" s="16" t="s">
        <v>21</v>
      </c>
      <c r="BK275" s="205">
        <f>ROUND(I275*H275,2)</f>
        <v>0</v>
      </c>
      <c r="BL275" s="16" t="s">
        <v>127</v>
      </c>
      <c r="BM275" s="204" t="s">
        <v>489</v>
      </c>
    </row>
    <row r="276" s="1" customFormat="1" ht="15.29204" customHeight="1">
      <c r="B276" s="37"/>
      <c r="C276" s="192" t="s">
        <v>490</v>
      </c>
      <c r="D276" s="192" t="s">
        <v>121</v>
      </c>
      <c r="E276" s="193" t="s">
        <v>491</v>
      </c>
      <c r="F276" s="194" t="s">
        <v>492</v>
      </c>
      <c r="G276" s="195" t="s">
        <v>121</v>
      </c>
      <c r="H276" s="196">
        <v>31</v>
      </c>
      <c r="I276" s="197"/>
      <c r="J276" s="198">
        <f>ROUND(I276*H276,2)</f>
        <v>0</v>
      </c>
      <c r="K276" s="194" t="s">
        <v>1</v>
      </c>
      <c r="L276" s="199"/>
      <c r="M276" s="200" t="s">
        <v>1</v>
      </c>
      <c r="N276" s="201" t="s">
        <v>45</v>
      </c>
      <c r="O276" s="85"/>
      <c r="P276" s="202">
        <f>O276*H276</f>
        <v>0</v>
      </c>
      <c r="Q276" s="202">
        <v>0</v>
      </c>
      <c r="R276" s="202">
        <f>Q276*H276</f>
        <v>0</v>
      </c>
      <c r="S276" s="202">
        <v>0</v>
      </c>
      <c r="T276" s="203">
        <f>S276*H276</f>
        <v>0</v>
      </c>
      <c r="AR276" s="204" t="s">
        <v>125</v>
      </c>
      <c r="AT276" s="204" t="s">
        <v>121</v>
      </c>
      <c r="AU276" s="204" t="s">
        <v>80</v>
      </c>
      <c r="AY276" s="16" t="s">
        <v>126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6" t="s">
        <v>21</v>
      </c>
      <c r="BK276" s="205">
        <f>ROUND(I276*H276,2)</f>
        <v>0</v>
      </c>
      <c r="BL276" s="16" t="s">
        <v>127</v>
      </c>
      <c r="BM276" s="204" t="s">
        <v>493</v>
      </c>
    </row>
    <row r="277" s="1" customFormat="1" ht="15.29204" customHeight="1">
      <c r="B277" s="37"/>
      <c r="C277" s="206" t="s">
        <v>316</v>
      </c>
      <c r="D277" s="206" t="s">
        <v>134</v>
      </c>
      <c r="E277" s="207" t="s">
        <v>494</v>
      </c>
      <c r="F277" s="208" t="s">
        <v>495</v>
      </c>
      <c r="G277" s="209" t="s">
        <v>283</v>
      </c>
      <c r="H277" s="210">
        <v>6</v>
      </c>
      <c r="I277" s="211"/>
      <c r="J277" s="212">
        <f>ROUND(I277*H277,2)</f>
        <v>0</v>
      </c>
      <c r="K277" s="208" t="s">
        <v>1</v>
      </c>
      <c r="L277" s="42"/>
      <c r="M277" s="213" t="s">
        <v>1</v>
      </c>
      <c r="N277" s="214" t="s">
        <v>45</v>
      </c>
      <c r="O277" s="85"/>
      <c r="P277" s="202">
        <f>O277*H277</f>
        <v>0</v>
      </c>
      <c r="Q277" s="202">
        <v>0</v>
      </c>
      <c r="R277" s="202">
        <f>Q277*H277</f>
        <v>0</v>
      </c>
      <c r="S277" s="202">
        <v>0</v>
      </c>
      <c r="T277" s="203">
        <f>S277*H277</f>
        <v>0</v>
      </c>
      <c r="AR277" s="204" t="s">
        <v>127</v>
      </c>
      <c r="AT277" s="204" t="s">
        <v>134</v>
      </c>
      <c r="AU277" s="204" t="s">
        <v>80</v>
      </c>
      <c r="AY277" s="16" t="s">
        <v>126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6" t="s">
        <v>21</v>
      </c>
      <c r="BK277" s="205">
        <f>ROUND(I277*H277,2)</f>
        <v>0</v>
      </c>
      <c r="BL277" s="16" t="s">
        <v>127</v>
      </c>
      <c r="BM277" s="204" t="s">
        <v>496</v>
      </c>
    </row>
    <row r="278" s="1" customFormat="1" ht="15.29204" customHeight="1">
      <c r="B278" s="37"/>
      <c r="C278" s="206" t="s">
        <v>497</v>
      </c>
      <c r="D278" s="206" t="s">
        <v>134</v>
      </c>
      <c r="E278" s="207" t="s">
        <v>498</v>
      </c>
      <c r="F278" s="208" t="s">
        <v>499</v>
      </c>
      <c r="G278" s="209" t="s">
        <v>283</v>
      </c>
      <c r="H278" s="210">
        <v>6</v>
      </c>
      <c r="I278" s="211"/>
      <c r="J278" s="212">
        <f>ROUND(I278*H278,2)</f>
        <v>0</v>
      </c>
      <c r="K278" s="208" t="s">
        <v>1</v>
      </c>
      <c r="L278" s="42"/>
      <c r="M278" s="213" t="s">
        <v>1</v>
      </c>
      <c r="N278" s="214" t="s">
        <v>45</v>
      </c>
      <c r="O278" s="85"/>
      <c r="P278" s="202">
        <f>O278*H278</f>
        <v>0</v>
      </c>
      <c r="Q278" s="202">
        <v>0</v>
      </c>
      <c r="R278" s="202">
        <f>Q278*H278</f>
        <v>0</v>
      </c>
      <c r="S278" s="202">
        <v>0</v>
      </c>
      <c r="T278" s="203">
        <f>S278*H278</f>
        <v>0</v>
      </c>
      <c r="AR278" s="204" t="s">
        <v>127</v>
      </c>
      <c r="AT278" s="204" t="s">
        <v>134</v>
      </c>
      <c r="AU278" s="204" t="s">
        <v>80</v>
      </c>
      <c r="AY278" s="16" t="s">
        <v>126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6" t="s">
        <v>21</v>
      </c>
      <c r="BK278" s="205">
        <f>ROUND(I278*H278,2)</f>
        <v>0</v>
      </c>
      <c r="BL278" s="16" t="s">
        <v>127</v>
      </c>
      <c r="BM278" s="204" t="s">
        <v>500</v>
      </c>
    </row>
    <row r="279" s="1" customFormat="1" ht="15.29204" customHeight="1">
      <c r="B279" s="37"/>
      <c r="C279" s="206" t="s">
        <v>27</v>
      </c>
      <c r="D279" s="206" t="s">
        <v>134</v>
      </c>
      <c r="E279" s="207" t="s">
        <v>501</v>
      </c>
      <c r="F279" s="208" t="s">
        <v>502</v>
      </c>
      <c r="G279" s="209" t="s">
        <v>478</v>
      </c>
      <c r="H279" s="210">
        <v>30</v>
      </c>
      <c r="I279" s="211"/>
      <c r="J279" s="212">
        <f>ROUND(I279*H279,2)</f>
        <v>0</v>
      </c>
      <c r="K279" s="208" t="s">
        <v>1</v>
      </c>
      <c r="L279" s="42"/>
      <c r="M279" s="213" t="s">
        <v>1</v>
      </c>
      <c r="N279" s="214" t="s">
        <v>45</v>
      </c>
      <c r="O279" s="85"/>
      <c r="P279" s="202">
        <f>O279*H279</f>
        <v>0</v>
      </c>
      <c r="Q279" s="202">
        <v>0</v>
      </c>
      <c r="R279" s="202">
        <f>Q279*H279</f>
        <v>0</v>
      </c>
      <c r="S279" s="202">
        <v>0</v>
      </c>
      <c r="T279" s="203">
        <f>S279*H279</f>
        <v>0</v>
      </c>
      <c r="AR279" s="204" t="s">
        <v>127</v>
      </c>
      <c r="AT279" s="204" t="s">
        <v>134</v>
      </c>
      <c r="AU279" s="204" t="s">
        <v>80</v>
      </c>
      <c r="AY279" s="16" t="s">
        <v>126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16" t="s">
        <v>21</v>
      </c>
      <c r="BK279" s="205">
        <f>ROUND(I279*H279,2)</f>
        <v>0</v>
      </c>
      <c r="BL279" s="16" t="s">
        <v>127</v>
      </c>
      <c r="BM279" s="204" t="s">
        <v>503</v>
      </c>
    </row>
    <row r="280" s="1" customFormat="1" ht="15.29204" customHeight="1">
      <c r="B280" s="37"/>
      <c r="C280" s="206" t="s">
        <v>504</v>
      </c>
      <c r="D280" s="206" t="s">
        <v>134</v>
      </c>
      <c r="E280" s="207" t="s">
        <v>505</v>
      </c>
      <c r="F280" s="208" t="s">
        <v>506</v>
      </c>
      <c r="G280" s="209" t="s">
        <v>121</v>
      </c>
      <c r="H280" s="210">
        <v>250</v>
      </c>
      <c r="I280" s="211"/>
      <c r="J280" s="212">
        <f>ROUND(I280*H280,2)</f>
        <v>0</v>
      </c>
      <c r="K280" s="208" t="s">
        <v>1</v>
      </c>
      <c r="L280" s="42"/>
      <c r="M280" s="213" t="s">
        <v>1</v>
      </c>
      <c r="N280" s="214" t="s">
        <v>45</v>
      </c>
      <c r="O280" s="85"/>
      <c r="P280" s="202">
        <f>O280*H280</f>
        <v>0</v>
      </c>
      <c r="Q280" s="202">
        <v>0</v>
      </c>
      <c r="R280" s="202">
        <f>Q280*H280</f>
        <v>0</v>
      </c>
      <c r="S280" s="202">
        <v>0</v>
      </c>
      <c r="T280" s="203">
        <f>S280*H280</f>
        <v>0</v>
      </c>
      <c r="AR280" s="204" t="s">
        <v>127</v>
      </c>
      <c r="AT280" s="204" t="s">
        <v>134</v>
      </c>
      <c r="AU280" s="204" t="s">
        <v>80</v>
      </c>
      <c r="AY280" s="16" t="s">
        <v>126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6" t="s">
        <v>21</v>
      </c>
      <c r="BK280" s="205">
        <f>ROUND(I280*H280,2)</f>
        <v>0</v>
      </c>
      <c r="BL280" s="16" t="s">
        <v>127</v>
      </c>
      <c r="BM280" s="204" t="s">
        <v>507</v>
      </c>
    </row>
    <row r="281" s="1" customFormat="1" ht="15.29204" customHeight="1">
      <c r="B281" s="37"/>
      <c r="C281" s="192" t="s">
        <v>325</v>
      </c>
      <c r="D281" s="192" t="s">
        <v>121</v>
      </c>
      <c r="E281" s="193" t="s">
        <v>508</v>
      </c>
      <c r="F281" s="194" t="s">
        <v>509</v>
      </c>
      <c r="G281" s="195" t="s">
        <v>124</v>
      </c>
      <c r="H281" s="196">
        <v>20</v>
      </c>
      <c r="I281" s="197"/>
      <c r="J281" s="198">
        <f>ROUND(I281*H281,2)</f>
        <v>0</v>
      </c>
      <c r="K281" s="194" t="s">
        <v>1</v>
      </c>
      <c r="L281" s="199"/>
      <c r="M281" s="200" t="s">
        <v>1</v>
      </c>
      <c r="N281" s="201" t="s">
        <v>45</v>
      </c>
      <c r="O281" s="85"/>
      <c r="P281" s="202">
        <f>O281*H281</f>
        <v>0</v>
      </c>
      <c r="Q281" s="202">
        <v>0</v>
      </c>
      <c r="R281" s="202">
        <f>Q281*H281</f>
        <v>0</v>
      </c>
      <c r="S281" s="202">
        <v>0</v>
      </c>
      <c r="T281" s="203">
        <f>S281*H281</f>
        <v>0</v>
      </c>
      <c r="AR281" s="204" t="s">
        <v>125</v>
      </c>
      <c r="AT281" s="204" t="s">
        <v>121</v>
      </c>
      <c r="AU281" s="204" t="s">
        <v>80</v>
      </c>
      <c r="AY281" s="16" t="s">
        <v>126</v>
      </c>
      <c r="BE281" s="205">
        <f>IF(N281="základní",J281,0)</f>
        <v>0</v>
      </c>
      <c r="BF281" s="205">
        <f>IF(N281="snížená",J281,0)</f>
        <v>0</v>
      </c>
      <c r="BG281" s="205">
        <f>IF(N281="zákl. přenesená",J281,0)</f>
        <v>0</v>
      </c>
      <c r="BH281" s="205">
        <f>IF(N281="sníž. přenesená",J281,0)</f>
        <v>0</v>
      </c>
      <c r="BI281" s="205">
        <f>IF(N281="nulová",J281,0)</f>
        <v>0</v>
      </c>
      <c r="BJ281" s="16" t="s">
        <v>21</v>
      </c>
      <c r="BK281" s="205">
        <f>ROUND(I281*H281,2)</f>
        <v>0</v>
      </c>
      <c r="BL281" s="16" t="s">
        <v>127</v>
      </c>
      <c r="BM281" s="204" t="s">
        <v>510</v>
      </c>
    </row>
    <row r="282" s="1" customFormat="1">
      <c r="B282" s="37"/>
      <c r="C282" s="38"/>
      <c r="D282" s="217" t="s">
        <v>180</v>
      </c>
      <c r="E282" s="38"/>
      <c r="F282" s="241" t="s">
        <v>511</v>
      </c>
      <c r="G282" s="38"/>
      <c r="H282" s="38"/>
      <c r="I282" s="138"/>
      <c r="J282" s="38"/>
      <c r="K282" s="38"/>
      <c r="L282" s="42"/>
      <c r="M282" s="242"/>
      <c r="N282" s="85"/>
      <c r="O282" s="85"/>
      <c r="P282" s="85"/>
      <c r="Q282" s="85"/>
      <c r="R282" s="85"/>
      <c r="S282" s="85"/>
      <c r="T282" s="86"/>
      <c r="AT282" s="16" t="s">
        <v>180</v>
      </c>
      <c r="AU282" s="16" t="s">
        <v>80</v>
      </c>
    </row>
    <row r="283" s="1" customFormat="1" ht="15.29204" customHeight="1">
      <c r="B283" s="37"/>
      <c r="C283" s="192" t="s">
        <v>512</v>
      </c>
      <c r="D283" s="192" t="s">
        <v>121</v>
      </c>
      <c r="E283" s="193" t="s">
        <v>513</v>
      </c>
      <c r="F283" s="194" t="s">
        <v>514</v>
      </c>
      <c r="G283" s="195" t="s">
        <v>124</v>
      </c>
      <c r="H283" s="196">
        <v>9</v>
      </c>
      <c r="I283" s="197"/>
      <c r="J283" s="198">
        <f>ROUND(I283*H283,2)</f>
        <v>0</v>
      </c>
      <c r="K283" s="194" t="s">
        <v>1</v>
      </c>
      <c r="L283" s="199"/>
      <c r="M283" s="200" t="s">
        <v>1</v>
      </c>
      <c r="N283" s="201" t="s">
        <v>45</v>
      </c>
      <c r="O283" s="85"/>
      <c r="P283" s="202">
        <f>O283*H283</f>
        <v>0</v>
      </c>
      <c r="Q283" s="202">
        <v>0</v>
      </c>
      <c r="R283" s="202">
        <f>Q283*H283</f>
        <v>0</v>
      </c>
      <c r="S283" s="202">
        <v>0</v>
      </c>
      <c r="T283" s="203">
        <f>S283*H283</f>
        <v>0</v>
      </c>
      <c r="AR283" s="204" t="s">
        <v>125</v>
      </c>
      <c r="AT283" s="204" t="s">
        <v>121</v>
      </c>
      <c r="AU283" s="204" t="s">
        <v>80</v>
      </c>
      <c r="AY283" s="16" t="s">
        <v>126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6" t="s">
        <v>21</v>
      </c>
      <c r="BK283" s="205">
        <f>ROUND(I283*H283,2)</f>
        <v>0</v>
      </c>
      <c r="BL283" s="16" t="s">
        <v>127</v>
      </c>
      <c r="BM283" s="204" t="s">
        <v>515</v>
      </c>
    </row>
    <row r="284" s="1" customFormat="1" ht="15.29204" customHeight="1">
      <c r="B284" s="37"/>
      <c r="C284" s="206" t="s">
        <v>330</v>
      </c>
      <c r="D284" s="206" t="s">
        <v>134</v>
      </c>
      <c r="E284" s="207" t="s">
        <v>516</v>
      </c>
      <c r="F284" s="208" t="s">
        <v>517</v>
      </c>
      <c r="G284" s="209" t="s">
        <v>121</v>
      </c>
      <c r="H284" s="210">
        <v>490</v>
      </c>
      <c r="I284" s="211"/>
      <c r="J284" s="212">
        <f>ROUND(I284*H284,2)</f>
        <v>0</v>
      </c>
      <c r="K284" s="208" t="s">
        <v>1</v>
      </c>
      <c r="L284" s="42"/>
      <c r="M284" s="213" t="s">
        <v>1</v>
      </c>
      <c r="N284" s="214" t="s">
        <v>45</v>
      </c>
      <c r="O284" s="85"/>
      <c r="P284" s="202">
        <f>O284*H284</f>
        <v>0</v>
      </c>
      <c r="Q284" s="202">
        <v>0</v>
      </c>
      <c r="R284" s="202">
        <f>Q284*H284</f>
        <v>0</v>
      </c>
      <c r="S284" s="202">
        <v>0</v>
      </c>
      <c r="T284" s="203">
        <f>S284*H284</f>
        <v>0</v>
      </c>
      <c r="AR284" s="204" t="s">
        <v>127</v>
      </c>
      <c r="AT284" s="204" t="s">
        <v>134</v>
      </c>
      <c r="AU284" s="204" t="s">
        <v>80</v>
      </c>
      <c r="AY284" s="16" t="s">
        <v>126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6" t="s">
        <v>21</v>
      </c>
      <c r="BK284" s="205">
        <f>ROUND(I284*H284,2)</f>
        <v>0</v>
      </c>
      <c r="BL284" s="16" t="s">
        <v>127</v>
      </c>
      <c r="BM284" s="204" t="s">
        <v>518</v>
      </c>
    </row>
    <row r="285" s="1" customFormat="1" ht="15.29204" customHeight="1">
      <c r="B285" s="37"/>
      <c r="C285" s="206" t="s">
        <v>519</v>
      </c>
      <c r="D285" s="206" t="s">
        <v>134</v>
      </c>
      <c r="E285" s="207" t="s">
        <v>520</v>
      </c>
      <c r="F285" s="208" t="s">
        <v>521</v>
      </c>
      <c r="G285" s="209" t="s">
        <v>478</v>
      </c>
      <c r="H285" s="210">
        <v>6</v>
      </c>
      <c r="I285" s="211"/>
      <c r="J285" s="212">
        <f>ROUND(I285*H285,2)</f>
        <v>0</v>
      </c>
      <c r="K285" s="208" t="s">
        <v>1</v>
      </c>
      <c r="L285" s="42"/>
      <c r="M285" s="213" t="s">
        <v>1</v>
      </c>
      <c r="N285" s="214" t="s">
        <v>45</v>
      </c>
      <c r="O285" s="85"/>
      <c r="P285" s="202">
        <f>O285*H285</f>
        <v>0</v>
      </c>
      <c r="Q285" s="202">
        <v>0</v>
      </c>
      <c r="R285" s="202">
        <f>Q285*H285</f>
        <v>0</v>
      </c>
      <c r="S285" s="202">
        <v>0</v>
      </c>
      <c r="T285" s="203">
        <f>S285*H285</f>
        <v>0</v>
      </c>
      <c r="AR285" s="204" t="s">
        <v>127</v>
      </c>
      <c r="AT285" s="204" t="s">
        <v>134</v>
      </c>
      <c r="AU285" s="204" t="s">
        <v>80</v>
      </c>
      <c r="AY285" s="16" t="s">
        <v>126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6" t="s">
        <v>21</v>
      </c>
      <c r="BK285" s="205">
        <f>ROUND(I285*H285,2)</f>
        <v>0</v>
      </c>
      <c r="BL285" s="16" t="s">
        <v>127</v>
      </c>
      <c r="BM285" s="204" t="s">
        <v>522</v>
      </c>
    </row>
    <row r="286" s="1" customFormat="1" ht="15.29204" customHeight="1">
      <c r="B286" s="37"/>
      <c r="C286" s="206" t="s">
        <v>334</v>
      </c>
      <c r="D286" s="206" t="s">
        <v>134</v>
      </c>
      <c r="E286" s="207" t="s">
        <v>523</v>
      </c>
      <c r="F286" s="208" t="s">
        <v>524</v>
      </c>
      <c r="G286" s="209" t="s">
        <v>124</v>
      </c>
      <c r="H286" s="210">
        <v>4</v>
      </c>
      <c r="I286" s="211"/>
      <c r="J286" s="212">
        <f>ROUND(I286*H286,2)</f>
        <v>0</v>
      </c>
      <c r="K286" s="208" t="s">
        <v>1</v>
      </c>
      <c r="L286" s="42"/>
      <c r="M286" s="213" t="s">
        <v>1</v>
      </c>
      <c r="N286" s="214" t="s">
        <v>45</v>
      </c>
      <c r="O286" s="85"/>
      <c r="P286" s="202">
        <f>O286*H286</f>
        <v>0</v>
      </c>
      <c r="Q286" s="202">
        <v>0</v>
      </c>
      <c r="R286" s="202">
        <f>Q286*H286</f>
        <v>0</v>
      </c>
      <c r="S286" s="202">
        <v>0</v>
      </c>
      <c r="T286" s="203">
        <f>S286*H286</f>
        <v>0</v>
      </c>
      <c r="AR286" s="204" t="s">
        <v>127</v>
      </c>
      <c r="AT286" s="204" t="s">
        <v>134</v>
      </c>
      <c r="AU286" s="204" t="s">
        <v>80</v>
      </c>
      <c r="AY286" s="16" t="s">
        <v>126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6" t="s">
        <v>21</v>
      </c>
      <c r="BK286" s="205">
        <f>ROUND(I286*H286,2)</f>
        <v>0</v>
      </c>
      <c r="BL286" s="16" t="s">
        <v>127</v>
      </c>
      <c r="BM286" s="204" t="s">
        <v>525</v>
      </c>
    </row>
    <row r="287" s="1" customFormat="1" ht="15.29204" customHeight="1">
      <c r="B287" s="37"/>
      <c r="C287" s="206" t="s">
        <v>526</v>
      </c>
      <c r="D287" s="206" t="s">
        <v>134</v>
      </c>
      <c r="E287" s="207" t="s">
        <v>26</v>
      </c>
      <c r="F287" s="208" t="s">
        <v>527</v>
      </c>
      <c r="G287" s="209" t="s">
        <v>121</v>
      </c>
      <c r="H287" s="210">
        <v>490</v>
      </c>
      <c r="I287" s="211"/>
      <c r="J287" s="212">
        <f>ROUND(I287*H287,2)</f>
        <v>0</v>
      </c>
      <c r="K287" s="208" t="s">
        <v>1</v>
      </c>
      <c r="L287" s="42"/>
      <c r="M287" s="213" t="s">
        <v>1</v>
      </c>
      <c r="N287" s="214" t="s">
        <v>45</v>
      </c>
      <c r="O287" s="85"/>
      <c r="P287" s="202">
        <f>O287*H287</f>
        <v>0</v>
      </c>
      <c r="Q287" s="202">
        <v>0</v>
      </c>
      <c r="R287" s="202">
        <f>Q287*H287</f>
        <v>0</v>
      </c>
      <c r="S287" s="202">
        <v>0</v>
      </c>
      <c r="T287" s="203">
        <f>S287*H287</f>
        <v>0</v>
      </c>
      <c r="AR287" s="204" t="s">
        <v>127</v>
      </c>
      <c r="AT287" s="204" t="s">
        <v>134</v>
      </c>
      <c r="AU287" s="204" t="s">
        <v>80</v>
      </c>
      <c r="AY287" s="16" t="s">
        <v>126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6" t="s">
        <v>21</v>
      </c>
      <c r="BK287" s="205">
        <f>ROUND(I287*H287,2)</f>
        <v>0</v>
      </c>
      <c r="BL287" s="16" t="s">
        <v>127</v>
      </c>
      <c r="BM287" s="204" t="s">
        <v>528</v>
      </c>
    </row>
    <row r="288" s="1" customFormat="1" ht="15.29204" customHeight="1">
      <c r="B288" s="37"/>
      <c r="C288" s="206" t="s">
        <v>338</v>
      </c>
      <c r="D288" s="206" t="s">
        <v>134</v>
      </c>
      <c r="E288" s="207" t="s">
        <v>529</v>
      </c>
      <c r="F288" s="208" t="s">
        <v>530</v>
      </c>
      <c r="G288" s="209" t="s">
        <v>124</v>
      </c>
      <c r="H288" s="210">
        <v>13</v>
      </c>
      <c r="I288" s="211"/>
      <c r="J288" s="212">
        <f>ROUND(I288*H288,2)</f>
        <v>0</v>
      </c>
      <c r="K288" s="208" t="s">
        <v>1</v>
      </c>
      <c r="L288" s="42"/>
      <c r="M288" s="213" t="s">
        <v>1</v>
      </c>
      <c r="N288" s="214" t="s">
        <v>45</v>
      </c>
      <c r="O288" s="85"/>
      <c r="P288" s="202">
        <f>O288*H288</f>
        <v>0</v>
      </c>
      <c r="Q288" s="202">
        <v>0</v>
      </c>
      <c r="R288" s="202">
        <f>Q288*H288</f>
        <v>0</v>
      </c>
      <c r="S288" s="202">
        <v>0</v>
      </c>
      <c r="T288" s="203">
        <f>S288*H288</f>
        <v>0</v>
      </c>
      <c r="AR288" s="204" t="s">
        <v>127</v>
      </c>
      <c r="AT288" s="204" t="s">
        <v>134</v>
      </c>
      <c r="AU288" s="204" t="s">
        <v>80</v>
      </c>
      <c r="AY288" s="16" t="s">
        <v>126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16" t="s">
        <v>21</v>
      </c>
      <c r="BK288" s="205">
        <f>ROUND(I288*H288,2)</f>
        <v>0</v>
      </c>
      <c r="BL288" s="16" t="s">
        <v>127</v>
      </c>
      <c r="BM288" s="204" t="s">
        <v>531</v>
      </c>
    </row>
    <row r="289" s="1" customFormat="1" ht="15.29204" customHeight="1">
      <c r="B289" s="37"/>
      <c r="C289" s="206" t="s">
        <v>532</v>
      </c>
      <c r="D289" s="206" t="s">
        <v>134</v>
      </c>
      <c r="E289" s="207" t="s">
        <v>278</v>
      </c>
      <c r="F289" s="208" t="s">
        <v>279</v>
      </c>
      <c r="G289" s="209" t="s">
        <v>124</v>
      </c>
      <c r="H289" s="210">
        <v>112</v>
      </c>
      <c r="I289" s="211"/>
      <c r="J289" s="212">
        <f>ROUND(I289*H289,2)</f>
        <v>0</v>
      </c>
      <c r="K289" s="208" t="s">
        <v>1</v>
      </c>
      <c r="L289" s="42"/>
      <c r="M289" s="213" t="s">
        <v>1</v>
      </c>
      <c r="N289" s="214" t="s">
        <v>45</v>
      </c>
      <c r="O289" s="85"/>
      <c r="P289" s="202">
        <f>O289*H289</f>
        <v>0</v>
      </c>
      <c r="Q289" s="202">
        <v>0</v>
      </c>
      <c r="R289" s="202">
        <f>Q289*H289</f>
        <v>0</v>
      </c>
      <c r="S289" s="202">
        <v>0</v>
      </c>
      <c r="T289" s="203">
        <f>S289*H289</f>
        <v>0</v>
      </c>
      <c r="AR289" s="204" t="s">
        <v>127</v>
      </c>
      <c r="AT289" s="204" t="s">
        <v>134</v>
      </c>
      <c r="AU289" s="204" t="s">
        <v>80</v>
      </c>
      <c r="AY289" s="16" t="s">
        <v>126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6" t="s">
        <v>21</v>
      </c>
      <c r="BK289" s="205">
        <f>ROUND(I289*H289,2)</f>
        <v>0</v>
      </c>
      <c r="BL289" s="16" t="s">
        <v>127</v>
      </c>
      <c r="BM289" s="204" t="s">
        <v>533</v>
      </c>
    </row>
    <row r="290" s="1" customFormat="1" ht="15.29204" customHeight="1">
      <c r="B290" s="37"/>
      <c r="C290" s="206" t="s">
        <v>342</v>
      </c>
      <c r="D290" s="206" t="s">
        <v>134</v>
      </c>
      <c r="E290" s="207" t="s">
        <v>534</v>
      </c>
      <c r="F290" s="208" t="s">
        <v>535</v>
      </c>
      <c r="G290" s="209" t="s">
        <v>283</v>
      </c>
      <c r="H290" s="210">
        <v>74.359999999999999</v>
      </c>
      <c r="I290" s="211"/>
      <c r="J290" s="212">
        <f>ROUND(I290*H290,2)</f>
        <v>0</v>
      </c>
      <c r="K290" s="208" t="s">
        <v>1</v>
      </c>
      <c r="L290" s="42"/>
      <c r="M290" s="243" t="s">
        <v>1</v>
      </c>
      <c r="N290" s="244" t="s">
        <v>45</v>
      </c>
      <c r="O290" s="245"/>
      <c r="P290" s="246">
        <f>O290*H290</f>
        <v>0</v>
      </c>
      <c r="Q290" s="246">
        <v>0</v>
      </c>
      <c r="R290" s="246">
        <f>Q290*H290</f>
        <v>0</v>
      </c>
      <c r="S290" s="246">
        <v>0</v>
      </c>
      <c r="T290" s="247">
        <f>S290*H290</f>
        <v>0</v>
      </c>
      <c r="AR290" s="204" t="s">
        <v>127</v>
      </c>
      <c r="AT290" s="204" t="s">
        <v>134</v>
      </c>
      <c r="AU290" s="204" t="s">
        <v>80</v>
      </c>
      <c r="AY290" s="16" t="s">
        <v>126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6" t="s">
        <v>21</v>
      </c>
      <c r="BK290" s="205">
        <f>ROUND(I290*H290,2)</f>
        <v>0</v>
      </c>
      <c r="BL290" s="16" t="s">
        <v>127</v>
      </c>
      <c r="BM290" s="204" t="s">
        <v>536</v>
      </c>
    </row>
    <row r="291" s="1" customFormat="1" ht="6.96" customHeight="1">
      <c r="B291" s="60"/>
      <c r="C291" s="61"/>
      <c r="D291" s="61"/>
      <c r="E291" s="61"/>
      <c r="F291" s="61"/>
      <c r="G291" s="61"/>
      <c r="H291" s="61"/>
      <c r="I291" s="172"/>
      <c r="J291" s="61"/>
      <c r="K291" s="61"/>
      <c r="L291" s="42"/>
    </row>
  </sheetData>
  <sheetProtection sheet="1" autoFilter="0" formatColumns="0" formatRows="0" objects="1" scenarios="1" spinCount="100000" saltValue="kmR5/eb8bDB2cF1q3Vqbtg54PeNZyjtpRiIKR8Dz4roLoBeCymi0CXvrGn1YbB6xrTdJw+spWsTt4aa/Xsw6gA==" hashValue="PkoMdpfoKPG4TxzxIRsIyyMqr3Lm71gxP3L6K0Srj9fENFVy2fyX0vPHnxp05nVpL9L6YGcuHA9J9P47n25Apw==" algorithmName="SHA-512" password="CC35"/>
  <autoFilter ref="C115:K290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3" customWidth="1"/>
    <col min="2" max="2" width="1.42" customWidth="1"/>
    <col min="3" max="3" width="3.56" customWidth="1"/>
    <col min="4" max="4" width="3.71" customWidth="1"/>
    <col min="5" max="5" width="14.71" customWidth="1"/>
    <col min="6" max="6" width="86.42" customWidth="1"/>
    <col min="7" max="7" width="5.99" customWidth="1"/>
    <col min="8" max="8" width="9.85" customWidth="1"/>
    <col min="9" max="9" width="17.28" style="130" customWidth="1"/>
    <col min="10" max="10" width="17.28" customWidth="1"/>
    <col min="11" max="11" width="17.28" customWidth="1"/>
    <col min="12" max="12" width="7.99" customWidth="1"/>
    <col min="13" max="13" width="9.28" hidden="1" customWidth="1"/>
    <col min="14" max="14" width="9.13" hidden="1"/>
    <col min="15" max="15" width="12.13" hidden="1" customWidth="1"/>
    <col min="16" max="16" width="12.13" hidden="1" customWidth="1"/>
    <col min="17" max="17" width="12.13" hidden="1" customWidth="1"/>
    <col min="18" max="18" width="12.13" hidden="1" customWidth="1"/>
    <col min="19" max="19" width="12.13" hidden="1" customWidth="1"/>
    <col min="20" max="20" width="12.13" hidden="1" customWidth="1"/>
    <col min="21" max="21" width="13.99" hidden="1" customWidth="1"/>
    <col min="22" max="22" width="10.56" customWidth="1"/>
    <col min="23" max="23" width="13.99" customWidth="1"/>
    <col min="24" max="24" width="10.56" customWidth="1"/>
    <col min="25" max="25" width="12.85" customWidth="1"/>
    <col min="26" max="26" width="9.42" customWidth="1"/>
    <col min="27" max="27" width="12.85" customWidth="1"/>
    <col min="28" max="28" width="13.99" customWidth="1"/>
    <col min="29" max="29" width="9.42" customWidth="1"/>
    <col min="30" max="30" width="12.85" customWidth="1"/>
    <col min="31" max="31" width="13.99" customWidth="1"/>
    <col min="44" max="44" width="9.13" hidden="1"/>
    <col min="45" max="45" width="9.13" hidden="1"/>
    <col min="46" max="46" width="9.13" hidden="1"/>
    <col min="47" max="47" width="9.13" hidden="1"/>
    <col min="48" max="48" width="9.13" hidden="1"/>
    <col min="49" max="49" width="9.13" hidden="1"/>
    <col min="50" max="50" width="9.13" hidden="1"/>
    <col min="51" max="51" width="9.13" hidden="1"/>
    <col min="52" max="52" width="9.13" hidden="1"/>
    <col min="53" max="53" width="9.13" hidden="1"/>
    <col min="54" max="54" width="9.13" hidden="1"/>
    <col min="55" max="55" width="9.13" hidden="1"/>
    <col min="56" max="56" width="9.13" hidden="1"/>
    <col min="57" max="57" width="9.13" hidden="1"/>
    <col min="58" max="58" width="9.13" hidden="1"/>
    <col min="59" max="59" width="9.13" hidden="1"/>
    <col min="60" max="60" width="9.13" hidden="1"/>
    <col min="61" max="61" width="9.13" hidden="1"/>
    <col min="62" max="62" width="9.13" hidden="1"/>
    <col min="63" max="63" width="9.13" hidden="1"/>
    <col min="64" max="64" width="9.13" hidden="1"/>
    <col min="65" max="65" width="9.13" hidden="1"/>
  </cols>
  <sheetData>
    <row r="2" ht="36.96" customHeight="1">
      <c r="L2"/>
      <c r="AT2" s="16" t="s">
        <v>95</v>
      </c>
    </row>
    <row r="3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89</v>
      </c>
    </row>
    <row r="4" ht="24.96" customHeight="1">
      <c r="B4" s="19"/>
      <c r="D4" s="134" t="s">
        <v>99</v>
      </c>
      <c r="L4" s="19"/>
      <c r="M4" s="13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6" t="s">
        <v>16</v>
      </c>
      <c r="L6" s="19"/>
    </row>
    <row r="7" ht="15.29204" customHeight="1">
      <c r="B7" s="19"/>
      <c r="E7" s="137" t="str">
        <f>'Rekapitulace stavby'!K6</f>
        <v>REKONSTRUKCE PŘÍSTUPOVÉ KOMUNIKACE A ODSTAVNÝCH PLOCH, VČETNĚ ODVODNĚNÍ NA STŘEDISKU V KLATOVECH</v>
      </c>
      <c r="F7" s="136"/>
      <c r="G7" s="136"/>
      <c r="H7" s="136"/>
      <c r="L7" s="19"/>
    </row>
    <row r="8" s="1" customFormat="1" ht="12" customHeight="1">
      <c r="B8" s="42"/>
      <c r="D8" s="136" t="s">
        <v>100</v>
      </c>
      <c r="I8" s="138"/>
      <c r="L8" s="42"/>
    </row>
    <row r="9" s="1" customFormat="1" ht="36.96" customHeight="1">
      <c r="B9" s="42"/>
      <c r="E9" s="139" t="s">
        <v>537</v>
      </c>
      <c r="F9" s="1"/>
      <c r="G9" s="1"/>
      <c r="H9" s="1"/>
      <c r="I9" s="138"/>
      <c r="L9" s="42"/>
    </row>
    <row r="10" s="1" customFormat="1">
      <c r="B10" s="42"/>
      <c r="I10" s="138"/>
      <c r="L10" s="42"/>
    </row>
    <row r="11" s="1" customFormat="1" ht="12" customHeight="1">
      <c r="B11" s="42"/>
      <c r="D11" s="136" t="s">
        <v>19</v>
      </c>
      <c r="F11" s="140" t="s">
        <v>1</v>
      </c>
      <c r="I11" s="141" t="s">
        <v>20</v>
      </c>
      <c r="J11" s="140" t="s">
        <v>1</v>
      </c>
      <c r="L11" s="42"/>
    </row>
    <row r="12" s="1" customFormat="1" ht="12" customHeight="1">
      <c r="B12" s="42"/>
      <c r="D12" s="136" t="s">
        <v>22</v>
      </c>
      <c r="F12" s="140" t="s">
        <v>102</v>
      </c>
      <c r="I12" s="141" t="s">
        <v>24</v>
      </c>
      <c r="J12" s="142" t="str">
        <f>'Rekapitulace stavby'!AN8</f>
        <v>6. 12. 2013</v>
      </c>
      <c r="L12" s="42"/>
    </row>
    <row r="13" s="1" customFormat="1" ht="10.8" customHeight="1">
      <c r="B13" s="42"/>
      <c r="I13" s="138"/>
      <c r="L13" s="42"/>
    </row>
    <row r="14" s="1" customFormat="1" ht="12" customHeight="1">
      <c r="B14" s="42"/>
      <c r="D14" s="136" t="s">
        <v>28</v>
      </c>
      <c r="I14" s="141" t="s">
        <v>29</v>
      </c>
      <c r="J14" s="140" t="str">
        <f>IF('Rekapitulace stavby'!AN10="","",'Rekapitulace stavby'!AN10)</f>
        <v/>
      </c>
      <c r="L14" s="42"/>
    </row>
    <row r="15" s="1" customFormat="1" ht="18" customHeight="1">
      <c r="B15" s="42"/>
      <c r="E15" s="140" t="str">
        <f>IF('Rekapitulace stavby'!E11="","",'Rekapitulace stavby'!E11)</f>
        <v>SPRÁVA A ÚDRŽBA SILNIC PLZEŇSKÉHO KRAJE (SÚS PK)</v>
      </c>
      <c r="I15" s="141" t="s">
        <v>31</v>
      </c>
      <c r="J15" s="140" t="str">
        <f>IF('Rekapitulace stavby'!AN11="","",'Rekapitulace stavby'!AN11)</f>
        <v/>
      </c>
      <c r="L15" s="42"/>
    </row>
    <row r="16" s="1" customFormat="1" ht="6.96" customHeight="1">
      <c r="B16" s="42"/>
      <c r="I16" s="138"/>
      <c r="L16" s="42"/>
    </row>
    <row r="17" s="1" customFormat="1" ht="12" customHeight="1">
      <c r="B17" s="42"/>
      <c r="D17" s="136" t="s">
        <v>32</v>
      </c>
      <c r="I17" s="141" t="s">
        <v>29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0"/>
      <c r="G18" s="140"/>
      <c r="H18" s="140"/>
      <c r="I18" s="141" t="s">
        <v>31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8"/>
      <c r="L19" s="42"/>
    </row>
    <row r="20" s="1" customFormat="1" ht="12" customHeight="1">
      <c r="B20" s="42"/>
      <c r="D20" s="136" t="s">
        <v>34</v>
      </c>
      <c r="I20" s="141" t="s">
        <v>29</v>
      </c>
      <c r="J20" s="140" t="str">
        <f>IF('Rekapitulace stavby'!AN16="","",'Rekapitulace stavby'!AN16)</f>
        <v/>
      </c>
      <c r="L20" s="42"/>
    </row>
    <row r="21" s="1" customFormat="1" ht="18" customHeight="1">
      <c r="B21" s="42"/>
      <c r="E21" s="140" t="str">
        <f>IF('Rekapitulace stavby'!E17="","",'Rekapitulace stavby'!E17)</f>
        <v>MACÁN PROJEKCE DS s.r.o.</v>
      </c>
      <c r="I21" s="141" t="s">
        <v>31</v>
      </c>
      <c r="J21" s="140" t="str">
        <f>IF('Rekapitulace stavby'!AN17="","",'Rekapitulace stavby'!AN17)</f>
        <v/>
      </c>
      <c r="L21" s="42"/>
    </row>
    <row r="22" s="1" customFormat="1" ht="6.96" customHeight="1">
      <c r="B22" s="42"/>
      <c r="I22" s="138"/>
      <c r="L22" s="42"/>
    </row>
    <row r="23" s="1" customFormat="1" ht="12" customHeight="1">
      <c r="B23" s="42"/>
      <c r="D23" s="136" t="s">
        <v>37</v>
      </c>
      <c r="I23" s="141" t="s">
        <v>29</v>
      </c>
      <c r="J23" s="140" t="str">
        <f>IF('Rekapitulace stavby'!AN19="","",'Rekapitulace stavby'!AN19)</f>
        <v/>
      </c>
      <c r="L23" s="42"/>
    </row>
    <row r="24" s="1" customFormat="1" ht="18" customHeight="1">
      <c r="B24" s="42"/>
      <c r="E24" s="140" t="str">
        <f>IF('Rekapitulace stavby'!E20="","",'Rekapitulace stavby'!E20)</f>
        <v>Ing. Tomáš Macán</v>
      </c>
      <c r="I24" s="141" t="s">
        <v>31</v>
      </c>
      <c r="J24" s="140" t="str">
        <f>IF('Rekapitulace stavby'!AN20="","",'Rekapitulace stavby'!AN20)</f>
        <v/>
      </c>
      <c r="L24" s="42"/>
    </row>
    <row r="25" s="1" customFormat="1" ht="6.96" customHeight="1">
      <c r="B25" s="42"/>
      <c r="I25" s="138"/>
      <c r="L25" s="42"/>
    </row>
    <row r="26" s="1" customFormat="1" ht="12" customHeight="1">
      <c r="B26" s="42"/>
      <c r="D26" s="136" t="s">
        <v>39</v>
      </c>
      <c r="I26" s="138"/>
      <c r="L26" s="42"/>
    </row>
    <row r="27" s="7" customFormat="1" ht="15.29204" customHeight="1">
      <c r="B27" s="143"/>
      <c r="E27" s="144" t="s">
        <v>1</v>
      </c>
      <c r="F27" s="144"/>
      <c r="G27" s="144"/>
      <c r="H27" s="144"/>
      <c r="I27" s="145"/>
      <c r="L27" s="143"/>
    </row>
    <row r="28" s="1" customFormat="1" ht="6.96" customHeight="1">
      <c r="B28" s="42"/>
      <c r="I28" s="13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6"/>
      <c r="J29" s="77"/>
      <c r="K29" s="77"/>
      <c r="L29" s="42"/>
    </row>
    <row r="30" s="1" customFormat="1" ht="25.44" customHeight="1">
      <c r="B30" s="42"/>
      <c r="D30" s="147" t="s">
        <v>40</v>
      </c>
      <c r="I30" s="138"/>
      <c r="J30" s="148">
        <f>ROUND(J116,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6"/>
      <c r="J31" s="77"/>
      <c r="K31" s="77"/>
      <c r="L31" s="42"/>
    </row>
    <row r="32" s="1" customFormat="1" ht="14.4" customHeight="1">
      <c r="B32" s="42"/>
      <c r="F32" s="149" t="s">
        <v>42</v>
      </c>
      <c r="I32" s="150" t="s">
        <v>41</v>
      </c>
      <c r="J32" s="149" t="s">
        <v>43</v>
      </c>
      <c r="L32" s="42"/>
    </row>
    <row r="33" s="1" customFormat="1" ht="14.4" customHeight="1">
      <c r="B33" s="42"/>
      <c r="D33" s="151" t="s">
        <v>44</v>
      </c>
      <c r="E33" s="136" t="s">
        <v>45</v>
      </c>
      <c r="F33" s="152">
        <f>ROUND((SUM(BE116:BE140)),  2)</f>
        <v>0</v>
      </c>
      <c r="I33" s="153">
        <v>0.20999999999999999</v>
      </c>
      <c r="J33" s="152">
        <f>ROUND(((SUM(BE116:BE140))*I33),  2)</f>
        <v>0</v>
      </c>
      <c r="L33" s="42"/>
    </row>
    <row r="34" s="1" customFormat="1" ht="14.4" customHeight="1">
      <c r="B34" s="42"/>
      <c r="E34" s="136" t="s">
        <v>46</v>
      </c>
      <c r="F34" s="152">
        <f>ROUND((SUM(BF116:BF140)),  2)</f>
        <v>0</v>
      </c>
      <c r="I34" s="153">
        <v>0.14999999999999999</v>
      </c>
      <c r="J34" s="152">
        <f>ROUND(((SUM(BF116:BF140))*I34),  2)</f>
        <v>0</v>
      </c>
      <c r="L34" s="42"/>
    </row>
    <row r="35" hidden="1" s="1" customFormat="1" ht="14.4" customHeight="1">
      <c r="B35" s="42"/>
      <c r="E35" s="136" t="s">
        <v>47</v>
      </c>
      <c r="F35" s="152">
        <f>ROUND((SUM(BG116:BG140)),  2)</f>
        <v>0</v>
      </c>
      <c r="I35" s="153">
        <v>0.20999999999999999</v>
      </c>
      <c r="J35" s="152">
        <f>0</f>
        <v>0</v>
      </c>
      <c r="L35" s="42"/>
    </row>
    <row r="36" hidden="1" s="1" customFormat="1" ht="14.4" customHeight="1">
      <c r="B36" s="42"/>
      <c r="E36" s="136" t="s">
        <v>48</v>
      </c>
      <c r="F36" s="152">
        <f>ROUND((SUM(BH116:BH140)),  2)</f>
        <v>0</v>
      </c>
      <c r="I36" s="153">
        <v>0.14999999999999999</v>
      </c>
      <c r="J36" s="152">
        <f>0</f>
        <v>0</v>
      </c>
      <c r="L36" s="42"/>
    </row>
    <row r="37" hidden="1" s="1" customFormat="1" ht="14.4" customHeight="1">
      <c r="B37" s="42"/>
      <c r="E37" s="136" t="s">
        <v>49</v>
      </c>
      <c r="F37" s="152">
        <f>ROUND((SUM(BI116:BI140)),  2)</f>
        <v>0</v>
      </c>
      <c r="I37" s="153">
        <v>0</v>
      </c>
      <c r="J37" s="152">
        <f>0</f>
        <v>0</v>
      </c>
      <c r="L37" s="42"/>
    </row>
    <row r="38" s="1" customFormat="1" ht="6.96" customHeight="1">
      <c r="B38" s="42"/>
      <c r="I38" s="138"/>
      <c r="L38" s="42"/>
    </row>
    <row r="39" s="1" customFormat="1" ht="25.44" customHeight="1">
      <c r="B39" s="42"/>
      <c r="C39" s="154"/>
      <c r="D39" s="155" t="s">
        <v>50</v>
      </c>
      <c r="E39" s="156"/>
      <c r="F39" s="156"/>
      <c r="G39" s="157" t="s">
        <v>51</v>
      </c>
      <c r="H39" s="158" t="s">
        <v>52</v>
      </c>
      <c r="I39" s="159"/>
      <c r="J39" s="160">
        <f>SUM(J30:J37)</f>
        <v>0</v>
      </c>
      <c r="K39" s="161"/>
      <c r="L39" s="42"/>
    </row>
    <row r="40" s="1" customFormat="1" ht="14.4" customHeight="1">
      <c r="B40" s="42"/>
      <c r="I40" s="13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2" t="s">
        <v>53</v>
      </c>
      <c r="E50" s="163"/>
      <c r="F50" s="163"/>
      <c r="G50" s="162" t="s">
        <v>54</v>
      </c>
      <c r="H50" s="163"/>
      <c r="I50" s="164"/>
      <c r="J50" s="163"/>
      <c r="K50" s="16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5" t="s">
        <v>55</v>
      </c>
      <c r="E61" s="166"/>
      <c r="F61" s="167" t="s">
        <v>56</v>
      </c>
      <c r="G61" s="165" t="s">
        <v>55</v>
      </c>
      <c r="H61" s="166"/>
      <c r="I61" s="168"/>
      <c r="J61" s="169" t="s">
        <v>56</v>
      </c>
      <c r="K61" s="16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2" t="s">
        <v>57</v>
      </c>
      <c r="E65" s="163"/>
      <c r="F65" s="163"/>
      <c r="G65" s="162" t="s">
        <v>58</v>
      </c>
      <c r="H65" s="163"/>
      <c r="I65" s="164"/>
      <c r="J65" s="163"/>
      <c r="K65" s="16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5" t="s">
        <v>55</v>
      </c>
      <c r="E76" s="166"/>
      <c r="F76" s="167" t="s">
        <v>56</v>
      </c>
      <c r="G76" s="165" t="s">
        <v>55</v>
      </c>
      <c r="H76" s="166"/>
      <c r="I76" s="168"/>
      <c r="J76" s="169" t="s">
        <v>56</v>
      </c>
      <c r="K76" s="166"/>
      <c r="L76" s="42"/>
    </row>
    <row r="77" s="1" customFormat="1" ht="14.4" customHeight="1">
      <c r="B77" s="170"/>
      <c r="C77" s="171"/>
      <c r="D77" s="171"/>
      <c r="E77" s="171"/>
      <c r="F77" s="171"/>
      <c r="G77" s="171"/>
      <c r="H77" s="171"/>
      <c r="I77" s="172"/>
      <c r="J77" s="171"/>
      <c r="K77" s="171"/>
      <c r="L77" s="42"/>
    </row>
    <row r="81" s="1" customFormat="1" ht="6.96" customHeight="1">
      <c r="B81" s="173"/>
      <c r="C81" s="174"/>
      <c r="D81" s="174"/>
      <c r="E81" s="174"/>
      <c r="F81" s="174"/>
      <c r="G81" s="174"/>
      <c r="H81" s="174"/>
      <c r="I81" s="175"/>
      <c r="J81" s="174"/>
      <c r="K81" s="174"/>
      <c r="L81" s="42"/>
    </row>
    <row r="82" s="1" customFormat="1" ht="24.96" customHeight="1">
      <c r="B82" s="37"/>
      <c r="C82" s="22" t="s">
        <v>103</v>
      </c>
      <c r="D82" s="38"/>
      <c r="E82" s="38"/>
      <c r="F82" s="38"/>
      <c r="G82" s="38"/>
      <c r="H82" s="38"/>
      <c r="I82" s="13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8"/>
      <c r="J84" s="38"/>
      <c r="K84" s="38"/>
      <c r="L84" s="42"/>
    </row>
    <row r="85" s="1" customFormat="1" ht="15.29204" customHeight="1">
      <c r="B85" s="37"/>
      <c r="C85" s="38"/>
      <c r="D85" s="38"/>
      <c r="E85" s="176" t="str">
        <f>E7</f>
        <v>REKONSTRUKCE PŘÍSTUPOVÉ KOMUNIKACE A ODSTAVNÝCH PLOCH, VČETNĚ ODVODNĚNÍ NA STŘEDISKU V KLATOVECH</v>
      </c>
      <c r="F85" s="31"/>
      <c r="G85" s="31"/>
      <c r="H85" s="31"/>
      <c r="I85" s="138"/>
      <c r="J85" s="38"/>
      <c r="K85" s="38"/>
      <c r="L85" s="42"/>
    </row>
    <row r="86" s="1" customFormat="1" ht="12" customHeight="1">
      <c r="B86" s="37"/>
      <c r="C86" s="31" t="s">
        <v>100</v>
      </c>
      <c r="D86" s="38"/>
      <c r="E86" s="38"/>
      <c r="F86" s="38"/>
      <c r="G86" s="38"/>
      <c r="H86" s="38"/>
      <c r="I86" s="138"/>
      <c r="J86" s="38"/>
      <c r="K86" s="38"/>
      <c r="L86" s="42"/>
    </row>
    <row r="87" s="1" customFormat="1" ht="15.29204" customHeight="1">
      <c r="B87" s="37"/>
      <c r="C87" s="38"/>
      <c r="D87" s="38"/>
      <c r="E87" s="70" t="str">
        <f>E9</f>
        <v>401-2 - HDPE</v>
      </c>
      <c r="F87" s="38"/>
      <c r="G87" s="38"/>
      <c r="H87" s="38"/>
      <c r="I87" s="13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8"/>
      <c r="J88" s="38"/>
      <c r="K88" s="38"/>
      <c r="L88" s="42"/>
    </row>
    <row r="89" s="1" customFormat="1" ht="12" customHeight="1">
      <c r="B89" s="37"/>
      <c r="C89" s="31" t="s">
        <v>22</v>
      </c>
      <c r="D89" s="38"/>
      <c r="E89" s="38"/>
      <c r="F89" s="26" t="str">
        <f>F12</f>
        <v xml:space="preserve"> </v>
      </c>
      <c r="G89" s="38"/>
      <c r="H89" s="38"/>
      <c r="I89" s="141" t="s">
        <v>24</v>
      </c>
      <c r="J89" s="73" t="str">
        <f>IF(J12="","",J12)</f>
        <v>6. 12. 2013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8"/>
      <c r="J90" s="38"/>
      <c r="K90" s="38"/>
      <c r="L90" s="42"/>
    </row>
    <row r="91" s="1" customFormat="1" ht="41.11858" customHeight="1">
      <c r="B91" s="37"/>
      <c r="C91" s="31" t="s">
        <v>28</v>
      </c>
      <c r="D91" s="38"/>
      <c r="E91" s="38"/>
      <c r="F91" s="26" t="str">
        <f>E15</f>
        <v>SPRÁVA A ÚDRŽBA SILNIC PLZEŇSKÉHO KRAJE (SÚS PK)</v>
      </c>
      <c r="G91" s="38"/>
      <c r="H91" s="38"/>
      <c r="I91" s="141" t="s">
        <v>34</v>
      </c>
      <c r="J91" s="35" t="str">
        <f>E21</f>
        <v>MACÁN PROJEKCE DS s.r.o.</v>
      </c>
      <c r="K91" s="38"/>
      <c r="L91" s="42"/>
    </row>
    <row r="92" s="1" customFormat="1" ht="26.61239" customHeight="1">
      <c r="B92" s="37"/>
      <c r="C92" s="31" t="s">
        <v>32</v>
      </c>
      <c r="D92" s="38"/>
      <c r="E92" s="38"/>
      <c r="F92" s="26" t="str">
        <f>IF(E18="","",E18)</f>
        <v>Vyplň údaj</v>
      </c>
      <c r="G92" s="38"/>
      <c r="H92" s="38"/>
      <c r="I92" s="141" t="s">
        <v>37</v>
      </c>
      <c r="J92" s="35" t="str">
        <f>E24</f>
        <v>Ing. Tomáš Macán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8"/>
      <c r="J93" s="38"/>
      <c r="K93" s="38"/>
      <c r="L93" s="42"/>
    </row>
    <row r="94" s="1" customFormat="1" ht="29.28" customHeight="1">
      <c r="B94" s="37"/>
      <c r="C94" s="177" t="s">
        <v>104</v>
      </c>
      <c r="D94" s="178"/>
      <c r="E94" s="178"/>
      <c r="F94" s="178"/>
      <c r="G94" s="178"/>
      <c r="H94" s="178"/>
      <c r="I94" s="179"/>
      <c r="J94" s="180" t="s">
        <v>105</v>
      </c>
      <c r="K94" s="17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8"/>
      <c r="J95" s="38"/>
      <c r="K95" s="38"/>
      <c r="L95" s="42"/>
    </row>
    <row r="96" s="1" customFormat="1" ht="22.8" customHeight="1">
      <c r="B96" s="37"/>
      <c r="C96" s="181" t="s">
        <v>106</v>
      </c>
      <c r="D96" s="38"/>
      <c r="E96" s="38"/>
      <c r="F96" s="38"/>
      <c r="G96" s="38"/>
      <c r="H96" s="38"/>
      <c r="I96" s="138"/>
      <c r="J96" s="104">
        <f>J116</f>
        <v>0</v>
      </c>
      <c r="K96" s="38"/>
      <c r="L96" s="42"/>
      <c r="AU96" s="16" t="s">
        <v>107</v>
      </c>
    </row>
    <row r="97" s="1" customFormat="1" ht="21.84" customHeight="1">
      <c r="B97" s="37"/>
      <c r="C97" s="38"/>
      <c r="D97" s="38"/>
      <c r="E97" s="38"/>
      <c r="F97" s="38"/>
      <c r="G97" s="38"/>
      <c r="H97" s="38"/>
      <c r="I97" s="138"/>
      <c r="J97" s="38"/>
      <c r="K97" s="38"/>
      <c r="L97" s="42"/>
    </row>
    <row r="98" s="1" customFormat="1" ht="6.96" customHeight="1">
      <c r="B98" s="60"/>
      <c r="C98" s="61"/>
      <c r="D98" s="61"/>
      <c r="E98" s="61"/>
      <c r="F98" s="61"/>
      <c r="G98" s="61"/>
      <c r="H98" s="61"/>
      <c r="I98" s="172"/>
      <c r="J98" s="61"/>
      <c r="K98" s="61"/>
      <c r="L98" s="42"/>
    </row>
    <row r="102" s="1" customFormat="1" ht="6.96" customHeight="1">
      <c r="B102" s="62"/>
      <c r="C102" s="63"/>
      <c r="D102" s="63"/>
      <c r="E102" s="63"/>
      <c r="F102" s="63"/>
      <c r="G102" s="63"/>
      <c r="H102" s="63"/>
      <c r="I102" s="175"/>
      <c r="J102" s="63"/>
      <c r="K102" s="63"/>
      <c r="L102" s="42"/>
    </row>
    <row r="103" s="1" customFormat="1" ht="24.96" customHeight="1">
      <c r="B103" s="37"/>
      <c r="C103" s="22" t="s">
        <v>108</v>
      </c>
      <c r="D103" s="38"/>
      <c r="E103" s="38"/>
      <c r="F103" s="38"/>
      <c r="G103" s="38"/>
      <c r="H103" s="38"/>
      <c r="I103" s="138"/>
      <c r="J103" s="38"/>
      <c r="K103" s="38"/>
      <c r="L103" s="42"/>
    </row>
    <row r="104" s="1" customFormat="1" ht="6.96" customHeight="1">
      <c r="B104" s="37"/>
      <c r="C104" s="38"/>
      <c r="D104" s="38"/>
      <c r="E104" s="38"/>
      <c r="F104" s="38"/>
      <c r="G104" s="38"/>
      <c r="H104" s="38"/>
      <c r="I104" s="138"/>
      <c r="J104" s="38"/>
      <c r="K104" s="38"/>
      <c r="L104" s="42"/>
    </row>
    <row r="105" s="1" customFormat="1" ht="12" customHeight="1">
      <c r="B105" s="37"/>
      <c r="C105" s="31" t="s">
        <v>16</v>
      </c>
      <c r="D105" s="38"/>
      <c r="E105" s="38"/>
      <c r="F105" s="38"/>
      <c r="G105" s="38"/>
      <c r="H105" s="38"/>
      <c r="I105" s="138"/>
      <c r="J105" s="38"/>
      <c r="K105" s="38"/>
      <c r="L105" s="42"/>
    </row>
    <row r="106" s="1" customFormat="1" ht="15.29204" customHeight="1">
      <c r="B106" s="37"/>
      <c r="C106" s="38"/>
      <c r="D106" s="38"/>
      <c r="E106" s="176" t="str">
        <f>E7</f>
        <v>REKONSTRUKCE PŘÍSTUPOVÉ KOMUNIKACE A ODSTAVNÝCH PLOCH, VČETNĚ ODVODNĚNÍ NA STŘEDISKU V KLATOVECH</v>
      </c>
      <c r="F106" s="31"/>
      <c r="G106" s="31"/>
      <c r="H106" s="31"/>
      <c r="I106" s="138"/>
      <c r="J106" s="38"/>
      <c r="K106" s="38"/>
      <c r="L106" s="42"/>
    </row>
    <row r="107" s="1" customFormat="1" ht="12" customHeight="1">
      <c r="B107" s="37"/>
      <c r="C107" s="31" t="s">
        <v>100</v>
      </c>
      <c r="D107" s="38"/>
      <c r="E107" s="38"/>
      <c r="F107" s="38"/>
      <c r="G107" s="38"/>
      <c r="H107" s="38"/>
      <c r="I107" s="138"/>
      <c r="J107" s="38"/>
      <c r="K107" s="38"/>
      <c r="L107" s="42"/>
    </row>
    <row r="108" s="1" customFormat="1" ht="15.29204" customHeight="1">
      <c r="B108" s="37"/>
      <c r="C108" s="38"/>
      <c r="D108" s="38"/>
      <c r="E108" s="70" t="str">
        <f>E9</f>
        <v>401-2 - HDPE</v>
      </c>
      <c r="F108" s="38"/>
      <c r="G108" s="38"/>
      <c r="H108" s="38"/>
      <c r="I108" s="138"/>
      <c r="J108" s="38"/>
      <c r="K108" s="38"/>
      <c r="L108" s="42"/>
    </row>
    <row r="109" s="1" customFormat="1" ht="6.96" customHeight="1">
      <c r="B109" s="37"/>
      <c r="C109" s="38"/>
      <c r="D109" s="38"/>
      <c r="E109" s="38"/>
      <c r="F109" s="38"/>
      <c r="G109" s="38"/>
      <c r="H109" s="38"/>
      <c r="I109" s="138"/>
      <c r="J109" s="38"/>
      <c r="K109" s="38"/>
      <c r="L109" s="42"/>
    </row>
    <row r="110" s="1" customFormat="1" ht="12" customHeight="1">
      <c r="B110" s="37"/>
      <c r="C110" s="31" t="s">
        <v>22</v>
      </c>
      <c r="D110" s="38"/>
      <c r="E110" s="38"/>
      <c r="F110" s="26" t="str">
        <f>F12</f>
        <v xml:space="preserve"> </v>
      </c>
      <c r="G110" s="38"/>
      <c r="H110" s="38"/>
      <c r="I110" s="141" t="s">
        <v>24</v>
      </c>
      <c r="J110" s="73" t="str">
        <f>IF(J12="","",J12)</f>
        <v>6. 12. 2013</v>
      </c>
      <c r="K110" s="38"/>
      <c r="L110" s="42"/>
    </row>
    <row r="111" s="1" customFormat="1" ht="6.96" customHeight="1">
      <c r="B111" s="37"/>
      <c r="C111" s="38"/>
      <c r="D111" s="38"/>
      <c r="E111" s="38"/>
      <c r="F111" s="38"/>
      <c r="G111" s="38"/>
      <c r="H111" s="38"/>
      <c r="I111" s="138"/>
      <c r="J111" s="38"/>
      <c r="K111" s="38"/>
      <c r="L111" s="42"/>
    </row>
    <row r="112" s="1" customFormat="1" ht="41.11858" customHeight="1">
      <c r="B112" s="37"/>
      <c r="C112" s="31" t="s">
        <v>28</v>
      </c>
      <c r="D112" s="38"/>
      <c r="E112" s="38"/>
      <c r="F112" s="26" t="str">
        <f>E15</f>
        <v>SPRÁVA A ÚDRŽBA SILNIC PLZEŇSKÉHO KRAJE (SÚS PK)</v>
      </c>
      <c r="G112" s="38"/>
      <c r="H112" s="38"/>
      <c r="I112" s="141" t="s">
        <v>34</v>
      </c>
      <c r="J112" s="35" t="str">
        <f>E21</f>
        <v>MACÁN PROJEKCE DS s.r.o.</v>
      </c>
      <c r="K112" s="38"/>
      <c r="L112" s="42"/>
    </row>
    <row r="113" s="1" customFormat="1" ht="26.61239" customHeight="1">
      <c r="B113" s="37"/>
      <c r="C113" s="31" t="s">
        <v>32</v>
      </c>
      <c r="D113" s="38"/>
      <c r="E113" s="38"/>
      <c r="F113" s="26" t="str">
        <f>IF(E18="","",E18)</f>
        <v>Vyplň údaj</v>
      </c>
      <c r="G113" s="38"/>
      <c r="H113" s="38"/>
      <c r="I113" s="141" t="s">
        <v>37</v>
      </c>
      <c r="J113" s="35" t="str">
        <f>E24</f>
        <v>Ing. Tomáš Macán</v>
      </c>
      <c r="K113" s="38"/>
      <c r="L113" s="42"/>
    </row>
    <row r="114" s="1" customFormat="1" ht="10.32" customHeight="1">
      <c r="B114" s="37"/>
      <c r="C114" s="38"/>
      <c r="D114" s="38"/>
      <c r="E114" s="38"/>
      <c r="F114" s="38"/>
      <c r="G114" s="38"/>
      <c r="H114" s="38"/>
      <c r="I114" s="138"/>
      <c r="J114" s="38"/>
      <c r="K114" s="38"/>
      <c r="L114" s="42"/>
    </row>
    <row r="115" s="8" customFormat="1" ht="29.28" customHeight="1">
      <c r="B115" s="182"/>
      <c r="C115" s="183" t="s">
        <v>109</v>
      </c>
      <c r="D115" s="184" t="s">
        <v>65</v>
      </c>
      <c r="E115" s="184" t="s">
        <v>61</v>
      </c>
      <c r="F115" s="184" t="s">
        <v>62</v>
      </c>
      <c r="G115" s="184" t="s">
        <v>110</v>
      </c>
      <c r="H115" s="184" t="s">
        <v>111</v>
      </c>
      <c r="I115" s="185" t="s">
        <v>112</v>
      </c>
      <c r="J115" s="184" t="s">
        <v>105</v>
      </c>
      <c r="K115" s="186" t="s">
        <v>113</v>
      </c>
      <c r="L115" s="187"/>
      <c r="M115" s="94" t="s">
        <v>1</v>
      </c>
      <c r="N115" s="95" t="s">
        <v>44</v>
      </c>
      <c r="O115" s="95" t="s">
        <v>114</v>
      </c>
      <c r="P115" s="95" t="s">
        <v>115</v>
      </c>
      <c r="Q115" s="95" t="s">
        <v>116</v>
      </c>
      <c r="R115" s="95" t="s">
        <v>117</v>
      </c>
      <c r="S115" s="95" t="s">
        <v>118</v>
      </c>
      <c r="T115" s="96" t="s">
        <v>119</v>
      </c>
    </row>
    <row r="116" s="1" customFormat="1" ht="22.8" customHeight="1">
      <c r="B116" s="37"/>
      <c r="C116" s="101" t="s">
        <v>120</v>
      </c>
      <c r="D116" s="38"/>
      <c r="E116" s="38"/>
      <c r="F116" s="38"/>
      <c r="G116" s="38"/>
      <c r="H116" s="38"/>
      <c r="I116" s="138"/>
      <c r="J116" s="188">
        <f>BK116</f>
        <v>0</v>
      </c>
      <c r="K116" s="38"/>
      <c r="L116" s="42"/>
      <c r="M116" s="97"/>
      <c r="N116" s="98"/>
      <c r="O116" s="98"/>
      <c r="P116" s="189">
        <f>SUM(P117:P140)</f>
        <v>0</v>
      </c>
      <c r="Q116" s="98"/>
      <c r="R116" s="189">
        <f>SUM(R117:R140)</f>
        <v>0</v>
      </c>
      <c r="S116" s="98"/>
      <c r="T116" s="190">
        <f>SUM(T117:T140)</f>
        <v>0</v>
      </c>
      <c r="AT116" s="16" t="s">
        <v>79</v>
      </c>
      <c r="AU116" s="16" t="s">
        <v>107</v>
      </c>
      <c r="BK116" s="191">
        <f>SUM(BK117:BK140)</f>
        <v>0</v>
      </c>
    </row>
    <row r="117" s="1" customFormat="1" ht="15.29204" customHeight="1">
      <c r="B117" s="37"/>
      <c r="C117" s="192" t="s">
        <v>21</v>
      </c>
      <c r="D117" s="192" t="s">
        <v>121</v>
      </c>
      <c r="E117" s="193" t="s">
        <v>538</v>
      </c>
      <c r="F117" s="194" t="s">
        <v>539</v>
      </c>
      <c r="G117" s="195" t="s">
        <v>121</v>
      </c>
      <c r="H117" s="196">
        <v>540</v>
      </c>
      <c r="I117" s="197"/>
      <c r="J117" s="198">
        <f>ROUND(I117*H117,2)</f>
        <v>0</v>
      </c>
      <c r="K117" s="194" t="s">
        <v>1</v>
      </c>
      <c r="L117" s="199"/>
      <c r="M117" s="200" t="s">
        <v>1</v>
      </c>
      <c r="N117" s="201" t="s">
        <v>45</v>
      </c>
      <c r="O117" s="85"/>
      <c r="P117" s="202">
        <f>O117*H117</f>
        <v>0</v>
      </c>
      <c r="Q117" s="202">
        <v>0</v>
      </c>
      <c r="R117" s="202">
        <f>Q117*H117</f>
        <v>0</v>
      </c>
      <c r="S117" s="202">
        <v>0</v>
      </c>
      <c r="T117" s="203">
        <f>S117*H117</f>
        <v>0</v>
      </c>
      <c r="AR117" s="204" t="s">
        <v>125</v>
      </c>
      <c r="AT117" s="204" t="s">
        <v>121</v>
      </c>
      <c r="AU117" s="204" t="s">
        <v>80</v>
      </c>
      <c r="AY117" s="16" t="s">
        <v>126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6" t="s">
        <v>21</v>
      </c>
      <c r="BK117" s="205">
        <f>ROUND(I117*H117,2)</f>
        <v>0</v>
      </c>
      <c r="BL117" s="16" t="s">
        <v>127</v>
      </c>
      <c r="BM117" s="204" t="s">
        <v>89</v>
      </c>
    </row>
    <row r="118" s="1" customFormat="1" ht="15.29204" customHeight="1">
      <c r="B118" s="37"/>
      <c r="C118" s="206" t="s">
        <v>89</v>
      </c>
      <c r="D118" s="206" t="s">
        <v>134</v>
      </c>
      <c r="E118" s="207" t="s">
        <v>538</v>
      </c>
      <c r="F118" s="208" t="s">
        <v>540</v>
      </c>
      <c r="G118" s="209" t="s">
        <v>121</v>
      </c>
      <c r="H118" s="210">
        <v>170</v>
      </c>
      <c r="I118" s="211"/>
      <c r="J118" s="212">
        <f>ROUND(I118*H118,2)</f>
        <v>0</v>
      </c>
      <c r="K118" s="208" t="s">
        <v>1</v>
      </c>
      <c r="L118" s="42"/>
      <c r="M118" s="213" t="s">
        <v>1</v>
      </c>
      <c r="N118" s="214" t="s">
        <v>45</v>
      </c>
      <c r="O118" s="85"/>
      <c r="P118" s="202">
        <f>O118*H118</f>
        <v>0</v>
      </c>
      <c r="Q118" s="202">
        <v>0</v>
      </c>
      <c r="R118" s="202">
        <f>Q118*H118</f>
        <v>0</v>
      </c>
      <c r="S118" s="202">
        <v>0</v>
      </c>
      <c r="T118" s="203">
        <f>S118*H118</f>
        <v>0</v>
      </c>
      <c r="AR118" s="204" t="s">
        <v>127</v>
      </c>
      <c r="AT118" s="204" t="s">
        <v>134</v>
      </c>
      <c r="AU118" s="204" t="s">
        <v>80</v>
      </c>
      <c r="AY118" s="16" t="s">
        <v>126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6" t="s">
        <v>21</v>
      </c>
      <c r="BK118" s="205">
        <f>ROUND(I118*H118,2)</f>
        <v>0</v>
      </c>
      <c r="BL118" s="16" t="s">
        <v>127</v>
      </c>
      <c r="BM118" s="204" t="s">
        <v>127</v>
      </c>
    </row>
    <row r="119" s="1" customFormat="1" ht="15.29204" customHeight="1">
      <c r="B119" s="37"/>
      <c r="C119" s="206" t="s">
        <v>130</v>
      </c>
      <c r="D119" s="206" t="s">
        <v>134</v>
      </c>
      <c r="E119" s="207" t="s">
        <v>541</v>
      </c>
      <c r="F119" s="208" t="s">
        <v>542</v>
      </c>
      <c r="G119" s="209" t="s">
        <v>121</v>
      </c>
      <c r="H119" s="210">
        <v>170</v>
      </c>
      <c r="I119" s="211"/>
      <c r="J119" s="212">
        <f>ROUND(I119*H119,2)</f>
        <v>0</v>
      </c>
      <c r="K119" s="208" t="s">
        <v>1</v>
      </c>
      <c r="L119" s="42"/>
      <c r="M119" s="213" t="s">
        <v>1</v>
      </c>
      <c r="N119" s="214" t="s">
        <v>45</v>
      </c>
      <c r="O119" s="85"/>
      <c r="P119" s="202">
        <f>O119*H119</f>
        <v>0</v>
      </c>
      <c r="Q119" s="202">
        <v>0</v>
      </c>
      <c r="R119" s="202">
        <f>Q119*H119</f>
        <v>0</v>
      </c>
      <c r="S119" s="202">
        <v>0</v>
      </c>
      <c r="T119" s="203">
        <f>S119*H119</f>
        <v>0</v>
      </c>
      <c r="AR119" s="204" t="s">
        <v>127</v>
      </c>
      <c r="AT119" s="204" t="s">
        <v>134</v>
      </c>
      <c r="AU119" s="204" t="s">
        <v>80</v>
      </c>
      <c r="AY119" s="16" t="s">
        <v>126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6" t="s">
        <v>21</v>
      </c>
      <c r="BK119" s="205">
        <f>ROUND(I119*H119,2)</f>
        <v>0</v>
      </c>
      <c r="BL119" s="16" t="s">
        <v>127</v>
      </c>
      <c r="BM119" s="204" t="s">
        <v>133</v>
      </c>
    </row>
    <row r="120" s="1" customFormat="1" ht="15.29204" customHeight="1">
      <c r="B120" s="37"/>
      <c r="C120" s="206" t="s">
        <v>127</v>
      </c>
      <c r="D120" s="206" t="s">
        <v>134</v>
      </c>
      <c r="E120" s="207" t="s">
        <v>543</v>
      </c>
      <c r="F120" s="208" t="s">
        <v>544</v>
      </c>
      <c r="G120" s="209" t="s">
        <v>124</v>
      </c>
      <c r="H120" s="210">
        <v>3</v>
      </c>
      <c r="I120" s="211"/>
      <c r="J120" s="212">
        <f>ROUND(I120*H120,2)</f>
        <v>0</v>
      </c>
      <c r="K120" s="208" t="s">
        <v>1</v>
      </c>
      <c r="L120" s="42"/>
      <c r="M120" s="213" t="s">
        <v>1</v>
      </c>
      <c r="N120" s="214" t="s">
        <v>45</v>
      </c>
      <c r="O120" s="85"/>
      <c r="P120" s="202">
        <f>O120*H120</f>
        <v>0</v>
      </c>
      <c r="Q120" s="202">
        <v>0</v>
      </c>
      <c r="R120" s="202">
        <f>Q120*H120</f>
        <v>0</v>
      </c>
      <c r="S120" s="202">
        <v>0</v>
      </c>
      <c r="T120" s="203">
        <f>S120*H120</f>
        <v>0</v>
      </c>
      <c r="AR120" s="204" t="s">
        <v>127</v>
      </c>
      <c r="AT120" s="204" t="s">
        <v>134</v>
      </c>
      <c r="AU120" s="204" t="s">
        <v>80</v>
      </c>
      <c r="AY120" s="16" t="s">
        <v>126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6" t="s">
        <v>21</v>
      </c>
      <c r="BK120" s="205">
        <f>ROUND(I120*H120,2)</f>
        <v>0</v>
      </c>
      <c r="BL120" s="16" t="s">
        <v>127</v>
      </c>
      <c r="BM120" s="204" t="s">
        <v>125</v>
      </c>
    </row>
    <row r="121" s="1" customFormat="1" ht="15.29204" customHeight="1">
      <c r="B121" s="37"/>
      <c r="C121" s="206" t="s">
        <v>137</v>
      </c>
      <c r="D121" s="206" t="s">
        <v>134</v>
      </c>
      <c r="E121" s="207" t="s">
        <v>545</v>
      </c>
      <c r="F121" s="208" t="s">
        <v>546</v>
      </c>
      <c r="G121" s="209" t="s">
        <v>121</v>
      </c>
      <c r="H121" s="210">
        <v>200</v>
      </c>
      <c r="I121" s="211"/>
      <c r="J121" s="212">
        <f>ROUND(I121*H121,2)</f>
        <v>0</v>
      </c>
      <c r="K121" s="208" t="s">
        <v>1</v>
      </c>
      <c r="L121" s="42"/>
      <c r="M121" s="213" t="s">
        <v>1</v>
      </c>
      <c r="N121" s="214" t="s">
        <v>45</v>
      </c>
      <c r="O121" s="85"/>
      <c r="P121" s="202">
        <f>O121*H121</f>
        <v>0</v>
      </c>
      <c r="Q121" s="202">
        <v>0</v>
      </c>
      <c r="R121" s="202">
        <f>Q121*H121</f>
        <v>0</v>
      </c>
      <c r="S121" s="202">
        <v>0</v>
      </c>
      <c r="T121" s="203">
        <f>S121*H121</f>
        <v>0</v>
      </c>
      <c r="AR121" s="204" t="s">
        <v>127</v>
      </c>
      <c r="AT121" s="204" t="s">
        <v>134</v>
      </c>
      <c r="AU121" s="204" t="s">
        <v>80</v>
      </c>
      <c r="AY121" s="16" t="s">
        <v>126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6" t="s">
        <v>21</v>
      </c>
      <c r="BK121" s="205">
        <f>ROUND(I121*H121,2)</f>
        <v>0</v>
      </c>
      <c r="BL121" s="16" t="s">
        <v>127</v>
      </c>
      <c r="BM121" s="204" t="s">
        <v>26</v>
      </c>
    </row>
    <row r="122" s="1" customFormat="1" ht="15.29204" customHeight="1">
      <c r="B122" s="37"/>
      <c r="C122" s="192" t="s">
        <v>133</v>
      </c>
      <c r="D122" s="192" t="s">
        <v>121</v>
      </c>
      <c r="E122" s="193" t="s">
        <v>547</v>
      </c>
      <c r="F122" s="194" t="s">
        <v>548</v>
      </c>
      <c r="G122" s="195" t="s">
        <v>121</v>
      </c>
      <c r="H122" s="196">
        <v>210</v>
      </c>
      <c r="I122" s="197"/>
      <c r="J122" s="198">
        <f>ROUND(I122*H122,2)</f>
        <v>0</v>
      </c>
      <c r="K122" s="194" t="s">
        <v>1</v>
      </c>
      <c r="L122" s="199"/>
      <c r="M122" s="200" t="s">
        <v>1</v>
      </c>
      <c r="N122" s="201" t="s">
        <v>45</v>
      </c>
      <c r="O122" s="85"/>
      <c r="P122" s="202">
        <f>O122*H122</f>
        <v>0</v>
      </c>
      <c r="Q122" s="202">
        <v>0</v>
      </c>
      <c r="R122" s="202">
        <f>Q122*H122</f>
        <v>0</v>
      </c>
      <c r="S122" s="202">
        <v>0</v>
      </c>
      <c r="T122" s="203">
        <f>S122*H122</f>
        <v>0</v>
      </c>
      <c r="AR122" s="204" t="s">
        <v>125</v>
      </c>
      <c r="AT122" s="204" t="s">
        <v>121</v>
      </c>
      <c r="AU122" s="204" t="s">
        <v>80</v>
      </c>
      <c r="AY122" s="16" t="s">
        <v>126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6" t="s">
        <v>21</v>
      </c>
      <c r="BK122" s="205">
        <f>ROUND(I122*H122,2)</f>
        <v>0</v>
      </c>
      <c r="BL122" s="16" t="s">
        <v>127</v>
      </c>
      <c r="BM122" s="204" t="s">
        <v>142</v>
      </c>
    </row>
    <row r="123" s="9" customFormat="1">
      <c r="B123" s="215"/>
      <c r="C123" s="216"/>
      <c r="D123" s="217" t="s">
        <v>148</v>
      </c>
      <c r="E123" s="218" t="s">
        <v>1</v>
      </c>
      <c r="F123" s="219" t="s">
        <v>549</v>
      </c>
      <c r="G123" s="216"/>
      <c r="H123" s="220">
        <v>210</v>
      </c>
      <c r="I123" s="221"/>
      <c r="J123" s="216"/>
      <c r="K123" s="216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148</v>
      </c>
      <c r="AU123" s="226" t="s">
        <v>80</v>
      </c>
      <c r="AV123" s="9" t="s">
        <v>89</v>
      </c>
      <c r="AW123" s="9" t="s">
        <v>36</v>
      </c>
      <c r="AX123" s="9" t="s">
        <v>80</v>
      </c>
      <c r="AY123" s="226" t="s">
        <v>126</v>
      </c>
    </row>
    <row r="124" s="10" customFormat="1">
      <c r="B124" s="227"/>
      <c r="C124" s="228"/>
      <c r="D124" s="217" t="s">
        <v>148</v>
      </c>
      <c r="E124" s="229" t="s">
        <v>1</v>
      </c>
      <c r="F124" s="230" t="s">
        <v>150</v>
      </c>
      <c r="G124" s="228"/>
      <c r="H124" s="231">
        <v>210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AT124" s="237" t="s">
        <v>148</v>
      </c>
      <c r="AU124" s="237" t="s">
        <v>80</v>
      </c>
      <c r="AV124" s="10" t="s">
        <v>127</v>
      </c>
      <c r="AW124" s="10" t="s">
        <v>36</v>
      </c>
      <c r="AX124" s="10" t="s">
        <v>21</v>
      </c>
      <c r="AY124" s="237" t="s">
        <v>126</v>
      </c>
    </row>
    <row r="125" s="1" customFormat="1" ht="15.29204" customHeight="1">
      <c r="B125" s="37"/>
      <c r="C125" s="206" t="s">
        <v>143</v>
      </c>
      <c r="D125" s="206" t="s">
        <v>134</v>
      </c>
      <c r="E125" s="207" t="s">
        <v>550</v>
      </c>
      <c r="F125" s="208" t="s">
        <v>551</v>
      </c>
      <c r="G125" s="209" t="s">
        <v>124</v>
      </c>
      <c r="H125" s="210">
        <v>1</v>
      </c>
      <c r="I125" s="211"/>
      <c r="J125" s="212">
        <f>ROUND(I125*H125,2)</f>
        <v>0</v>
      </c>
      <c r="K125" s="208" t="s">
        <v>1</v>
      </c>
      <c r="L125" s="42"/>
      <c r="M125" s="213" t="s">
        <v>1</v>
      </c>
      <c r="N125" s="214" t="s">
        <v>45</v>
      </c>
      <c r="O125" s="85"/>
      <c r="P125" s="202">
        <f>O125*H125</f>
        <v>0</v>
      </c>
      <c r="Q125" s="202">
        <v>0</v>
      </c>
      <c r="R125" s="202">
        <f>Q125*H125</f>
        <v>0</v>
      </c>
      <c r="S125" s="202">
        <v>0</v>
      </c>
      <c r="T125" s="203">
        <f>S125*H125</f>
        <v>0</v>
      </c>
      <c r="AR125" s="204" t="s">
        <v>127</v>
      </c>
      <c r="AT125" s="204" t="s">
        <v>134</v>
      </c>
      <c r="AU125" s="204" t="s">
        <v>80</v>
      </c>
      <c r="AY125" s="16" t="s">
        <v>126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6" t="s">
        <v>21</v>
      </c>
      <c r="BK125" s="205">
        <f>ROUND(I125*H125,2)</f>
        <v>0</v>
      </c>
      <c r="BL125" s="16" t="s">
        <v>127</v>
      </c>
      <c r="BM125" s="204" t="s">
        <v>147</v>
      </c>
    </row>
    <row r="126" s="1" customFormat="1" ht="15.29204" customHeight="1">
      <c r="B126" s="37"/>
      <c r="C126" s="206" t="s">
        <v>125</v>
      </c>
      <c r="D126" s="206" t="s">
        <v>134</v>
      </c>
      <c r="E126" s="207" t="s">
        <v>552</v>
      </c>
      <c r="F126" s="208" t="s">
        <v>553</v>
      </c>
      <c r="G126" s="209" t="s">
        <v>124</v>
      </c>
      <c r="H126" s="210">
        <v>1</v>
      </c>
      <c r="I126" s="211"/>
      <c r="J126" s="212">
        <f>ROUND(I126*H126,2)</f>
        <v>0</v>
      </c>
      <c r="K126" s="208" t="s">
        <v>1</v>
      </c>
      <c r="L126" s="42"/>
      <c r="M126" s="213" t="s">
        <v>1</v>
      </c>
      <c r="N126" s="214" t="s">
        <v>45</v>
      </c>
      <c r="O126" s="85"/>
      <c r="P126" s="202">
        <f>O126*H126</f>
        <v>0</v>
      </c>
      <c r="Q126" s="202">
        <v>0</v>
      </c>
      <c r="R126" s="202">
        <f>Q126*H126</f>
        <v>0</v>
      </c>
      <c r="S126" s="202">
        <v>0</v>
      </c>
      <c r="T126" s="203">
        <f>S126*H126</f>
        <v>0</v>
      </c>
      <c r="AR126" s="204" t="s">
        <v>127</v>
      </c>
      <c r="AT126" s="204" t="s">
        <v>134</v>
      </c>
      <c r="AU126" s="204" t="s">
        <v>80</v>
      </c>
      <c r="AY126" s="16" t="s">
        <v>126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6" t="s">
        <v>21</v>
      </c>
      <c r="BK126" s="205">
        <f>ROUND(I126*H126,2)</f>
        <v>0</v>
      </c>
      <c r="BL126" s="16" t="s">
        <v>127</v>
      </c>
      <c r="BM126" s="204" t="s">
        <v>153</v>
      </c>
    </row>
    <row r="127" s="1" customFormat="1" ht="15.29204" customHeight="1">
      <c r="B127" s="37"/>
      <c r="C127" s="206" t="s">
        <v>155</v>
      </c>
      <c r="D127" s="206" t="s">
        <v>134</v>
      </c>
      <c r="E127" s="207" t="s">
        <v>554</v>
      </c>
      <c r="F127" s="208" t="s">
        <v>555</v>
      </c>
      <c r="G127" s="209" t="s">
        <v>124</v>
      </c>
      <c r="H127" s="210">
        <v>3</v>
      </c>
      <c r="I127" s="211"/>
      <c r="J127" s="212">
        <f>ROUND(I127*H127,2)</f>
        <v>0</v>
      </c>
      <c r="K127" s="208" t="s">
        <v>1</v>
      </c>
      <c r="L127" s="42"/>
      <c r="M127" s="213" t="s">
        <v>1</v>
      </c>
      <c r="N127" s="214" t="s">
        <v>45</v>
      </c>
      <c r="O127" s="85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AR127" s="204" t="s">
        <v>127</v>
      </c>
      <c r="AT127" s="204" t="s">
        <v>134</v>
      </c>
      <c r="AU127" s="204" t="s">
        <v>80</v>
      </c>
      <c r="AY127" s="16" t="s">
        <v>126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6" t="s">
        <v>21</v>
      </c>
      <c r="BK127" s="205">
        <f>ROUND(I127*H127,2)</f>
        <v>0</v>
      </c>
      <c r="BL127" s="16" t="s">
        <v>127</v>
      </c>
      <c r="BM127" s="204" t="s">
        <v>158</v>
      </c>
    </row>
    <row r="128" s="1" customFormat="1" ht="15.29204" customHeight="1">
      <c r="B128" s="37"/>
      <c r="C128" s="192" t="s">
        <v>26</v>
      </c>
      <c r="D128" s="192" t="s">
        <v>121</v>
      </c>
      <c r="E128" s="193" t="s">
        <v>556</v>
      </c>
      <c r="F128" s="194" t="s">
        <v>557</v>
      </c>
      <c r="G128" s="195" t="s">
        <v>124</v>
      </c>
      <c r="H128" s="196">
        <v>3</v>
      </c>
      <c r="I128" s="197"/>
      <c r="J128" s="198">
        <f>ROUND(I128*H128,2)</f>
        <v>0</v>
      </c>
      <c r="K128" s="194" t="s">
        <v>1</v>
      </c>
      <c r="L128" s="199"/>
      <c r="M128" s="200" t="s">
        <v>1</v>
      </c>
      <c r="N128" s="201" t="s">
        <v>45</v>
      </c>
      <c r="O128" s="85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AR128" s="204" t="s">
        <v>125</v>
      </c>
      <c r="AT128" s="204" t="s">
        <v>121</v>
      </c>
      <c r="AU128" s="204" t="s">
        <v>80</v>
      </c>
      <c r="AY128" s="16" t="s">
        <v>126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6" t="s">
        <v>21</v>
      </c>
      <c r="BK128" s="205">
        <f>ROUND(I128*H128,2)</f>
        <v>0</v>
      </c>
      <c r="BL128" s="16" t="s">
        <v>127</v>
      </c>
      <c r="BM128" s="204" t="s">
        <v>162</v>
      </c>
    </row>
    <row r="129" s="1" customFormat="1" ht="15.29204" customHeight="1">
      <c r="B129" s="37"/>
      <c r="C129" s="206" t="s">
        <v>163</v>
      </c>
      <c r="D129" s="206" t="s">
        <v>134</v>
      </c>
      <c r="E129" s="207" t="s">
        <v>558</v>
      </c>
      <c r="F129" s="208" t="s">
        <v>559</v>
      </c>
      <c r="G129" s="209" t="s">
        <v>121</v>
      </c>
      <c r="H129" s="210">
        <v>170</v>
      </c>
      <c r="I129" s="211"/>
      <c r="J129" s="212">
        <f>ROUND(I129*H129,2)</f>
        <v>0</v>
      </c>
      <c r="K129" s="208" t="s">
        <v>1</v>
      </c>
      <c r="L129" s="42"/>
      <c r="M129" s="213" t="s">
        <v>1</v>
      </c>
      <c r="N129" s="214" t="s">
        <v>45</v>
      </c>
      <c r="O129" s="85"/>
      <c r="P129" s="202">
        <f>O129*H129</f>
        <v>0</v>
      </c>
      <c r="Q129" s="202">
        <v>0</v>
      </c>
      <c r="R129" s="202">
        <f>Q129*H129</f>
        <v>0</v>
      </c>
      <c r="S129" s="202">
        <v>0</v>
      </c>
      <c r="T129" s="203">
        <f>S129*H129</f>
        <v>0</v>
      </c>
      <c r="AR129" s="204" t="s">
        <v>127</v>
      </c>
      <c r="AT129" s="204" t="s">
        <v>134</v>
      </c>
      <c r="AU129" s="204" t="s">
        <v>80</v>
      </c>
      <c r="AY129" s="16" t="s">
        <v>126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6" t="s">
        <v>21</v>
      </c>
      <c r="BK129" s="205">
        <f>ROUND(I129*H129,2)</f>
        <v>0</v>
      </c>
      <c r="BL129" s="16" t="s">
        <v>127</v>
      </c>
      <c r="BM129" s="204" t="s">
        <v>166</v>
      </c>
    </row>
    <row r="130" s="1" customFormat="1" ht="15.29204" customHeight="1">
      <c r="B130" s="37"/>
      <c r="C130" s="192" t="s">
        <v>142</v>
      </c>
      <c r="D130" s="192" t="s">
        <v>121</v>
      </c>
      <c r="E130" s="193" t="s">
        <v>560</v>
      </c>
      <c r="F130" s="194" t="s">
        <v>561</v>
      </c>
      <c r="G130" s="195" t="s">
        <v>121</v>
      </c>
      <c r="H130" s="196">
        <v>178.5</v>
      </c>
      <c r="I130" s="197"/>
      <c r="J130" s="198">
        <f>ROUND(I130*H130,2)</f>
        <v>0</v>
      </c>
      <c r="K130" s="194" t="s">
        <v>1</v>
      </c>
      <c r="L130" s="199"/>
      <c r="M130" s="200" t="s">
        <v>1</v>
      </c>
      <c r="N130" s="201" t="s">
        <v>45</v>
      </c>
      <c r="O130" s="85"/>
      <c r="P130" s="202">
        <f>O130*H130</f>
        <v>0</v>
      </c>
      <c r="Q130" s="202">
        <v>0</v>
      </c>
      <c r="R130" s="202">
        <f>Q130*H130</f>
        <v>0</v>
      </c>
      <c r="S130" s="202">
        <v>0</v>
      </c>
      <c r="T130" s="203">
        <f>S130*H130</f>
        <v>0</v>
      </c>
      <c r="AR130" s="204" t="s">
        <v>125</v>
      </c>
      <c r="AT130" s="204" t="s">
        <v>121</v>
      </c>
      <c r="AU130" s="204" t="s">
        <v>80</v>
      </c>
      <c r="AY130" s="16" t="s">
        <v>126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6" t="s">
        <v>21</v>
      </c>
      <c r="BK130" s="205">
        <f>ROUND(I130*H130,2)</f>
        <v>0</v>
      </c>
      <c r="BL130" s="16" t="s">
        <v>127</v>
      </c>
      <c r="BM130" s="204" t="s">
        <v>195</v>
      </c>
    </row>
    <row r="131" s="9" customFormat="1">
      <c r="B131" s="215"/>
      <c r="C131" s="216"/>
      <c r="D131" s="217" t="s">
        <v>148</v>
      </c>
      <c r="E131" s="218" t="s">
        <v>1</v>
      </c>
      <c r="F131" s="219" t="s">
        <v>562</v>
      </c>
      <c r="G131" s="216"/>
      <c r="H131" s="220">
        <v>178.5</v>
      </c>
      <c r="I131" s="221"/>
      <c r="J131" s="216"/>
      <c r="K131" s="216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148</v>
      </c>
      <c r="AU131" s="226" t="s">
        <v>80</v>
      </c>
      <c r="AV131" s="9" t="s">
        <v>89</v>
      </c>
      <c r="AW131" s="9" t="s">
        <v>36</v>
      </c>
      <c r="AX131" s="9" t="s">
        <v>80</v>
      </c>
      <c r="AY131" s="226" t="s">
        <v>126</v>
      </c>
    </row>
    <row r="132" s="10" customFormat="1">
      <c r="B132" s="227"/>
      <c r="C132" s="228"/>
      <c r="D132" s="217" t="s">
        <v>148</v>
      </c>
      <c r="E132" s="229" t="s">
        <v>1</v>
      </c>
      <c r="F132" s="230" t="s">
        <v>150</v>
      </c>
      <c r="G132" s="228"/>
      <c r="H132" s="231">
        <v>178.5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148</v>
      </c>
      <c r="AU132" s="237" t="s">
        <v>80</v>
      </c>
      <c r="AV132" s="10" t="s">
        <v>127</v>
      </c>
      <c r="AW132" s="10" t="s">
        <v>36</v>
      </c>
      <c r="AX132" s="10" t="s">
        <v>21</v>
      </c>
      <c r="AY132" s="237" t="s">
        <v>126</v>
      </c>
    </row>
    <row r="133" s="1" customFormat="1" ht="15.29204" customHeight="1">
      <c r="B133" s="37"/>
      <c r="C133" s="206" t="s">
        <v>197</v>
      </c>
      <c r="D133" s="206" t="s">
        <v>134</v>
      </c>
      <c r="E133" s="207" t="s">
        <v>563</v>
      </c>
      <c r="F133" s="208" t="s">
        <v>564</v>
      </c>
      <c r="G133" s="209" t="s">
        <v>124</v>
      </c>
      <c r="H133" s="210">
        <v>8</v>
      </c>
      <c r="I133" s="211"/>
      <c r="J133" s="212">
        <f>ROUND(I133*H133,2)</f>
        <v>0</v>
      </c>
      <c r="K133" s="208" t="s">
        <v>1</v>
      </c>
      <c r="L133" s="42"/>
      <c r="M133" s="213" t="s">
        <v>1</v>
      </c>
      <c r="N133" s="214" t="s">
        <v>45</v>
      </c>
      <c r="O133" s="85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AR133" s="204" t="s">
        <v>127</v>
      </c>
      <c r="AT133" s="204" t="s">
        <v>134</v>
      </c>
      <c r="AU133" s="204" t="s">
        <v>80</v>
      </c>
      <c r="AY133" s="16" t="s">
        <v>126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6" t="s">
        <v>21</v>
      </c>
      <c r="BK133" s="205">
        <f>ROUND(I133*H133,2)</f>
        <v>0</v>
      </c>
      <c r="BL133" s="16" t="s">
        <v>127</v>
      </c>
      <c r="BM133" s="204" t="s">
        <v>200</v>
      </c>
    </row>
    <row r="134" s="1" customFormat="1" ht="15.29204" customHeight="1">
      <c r="B134" s="37"/>
      <c r="C134" s="192" t="s">
        <v>147</v>
      </c>
      <c r="D134" s="192" t="s">
        <v>121</v>
      </c>
      <c r="E134" s="193" t="s">
        <v>565</v>
      </c>
      <c r="F134" s="194" t="s">
        <v>566</v>
      </c>
      <c r="G134" s="195" t="s">
        <v>124</v>
      </c>
      <c r="H134" s="196">
        <v>8</v>
      </c>
      <c r="I134" s="197"/>
      <c r="J134" s="198">
        <f>ROUND(I134*H134,2)</f>
        <v>0</v>
      </c>
      <c r="K134" s="194" t="s">
        <v>1</v>
      </c>
      <c r="L134" s="199"/>
      <c r="M134" s="200" t="s">
        <v>1</v>
      </c>
      <c r="N134" s="201" t="s">
        <v>45</v>
      </c>
      <c r="O134" s="85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AR134" s="204" t="s">
        <v>125</v>
      </c>
      <c r="AT134" s="204" t="s">
        <v>121</v>
      </c>
      <c r="AU134" s="204" t="s">
        <v>80</v>
      </c>
      <c r="AY134" s="16" t="s">
        <v>126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6" t="s">
        <v>21</v>
      </c>
      <c r="BK134" s="205">
        <f>ROUND(I134*H134,2)</f>
        <v>0</v>
      </c>
      <c r="BL134" s="16" t="s">
        <v>127</v>
      </c>
      <c r="BM134" s="204" t="s">
        <v>201</v>
      </c>
    </row>
    <row r="135" s="1" customFormat="1" ht="15.29204" customHeight="1">
      <c r="B135" s="37"/>
      <c r="C135" s="192" t="s">
        <v>8</v>
      </c>
      <c r="D135" s="192" t="s">
        <v>121</v>
      </c>
      <c r="E135" s="193" t="s">
        <v>411</v>
      </c>
      <c r="F135" s="194" t="s">
        <v>567</v>
      </c>
      <c r="G135" s="195" t="s">
        <v>121</v>
      </c>
      <c r="H135" s="196">
        <v>200</v>
      </c>
      <c r="I135" s="197"/>
      <c r="J135" s="198">
        <f>ROUND(I135*H135,2)</f>
        <v>0</v>
      </c>
      <c r="K135" s="194" t="s">
        <v>1</v>
      </c>
      <c r="L135" s="199"/>
      <c r="M135" s="200" t="s">
        <v>1</v>
      </c>
      <c r="N135" s="201" t="s">
        <v>45</v>
      </c>
      <c r="O135" s="85"/>
      <c r="P135" s="202">
        <f>O135*H135</f>
        <v>0</v>
      </c>
      <c r="Q135" s="202">
        <v>0</v>
      </c>
      <c r="R135" s="202">
        <f>Q135*H135</f>
        <v>0</v>
      </c>
      <c r="S135" s="202">
        <v>0</v>
      </c>
      <c r="T135" s="203">
        <f>S135*H135</f>
        <v>0</v>
      </c>
      <c r="AR135" s="204" t="s">
        <v>125</v>
      </c>
      <c r="AT135" s="204" t="s">
        <v>121</v>
      </c>
      <c r="AU135" s="204" t="s">
        <v>80</v>
      </c>
      <c r="AY135" s="16" t="s">
        <v>126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6" t="s">
        <v>21</v>
      </c>
      <c r="BK135" s="205">
        <f>ROUND(I135*H135,2)</f>
        <v>0</v>
      </c>
      <c r="BL135" s="16" t="s">
        <v>127</v>
      </c>
      <c r="BM135" s="204" t="s">
        <v>205</v>
      </c>
    </row>
    <row r="136" s="1" customFormat="1" ht="15.29204" customHeight="1">
      <c r="B136" s="37"/>
      <c r="C136" s="192" t="s">
        <v>153</v>
      </c>
      <c r="D136" s="192" t="s">
        <v>121</v>
      </c>
      <c r="E136" s="193" t="s">
        <v>568</v>
      </c>
      <c r="F136" s="194" t="s">
        <v>569</v>
      </c>
      <c r="G136" s="195" t="s">
        <v>124</v>
      </c>
      <c r="H136" s="196">
        <v>3</v>
      </c>
      <c r="I136" s="197"/>
      <c r="J136" s="198">
        <f>ROUND(I136*H136,2)</f>
        <v>0</v>
      </c>
      <c r="K136" s="194" t="s">
        <v>1</v>
      </c>
      <c r="L136" s="199"/>
      <c r="M136" s="200" t="s">
        <v>1</v>
      </c>
      <c r="N136" s="201" t="s">
        <v>45</v>
      </c>
      <c r="O136" s="85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AR136" s="204" t="s">
        <v>125</v>
      </c>
      <c r="AT136" s="204" t="s">
        <v>121</v>
      </c>
      <c r="AU136" s="204" t="s">
        <v>80</v>
      </c>
      <c r="AY136" s="16" t="s">
        <v>126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6" t="s">
        <v>21</v>
      </c>
      <c r="BK136" s="205">
        <f>ROUND(I136*H136,2)</f>
        <v>0</v>
      </c>
      <c r="BL136" s="16" t="s">
        <v>127</v>
      </c>
      <c r="BM136" s="204" t="s">
        <v>206</v>
      </c>
    </row>
    <row r="137" s="1" customFormat="1" ht="15.29204" customHeight="1">
      <c r="B137" s="37"/>
      <c r="C137" s="206" t="s">
        <v>208</v>
      </c>
      <c r="D137" s="206" t="s">
        <v>134</v>
      </c>
      <c r="E137" s="207" t="s">
        <v>570</v>
      </c>
      <c r="F137" s="208" t="s">
        <v>571</v>
      </c>
      <c r="G137" s="209" t="s">
        <v>124</v>
      </c>
      <c r="H137" s="210">
        <v>6</v>
      </c>
      <c r="I137" s="211"/>
      <c r="J137" s="212">
        <f>ROUND(I137*H137,2)</f>
        <v>0</v>
      </c>
      <c r="K137" s="208" t="s">
        <v>1</v>
      </c>
      <c r="L137" s="42"/>
      <c r="M137" s="213" t="s">
        <v>1</v>
      </c>
      <c r="N137" s="214" t="s">
        <v>45</v>
      </c>
      <c r="O137" s="85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AR137" s="204" t="s">
        <v>127</v>
      </c>
      <c r="AT137" s="204" t="s">
        <v>134</v>
      </c>
      <c r="AU137" s="204" t="s">
        <v>80</v>
      </c>
      <c r="AY137" s="16" t="s">
        <v>126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6" t="s">
        <v>21</v>
      </c>
      <c r="BK137" s="205">
        <f>ROUND(I137*H137,2)</f>
        <v>0</v>
      </c>
      <c r="BL137" s="16" t="s">
        <v>127</v>
      </c>
      <c r="BM137" s="204" t="s">
        <v>211</v>
      </c>
    </row>
    <row r="138" s="1" customFormat="1" ht="15.29204" customHeight="1">
      <c r="B138" s="37"/>
      <c r="C138" s="192" t="s">
        <v>158</v>
      </c>
      <c r="D138" s="192" t="s">
        <v>121</v>
      </c>
      <c r="E138" s="193" t="s">
        <v>144</v>
      </c>
      <c r="F138" s="194" t="s">
        <v>145</v>
      </c>
      <c r="G138" s="195" t="s">
        <v>146</v>
      </c>
      <c r="H138" s="196">
        <v>75.599999999999994</v>
      </c>
      <c r="I138" s="197"/>
      <c r="J138" s="198">
        <f>ROUND(I138*H138,2)</f>
        <v>0</v>
      </c>
      <c r="K138" s="194" t="s">
        <v>1</v>
      </c>
      <c r="L138" s="199"/>
      <c r="M138" s="200" t="s">
        <v>1</v>
      </c>
      <c r="N138" s="201" t="s">
        <v>45</v>
      </c>
      <c r="O138" s="85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AR138" s="204" t="s">
        <v>125</v>
      </c>
      <c r="AT138" s="204" t="s">
        <v>121</v>
      </c>
      <c r="AU138" s="204" t="s">
        <v>80</v>
      </c>
      <c r="AY138" s="16" t="s">
        <v>126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6" t="s">
        <v>21</v>
      </c>
      <c r="BK138" s="205">
        <f>ROUND(I138*H138,2)</f>
        <v>0</v>
      </c>
      <c r="BL138" s="16" t="s">
        <v>127</v>
      </c>
      <c r="BM138" s="204" t="s">
        <v>214</v>
      </c>
    </row>
    <row r="139" s="9" customFormat="1">
      <c r="B139" s="215"/>
      <c r="C139" s="216"/>
      <c r="D139" s="217" t="s">
        <v>148</v>
      </c>
      <c r="E139" s="218" t="s">
        <v>1</v>
      </c>
      <c r="F139" s="219" t="s">
        <v>572</v>
      </c>
      <c r="G139" s="216"/>
      <c r="H139" s="220">
        <v>75.599999999999994</v>
      </c>
      <c r="I139" s="221"/>
      <c r="J139" s="216"/>
      <c r="K139" s="216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148</v>
      </c>
      <c r="AU139" s="226" t="s">
        <v>80</v>
      </c>
      <c r="AV139" s="9" t="s">
        <v>89</v>
      </c>
      <c r="AW139" s="9" t="s">
        <v>36</v>
      </c>
      <c r="AX139" s="9" t="s">
        <v>80</v>
      </c>
      <c r="AY139" s="226" t="s">
        <v>126</v>
      </c>
    </row>
    <row r="140" s="10" customFormat="1">
      <c r="B140" s="227"/>
      <c r="C140" s="228"/>
      <c r="D140" s="217" t="s">
        <v>148</v>
      </c>
      <c r="E140" s="229" t="s">
        <v>1</v>
      </c>
      <c r="F140" s="230" t="s">
        <v>150</v>
      </c>
      <c r="G140" s="228"/>
      <c r="H140" s="231">
        <v>75.599999999999994</v>
      </c>
      <c r="I140" s="232"/>
      <c r="J140" s="228"/>
      <c r="K140" s="228"/>
      <c r="L140" s="233"/>
      <c r="M140" s="238"/>
      <c r="N140" s="239"/>
      <c r="O140" s="239"/>
      <c r="P140" s="239"/>
      <c r="Q140" s="239"/>
      <c r="R140" s="239"/>
      <c r="S140" s="239"/>
      <c r="T140" s="240"/>
      <c r="AT140" s="237" t="s">
        <v>148</v>
      </c>
      <c r="AU140" s="237" t="s">
        <v>80</v>
      </c>
      <c r="AV140" s="10" t="s">
        <v>127</v>
      </c>
      <c r="AW140" s="10" t="s">
        <v>36</v>
      </c>
      <c r="AX140" s="10" t="s">
        <v>21</v>
      </c>
      <c r="AY140" s="237" t="s">
        <v>126</v>
      </c>
    </row>
    <row r="141" s="1" customFormat="1" ht="6.96" customHeight="1">
      <c r="B141" s="60"/>
      <c r="C141" s="61"/>
      <c r="D141" s="61"/>
      <c r="E141" s="61"/>
      <c r="F141" s="61"/>
      <c r="G141" s="61"/>
      <c r="H141" s="61"/>
      <c r="I141" s="172"/>
      <c r="J141" s="61"/>
      <c r="K141" s="61"/>
      <c r="L141" s="42"/>
    </row>
  </sheetData>
  <sheetProtection sheet="1" autoFilter="0" formatColumns="0" formatRows="0" objects="1" scenarios="1" spinCount="100000" saltValue="VSeVovMaUawElbYH8yd5syNh/lIBad4NKuzIJMSQmyiNmIASXp1C+n4MYa9d+TxjrN9J24IduggWZJqCZSMkyA==" hashValue="CTSgy6jAlAvYtO/3VGoD0ejyPMOWJUguUVQVmsCw7DNGT8HCQpQO3oxKoVac5Hfo/iU3PhByIEkQgmns7sT6ew==" algorithmName="SHA-512" password="CC35"/>
  <autoFilter ref="C115:K140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3" customWidth="1"/>
    <col min="2" max="2" width="1.42" customWidth="1"/>
    <col min="3" max="3" width="3.56" customWidth="1"/>
    <col min="4" max="4" width="3.71" customWidth="1"/>
    <col min="5" max="5" width="14.71" customWidth="1"/>
    <col min="6" max="6" width="86.42" customWidth="1"/>
    <col min="7" max="7" width="5.99" customWidth="1"/>
    <col min="8" max="8" width="9.85" customWidth="1"/>
    <col min="9" max="9" width="17.28" style="130" customWidth="1"/>
    <col min="10" max="10" width="17.28" customWidth="1"/>
    <col min="11" max="11" width="17.28" customWidth="1"/>
    <col min="12" max="12" width="7.99" customWidth="1"/>
    <col min="13" max="13" width="9.28" hidden="1" customWidth="1"/>
    <col min="14" max="14" width="9.13" hidden="1"/>
    <col min="15" max="15" width="12.13" hidden="1" customWidth="1"/>
    <col min="16" max="16" width="12.13" hidden="1" customWidth="1"/>
    <col min="17" max="17" width="12.13" hidden="1" customWidth="1"/>
    <col min="18" max="18" width="12.13" hidden="1" customWidth="1"/>
    <col min="19" max="19" width="12.13" hidden="1" customWidth="1"/>
    <col min="20" max="20" width="12.13" hidden="1" customWidth="1"/>
    <col min="21" max="21" width="13.99" hidden="1" customWidth="1"/>
    <col min="22" max="22" width="10.56" customWidth="1"/>
    <col min="23" max="23" width="13.99" customWidth="1"/>
    <col min="24" max="24" width="10.56" customWidth="1"/>
    <col min="25" max="25" width="12.85" customWidth="1"/>
    <col min="26" max="26" width="9.42" customWidth="1"/>
    <col min="27" max="27" width="12.85" customWidth="1"/>
    <col min="28" max="28" width="13.99" customWidth="1"/>
    <col min="29" max="29" width="9.42" customWidth="1"/>
    <col min="30" max="30" width="12.85" customWidth="1"/>
    <col min="31" max="31" width="13.99" customWidth="1"/>
    <col min="44" max="44" width="9.13" hidden="1"/>
    <col min="45" max="45" width="9.13" hidden="1"/>
    <col min="46" max="46" width="9.13" hidden="1"/>
    <col min="47" max="47" width="9.13" hidden="1"/>
    <col min="48" max="48" width="9.13" hidden="1"/>
    <col min="49" max="49" width="9.13" hidden="1"/>
    <col min="50" max="50" width="9.13" hidden="1"/>
    <col min="51" max="51" width="9.13" hidden="1"/>
    <col min="52" max="52" width="9.13" hidden="1"/>
    <col min="53" max="53" width="9.13" hidden="1"/>
    <col min="54" max="54" width="9.13" hidden="1"/>
    <col min="55" max="55" width="9.13" hidden="1"/>
    <col min="56" max="56" width="9.13" hidden="1"/>
    <col min="57" max="57" width="9.13" hidden="1"/>
    <col min="58" max="58" width="9.13" hidden="1"/>
    <col min="59" max="59" width="9.13" hidden="1"/>
    <col min="60" max="60" width="9.13" hidden="1"/>
    <col min="61" max="61" width="9.13" hidden="1"/>
    <col min="62" max="62" width="9.13" hidden="1"/>
    <col min="63" max="63" width="9.13" hidden="1"/>
    <col min="64" max="64" width="9.13" hidden="1"/>
    <col min="65" max="65" width="9.13" hidden="1"/>
  </cols>
  <sheetData>
    <row r="2" ht="36.96" customHeight="1">
      <c r="L2"/>
      <c r="AT2" s="16" t="s">
        <v>98</v>
      </c>
    </row>
    <row r="3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89</v>
      </c>
    </row>
    <row r="4" ht="24.96" customHeight="1">
      <c r="B4" s="19"/>
      <c r="D4" s="134" t="s">
        <v>99</v>
      </c>
      <c r="L4" s="19"/>
      <c r="M4" s="13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6" t="s">
        <v>16</v>
      </c>
      <c r="L6" s="19"/>
    </row>
    <row r="7" ht="15.29204" customHeight="1">
      <c r="B7" s="19"/>
      <c r="E7" s="137" t="str">
        <f>'Rekapitulace stavby'!K6</f>
        <v>REKONSTRUKCE PŘÍSTUPOVÉ KOMUNIKACE A ODSTAVNÝCH PLOCH, VČETNĚ ODVODNĚNÍ NA STŘEDISKU V KLATOVECH</v>
      </c>
      <c r="F7" s="136"/>
      <c r="G7" s="136"/>
      <c r="H7" s="136"/>
      <c r="L7" s="19"/>
    </row>
    <row r="8" s="1" customFormat="1" ht="12" customHeight="1">
      <c r="B8" s="42"/>
      <c r="D8" s="136" t="s">
        <v>100</v>
      </c>
      <c r="I8" s="138"/>
      <c r="L8" s="42"/>
    </row>
    <row r="9" s="1" customFormat="1" ht="36.96" customHeight="1">
      <c r="B9" s="42"/>
      <c r="E9" s="139" t="s">
        <v>573</v>
      </c>
      <c r="F9" s="1"/>
      <c r="G9" s="1"/>
      <c r="H9" s="1"/>
      <c r="I9" s="138"/>
      <c r="L9" s="42"/>
    </row>
    <row r="10" s="1" customFormat="1">
      <c r="B10" s="42"/>
      <c r="I10" s="138"/>
      <c r="L10" s="42"/>
    </row>
    <row r="11" s="1" customFormat="1" ht="12" customHeight="1">
      <c r="B11" s="42"/>
      <c r="D11" s="136" t="s">
        <v>19</v>
      </c>
      <c r="F11" s="140" t="s">
        <v>1</v>
      </c>
      <c r="I11" s="141" t="s">
        <v>20</v>
      </c>
      <c r="J11" s="140" t="s">
        <v>1</v>
      </c>
      <c r="L11" s="42"/>
    </row>
    <row r="12" s="1" customFormat="1" ht="12" customHeight="1">
      <c r="B12" s="42"/>
      <c r="D12" s="136" t="s">
        <v>22</v>
      </c>
      <c r="F12" s="140" t="s">
        <v>23</v>
      </c>
      <c r="I12" s="141" t="s">
        <v>24</v>
      </c>
      <c r="J12" s="142" t="str">
        <f>'Rekapitulace stavby'!AN8</f>
        <v>6. 12. 2013</v>
      </c>
      <c r="L12" s="42"/>
    </row>
    <row r="13" s="1" customFormat="1" ht="10.8" customHeight="1">
      <c r="B13" s="42"/>
      <c r="I13" s="138"/>
      <c r="L13" s="42"/>
    </row>
    <row r="14" s="1" customFormat="1" ht="12" customHeight="1">
      <c r="B14" s="42"/>
      <c r="D14" s="136" t="s">
        <v>28</v>
      </c>
      <c r="I14" s="141" t="s">
        <v>29</v>
      </c>
      <c r="J14" s="140" t="s">
        <v>1</v>
      </c>
      <c r="L14" s="42"/>
    </row>
    <row r="15" s="1" customFormat="1" ht="18" customHeight="1">
      <c r="B15" s="42"/>
      <c r="E15" s="140" t="s">
        <v>30</v>
      </c>
      <c r="I15" s="141" t="s">
        <v>31</v>
      </c>
      <c r="J15" s="140" t="s">
        <v>1</v>
      </c>
      <c r="L15" s="42"/>
    </row>
    <row r="16" s="1" customFormat="1" ht="6.96" customHeight="1">
      <c r="B16" s="42"/>
      <c r="I16" s="138"/>
      <c r="L16" s="42"/>
    </row>
    <row r="17" s="1" customFormat="1" ht="12" customHeight="1">
      <c r="B17" s="42"/>
      <c r="D17" s="136" t="s">
        <v>32</v>
      </c>
      <c r="I17" s="141" t="s">
        <v>29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0"/>
      <c r="G18" s="140"/>
      <c r="H18" s="140"/>
      <c r="I18" s="141" t="s">
        <v>31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8"/>
      <c r="L19" s="42"/>
    </row>
    <row r="20" s="1" customFormat="1" ht="12" customHeight="1">
      <c r="B20" s="42"/>
      <c r="D20" s="136" t="s">
        <v>34</v>
      </c>
      <c r="I20" s="141" t="s">
        <v>29</v>
      </c>
      <c r="J20" s="140" t="s">
        <v>1</v>
      </c>
      <c r="L20" s="42"/>
    </row>
    <row r="21" s="1" customFormat="1" ht="18" customHeight="1">
      <c r="B21" s="42"/>
      <c r="E21" s="140" t="s">
        <v>35</v>
      </c>
      <c r="I21" s="141" t="s">
        <v>31</v>
      </c>
      <c r="J21" s="140" t="s">
        <v>1</v>
      </c>
      <c r="L21" s="42"/>
    </row>
    <row r="22" s="1" customFormat="1" ht="6.96" customHeight="1">
      <c r="B22" s="42"/>
      <c r="I22" s="138"/>
      <c r="L22" s="42"/>
    </row>
    <row r="23" s="1" customFormat="1" ht="12" customHeight="1">
      <c r="B23" s="42"/>
      <c r="D23" s="136" t="s">
        <v>37</v>
      </c>
      <c r="I23" s="141" t="s">
        <v>29</v>
      </c>
      <c r="J23" s="140" t="s">
        <v>1</v>
      </c>
      <c r="L23" s="42"/>
    </row>
    <row r="24" s="1" customFormat="1" ht="18" customHeight="1">
      <c r="B24" s="42"/>
      <c r="E24" s="140" t="s">
        <v>38</v>
      </c>
      <c r="I24" s="141" t="s">
        <v>31</v>
      </c>
      <c r="J24" s="140" t="s">
        <v>1</v>
      </c>
      <c r="L24" s="42"/>
    </row>
    <row r="25" s="1" customFormat="1" ht="6.96" customHeight="1">
      <c r="B25" s="42"/>
      <c r="I25" s="138"/>
      <c r="L25" s="42"/>
    </row>
    <row r="26" s="1" customFormat="1" ht="12" customHeight="1">
      <c r="B26" s="42"/>
      <c r="D26" s="136" t="s">
        <v>39</v>
      </c>
      <c r="I26" s="138"/>
      <c r="L26" s="42"/>
    </row>
    <row r="27" s="7" customFormat="1" ht="15.29204" customHeight="1">
      <c r="B27" s="143"/>
      <c r="E27" s="144" t="s">
        <v>1</v>
      </c>
      <c r="F27" s="144"/>
      <c r="G27" s="144"/>
      <c r="H27" s="144"/>
      <c r="I27" s="145"/>
      <c r="L27" s="143"/>
    </row>
    <row r="28" s="1" customFormat="1" ht="6.96" customHeight="1">
      <c r="B28" s="42"/>
      <c r="I28" s="13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6"/>
      <c r="J29" s="77"/>
      <c r="K29" s="77"/>
      <c r="L29" s="42"/>
    </row>
    <row r="30" s="1" customFormat="1" ht="25.44" customHeight="1">
      <c r="B30" s="42"/>
      <c r="D30" s="147" t="s">
        <v>40</v>
      </c>
      <c r="I30" s="138"/>
      <c r="J30" s="148">
        <f>ROUND(J131,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6"/>
      <c r="J31" s="77"/>
      <c r="K31" s="77"/>
      <c r="L31" s="42"/>
    </row>
    <row r="32" s="1" customFormat="1" ht="14.4" customHeight="1">
      <c r="B32" s="42"/>
      <c r="F32" s="149" t="s">
        <v>42</v>
      </c>
      <c r="I32" s="150" t="s">
        <v>41</v>
      </c>
      <c r="J32" s="149" t="s">
        <v>43</v>
      </c>
      <c r="L32" s="42"/>
    </row>
    <row r="33" s="1" customFormat="1" ht="14.4" customHeight="1">
      <c r="B33" s="42"/>
      <c r="D33" s="151" t="s">
        <v>44</v>
      </c>
      <c r="E33" s="136" t="s">
        <v>45</v>
      </c>
      <c r="F33" s="152">
        <f>ROUND((SUM(BE131:BE262)),  2)</f>
        <v>0</v>
      </c>
      <c r="I33" s="153">
        <v>0.20999999999999999</v>
      </c>
      <c r="J33" s="152">
        <f>ROUND(((SUM(BE131:BE262))*I33),  2)</f>
        <v>0</v>
      </c>
      <c r="L33" s="42"/>
    </row>
    <row r="34" s="1" customFormat="1" ht="14.4" customHeight="1">
      <c r="B34" s="42"/>
      <c r="E34" s="136" t="s">
        <v>46</v>
      </c>
      <c r="F34" s="152">
        <f>ROUND((SUM(BF131:BF262)),  2)</f>
        <v>0</v>
      </c>
      <c r="I34" s="153">
        <v>0.14999999999999999</v>
      </c>
      <c r="J34" s="152">
        <f>ROUND(((SUM(BF131:BF262))*I34),  2)</f>
        <v>0</v>
      </c>
      <c r="L34" s="42"/>
    </row>
    <row r="35" hidden="1" s="1" customFormat="1" ht="14.4" customHeight="1">
      <c r="B35" s="42"/>
      <c r="E35" s="136" t="s">
        <v>47</v>
      </c>
      <c r="F35" s="152">
        <f>ROUND((SUM(BG131:BG262)),  2)</f>
        <v>0</v>
      </c>
      <c r="I35" s="153">
        <v>0.20999999999999999</v>
      </c>
      <c r="J35" s="152">
        <f>0</f>
        <v>0</v>
      </c>
      <c r="L35" s="42"/>
    </row>
    <row r="36" hidden="1" s="1" customFormat="1" ht="14.4" customHeight="1">
      <c r="B36" s="42"/>
      <c r="E36" s="136" t="s">
        <v>48</v>
      </c>
      <c r="F36" s="152">
        <f>ROUND((SUM(BH131:BH262)),  2)</f>
        <v>0</v>
      </c>
      <c r="I36" s="153">
        <v>0.14999999999999999</v>
      </c>
      <c r="J36" s="152">
        <f>0</f>
        <v>0</v>
      </c>
      <c r="L36" s="42"/>
    </row>
    <row r="37" hidden="1" s="1" customFormat="1" ht="14.4" customHeight="1">
      <c r="B37" s="42"/>
      <c r="E37" s="136" t="s">
        <v>49</v>
      </c>
      <c r="F37" s="152">
        <f>ROUND((SUM(BI131:BI262)),  2)</f>
        <v>0</v>
      </c>
      <c r="I37" s="153">
        <v>0</v>
      </c>
      <c r="J37" s="152">
        <f>0</f>
        <v>0</v>
      </c>
      <c r="L37" s="42"/>
    </row>
    <row r="38" s="1" customFormat="1" ht="6.96" customHeight="1">
      <c r="B38" s="42"/>
      <c r="I38" s="138"/>
      <c r="L38" s="42"/>
    </row>
    <row r="39" s="1" customFormat="1" ht="25.44" customHeight="1">
      <c r="B39" s="42"/>
      <c r="C39" s="154"/>
      <c r="D39" s="155" t="s">
        <v>50</v>
      </c>
      <c r="E39" s="156"/>
      <c r="F39" s="156"/>
      <c r="G39" s="157" t="s">
        <v>51</v>
      </c>
      <c r="H39" s="158" t="s">
        <v>52</v>
      </c>
      <c r="I39" s="159"/>
      <c r="J39" s="160">
        <f>SUM(J30:J37)</f>
        <v>0</v>
      </c>
      <c r="K39" s="161"/>
      <c r="L39" s="42"/>
    </row>
    <row r="40" s="1" customFormat="1" ht="14.4" customHeight="1">
      <c r="B40" s="42"/>
      <c r="I40" s="13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2" t="s">
        <v>53</v>
      </c>
      <c r="E50" s="163"/>
      <c r="F50" s="163"/>
      <c r="G50" s="162" t="s">
        <v>54</v>
      </c>
      <c r="H50" s="163"/>
      <c r="I50" s="164"/>
      <c r="J50" s="163"/>
      <c r="K50" s="16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5" t="s">
        <v>55</v>
      </c>
      <c r="E61" s="166"/>
      <c r="F61" s="167" t="s">
        <v>56</v>
      </c>
      <c r="G61" s="165" t="s">
        <v>55</v>
      </c>
      <c r="H61" s="166"/>
      <c r="I61" s="168"/>
      <c r="J61" s="169" t="s">
        <v>56</v>
      </c>
      <c r="K61" s="16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2" t="s">
        <v>57</v>
      </c>
      <c r="E65" s="163"/>
      <c r="F65" s="163"/>
      <c r="G65" s="162" t="s">
        <v>58</v>
      </c>
      <c r="H65" s="163"/>
      <c r="I65" s="164"/>
      <c r="J65" s="163"/>
      <c r="K65" s="16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5" t="s">
        <v>55</v>
      </c>
      <c r="E76" s="166"/>
      <c r="F76" s="167" t="s">
        <v>56</v>
      </c>
      <c r="G76" s="165" t="s">
        <v>55</v>
      </c>
      <c r="H76" s="166"/>
      <c r="I76" s="168"/>
      <c r="J76" s="169" t="s">
        <v>56</v>
      </c>
      <c r="K76" s="166"/>
      <c r="L76" s="42"/>
    </row>
    <row r="77" s="1" customFormat="1" ht="14.4" customHeight="1">
      <c r="B77" s="170"/>
      <c r="C77" s="171"/>
      <c r="D77" s="171"/>
      <c r="E77" s="171"/>
      <c r="F77" s="171"/>
      <c r="G77" s="171"/>
      <c r="H77" s="171"/>
      <c r="I77" s="172"/>
      <c r="J77" s="171"/>
      <c r="K77" s="171"/>
      <c r="L77" s="42"/>
    </row>
    <row r="81" s="1" customFormat="1" ht="6.96" customHeight="1">
      <c r="B81" s="173"/>
      <c r="C81" s="174"/>
      <c r="D81" s="174"/>
      <c r="E81" s="174"/>
      <c r="F81" s="174"/>
      <c r="G81" s="174"/>
      <c r="H81" s="174"/>
      <c r="I81" s="175"/>
      <c r="J81" s="174"/>
      <c r="K81" s="174"/>
      <c r="L81" s="42"/>
    </row>
    <row r="82" s="1" customFormat="1" ht="24.96" customHeight="1">
      <c r="B82" s="37"/>
      <c r="C82" s="22" t="s">
        <v>103</v>
      </c>
      <c r="D82" s="38"/>
      <c r="E82" s="38"/>
      <c r="F82" s="38"/>
      <c r="G82" s="38"/>
      <c r="H82" s="38"/>
      <c r="I82" s="13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8"/>
      <c r="J84" s="38"/>
      <c r="K84" s="38"/>
      <c r="L84" s="42"/>
    </row>
    <row r="85" s="1" customFormat="1" ht="15.29204" customHeight="1">
      <c r="B85" s="37"/>
      <c r="C85" s="38"/>
      <c r="D85" s="38"/>
      <c r="E85" s="176" t="str">
        <f>E7</f>
        <v>REKONSTRUKCE PŘÍSTUPOVÉ KOMUNIKACE A ODSTAVNÝCH PLOCH, VČETNĚ ODVODNĚNÍ NA STŘEDISKU V KLATOVECH</v>
      </c>
      <c r="F85" s="31"/>
      <c r="G85" s="31"/>
      <c r="H85" s="31"/>
      <c r="I85" s="138"/>
      <c r="J85" s="38"/>
      <c r="K85" s="38"/>
      <c r="L85" s="42"/>
    </row>
    <row r="86" s="1" customFormat="1" ht="12" customHeight="1">
      <c r="B86" s="37"/>
      <c r="C86" s="31" t="s">
        <v>100</v>
      </c>
      <c r="D86" s="38"/>
      <c r="E86" s="38"/>
      <c r="F86" s="38"/>
      <c r="G86" s="38"/>
      <c r="H86" s="38"/>
      <c r="I86" s="138"/>
      <c r="J86" s="38"/>
      <c r="K86" s="38"/>
      <c r="L86" s="42"/>
    </row>
    <row r="87" s="1" customFormat="1" ht="15.29204" customHeight="1">
      <c r="B87" s="37"/>
      <c r="C87" s="38"/>
      <c r="D87" s="38"/>
      <c r="E87" s="70" t="str">
        <f>E9</f>
        <v>4813-101 - SO101 NÁDVOŘÍ</v>
      </c>
      <c r="F87" s="38"/>
      <c r="G87" s="38"/>
      <c r="H87" s="38"/>
      <c r="I87" s="13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8"/>
      <c r="J88" s="38"/>
      <c r="K88" s="38"/>
      <c r="L88" s="42"/>
    </row>
    <row r="89" s="1" customFormat="1" ht="12" customHeight="1">
      <c r="B89" s="37"/>
      <c r="C89" s="31" t="s">
        <v>22</v>
      </c>
      <c r="D89" s="38"/>
      <c r="E89" s="38"/>
      <c r="F89" s="26" t="str">
        <f>F12</f>
        <v>STŘEDISKO SÚS V KLATOVECH</v>
      </c>
      <c r="G89" s="38"/>
      <c r="H89" s="38"/>
      <c r="I89" s="141" t="s">
        <v>24</v>
      </c>
      <c r="J89" s="73" t="str">
        <f>IF(J12="","",J12)</f>
        <v>6. 12. 2013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8"/>
      <c r="J90" s="38"/>
      <c r="K90" s="38"/>
      <c r="L90" s="42"/>
    </row>
    <row r="91" s="1" customFormat="1" ht="41.11858" customHeight="1">
      <c r="B91" s="37"/>
      <c r="C91" s="31" t="s">
        <v>28</v>
      </c>
      <c r="D91" s="38"/>
      <c r="E91" s="38"/>
      <c r="F91" s="26" t="str">
        <f>E15</f>
        <v>SPRÁVA A ÚDRŽBA SILNIC PLZEŇSKÉHO KRAJE (SÚS PK)</v>
      </c>
      <c r="G91" s="38"/>
      <c r="H91" s="38"/>
      <c r="I91" s="141" t="s">
        <v>34</v>
      </c>
      <c r="J91" s="35" t="str">
        <f>E21</f>
        <v>MACÁN PROJEKCE DS s.r.o.</v>
      </c>
      <c r="K91" s="38"/>
      <c r="L91" s="42"/>
    </row>
    <row r="92" s="1" customFormat="1" ht="26.61239" customHeight="1">
      <c r="B92" s="37"/>
      <c r="C92" s="31" t="s">
        <v>32</v>
      </c>
      <c r="D92" s="38"/>
      <c r="E92" s="38"/>
      <c r="F92" s="26" t="str">
        <f>IF(E18="","",E18)</f>
        <v>Vyplň údaj</v>
      </c>
      <c r="G92" s="38"/>
      <c r="H92" s="38"/>
      <c r="I92" s="141" t="s">
        <v>37</v>
      </c>
      <c r="J92" s="35" t="str">
        <f>E24</f>
        <v>Ing. Tomáš Macán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8"/>
      <c r="J93" s="38"/>
      <c r="K93" s="38"/>
      <c r="L93" s="42"/>
    </row>
    <row r="94" s="1" customFormat="1" ht="29.28" customHeight="1">
      <c r="B94" s="37"/>
      <c r="C94" s="177" t="s">
        <v>104</v>
      </c>
      <c r="D94" s="178"/>
      <c r="E94" s="178"/>
      <c r="F94" s="178"/>
      <c r="G94" s="178"/>
      <c r="H94" s="178"/>
      <c r="I94" s="179"/>
      <c r="J94" s="180" t="s">
        <v>105</v>
      </c>
      <c r="K94" s="17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8"/>
      <c r="J95" s="38"/>
      <c r="K95" s="38"/>
      <c r="L95" s="42"/>
    </row>
    <row r="96" s="1" customFormat="1" ht="22.8" customHeight="1">
      <c r="B96" s="37"/>
      <c r="C96" s="181" t="s">
        <v>106</v>
      </c>
      <c r="D96" s="38"/>
      <c r="E96" s="38"/>
      <c r="F96" s="38"/>
      <c r="G96" s="38"/>
      <c r="H96" s="38"/>
      <c r="I96" s="138"/>
      <c r="J96" s="104">
        <f>J131</f>
        <v>0</v>
      </c>
      <c r="K96" s="38"/>
      <c r="L96" s="42"/>
      <c r="AU96" s="16" t="s">
        <v>107</v>
      </c>
    </row>
    <row r="97" s="11" customFormat="1" ht="24.96" customHeight="1">
      <c r="B97" s="248"/>
      <c r="C97" s="249"/>
      <c r="D97" s="250" t="s">
        <v>574</v>
      </c>
      <c r="E97" s="251"/>
      <c r="F97" s="251"/>
      <c r="G97" s="251"/>
      <c r="H97" s="251"/>
      <c r="I97" s="252"/>
      <c r="J97" s="253">
        <f>J132</f>
        <v>0</v>
      </c>
      <c r="K97" s="249"/>
      <c r="L97" s="254"/>
    </row>
    <row r="98" s="12" customFormat="1" ht="19.92" customHeight="1">
      <c r="B98" s="255"/>
      <c r="C98" s="256"/>
      <c r="D98" s="257" t="s">
        <v>575</v>
      </c>
      <c r="E98" s="258"/>
      <c r="F98" s="258"/>
      <c r="G98" s="258"/>
      <c r="H98" s="258"/>
      <c r="I98" s="259"/>
      <c r="J98" s="260">
        <f>J133</f>
        <v>0</v>
      </c>
      <c r="K98" s="256"/>
      <c r="L98" s="261"/>
    </row>
    <row r="99" s="12" customFormat="1" ht="19.92" customHeight="1">
      <c r="B99" s="255"/>
      <c r="C99" s="256"/>
      <c r="D99" s="257" t="s">
        <v>576</v>
      </c>
      <c r="E99" s="258"/>
      <c r="F99" s="258"/>
      <c r="G99" s="258"/>
      <c r="H99" s="258"/>
      <c r="I99" s="259"/>
      <c r="J99" s="260">
        <f>J181</f>
        <v>0</v>
      </c>
      <c r="K99" s="256"/>
      <c r="L99" s="261"/>
    </row>
    <row r="100" s="12" customFormat="1" ht="19.92" customHeight="1">
      <c r="B100" s="255"/>
      <c r="C100" s="256"/>
      <c r="D100" s="257" t="s">
        <v>577</v>
      </c>
      <c r="E100" s="258"/>
      <c r="F100" s="258"/>
      <c r="G100" s="258"/>
      <c r="H100" s="258"/>
      <c r="I100" s="259"/>
      <c r="J100" s="260">
        <f>J187</f>
        <v>0</v>
      </c>
      <c r="K100" s="256"/>
      <c r="L100" s="261"/>
    </row>
    <row r="101" s="12" customFormat="1" ht="19.92" customHeight="1">
      <c r="B101" s="255"/>
      <c r="C101" s="256"/>
      <c r="D101" s="257" t="s">
        <v>578</v>
      </c>
      <c r="E101" s="258"/>
      <c r="F101" s="258"/>
      <c r="G101" s="258"/>
      <c r="H101" s="258"/>
      <c r="I101" s="259"/>
      <c r="J101" s="260">
        <f>J192</f>
        <v>0</v>
      </c>
      <c r="K101" s="256"/>
      <c r="L101" s="261"/>
    </row>
    <row r="102" s="12" customFormat="1" ht="19.92" customHeight="1">
      <c r="B102" s="255"/>
      <c r="C102" s="256"/>
      <c r="D102" s="257" t="s">
        <v>579</v>
      </c>
      <c r="E102" s="258"/>
      <c r="F102" s="258"/>
      <c r="G102" s="258"/>
      <c r="H102" s="258"/>
      <c r="I102" s="259"/>
      <c r="J102" s="260">
        <f>J213</f>
        <v>0</v>
      </c>
      <c r="K102" s="256"/>
      <c r="L102" s="261"/>
    </row>
    <row r="103" s="12" customFormat="1" ht="19.92" customHeight="1">
      <c r="B103" s="255"/>
      <c r="C103" s="256"/>
      <c r="D103" s="257" t="s">
        <v>580</v>
      </c>
      <c r="E103" s="258"/>
      <c r="F103" s="258"/>
      <c r="G103" s="258"/>
      <c r="H103" s="258"/>
      <c r="I103" s="259"/>
      <c r="J103" s="260">
        <f>J221</f>
        <v>0</v>
      </c>
      <c r="K103" s="256"/>
      <c r="L103" s="261"/>
    </row>
    <row r="104" s="12" customFormat="1" ht="19.92" customHeight="1">
      <c r="B104" s="255"/>
      <c r="C104" s="256"/>
      <c r="D104" s="257" t="s">
        <v>581</v>
      </c>
      <c r="E104" s="258"/>
      <c r="F104" s="258"/>
      <c r="G104" s="258"/>
      <c r="H104" s="258"/>
      <c r="I104" s="259"/>
      <c r="J104" s="260">
        <f>J243</f>
        <v>0</v>
      </c>
      <c r="K104" s="256"/>
      <c r="L104" s="261"/>
    </row>
    <row r="105" s="12" customFormat="1" ht="19.92" customHeight="1">
      <c r="B105" s="255"/>
      <c r="C105" s="256"/>
      <c r="D105" s="257" t="s">
        <v>582</v>
      </c>
      <c r="E105" s="258"/>
      <c r="F105" s="258"/>
      <c r="G105" s="258"/>
      <c r="H105" s="258"/>
      <c r="I105" s="259"/>
      <c r="J105" s="260">
        <f>J247</f>
        <v>0</v>
      </c>
      <c r="K105" s="256"/>
      <c r="L105" s="261"/>
    </row>
    <row r="106" s="11" customFormat="1" ht="24.96" customHeight="1">
      <c r="B106" s="248"/>
      <c r="C106" s="249"/>
      <c r="D106" s="250" t="s">
        <v>583</v>
      </c>
      <c r="E106" s="251"/>
      <c r="F106" s="251"/>
      <c r="G106" s="251"/>
      <c r="H106" s="251"/>
      <c r="I106" s="252"/>
      <c r="J106" s="253">
        <f>J249</f>
        <v>0</v>
      </c>
      <c r="K106" s="249"/>
      <c r="L106" s="254"/>
    </row>
    <row r="107" s="12" customFormat="1" ht="19.92" customHeight="1">
      <c r="B107" s="255"/>
      <c r="C107" s="256"/>
      <c r="D107" s="257" t="s">
        <v>584</v>
      </c>
      <c r="E107" s="258"/>
      <c r="F107" s="258"/>
      <c r="G107" s="258"/>
      <c r="H107" s="258"/>
      <c r="I107" s="259"/>
      <c r="J107" s="260">
        <f>J250</f>
        <v>0</v>
      </c>
      <c r="K107" s="256"/>
      <c r="L107" s="261"/>
    </row>
    <row r="108" s="11" customFormat="1" ht="24.96" customHeight="1">
      <c r="B108" s="248"/>
      <c r="C108" s="249"/>
      <c r="D108" s="250" t="s">
        <v>585</v>
      </c>
      <c r="E108" s="251"/>
      <c r="F108" s="251"/>
      <c r="G108" s="251"/>
      <c r="H108" s="251"/>
      <c r="I108" s="252"/>
      <c r="J108" s="253">
        <f>J253</f>
        <v>0</v>
      </c>
      <c r="K108" s="249"/>
      <c r="L108" s="254"/>
    </row>
    <row r="109" s="12" customFormat="1" ht="19.92" customHeight="1">
      <c r="B109" s="255"/>
      <c r="C109" s="256"/>
      <c r="D109" s="257" t="s">
        <v>586</v>
      </c>
      <c r="E109" s="258"/>
      <c r="F109" s="258"/>
      <c r="G109" s="258"/>
      <c r="H109" s="258"/>
      <c r="I109" s="259"/>
      <c r="J109" s="260">
        <f>J254</f>
        <v>0</v>
      </c>
      <c r="K109" s="256"/>
      <c r="L109" s="261"/>
    </row>
    <row r="110" s="12" customFormat="1" ht="19.92" customHeight="1">
      <c r="B110" s="255"/>
      <c r="C110" s="256"/>
      <c r="D110" s="257" t="s">
        <v>587</v>
      </c>
      <c r="E110" s="258"/>
      <c r="F110" s="258"/>
      <c r="G110" s="258"/>
      <c r="H110" s="258"/>
      <c r="I110" s="259"/>
      <c r="J110" s="260">
        <f>J258</f>
        <v>0</v>
      </c>
      <c r="K110" s="256"/>
      <c r="L110" s="261"/>
    </row>
    <row r="111" s="12" customFormat="1" ht="19.92" customHeight="1">
      <c r="B111" s="255"/>
      <c r="C111" s="256"/>
      <c r="D111" s="257" t="s">
        <v>588</v>
      </c>
      <c r="E111" s="258"/>
      <c r="F111" s="258"/>
      <c r="G111" s="258"/>
      <c r="H111" s="258"/>
      <c r="I111" s="259"/>
      <c r="J111" s="260">
        <f>J261</f>
        <v>0</v>
      </c>
      <c r="K111" s="256"/>
      <c r="L111" s="261"/>
    </row>
    <row r="112" s="1" customFormat="1" ht="21.84" customHeight="1">
      <c r="B112" s="37"/>
      <c r="C112" s="38"/>
      <c r="D112" s="38"/>
      <c r="E112" s="38"/>
      <c r="F112" s="38"/>
      <c r="G112" s="38"/>
      <c r="H112" s="38"/>
      <c r="I112" s="138"/>
      <c r="J112" s="38"/>
      <c r="K112" s="38"/>
      <c r="L112" s="42"/>
    </row>
    <row r="113" s="1" customFormat="1" ht="6.96" customHeight="1">
      <c r="B113" s="60"/>
      <c r="C113" s="61"/>
      <c r="D113" s="61"/>
      <c r="E113" s="61"/>
      <c r="F113" s="61"/>
      <c r="G113" s="61"/>
      <c r="H113" s="61"/>
      <c r="I113" s="172"/>
      <c r="J113" s="61"/>
      <c r="K113" s="61"/>
      <c r="L113" s="42"/>
    </row>
    <row r="117" s="1" customFormat="1" ht="6.96" customHeight="1">
      <c r="B117" s="62"/>
      <c r="C117" s="63"/>
      <c r="D117" s="63"/>
      <c r="E117" s="63"/>
      <c r="F117" s="63"/>
      <c r="G117" s="63"/>
      <c r="H117" s="63"/>
      <c r="I117" s="175"/>
      <c r="J117" s="63"/>
      <c r="K117" s="63"/>
      <c r="L117" s="42"/>
    </row>
    <row r="118" s="1" customFormat="1" ht="24.96" customHeight="1">
      <c r="B118" s="37"/>
      <c r="C118" s="22" t="s">
        <v>108</v>
      </c>
      <c r="D118" s="38"/>
      <c r="E118" s="38"/>
      <c r="F118" s="38"/>
      <c r="G118" s="38"/>
      <c r="H118" s="38"/>
      <c r="I118" s="138"/>
      <c r="J118" s="38"/>
      <c r="K118" s="38"/>
      <c r="L118" s="42"/>
    </row>
    <row r="119" s="1" customFormat="1" ht="6.96" customHeight="1">
      <c r="B119" s="37"/>
      <c r="C119" s="38"/>
      <c r="D119" s="38"/>
      <c r="E119" s="38"/>
      <c r="F119" s="38"/>
      <c r="G119" s="38"/>
      <c r="H119" s="38"/>
      <c r="I119" s="138"/>
      <c r="J119" s="38"/>
      <c r="K119" s="38"/>
      <c r="L119" s="42"/>
    </row>
    <row r="120" s="1" customFormat="1" ht="12" customHeight="1">
      <c r="B120" s="37"/>
      <c r="C120" s="31" t="s">
        <v>16</v>
      </c>
      <c r="D120" s="38"/>
      <c r="E120" s="38"/>
      <c r="F120" s="38"/>
      <c r="G120" s="38"/>
      <c r="H120" s="38"/>
      <c r="I120" s="138"/>
      <c r="J120" s="38"/>
      <c r="K120" s="38"/>
      <c r="L120" s="42"/>
    </row>
    <row r="121" s="1" customFormat="1" ht="15.29204" customHeight="1">
      <c r="B121" s="37"/>
      <c r="C121" s="38"/>
      <c r="D121" s="38"/>
      <c r="E121" s="176" t="str">
        <f>E7</f>
        <v>REKONSTRUKCE PŘÍSTUPOVÉ KOMUNIKACE A ODSTAVNÝCH PLOCH, VČETNĚ ODVODNĚNÍ NA STŘEDISKU V KLATOVECH</v>
      </c>
      <c r="F121" s="31"/>
      <c r="G121" s="31"/>
      <c r="H121" s="31"/>
      <c r="I121" s="138"/>
      <c r="J121" s="38"/>
      <c r="K121" s="38"/>
      <c r="L121" s="42"/>
    </row>
    <row r="122" s="1" customFormat="1" ht="12" customHeight="1">
      <c r="B122" s="37"/>
      <c r="C122" s="31" t="s">
        <v>100</v>
      </c>
      <c r="D122" s="38"/>
      <c r="E122" s="38"/>
      <c r="F122" s="38"/>
      <c r="G122" s="38"/>
      <c r="H122" s="38"/>
      <c r="I122" s="138"/>
      <c r="J122" s="38"/>
      <c r="K122" s="38"/>
      <c r="L122" s="42"/>
    </row>
    <row r="123" s="1" customFormat="1" ht="15.29204" customHeight="1">
      <c r="B123" s="37"/>
      <c r="C123" s="38"/>
      <c r="D123" s="38"/>
      <c r="E123" s="70" t="str">
        <f>E9</f>
        <v>4813-101 - SO101 NÁDVOŘÍ</v>
      </c>
      <c r="F123" s="38"/>
      <c r="G123" s="38"/>
      <c r="H123" s="38"/>
      <c r="I123" s="138"/>
      <c r="J123" s="38"/>
      <c r="K123" s="38"/>
      <c r="L123" s="42"/>
    </row>
    <row r="124" s="1" customFormat="1" ht="6.96" customHeight="1">
      <c r="B124" s="37"/>
      <c r="C124" s="38"/>
      <c r="D124" s="38"/>
      <c r="E124" s="38"/>
      <c r="F124" s="38"/>
      <c r="G124" s="38"/>
      <c r="H124" s="38"/>
      <c r="I124" s="138"/>
      <c r="J124" s="38"/>
      <c r="K124" s="38"/>
      <c r="L124" s="42"/>
    </row>
    <row r="125" s="1" customFormat="1" ht="12" customHeight="1">
      <c r="B125" s="37"/>
      <c r="C125" s="31" t="s">
        <v>22</v>
      </c>
      <c r="D125" s="38"/>
      <c r="E125" s="38"/>
      <c r="F125" s="26" t="str">
        <f>F12</f>
        <v>STŘEDISKO SÚS V KLATOVECH</v>
      </c>
      <c r="G125" s="38"/>
      <c r="H125" s="38"/>
      <c r="I125" s="141" t="s">
        <v>24</v>
      </c>
      <c r="J125" s="73" t="str">
        <f>IF(J12="","",J12)</f>
        <v>6. 12. 2013</v>
      </c>
      <c r="K125" s="38"/>
      <c r="L125" s="42"/>
    </row>
    <row r="126" s="1" customFormat="1" ht="6.96" customHeight="1">
      <c r="B126" s="37"/>
      <c r="C126" s="38"/>
      <c r="D126" s="38"/>
      <c r="E126" s="38"/>
      <c r="F126" s="38"/>
      <c r="G126" s="38"/>
      <c r="H126" s="38"/>
      <c r="I126" s="138"/>
      <c r="J126" s="38"/>
      <c r="K126" s="38"/>
      <c r="L126" s="42"/>
    </row>
    <row r="127" s="1" customFormat="1" ht="41.11858" customHeight="1">
      <c r="B127" s="37"/>
      <c r="C127" s="31" t="s">
        <v>28</v>
      </c>
      <c r="D127" s="38"/>
      <c r="E127" s="38"/>
      <c r="F127" s="26" t="str">
        <f>E15</f>
        <v>SPRÁVA A ÚDRŽBA SILNIC PLZEŇSKÉHO KRAJE (SÚS PK)</v>
      </c>
      <c r="G127" s="38"/>
      <c r="H127" s="38"/>
      <c r="I127" s="141" t="s">
        <v>34</v>
      </c>
      <c r="J127" s="35" t="str">
        <f>E21</f>
        <v>MACÁN PROJEKCE DS s.r.o.</v>
      </c>
      <c r="K127" s="38"/>
      <c r="L127" s="42"/>
    </row>
    <row r="128" s="1" customFormat="1" ht="26.61239" customHeight="1">
      <c r="B128" s="37"/>
      <c r="C128" s="31" t="s">
        <v>32</v>
      </c>
      <c r="D128" s="38"/>
      <c r="E128" s="38"/>
      <c r="F128" s="26" t="str">
        <f>IF(E18="","",E18)</f>
        <v>Vyplň údaj</v>
      </c>
      <c r="G128" s="38"/>
      <c r="H128" s="38"/>
      <c r="I128" s="141" t="s">
        <v>37</v>
      </c>
      <c r="J128" s="35" t="str">
        <f>E24</f>
        <v>Ing. Tomáš Macán</v>
      </c>
      <c r="K128" s="38"/>
      <c r="L128" s="42"/>
    </row>
    <row r="129" s="1" customFormat="1" ht="10.32" customHeight="1">
      <c r="B129" s="37"/>
      <c r="C129" s="38"/>
      <c r="D129" s="38"/>
      <c r="E129" s="38"/>
      <c r="F129" s="38"/>
      <c r="G129" s="38"/>
      <c r="H129" s="38"/>
      <c r="I129" s="138"/>
      <c r="J129" s="38"/>
      <c r="K129" s="38"/>
      <c r="L129" s="42"/>
    </row>
    <row r="130" s="8" customFormat="1" ht="29.28" customHeight="1">
      <c r="B130" s="182"/>
      <c r="C130" s="183" t="s">
        <v>109</v>
      </c>
      <c r="D130" s="184" t="s">
        <v>65</v>
      </c>
      <c r="E130" s="184" t="s">
        <v>61</v>
      </c>
      <c r="F130" s="184" t="s">
        <v>62</v>
      </c>
      <c r="G130" s="184" t="s">
        <v>110</v>
      </c>
      <c r="H130" s="184" t="s">
        <v>111</v>
      </c>
      <c r="I130" s="185" t="s">
        <v>112</v>
      </c>
      <c r="J130" s="184" t="s">
        <v>105</v>
      </c>
      <c r="K130" s="186" t="s">
        <v>113</v>
      </c>
      <c r="L130" s="187"/>
      <c r="M130" s="94" t="s">
        <v>1</v>
      </c>
      <c r="N130" s="95" t="s">
        <v>44</v>
      </c>
      <c r="O130" s="95" t="s">
        <v>114</v>
      </c>
      <c r="P130" s="95" t="s">
        <v>115</v>
      </c>
      <c r="Q130" s="95" t="s">
        <v>116</v>
      </c>
      <c r="R130" s="95" t="s">
        <v>117</v>
      </c>
      <c r="S130" s="95" t="s">
        <v>118</v>
      </c>
      <c r="T130" s="96" t="s">
        <v>119</v>
      </c>
    </row>
    <row r="131" s="1" customFormat="1" ht="22.8" customHeight="1">
      <c r="B131" s="37"/>
      <c r="C131" s="101" t="s">
        <v>120</v>
      </c>
      <c r="D131" s="38"/>
      <c r="E131" s="38"/>
      <c r="F131" s="38"/>
      <c r="G131" s="38"/>
      <c r="H131" s="38"/>
      <c r="I131" s="138"/>
      <c r="J131" s="188">
        <f>BK131</f>
        <v>0</v>
      </c>
      <c r="K131" s="38"/>
      <c r="L131" s="42"/>
      <c r="M131" s="97"/>
      <c r="N131" s="98"/>
      <c r="O131" s="98"/>
      <c r="P131" s="189">
        <f>P132+P249+P253</f>
        <v>0</v>
      </c>
      <c r="Q131" s="98"/>
      <c r="R131" s="189">
        <f>R132+R249+R253</f>
        <v>313.33442200000002</v>
      </c>
      <c r="S131" s="98"/>
      <c r="T131" s="190">
        <f>T132+T249+T253</f>
        <v>1532.1400000000001</v>
      </c>
      <c r="AT131" s="16" t="s">
        <v>79</v>
      </c>
      <c r="AU131" s="16" t="s">
        <v>107</v>
      </c>
      <c r="BK131" s="191">
        <f>BK132+BK249+BK253</f>
        <v>0</v>
      </c>
    </row>
    <row r="132" s="13" customFormat="1" ht="25.92" customHeight="1">
      <c r="B132" s="262"/>
      <c r="C132" s="263"/>
      <c r="D132" s="264" t="s">
        <v>79</v>
      </c>
      <c r="E132" s="265" t="s">
        <v>589</v>
      </c>
      <c r="F132" s="265" t="s">
        <v>590</v>
      </c>
      <c r="G132" s="263"/>
      <c r="H132" s="263"/>
      <c r="I132" s="266"/>
      <c r="J132" s="267">
        <f>BK132</f>
        <v>0</v>
      </c>
      <c r="K132" s="263"/>
      <c r="L132" s="268"/>
      <c r="M132" s="269"/>
      <c r="N132" s="270"/>
      <c r="O132" s="270"/>
      <c r="P132" s="271">
        <f>P133+P181+P187+P192+P213+P221+P243+P247</f>
        <v>0</v>
      </c>
      <c r="Q132" s="270"/>
      <c r="R132" s="271">
        <f>R133+R181+R187+R192+R213+R221+R243+R247</f>
        <v>313.04212200000001</v>
      </c>
      <c r="S132" s="270"/>
      <c r="T132" s="272">
        <f>T133+T181+T187+T192+T213+T221+T243+T247</f>
        <v>1532.1400000000001</v>
      </c>
      <c r="AR132" s="273" t="s">
        <v>21</v>
      </c>
      <c r="AT132" s="274" t="s">
        <v>79</v>
      </c>
      <c r="AU132" s="274" t="s">
        <v>80</v>
      </c>
      <c r="AY132" s="273" t="s">
        <v>126</v>
      </c>
      <c r="BK132" s="275">
        <f>BK133+BK181+BK187+BK192+BK213+BK221+BK243+BK247</f>
        <v>0</v>
      </c>
    </row>
    <row r="133" s="13" customFormat="1" ht="22.8" customHeight="1">
      <c r="B133" s="262"/>
      <c r="C133" s="263"/>
      <c r="D133" s="264" t="s">
        <v>79</v>
      </c>
      <c r="E133" s="276" t="s">
        <v>21</v>
      </c>
      <c r="F133" s="276" t="s">
        <v>591</v>
      </c>
      <c r="G133" s="263"/>
      <c r="H133" s="263"/>
      <c r="I133" s="266"/>
      <c r="J133" s="277">
        <f>BK133</f>
        <v>0</v>
      </c>
      <c r="K133" s="263"/>
      <c r="L133" s="268"/>
      <c r="M133" s="269"/>
      <c r="N133" s="270"/>
      <c r="O133" s="270"/>
      <c r="P133" s="271">
        <f>SUM(P134:P180)</f>
        <v>0</v>
      </c>
      <c r="Q133" s="270"/>
      <c r="R133" s="271">
        <f>SUM(R134:R180)</f>
        <v>25.626550000000002</v>
      </c>
      <c r="S133" s="270"/>
      <c r="T133" s="272">
        <f>SUM(T134:T180)</f>
        <v>1519.24</v>
      </c>
      <c r="AR133" s="273" t="s">
        <v>21</v>
      </c>
      <c r="AT133" s="274" t="s">
        <v>79</v>
      </c>
      <c r="AU133" s="274" t="s">
        <v>21</v>
      </c>
      <c r="AY133" s="273" t="s">
        <v>126</v>
      </c>
      <c r="BK133" s="275">
        <f>SUM(BK134:BK180)</f>
        <v>0</v>
      </c>
    </row>
    <row r="134" s="1" customFormat="1" ht="32.49557" customHeight="1">
      <c r="B134" s="37"/>
      <c r="C134" s="206" t="s">
        <v>271</v>
      </c>
      <c r="D134" s="206" t="s">
        <v>134</v>
      </c>
      <c r="E134" s="207" t="s">
        <v>592</v>
      </c>
      <c r="F134" s="208" t="s">
        <v>593</v>
      </c>
      <c r="G134" s="209" t="s">
        <v>594</v>
      </c>
      <c r="H134" s="210">
        <v>55</v>
      </c>
      <c r="I134" s="211"/>
      <c r="J134" s="212">
        <f>ROUND(I134*H134,2)</f>
        <v>0</v>
      </c>
      <c r="K134" s="208" t="s">
        <v>595</v>
      </c>
      <c r="L134" s="42"/>
      <c r="M134" s="213" t="s">
        <v>1</v>
      </c>
      <c r="N134" s="214" t="s">
        <v>45</v>
      </c>
      <c r="O134" s="85"/>
      <c r="P134" s="202">
        <f>O134*H134</f>
        <v>0</v>
      </c>
      <c r="Q134" s="202">
        <v>0</v>
      </c>
      <c r="R134" s="202">
        <f>Q134*H134</f>
        <v>0</v>
      </c>
      <c r="S134" s="202">
        <v>0.63</v>
      </c>
      <c r="T134" s="203">
        <f>S134*H134</f>
        <v>34.649999999999999</v>
      </c>
      <c r="AR134" s="204" t="s">
        <v>127</v>
      </c>
      <c r="AT134" s="204" t="s">
        <v>134</v>
      </c>
      <c r="AU134" s="204" t="s">
        <v>89</v>
      </c>
      <c r="AY134" s="16" t="s">
        <v>126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6" t="s">
        <v>21</v>
      </c>
      <c r="BK134" s="205">
        <f>ROUND(I134*H134,2)</f>
        <v>0</v>
      </c>
      <c r="BL134" s="16" t="s">
        <v>127</v>
      </c>
      <c r="BM134" s="204" t="s">
        <v>596</v>
      </c>
    </row>
    <row r="135" s="1" customFormat="1" ht="32.49557" customHeight="1">
      <c r="B135" s="37"/>
      <c r="C135" s="206" t="s">
        <v>21</v>
      </c>
      <c r="D135" s="206" t="s">
        <v>134</v>
      </c>
      <c r="E135" s="207" t="s">
        <v>597</v>
      </c>
      <c r="F135" s="208" t="s">
        <v>598</v>
      </c>
      <c r="G135" s="209" t="s">
        <v>594</v>
      </c>
      <c r="H135" s="210">
        <v>580</v>
      </c>
      <c r="I135" s="211"/>
      <c r="J135" s="212">
        <f>ROUND(I135*H135,2)</f>
        <v>0</v>
      </c>
      <c r="K135" s="208" t="s">
        <v>595</v>
      </c>
      <c r="L135" s="42"/>
      <c r="M135" s="213" t="s">
        <v>1</v>
      </c>
      <c r="N135" s="214" t="s">
        <v>45</v>
      </c>
      <c r="O135" s="85"/>
      <c r="P135" s="202">
        <f>O135*H135</f>
        <v>0</v>
      </c>
      <c r="Q135" s="202">
        <v>0</v>
      </c>
      <c r="R135" s="202">
        <f>Q135*H135</f>
        <v>0</v>
      </c>
      <c r="S135" s="202">
        <v>0.316</v>
      </c>
      <c r="T135" s="203">
        <f>S135*H135</f>
        <v>183.28</v>
      </c>
      <c r="AR135" s="204" t="s">
        <v>127</v>
      </c>
      <c r="AT135" s="204" t="s">
        <v>134</v>
      </c>
      <c r="AU135" s="204" t="s">
        <v>89</v>
      </c>
      <c r="AY135" s="16" t="s">
        <v>126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6" t="s">
        <v>21</v>
      </c>
      <c r="BK135" s="205">
        <f>ROUND(I135*H135,2)</f>
        <v>0</v>
      </c>
      <c r="BL135" s="16" t="s">
        <v>127</v>
      </c>
      <c r="BM135" s="204" t="s">
        <v>599</v>
      </c>
    </row>
    <row r="136" s="1" customFormat="1">
      <c r="B136" s="37"/>
      <c r="C136" s="38"/>
      <c r="D136" s="217" t="s">
        <v>180</v>
      </c>
      <c r="E136" s="38"/>
      <c r="F136" s="241" t="s">
        <v>600</v>
      </c>
      <c r="G136" s="38"/>
      <c r="H136" s="38"/>
      <c r="I136" s="138"/>
      <c r="J136" s="38"/>
      <c r="K136" s="38"/>
      <c r="L136" s="42"/>
      <c r="M136" s="242"/>
      <c r="N136" s="85"/>
      <c r="O136" s="85"/>
      <c r="P136" s="85"/>
      <c r="Q136" s="85"/>
      <c r="R136" s="85"/>
      <c r="S136" s="85"/>
      <c r="T136" s="86"/>
      <c r="AT136" s="16" t="s">
        <v>180</v>
      </c>
      <c r="AU136" s="16" t="s">
        <v>89</v>
      </c>
    </row>
    <row r="137" s="1" customFormat="1" ht="21.66372" customHeight="1">
      <c r="B137" s="37"/>
      <c r="C137" s="206" t="s">
        <v>423</v>
      </c>
      <c r="D137" s="206" t="s">
        <v>134</v>
      </c>
      <c r="E137" s="207" t="s">
        <v>601</v>
      </c>
      <c r="F137" s="208" t="s">
        <v>602</v>
      </c>
      <c r="G137" s="209" t="s">
        <v>594</v>
      </c>
      <c r="H137" s="210">
        <v>435</v>
      </c>
      <c r="I137" s="211"/>
      <c r="J137" s="212">
        <f>ROUND(I137*H137,2)</f>
        <v>0</v>
      </c>
      <c r="K137" s="208" t="s">
        <v>595</v>
      </c>
      <c r="L137" s="42"/>
      <c r="M137" s="213" t="s">
        <v>1</v>
      </c>
      <c r="N137" s="214" t="s">
        <v>45</v>
      </c>
      <c r="O137" s="85"/>
      <c r="P137" s="202">
        <f>O137*H137</f>
        <v>0</v>
      </c>
      <c r="Q137" s="202">
        <v>0.00012999999999999999</v>
      </c>
      <c r="R137" s="202">
        <f>Q137*H137</f>
        <v>0.056549999999999996</v>
      </c>
      <c r="S137" s="202">
        <v>0.25600000000000001</v>
      </c>
      <c r="T137" s="203">
        <f>S137*H137</f>
        <v>111.36</v>
      </c>
      <c r="AR137" s="204" t="s">
        <v>127</v>
      </c>
      <c r="AT137" s="204" t="s">
        <v>134</v>
      </c>
      <c r="AU137" s="204" t="s">
        <v>89</v>
      </c>
      <c r="AY137" s="16" t="s">
        <v>126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6" t="s">
        <v>21</v>
      </c>
      <c r="BK137" s="205">
        <f>ROUND(I137*H137,2)</f>
        <v>0</v>
      </c>
      <c r="BL137" s="16" t="s">
        <v>127</v>
      </c>
      <c r="BM137" s="204" t="s">
        <v>603</v>
      </c>
    </row>
    <row r="138" s="9" customFormat="1">
      <c r="B138" s="215"/>
      <c r="C138" s="216"/>
      <c r="D138" s="217" t="s">
        <v>148</v>
      </c>
      <c r="E138" s="216"/>
      <c r="F138" s="219" t="s">
        <v>604</v>
      </c>
      <c r="G138" s="216"/>
      <c r="H138" s="220">
        <v>435</v>
      </c>
      <c r="I138" s="221"/>
      <c r="J138" s="216"/>
      <c r="K138" s="216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148</v>
      </c>
      <c r="AU138" s="226" t="s">
        <v>89</v>
      </c>
      <c r="AV138" s="9" t="s">
        <v>89</v>
      </c>
      <c r="AW138" s="9" t="s">
        <v>4</v>
      </c>
      <c r="AX138" s="9" t="s">
        <v>21</v>
      </c>
      <c r="AY138" s="226" t="s">
        <v>126</v>
      </c>
    </row>
    <row r="139" s="1" customFormat="1" ht="21.66372" customHeight="1">
      <c r="B139" s="37"/>
      <c r="C139" s="206" t="s">
        <v>285</v>
      </c>
      <c r="D139" s="206" t="s">
        <v>134</v>
      </c>
      <c r="E139" s="207" t="s">
        <v>605</v>
      </c>
      <c r="F139" s="208" t="s">
        <v>606</v>
      </c>
      <c r="G139" s="209" t="s">
        <v>594</v>
      </c>
      <c r="H139" s="210">
        <v>4350</v>
      </c>
      <c r="I139" s="211"/>
      <c r="J139" s="212">
        <f>ROUND(I139*H139,2)</f>
        <v>0</v>
      </c>
      <c r="K139" s="208" t="s">
        <v>595</v>
      </c>
      <c r="L139" s="42"/>
      <c r="M139" s="213" t="s">
        <v>1</v>
      </c>
      <c r="N139" s="214" t="s">
        <v>45</v>
      </c>
      <c r="O139" s="85"/>
      <c r="P139" s="202">
        <f>O139*H139</f>
        <v>0</v>
      </c>
      <c r="Q139" s="202">
        <v>0.00012999999999999999</v>
      </c>
      <c r="R139" s="202">
        <f>Q139*H139</f>
        <v>0.5655</v>
      </c>
      <c r="S139" s="202">
        <v>0.25600000000000001</v>
      </c>
      <c r="T139" s="203">
        <f>S139*H139</f>
        <v>1113.6000000000001</v>
      </c>
      <c r="AR139" s="204" t="s">
        <v>127</v>
      </c>
      <c r="AT139" s="204" t="s">
        <v>134</v>
      </c>
      <c r="AU139" s="204" t="s">
        <v>89</v>
      </c>
      <c r="AY139" s="16" t="s">
        <v>126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6" t="s">
        <v>21</v>
      </c>
      <c r="BK139" s="205">
        <f>ROUND(I139*H139,2)</f>
        <v>0</v>
      </c>
      <c r="BL139" s="16" t="s">
        <v>127</v>
      </c>
      <c r="BM139" s="204" t="s">
        <v>607</v>
      </c>
    </row>
    <row r="140" s="1" customFormat="1">
      <c r="B140" s="37"/>
      <c r="C140" s="38"/>
      <c r="D140" s="217" t="s">
        <v>180</v>
      </c>
      <c r="E140" s="38"/>
      <c r="F140" s="241" t="s">
        <v>608</v>
      </c>
      <c r="G140" s="38"/>
      <c r="H140" s="38"/>
      <c r="I140" s="138"/>
      <c r="J140" s="38"/>
      <c r="K140" s="38"/>
      <c r="L140" s="42"/>
      <c r="M140" s="242"/>
      <c r="N140" s="85"/>
      <c r="O140" s="85"/>
      <c r="P140" s="85"/>
      <c r="Q140" s="85"/>
      <c r="R140" s="85"/>
      <c r="S140" s="85"/>
      <c r="T140" s="86"/>
      <c r="AT140" s="16" t="s">
        <v>180</v>
      </c>
      <c r="AU140" s="16" t="s">
        <v>89</v>
      </c>
    </row>
    <row r="141" s="1" customFormat="1" ht="21.66372" customHeight="1">
      <c r="B141" s="37"/>
      <c r="C141" s="206" t="s">
        <v>89</v>
      </c>
      <c r="D141" s="206" t="s">
        <v>134</v>
      </c>
      <c r="E141" s="207" t="s">
        <v>609</v>
      </c>
      <c r="F141" s="208" t="s">
        <v>610</v>
      </c>
      <c r="G141" s="209" t="s">
        <v>611</v>
      </c>
      <c r="H141" s="210">
        <v>120</v>
      </c>
      <c r="I141" s="211"/>
      <c r="J141" s="212">
        <f>ROUND(I141*H141,2)</f>
        <v>0</v>
      </c>
      <c r="K141" s="208" t="s">
        <v>595</v>
      </c>
      <c r="L141" s="42"/>
      <c r="M141" s="213" t="s">
        <v>1</v>
      </c>
      <c r="N141" s="214" t="s">
        <v>45</v>
      </c>
      <c r="O141" s="85"/>
      <c r="P141" s="202">
        <f>O141*H141</f>
        <v>0</v>
      </c>
      <c r="Q141" s="202">
        <v>0</v>
      </c>
      <c r="R141" s="202">
        <f>Q141*H141</f>
        <v>0</v>
      </c>
      <c r="S141" s="202">
        <v>0.20499999999999999</v>
      </c>
      <c r="T141" s="203">
        <f>S141*H141</f>
        <v>24.599999999999998</v>
      </c>
      <c r="AR141" s="204" t="s">
        <v>127</v>
      </c>
      <c r="AT141" s="204" t="s">
        <v>134</v>
      </c>
      <c r="AU141" s="204" t="s">
        <v>89</v>
      </c>
      <c r="AY141" s="16" t="s">
        <v>126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6" t="s">
        <v>21</v>
      </c>
      <c r="BK141" s="205">
        <f>ROUND(I141*H141,2)</f>
        <v>0</v>
      </c>
      <c r="BL141" s="16" t="s">
        <v>127</v>
      </c>
      <c r="BM141" s="204" t="s">
        <v>612</v>
      </c>
    </row>
    <row r="142" s="1" customFormat="1" ht="21.66372" customHeight="1">
      <c r="B142" s="37"/>
      <c r="C142" s="206" t="s">
        <v>346</v>
      </c>
      <c r="D142" s="206" t="s">
        <v>134</v>
      </c>
      <c r="E142" s="207" t="s">
        <v>613</v>
      </c>
      <c r="F142" s="208" t="s">
        <v>614</v>
      </c>
      <c r="G142" s="209" t="s">
        <v>611</v>
      </c>
      <c r="H142" s="210">
        <v>450</v>
      </c>
      <c r="I142" s="211"/>
      <c r="J142" s="212">
        <f>ROUND(I142*H142,2)</f>
        <v>0</v>
      </c>
      <c r="K142" s="208" t="s">
        <v>595</v>
      </c>
      <c r="L142" s="42"/>
      <c r="M142" s="213" t="s">
        <v>1</v>
      </c>
      <c r="N142" s="214" t="s">
        <v>45</v>
      </c>
      <c r="O142" s="85"/>
      <c r="P142" s="202">
        <f>O142*H142</f>
        <v>0</v>
      </c>
      <c r="Q142" s="202">
        <v>0</v>
      </c>
      <c r="R142" s="202">
        <f>Q142*H142</f>
        <v>0</v>
      </c>
      <c r="S142" s="202">
        <v>0.11500000000000001</v>
      </c>
      <c r="T142" s="203">
        <f>S142*H142</f>
        <v>51.75</v>
      </c>
      <c r="AR142" s="204" t="s">
        <v>127</v>
      </c>
      <c r="AT142" s="204" t="s">
        <v>134</v>
      </c>
      <c r="AU142" s="204" t="s">
        <v>89</v>
      </c>
      <c r="AY142" s="16" t="s">
        <v>126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6" t="s">
        <v>21</v>
      </c>
      <c r="BK142" s="205">
        <f>ROUND(I142*H142,2)</f>
        <v>0</v>
      </c>
      <c r="BL142" s="16" t="s">
        <v>127</v>
      </c>
      <c r="BM142" s="204" t="s">
        <v>615</v>
      </c>
    </row>
    <row r="143" s="1" customFormat="1" ht="21.66372" customHeight="1">
      <c r="B143" s="37"/>
      <c r="C143" s="206" t="s">
        <v>130</v>
      </c>
      <c r="D143" s="206" t="s">
        <v>134</v>
      </c>
      <c r="E143" s="207" t="s">
        <v>616</v>
      </c>
      <c r="F143" s="208" t="s">
        <v>617</v>
      </c>
      <c r="G143" s="209" t="s">
        <v>618</v>
      </c>
      <c r="H143" s="210">
        <v>70</v>
      </c>
      <c r="I143" s="211"/>
      <c r="J143" s="212">
        <f>ROUND(I143*H143,2)</f>
        <v>0</v>
      </c>
      <c r="K143" s="208" t="s">
        <v>595</v>
      </c>
      <c r="L143" s="42"/>
      <c r="M143" s="213" t="s">
        <v>1</v>
      </c>
      <c r="N143" s="214" t="s">
        <v>45</v>
      </c>
      <c r="O143" s="85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AR143" s="204" t="s">
        <v>127</v>
      </c>
      <c r="AT143" s="204" t="s">
        <v>134</v>
      </c>
      <c r="AU143" s="204" t="s">
        <v>89</v>
      </c>
      <c r="AY143" s="16" t="s">
        <v>126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6" t="s">
        <v>21</v>
      </c>
      <c r="BK143" s="205">
        <f>ROUND(I143*H143,2)</f>
        <v>0</v>
      </c>
      <c r="BL143" s="16" t="s">
        <v>127</v>
      </c>
      <c r="BM143" s="204" t="s">
        <v>619</v>
      </c>
    </row>
    <row r="144" s="14" customFormat="1">
      <c r="B144" s="278"/>
      <c r="C144" s="279"/>
      <c r="D144" s="217" t="s">
        <v>148</v>
      </c>
      <c r="E144" s="280" t="s">
        <v>1</v>
      </c>
      <c r="F144" s="281" t="s">
        <v>620</v>
      </c>
      <c r="G144" s="279"/>
      <c r="H144" s="280" t="s">
        <v>1</v>
      </c>
      <c r="I144" s="282"/>
      <c r="J144" s="279"/>
      <c r="K144" s="279"/>
      <c r="L144" s="283"/>
      <c r="M144" s="284"/>
      <c r="N144" s="285"/>
      <c r="O144" s="285"/>
      <c r="P144" s="285"/>
      <c r="Q144" s="285"/>
      <c r="R144" s="285"/>
      <c r="S144" s="285"/>
      <c r="T144" s="286"/>
      <c r="AT144" s="287" t="s">
        <v>148</v>
      </c>
      <c r="AU144" s="287" t="s">
        <v>89</v>
      </c>
      <c r="AV144" s="14" t="s">
        <v>21</v>
      </c>
      <c r="AW144" s="14" t="s">
        <v>36</v>
      </c>
      <c r="AX144" s="14" t="s">
        <v>80</v>
      </c>
      <c r="AY144" s="287" t="s">
        <v>126</v>
      </c>
    </row>
    <row r="145" s="9" customFormat="1">
      <c r="B145" s="215"/>
      <c r="C145" s="216"/>
      <c r="D145" s="217" t="s">
        <v>148</v>
      </c>
      <c r="E145" s="218" t="s">
        <v>1</v>
      </c>
      <c r="F145" s="219" t="s">
        <v>621</v>
      </c>
      <c r="G145" s="216"/>
      <c r="H145" s="220">
        <v>26</v>
      </c>
      <c r="I145" s="221"/>
      <c r="J145" s="216"/>
      <c r="K145" s="216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148</v>
      </c>
      <c r="AU145" s="226" t="s">
        <v>89</v>
      </c>
      <c r="AV145" s="9" t="s">
        <v>89</v>
      </c>
      <c r="AW145" s="9" t="s">
        <v>36</v>
      </c>
      <c r="AX145" s="9" t="s">
        <v>80</v>
      </c>
      <c r="AY145" s="226" t="s">
        <v>126</v>
      </c>
    </row>
    <row r="146" s="14" customFormat="1">
      <c r="B146" s="278"/>
      <c r="C146" s="279"/>
      <c r="D146" s="217" t="s">
        <v>148</v>
      </c>
      <c r="E146" s="280" t="s">
        <v>1</v>
      </c>
      <c r="F146" s="281" t="s">
        <v>622</v>
      </c>
      <c r="G146" s="279"/>
      <c r="H146" s="280" t="s">
        <v>1</v>
      </c>
      <c r="I146" s="282"/>
      <c r="J146" s="279"/>
      <c r="K146" s="279"/>
      <c r="L146" s="283"/>
      <c r="M146" s="284"/>
      <c r="N146" s="285"/>
      <c r="O146" s="285"/>
      <c r="P146" s="285"/>
      <c r="Q146" s="285"/>
      <c r="R146" s="285"/>
      <c r="S146" s="285"/>
      <c r="T146" s="286"/>
      <c r="AT146" s="287" t="s">
        <v>148</v>
      </c>
      <c r="AU146" s="287" t="s">
        <v>89</v>
      </c>
      <c r="AV146" s="14" t="s">
        <v>21</v>
      </c>
      <c r="AW146" s="14" t="s">
        <v>36</v>
      </c>
      <c r="AX146" s="14" t="s">
        <v>80</v>
      </c>
      <c r="AY146" s="287" t="s">
        <v>126</v>
      </c>
    </row>
    <row r="147" s="9" customFormat="1">
      <c r="B147" s="215"/>
      <c r="C147" s="216"/>
      <c r="D147" s="217" t="s">
        <v>148</v>
      </c>
      <c r="E147" s="218" t="s">
        <v>1</v>
      </c>
      <c r="F147" s="219" t="s">
        <v>623</v>
      </c>
      <c r="G147" s="216"/>
      <c r="H147" s="220">
        <v>44</v>
      </c>
      <c r="I147" s="221"/>
      <c r="J147" s="216"/>
      <c r="K147" s="216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148</v>
      </c>
      <c r="AU147" s="226" t="s">
        <v>89</v>
      </c>
      <c r="AV147" s="9" t="s">
        <v>89</v>
      </c>
      <c r="AW147" s="9" t="s">
        <v>36</v>
      </c>
      <c r="AX147" s="9" t="s">
        <v>80</v>
      </c>
      <c r="AY147" s="226" t="s">
        <v>126</v>
      </c>
    </row>
    <row r="148" s="10" customFormat="1">
      <c r="B148" s="227"/>
      <c r="C148" s="228"/>
      <c r="D148" s="217" t="s">
        <v>148</v>
      </c>
      <c r="E148" s="229" t="s">
        <v>1</v>
      </c>
      <c r="F148" s="230" t="s">
        <v>150</v>
      </c>
      <c r="G148" s="228"/>
      <c r="H148" s="231">
        <v>70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148</v>
      </c>
      <c r="AU148" s="237" t="s">
        <v>89</v>
      </c>
      <c r="AV148" s="10" t="s">
        <v>127</v>
      </c>
      <c r="AW148" s="10" t="s">
        <v>36</v>
      </c>
      <c r="AX148" s="10" t="s">
        <v>21</v>
      </c>
      <c r="AY148" s="237" t="s">
        <v>126</v>
      </c>
    </row>
    <row r="149" s="1" customFormat="1" ht="32.49557" customHeight="1">
      <c r="B149" s="37"/>
      <c r="C149" s="206" t="s">
        <v>127</v>
      </c>
      <c r="D149" s="206" t="s">
        <v>134</v>
      </c>
      <c r="E149" s="207" t="s">
        <v>624</v>
      </c>
      <c r="F149" s="208" t="s">
        <v>625</v>
      </c>
      <c r="G149" s="209" t="s">
        <v>618</v>
      </c>
      <c r="H149" s="210">
        <v>35</v>
      </c>
      <c r="I149" s="211"/>
      <c r="J149" s="212">
        <f>ROUND(I149*H149,2)</f>
        <v>0</v>
      </c>
      <c r="K149" s="208" t="s">
        <v>595</v>
      </c>
      <c r="L149" s="42"/>
      <c r="M149" s="213" t="s">
        <v>1</v>
      </c>
      <c r="N149" s="214" t="s">
        <v>45</v>
      </c>
      <c r="O149" s="85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AR149" s="204" t="s">
        <v>127</v>
      </c>
      <c r="AT149" s="204" t="s">
        <v>134</v>
      </c>
      <c r="AU149" s="204" t="s">
        <v>89</v>
      </c>
      <c r="AY149" s="16" t="s">
        <v>126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6" t="s">
        <v>21</v>
      </c>
      <c r="BK149" s="205">
        <f>ROUND(I149*H149,2)</f>
        <v>0</v>
      </c>
      <c r="BL149" s="16" t="s">
        <v>127</v>
      </c>
      <c r="BM149" s="204" t="s">
        <v>626</v>
      </c>
    </row>
    <row r="150" s="9" customFormat="1">
      <c r="B150" s="215"/>
      <c r="C150" s="216"/>
      <c r="D150" s="217" t="s">
        <v>148</v>
      </c>
      <c r="E150" s="216"/>
      <c r="F150" s="219" t="s">
        <v>627</v>
      </c>
      <c r="G150" s="216"/>
      <c r="H150" s="220">
        <v>35</v>
      </c>
      <c r="I150" s="221"/>
      <c r="J150" s="216"/>
      <c r="K150" s="216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148</v>
      </c>
      <c r="AU150" s="226" t="s">
        <v>89</v>
      </c>
      <c r="AV150" s="9" t="s">
        <v>89</v>
      </c>
      <c r="AW150" s="9" t="s">
        <v>4</v>
      </c>
      <c r="AX150" s="9" t="s">
        <v>21</v>
      </c>
      <c r="AY150" s="226" t="s">
        <v>126</v>
      </c>
    </row>
    <row r="151" s="1" customFormat="1" ht="21.66372" customHeight="1">
      <c r="B151" s="37"/>
      <c r="C151" s="206" t="s">
        <v>137</v>
      </c>
      <c r="D151" s="206" t="s">
        <v>134</v>
      </c>
      <c r="E151" s="207" t="s">
        <v>628</v>
      </c>
      <c r="F151" s="208" t="s">
        <v>629</v>
      </c>
      <c r="G151" s="209" t="s">
        <v>618</v>
      </c>
      <c r="H151" s="210">
        <v>29</v>
      </c>
      <c r="I151" s="211"/>
      <c r="J151" s="212">
        <f>ROUND(I151*H151,2)</f>
        <v>0</v>
      </c>
      <c r="K151" s="208" t="s">
        <v>595</v>
      </c>
      <c r="L151" s="42"/>
      <c r="M151" s="213" t="s">
        <v>1</v>
      </c>
      <c r="N151" s="214" t="s">
        <v>45</v>
      </c>
      <c r="O151" s="85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AR151" s="204" t="s">
        <v>127</v>
      </c>
      <c r="AT151" s="204" t="s">
        <v>134</v>
      </c>
      <c r="AU151" s="204" t="s">
        <v>89</v>
      </c>
      <c r="AY151" s="16" t="s">
        <v>126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6" t="s">
        <v>21</v>
      </c>
      <c r="BK151" s="205">
        <f>ROUND(I151*H151,2)</f>
        <v>0</v>
      </c>
      <c r="BL151" s="16" t="s">
        <v>127</v>
      </c>
      <c r="BM151" s="204" t="s">
        <v>630</v>
      </c>
    </row>
    <row r="152" s="1" customFormat="1">
      <c r="B152" s="37"/>
      <c r="C152" s="38"/>
      <c r="D152" s="217" t="s">
        <v>180</v>
      </c>
      <c r="E152" s="38"/>
      <c r="F152" s="241" t="s">
        <v>631</v>
      </c>
      <c r="G152" s="38"/>
      <c r="H152" s="38"/>
      <c r="I152" s="138"/>
      <c r="J152" s="38"/>
      <c r="K152" s="38"/>
      <c r="L152" s="42"/>
      <c r="M152" s="242"/>
      <c r="N152" s="85"/>
      <c r="O152" s="85"/>
      <c r="P152" s="85"/>
      <c r="Q152" s="85"/>
      <c r="R152" s="85"/>
      <c r="S152" s="85"/>
      <c r="T152" s="86"/>
      <c r="AT152" s="16" t="s">
        <v>180</v>
      </c>
      <c r="AU152" s="16" t="s">
        <v>89</v>
      </c>
    </row>
    <row r="153" s="14" customFormat="1">
      <c r="B153" s="278"/>
      <c r="C153" s="279"/>
      <c r="D153" s="217" t="s">
        <v>148</v>
      </c>
      <c r="E153" s="280" t="s">
        <v>1</v>
      </c>
      <c r="F153" s="281" t="s">
        <v>632</v>
      </c>
      <c r="G153" s="279"/>
      <c r="H153" s="280" t="s">
        <v>1</v>
      </c>
      <c r="I153" s="282"/>
      <c r="J153" s="279"/>
      <c r="K153" s="279"/>
      <c r="L153" s="283"/>
      <c r="M153" s="284"/>
      <c r="N153" s="285"/>
      <c r="O153" s="285"/>
      <c r="P153" s="285"/>
      <c r="Q153" s="285"/>
      <c r="R153" s="285"/>
      <c r="S153" s="285"/>
      <c r="T153" s="286"/>
      <c r="AT153" s="287" t="s">
        <v>148</v>
      </c>
      <c r="AU153" s="287" t="s">
        <v>89</v>
      </c>
      <c r="AV153" s="14" t="s">
        <v>21</v>
      </c>
      <c r="AW153" s="14" t="s">
        <v>36</v>
      </c>
      <c r="AX153" s="14" t="s">
        <v>80</v>
      </c>
      <c r="AY153" s="287" t="s">
        <v>126</v>
      </c>
    </row>
    <row r="154" s="9" customFormat="1">
      <c r="B154" s="215"/>
      <c r="C154" s="216"/>
      <c r="D154" s="217" t="s">
        <v>148</v>
      </c>
      <c r="E154" s="218" t="s">
        <v>1</v>
      </c>
      <c r="F154" s="219" t="s">
        <v>633</v>
      </c>
      <c r="G154" s="216"/>
      <c r="H154" s="220">
        <v>4</v>
      </c>
      <c r="I154" s="221"/>
      <c r="J154" s="216"/>
      <c r="K154" s="216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148</v>
      </c>
      <c r="AU154" s="226" t="s">
        <v>89</v>
      </c>
      <c r="AV154" s="9" t="s">
        <v>89</v>
      </c>
      <c r="AW154" s="9" t="s">
        <v>36</v>
      </c>
      <c r="AX154" s="9" t="s">
        <v>80</v>
      </c>
      <c r="AY154" s="226" t="s">
        <v>126</v>
      </c>
    </row>
    <row r="155" s="14" customFormat="1">
      <c r="B155" s="278"/>
      <c r="C155" s="279"/>
      <c r="D155" s="217" t="s">
        <v>148</v>
      </c>
      <c r="E155" s="280" t="s">
        <v>1</v>
      </c>
      <c r="F155" s="281" t="s">
        <v>634</v>
      </c>
      <c r="G155" s="279"/>
      <c r="H155" s="280" t="s">
        <v>1</v>
      </c>
      <c r="I155" s="282"/>
      <c r="J155" s="279"/>
      <c r="K155" s="279"/>
      <c r="L155" s="283"/>
      <c r="M155" s="284"/>
      <c r="N155" s="285"/>
      <c r="O155" s="285"/>
      <c r="P155" s="285"/>
      <c r="Q155" s="285"/>
      <c r="R155" s="285"/>
      <c r="S155" s="285"/>
      <c r="T155" s="286"/>
      <c r="AT155" s="287" t="s">
        <v>148</v>
      </c>
      <c r="AU155" s="287" t="s">
        <v>89</v>
      </c>
      <c r="AV155" s="14" t="s">
        <v>21</v>
      </c>
      <c r="AW155" s="14" t="s">
        <v>36</v>
      </c>
      <c r="AX155" s="14" t="s">
        <v>80</v>
      </c>
      <c r="AY155" s="287" t="s">
        <v>126</v>
      </c>
    </row>
    <row r="156" s="9" customFormat="1">
      <c r="B156" s="215"/>
      <c r="C156" s="216"/>
      <c r="D156" s="217" t="s">
        <v>148</v>
      </c>
      <c r="E156" s="218" t="s">
        <v>1</v>
      </c>
      <c r="F156" s="219" t="s">
        <v>635</v>
      </c>
      <c r="G156" s="216"/>
      <c r="H156" s="220">
        <v>25</v>
      </c>
      <c r="I156" s="221"/>
      <c r="J156" s="216"/>
      <c r="K156" s="216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148</v>
      </c>
      <c r="AU156" s="226" t="s">
        <v>89</v>
      </c>
      <c r="AV156" s="9" t="s">
        <v>89</v>
      </c>
      <c r="AW156" s="9" t="s">
        <v>36</v>
      </c>
      <c r="AX156" s="9" t="s">
        <v>80</v>
      </c>
      <c r="AY156" s="226" t="s">
        <v>126</v>
      </c>
    </row>
    <row r="157" s="10" customFormat="1">
      <c r="B157" s="227"/>
      <c r="C157" s="228"/>
      <c r="D157" s="217" t="s">
        <v>148</v>
      </c>
      <c r="E157" s="229" t="s">
        <v>1</v>
      </c>
      <c r="F157" s="230" t="s">
        <v>150</v>
      </c>
      <c r="G157" s="228"/>
      <c r="H157" s="231">
        <v>29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148</v>
      </c>
      <c r="AU157" s="237" t="s">
        <v>89</v>
      </c>
      <c r="AV157" s="10" t="s">
        <v>127</v>
      </c>
      <c r="AW157" s="10" t="s">
        <v>36</v>
      </c>
      <c r="AX157" s="10" t="s">
        <v>21</v>
      </c>
      <c r="AY157" s="237" t="s">
        <v>126</v>
      </c>
    </row>
    <row r="158" s="1" customFormat="1" ht="21.66372" customHeight="1">
      <c r="B158" s="37"/>
      <c r="C158" s="206" t="s">
        <v>133</v>
      </c>
      <c r="D158" s="206" t="s">
        <v>134</v>
      </c>
      <c r="E158" s="207" t="s">
        <v>636</v>
      </c>
      <c r="F158" s="208" t="s">
        <v>637</v>
      </c>
      <c r="G158" s="209" t="s">
        <v>618</v>
      </c>
      <c r="H158" s="210">
        <v>14.5</v>
      </c>
      <c r="I158" s="211"/>
      <c r="J158" s="212">
        <f>ROUND(I158*H158,2)</f>
        <v>0</v>
      </c>
      <c r="K158" s="208" t="s">
        <v>595</v>
      </c>
      <c r="L158" s="42"/>
      <c r="M158" s="213" t="s">
        <v>1</v>
      </c>
      <c r="N158" s="214" t="s">
        <v>45</v>
      </c>
      <c r="O158" s="85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AR158" s="204" t="s">
        <v>127</v>
      </c>
      <c r="AT158" s="204" t="s">
        <v>134</v>
      </c>
      <c r="AU158" s="204" t="s">
        <v>89</v>
      </c>
      <c r="AY158" s="16" t="s">
        <v>126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6" t="s">
        <v>21</v>
      </c>
      <c r="BK158" s="205">
        <f>ROUND(I158*H158,2)</f>
        <v>0</v>
      </c>
      <c r="BL158" s="16" t="s">
        <v>127</v>
      </c>
      <c r="BM158" s="204" t="s">
        <v>638</v>
      </c>
    </row>
    <row r="159" s="9" customFormat="1">
      <c r="B159" s="215"/>
      <c r="C159" s="216"/>
      <c r="D159" s="217" t="s">
        <v>148</v>
      </c>
      <c r="E159" s="216"/>
      <c r="F159" s="219" t="s">
        <v>639</v>
      </c>
      <c r="G159" s="216"/>
      <c r="H159" s="220">
        <v>14.5</v>
      </c>
      <c r="I159" s="221"/>
      <c r="J159" s="216"/>
      <c r="K159" s="216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148</v>
      </c>
      <c r="AU159" s="226" t="s">
        <v>89</v>
      </c>
      <c r="AV159" s="9" t="s">
        <v>89</v>
      </c>
      <c r="AW159" s="9" t="s">
        <v>4</v>
      </c>
      <c r="AX159" s="9" t="s">
        <v>21</v>
      </c>
      <c r="AY159" s="226" t="s">
        <v>126</v>
      </c>
    </row>
    <row r="160" s="1" customFormat="1" ht="21.66372" customHeight="1">
      <c r="B160" s="37"/>
      <c r="C160" s="206" t="s">
        <v>143</v>
      </c>
      <c r="D160" s="206" t="s">
        <v>134</v>
      </c>
      <c r="E160" s="207" t="s">
        <v>640</v>
      </c>
      <c r="F160" s="208" t="s">
        <v>641</v>
      </c>
      <c r="G160" s="209" t="s">
        <v>618</v>
      </c>
      <c r="H160" s="210">
        <v>4</v>
      </c>
      <c r="I160" s="211"/>
      <c r="J160" s="212">
        <f>ROUND(I160*H160,2)</f>
        <v>0</v>
      </c>
      <c r="K160" s="208" t="s">
        <v>595</v>
      </c>
      <c r="L160" s="42"/>
      <c r="M160" s="213" t="s">
        <v>1</v>
      </c>
      <c r="N160" s="214" t="s">
        <v>45</v>
      </c>
      <c r="O160" s="85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AR160" s="204" t="s">
        <v>127</v>
      </c>
      <c r="AT160" s="204" t="s">
        <v>134</v>
      </c>
      <c r="AU160" s="204" t="s">
        <v>89</v>
      </c>
      <c r="AY160" s="16" t="s">
        <v>126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6" t="s">
        <v>21</v>
      </c>
      <c r="BK160" s="205">
        <f>ROUND(I160*H160,2)</f>
        <v>0</v>
      </c>
      <c r="BL160" s="16" t="s">
        <v>127</v>
      </c>
      <c r="BM160" s="204" t="s">
        <v>642</v>
      </c>
    </row>
    <row r="161" s="9" customFormat="1">
      <c r="B161" s="215"/>
      <c r="C161" s="216"/>
      <c r="D161" s="217" t="s">
        <v>148</v>
      </c>
      <c r="E161" s="218" t="s">
        <v>1</v>
      </c>
      <c r="F161" s="219" t="s">
        <v>643</v>
      </c>
      <c r="G161" s="216"/>
      <c r="H161" s="220">
        <v>4</v>
      </c>
      <c r="I161" s="221"/>
      <c r="J161" s="216"/>
      <c r="K161" s="216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148</v>
      </c>
      <c r="AU161" s="226" t="s">
        <v>89</v>
      </c>
      <c r="AV161" s="9" t="s">
        <v>89</v>
      </c>
      <c r="AW161" s="9" t="s">
        <v>36</v>
      </c>
      <c r="AX161" s="9" t="s">
        <v>21</v>
      </c>
      <c r="AY161" s="226" t="s">
        <v>126</v>
      </c>
    </row>
    <row r="162" s="1" customFormat="1" ht="21.66372" customHeight="1">
      <c r="B162" s="37"/>
      <c r="C162" s="206" t="s">
        <v>125</v>
      </c>
      <c r="D162" s="206" t="s">
        <v>134</v>
      </c>
      <c r="E162" s="207" t="s">
        <v>644</v>
      </c>
      <c r="F162" s="208" t="s">
        <v>645</v>
      </c>
      <c r="G162" s="209" t="s">
        <v>618</v>
      </c>
      <c r="H162" s="210">
        <v>8</v>
      </c>
      <c r="I162" s="211"/>
      <c r="J162" s="212">
        <f>ROUND(I162*H162,2)</f>
        <v>0</v>
      </c>
      <c r="K162" s="208" t="s">
        <v>595</v>
      </c>
      <c r="L162" s="42"/>
      <c r="M162" s="213" t="s">
        <v>1</v>
      </c>
      <c r="N162" s="214" t="s">
        <v>45</v>
      </c>
      <c r="O162" s="85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AR162" s="204" t="s">
        <v>127</v>
      </c>
      <c r="AT162" s="204" t="s">
        <v>134</v>
      </c>
      <c r="AU162" s="204" t="s">
        <v>89</v>
      </c>
      <c r="AY162" s="16" t="s">
        <v>126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6" t="s">
        <v>21</v>
      </c>
      <c r="BK162" s="205">
        <f>ROUND(I162*H162,2)</f>
        <v>0</v>
      </c>
      <c r="BL162" s="16" t="s">
        <v>127</v>
      </c>
      <c r="BM162" s="204" t="s">
        <v>646</v>
      </c>
    </row>
    <row r="163" s="9" customFormat="1">
      <c r="B163" s="215"/>
      <c r="C163" s="216"/>
      <c r="D163" s="217" t="s">
        <v>148</v>
      </c>
      <c r="E163" s="216"/>
      <c r="F163" s="219" t="s">
        <v>647</v>
      </c>
      <c r="G163" s="216"/>
      <c r="H163" s="220">
        <v>8</v>
      </c>
      <c r="I163" s="221"/>
      <c r="J163" s="216"/>
      <c r="K163" s="216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148</v>
      </c>
      <c r="AU163" s="226" t="s">
        <v>89</v>
      </c>
      <c r="AV163" s="9" t="s">
        <v>89</v>
      </c>
      <c r="AW163" s="9" t="s">
        <v>4</v>
      </c>
      <c r="AX163" s="9" t="s">
        <v>21</v>
      </c>
      <c r="AY163" s="226" t="s">
        <v>126</v>
      </c>
    </row>
    <row r="164" s="1" customFormat="1" ht="32.49557" customHeight="1">
      <c r="B164" s="37"/>
      <c r="C164" s="206" t="s">
        <v>483</v>
      </c>
      <c r="D164" s="206" t="s">
        <v>134</v>
      </c>
      <c r="E164" s="207" t="s">
        <v>648</v>
      </c>
      <c r="F164" s="208" t="s">
        <v>649</v>
      </c>
      <c r="G164" s="209" t="s">
        <v>618</v>
      </c>
      <c r="H164" s="210">
        <v>103</v>
      </c>
      <c r="I164" s="211"/>
      <c r="J164" s="212">
        <f>ROUND(I164*H164,2)</f>
        <v>0</v>
      </c>
      <c r="K164" s="208" t="s">
        <v>1</v>
      </c>
      <c r="L164" s="42"/>
      <c r="M164" s="213" t="s">
        <v>1</v>
      </c>
      <c r="N164" s="214" t="s">
        <v>45</v>
      </c>
      <c r="O164" s="85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AR164" s="204" t="s">
        <v>127</v>
      </c>
      <c r="AT164" s="204" t="s">
        <v>134</v>
      </c>
      <c r="AU164" s="204" t="s">
        <v>89</v>
      </c>
      <c r="AY164" s="16" t="s">
        <v>126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6" t="s">
        <v>21</v>
      </c>
      <c r="BK164" s="205">
        <f>ROUND(I164*H164,2)</f>
        <v>0</v>
      </c>
      <c r="BL164" s="16" t="s">
        <v>127</v>
      </c>
      <c r="BM164" s="204" t="s">
        <v>650</v>
      </c>
    </row>
    <row r="165" s="9" customFormat="1">
      <c r="B165" s="215"/>
      <c r="C165" s="216"/>
      <c r="D165" s="217" t="s">
        <v>148</v>
      </c>
      <c r="E165" s="218" t="s">
        <v>1</v>
      </c>
      <c r="F165" s="219" t="s">
        <v>651</v>
      </c>
      <c r="G165" s="216"/>
      <c r="H165" s="220">
        <v>103</v>
      </c>
      <c r="I165" s="221"/>
      <c r="J165" s="216"/>
      <c r="K165" s="216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148</v>
      </c>
      <c r="AU165" s="226" t="s">
        <v>89</v>
      </c>
      <c r="AV165" s="9" t="s">
        <v>89</v>
      </c>
      <c r="AW165" s="9" t="s">
        <v>36</v>
      </c>
      <c r="AX165" s="9" t="s">
        <v>21</v>
      </c>
      <c r="AY165" s="226" t="s">
        <v>126</v>
      </c>
    </row>
    <row r="166" s="1" customFormat="1" ht="21.66372" customHeight="1">
      <c r="B166" s="37"/>
      <c r="C166" s="206" t="s">
        <v>155</v>
      </c>
      <c r="D166" s="206" t="s">
        <v>134</v>
      </c>
      <c r="E166" s="207" t="s">
        <v>652</v>
      </c>
      <c r="F166" s="208" t="s">
        <v>653</v>
      </c>
      <c r="G166" s="209" t="s">
        <v>618</v>
      </c>
      <c r="H166" s="210">
        <v>4</v>
      </c>
      <c r="I166" s="211"/>
      <c r="J166" s="212">
        <f>ROUND(I166*H166,2)</f>
        <v>0</v>
      </c>
      <c r="K166" s="208" t="s">
        <v>595</v>
      </c>
      <c r="L166" s="42"/>
      <c r="M166" s="213" t="s">
        <v>1</v>
      </c>
      <c r="N166" s="214" t="s">
        <v>45</v>
      </c>
      <c r="O166" s="85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AR166" s="204" t="s">
        <v>127</v>
      </c>
      <c r="AT166" s="204" t="s">
        <v>134</v>
      </c>
      <c r="AU166" s="204" t="s">
        <v>89</v>
      </c>
      <c r="AY166" s="16" t="s">
        <v>126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6" t="s">
        <v>21</v>
      </c>
      <c r="BK166" s="205">
        <f>ROUND(I166*H166,2)</f>
        <v>0</v>
      </c>
      <c r="BL166" s="16" t="s">
        <v>127</v>
      </c>
      <c r="BM166" s="204" t="s">
        <v>654</v>
      </c>
    </row>
    <row r="167" s="1" customFormat="1" ht="15.29204" customHeight="1">
      <c r="B167" s="37"/>
      <c r="C167" s="192" t="s">
        <v>250</v>
      </c>
      <c r="D167" s="192" t="s">
        <v>121</v>
      </c>
      <c r="E167" s="193" t="s">
        <v>655</v>
      </c>
      <c r="F167" s="194" t="s">
        <v>656</v>
      </c>
      <c r="G167" s="195" t="s">
        <v>657</v>
      </c>
      <c r="H167" s="196">
        <v>8</v>
      </c>
      <c r="I167" s="197"/>
      <c r="J167" s="198">
        <f>ROUND(I167*H167,2)</f>
        <v>0</v>
      </c>
      <c r="K167" s="194" t="s">
        <v>595</v>
      </c>
      <c r="L167" s="199"/>
      <c r="M167" s="200" t="s">
        <v>1</v>
      </c>
      <c r="N167" s="201" t="s">
        <v>45</v>
      </c>
      <c r="O167" s="85"/>
      <c r="P167" s="202">
        <f>O167*H167</f>
        <v>0</v>
      </c>
      <c r="Q167" s="202">
        <v>1</v>
      </c>
      <c r="R167" s="202">
        <f>Q167*H167</f>
        <v>8</v>
      </c>
      <c r="S167" s="202">
        <v>0</v>
      </c>
      <c r="T167" s="203">
        <f>S167*H167</f>
        <v>0</v>
      </c>
      <c r="AR167" s="204" t="s">
        <v>125</v>
      </c>
      <c r="AT167" s="204" t="s">
        <v>121</v>
      </c>
      <c r="AU167" s="204" t="s">
        <v>89</v>
      </c>
      <c r="AY167" s="16" t="s">
        <v>126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6" t="s">
        <v>21</v>
      </c>
      <c r="BK167" s="205">
        <f>ROUND(I167*H167,2)</f>
        <v>0</v>
      </c>
      <c r="BL167" s="16" t="s">
        <v>127</v>
      </c>
      <c r="BM167" s="204" t="s">
        <v>658</v>
      </c>
    </row>
    <row r="168" s="9" customFormat="1">
      <c r="B168" s="215"/>
      <c r="C168" s="216"/>
      <c r="D168" s="217" t="s">
        <v>148</v>
      </c>
      <c r="E168" s="216"/>
      <c r="F168" s="219" t="s">
        <v>647</v>
      </c>
      <c r="G168" s="216"/>
      <c r="H168" s="220">
        <v>8</v>
      </c>
      <c r="I168" s="221"/>
      <c r="J168" s="216"/>
      <c r="K168" s="216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148</v>
      </c>
      <c r="AU168" s="226" t="s">
        <v>89</v>
      </c>
      <c r="AV168" s="9" t="s">
        <v>89</v>
      </c>
      <c r="AW168" s="9" t="s">
        <v>4</v>
      </c>
      <c r="AX168" s="9" t="s">
        <v>21</v>
      </c>
      <c r="AY168" s="226" t="s">
        <v>126</v>
      </c>
    </row>
    <row r="169" s="1" customFormat="1" ht="21.66372" customHeight="1">
      <c r="B169" s="37"/>
      <c r="C169" s="206" t="s">
        <v>275</v>
      </c>
      <c r="D169" s="206" t="s">
        <v>134</v>
      </c>
      <c r="E169" s="207" t="s">
        <v>659</v>
      </c>
      <c r="F169" s="208" t="s">
        <v>660</v>
      </c>
      <c r="G169" s="209" t="s">
        <v>618</v>
      </c>
      <c r="H169" s="210">
        <v>8.5</v>
      </c>
      <c r="I169" s="211"/>
      <c r="J169" s="212">
        <f>ROUND(I169*H169,2)</f>
        <v>0</v>
      </c>
      <c r="K169" s="208" t="s">
        <v>595</v>
      </c>
      <c r="L169" s="42"/>
      <c r="M169" s="213" t="s">
        <v>1</v>
      </c>
      <c r="N169" s="214" t="s">
        <v>45</v>
      </c>
      <c r="O169" s="85"/>
      <c r="P169" s="202">
        <f>O169*H169</f>
        <v>0</v>
      </c>
      <c r="Q169" s="202">
        <v>0</v>
      </c>
      <c r="R169" s="202">
        <f>Q169*H169</f>
        <v>0</v>
      </c>
      <c r="S169" s="202">
        <v>0</v>
      </c>
      <c r="T169" s="203">
        <f>S169*H169</f>
        <v>0</v>
      </c>
      <c r="AR169" s="204" t="s">
        <v>127</v>
      </c>
      <c r="AT169" s="204" t="s">
        <v>134</v>
      </c>
      <c r="AU169" s="204" t="s">
        <v>89</v>
      </c>
      <c r="AY169" s="16" t="s">
        <v>126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6" t="s">
        <v>21</v>
      </c>
      <c r="BK169" s="205">
        <f>ROUND(I169*H169,2)</f>
        <v>0</v>
      </c>
      <c r="BL169" s="16" t="s">
        <v>127</v>
      </c>
      <c r="BM169" s="204" t="s">
        <v>661</v>
      </c>
    </row>
    <row r="170" s="1" customFormat="1">
      <c r="B170" s="37"/>
      <c r="C170" s="38"/>
      <c r="D170" s="217" t="s">
        <v>180</v>
      </c>
      <c r="E170" s="38"/>
      <c r="F170" s="241" t="s">
        <v>662</v>
      </c>
      <c r="G170" s="38"/>
      <c r="H170" s="38"/>
      <c r="I170" s="138"/>
      <c r="J170" s="38"/>
      <c r="K170" s="38"/>
      <c r="L170" s="42"/>
      <c r="M170" s="242"/>
      <c r="N170" s="85"/>
      <c r="O170" s="85"/>
      <c r="P170" s="85"/>
      <c r="Q170" s="85"/>
      <c r="R170" s="85"/>
      <c r="S170" s="85"/>
      <c r="T170" s="86"/>
      <c r="AT170" s="16" t="s">
        <v>180</v>
      </c>
      <c r="AU170" s="16" t="s">
        <v>89</v>
      </c>
    </row>
    <row r="171" s="9" customFormat="1">
      <c r="B171" s="215"/>
      <c r="C171" s="216"/>
      <c r="D171" s="217" t="s">
        <v>148</v>
      </c>
      <c r="E171" s="218" t="s">
        <v>1</v>
      </c>
      <c r="F171" s="219" t="s">
        <v>663</v>
      </c>
      <c r="G171" s="216"/>
      <c r="H171" s="220">
        <v>8.5</v>
      </c>
      <c r="I171" s="221"/>
      <c r="J171" s="216"/>
      <c r="K171" s="216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148</v>
      </c>
      <c r="AU171" s="226" t="s">
        <v>89</v>
      </c>
      <c r="AV171" s="9" t="s">
        <v>89</v>
      </c>
      <c r="AW171" s="9" t="s">
        <v>36</v>
      </c>
      <c r="AX171" s="9" t="s">
        <v>21</v>
      </c>
      <c r="AY171" s="226" t="s">
        <v>126</v>
      </c>
    </row>
    <row r="172" s="1" customFormat="1" ht="15.29204" customHeight="1">
      <c r="B172" s="37"/>
      <c r="C172" s="192" t="s">
        <v>408</v>
      </c>
      <c r="D172" s="192" t="s">
        <v>121</v>
      </c>
      <c r="E172" s="193" t="s">
        <v>664</v>
      </c>
      <c r="F172" s="194" t="s">
        <v>665</v>
      </c>
      <c r="G172" s="195" t="s">
        <v>657</v>
      </c>
      <c r="H172" s="196">
        <v>17</v>
      </c>
      <c r="I172" s="197"/>
      <c r="J172" s="198">
        <f>ROUND(I172*H172,2)</f>
        <v>0</v>
      </c>
      <c r="K172" s="194" t="s">
        <v>595</v>
      </c>
      <c r="L172" s="199"/>
      <c r="M172" s="200" t="s">
        <v>1</v>
      </c>
      <c r="N172" s="201" t="s">
        <v>45</v>
      </c>
      <c r="O172" s="85"/>
      <c r="P172" s="202">
        <f>O172*H172</f>
        <v>0</v>
      </c>
      <c r="Q172" s="202">
        <v>1</v>
      </c>
      <c r="R172" s="202">
        <f>Q172*H172</f>
        <v>17</v>
      </c>
      <c r="S172" s="202">
        <v>0</v>
      </c>
      <c r="T172" s="203">
        <f>S172*H172</f>
        <v>0</v>
      </c>
      <c r="AR172" s="204" t="s">
        <v>125</v>
      </c>
      <c r="AT172" s="204" t="s">
        <v>121</v>
      </c>
      <c r="AU172" s="204" t="s">
        <v>89</v>
      </c>
      <c r="AY172" s="16" t="s">
        <v>126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6" t="s">
        <v>21</v>
      </c>
      <c r="BK172" s="205">
        <f>ROUND(I172*H172,2)</f>
        <v>0</v>
      </c>
      <c r="BL172" s="16" t="s">
        <v>127</v>
      </c>
      <c r="BM172" s="204" t="s">
        <v>666</v>
      </c>
    </row>
    <row r="173" s="9" customFormat="1">
      <c r="B173" s="215"/>
      <c r="C173" s="216"/>
      <c r="D173" s="217" t="s">
        <v>148</v>
      </c>
      <c r="E173" s="216"/>
      <c r="F173" s="219" t="s">
        <v>667</v>
      </c>
      <c r="G173" s="216"/>
      <c r="H173" s="220">
        <v>17</v>
      </c>
      <c r="I173" s="221"/>
      <c r="J173" s="216"/>
      <c r="K173" s="216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148</v>
      </c>
      <c r="AU173" s="226" t="s">
        <v>89</v>
      </c>
      <c r="AV173" s="9" t="s">
        <v>89</v>
      </c>
      <c r="AW173" s="9" t="s">
        <v>4</v>
      </c>
      <c r="AX173" s="9" t="s">
        <v>21</v>
      </c>
      <c r="AY173" s="226" t="s">
        <v>126</v>
      </c>
    </row>
    <row r="174" s="1" customFormat="1" ht="15.29204" customHeight="1">
      <c r="B174" s="37"/>
      <c r="C174" s="206" t="s">
        <v>26</v>
      </c>
      <c r="D174" s="206" t="s">
        <v>134</v>
      </c>
      <c r="E174" s="207" t="s">
        <v>668</v>
      </c>
      <c r="F174" s="208" t="s">
        <v>669</v>
      </c>
      <c r="G174" s="209" t="s">
        <v>594</v>
      </c>
      <c r="H174" s="210">
        <v>342</v>
      </c>
      <c r="I174" s="211"/>
      <c r="J174" s="212">
        <f>ROUND(I174*H174,2)</f>
        <v>0</v>
      </c>
      <c r="K174" s="208" t="s">
        <v>595</v>
      </c>
      <c r="L174" s="42"/>
      <c r="M174" s="213" t="s">
        <v>1</v>
      </c>
      <c r="N174" s="214" t="s">
        <v>45</v>
      </c>
      <c r="O174" s="85"/>
      <c r="P174" s="202">
        <f>O174*H174</f>
        <v>0</v>
      </c>
      <c r="Q174" s="202">
        <v>0</v>
      </c>
      <c r="R174" s="202">
        <f>Q174*H174</f>
        <v>0</v>
      </c>
      <c r="S174" s="202">
        <v>0</v>
      </c>
      <c r="T174" s="203">
        <f>S174*H174</f>
        <v>0</v>
      </c>
      <c r="AR174" s="204" t="s">
        <v>127</v>
      </c>
      <c r="AT174" s="204" t="s">
        <v>134</v>
      </c>
      <c r="AU174" s="204" t="s">
        <v>89</v>
      </c>
      <c r="AY174" s="16" t="s">
        <v>126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6" t="s">
        <v>21</v>
      </c>
      <c r="BK174" s="205">
        <f>ROUND(I174*H174,2)</f>
        <v>0</v>
      </c>
      <c r="BL174" s="16" t="s">
        <v>127</v>
      </c>
      <c r="BM174" s="204" t="s">
        <v>670</v>
      </c>
    </row>
    <row r="175" s="9" customFormat="1">
      <c r="B175" s="215"/>
      <c r="C175" s="216"/>
      <c r="D175" s="217" t="s">
        <v>148</v>
      </c>
      <c r="E175" s="218" t="s">
        <v>1</v>
      </c>
      <c r="F175" s="219" t="s">
        <v>671</v>
      </c>
      <c r="G175" s="216"/>
      <c r="H175" s="220">
        <v>285</v>
      </c>
      <c r="I175" s="221"/>
      <c r="J175" s="216"/>
      <c r="K175" s="216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148</v>
      </c>
      <c r="AU175" s="226" t="s">
        <v>89</v>
      </c>
      <c r="AV175" s="9" t="s">
        <v>89</v>
      </c>
      <c r="AW175" s="9" t="s">
        <v>36</v>
      </c>
      <c r="AX175" s="9" t="s">
        <v>21</v>
      </c>
      <c r="AY175" s="226" t="s">
        <v>126</v>
      </c>
    </row>
    <row r="176" s="9" customFormat="1">
      <c r="B176" s="215"/>
      <c r="C176" s="216"/>
      <c r="D176" s="217" t="s">
        <v>148</v>
      </c>
      <c r="E176" s="216"/>
      <c r="F176" s="219" t="s">
        <v>672</v>
      </c>
      <c r="G176" s="216"/>
      <c r="H176" s="220">
        <v>342</v>
      </c>
      <c r="I176" s="221"/>
      <c r="J176" s="216"/>
      <c r="K176" s="216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148</v>
      </c>
      <c r="AU176" s="226" t="s">
        <v>89</v>
      </c>
      <c r="AV176" s="9" t="s">
        <v>89</v>
      </c>
      <c r="AW176" s="9" t="s">
        <v>4</v>
      </c>
      <c r="AX176" s="9" t="s">
        <v>21</v>
      </c>
      <c r="AY176" s="226" t="s">
        <v>126</v>
      </c>
    </row>
    <row r="177" s="1" customFormat="1" ht="21.66372" customHeight="1">
      <c r="B177" s="37"/>
      <c r="C177" s="206" t="s">
        <v>8</v>
      </c>
      <c r="D177" s="206" t="s">
        <v>134</v>
      </c>
      <c r="E177" s="207" t="s">
        <v>673</v>
      </c>
      <c r="F177" s="208" t="s">
        <v>674</v>
      </c>
      <c r="G177" s="209" t="s">
        <v>594</v>
      </c>
      <c r="H177" s="210">
        <v>180</v>
      </c>
      <c r="I177" s="211"/>
      <c r="J177" s="212">
        <f>ROUND(I177*H177,2)</f>
        <v>0</v>
      </c>
      <c r="K177" s="208" t="s">
        <v>595</v>
      </c>
      <c r="L177" s="42"/>
      <c r="M177" s="213" t="s">
        <v>1</v>
      </c>
      <c r="N177" s="214" t="s">
        <v>45</v>
      </c>
      <c r="O177" s="85"/>
      <c r="P177" s="202">
        <f>O177*H177</f>
        <v>0</v>
      </c>
      <c r="Q177" s="202">
        <v>0</v>
      </c>
      <c r="R177" s="202">
        <f>Q177*H177</f>
        <v>0</v>
      </c>
      <c r="S177" s="202">
        <v>0</v>
      </c>
      <c r="T177" s="203">
        <f>S177*H177</f>
        <v>0</v>
      </c>
      <c r="AR177" s="204" t="s">
        <v>127</v>
      </c>
      <c r="AT177" s="204" t="s">
        <v>134</v>
      </c>
      <c r="AU177" s="204" t="s">
        <v>89</v>
      </c>
      <c r="AY177" s="16" t="s">
        <v>126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6" t="s">
        <v>21</v>
      </c>
      <c r="BK177" s="205">
        <f>ROUND(I177*H177,2)</f>
        <v>0</v>
      </c>
      <c r="BL177" s="16" t="s">
        <v>127</v>
      </c>
      <c r="BM177" s="204" t="s">
        <v>675</v>
      </c>
    </row>
    <row r="178" s="1" customFormat="1" ht="21.66372" customHeight="1">
      <c r="B178" s="37"/>
      <c r="C178" s="206" t="s">
        <v>153</v>
      </c>
      <c r="D178" s="206" t="s">
        <v>134</v>
      </c>
      <c r="E178" s="207" t="s">
        <v>676</v>
      </c>
      <c r="F178" s="208" t="s">
        <v>677</v>
      </c>
      <c r="G178" s="209" t="s">
        <v>594</v>
      </c>
      <c r="H178" s="210">
        <v>180</v>
      </c>
      <c r="I178" s="211"/>
      <c r="J178" s="212">
        <f>ROUND(I178*H178,2)</f>
        <v>0</v>
      </c>
      <c r="K178" s="208" t="s">
        <v>595</v>
      </c>
      <c r="L178" s="42"/>
      <c r="M178" s="213" t="s">
        <v>1</v>
      </c>
      <c r="N178" s="214" t="s">
        <v>45</v>
      </c>
      <c r="O178" s="85"/>
      <c r="P178" s="202">
        <f>O178*H178</f>
        <v>0</v>
      </c>
      <c r="Q178" s="202">
        <v>0</v>
      </c>
      <c r="R178" s="202">
        <f>Q178*H178</f>
        <v>0</v>
      </c>
      <c r="S178" s="202">
        <v>0</v>
      </c>
      <c r="T178" s="203">
        <f>S178*H178</f>
        <v>0</v>
      </c>
      <c r="AR178" s="204" t="s">
        <v>127</v>
      </c>
      <c r="AT178" s="204" t="s">
        <v>134</v>
      </c>
      <c r="AU178" s="204" t="s">
        <v>89</v>
      </c>
      <c r="AY178" s="16" t="s">
        <v>126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6" t="s">
        <v>21</v>
      </c>
      <c r="BK178" s="205">
        <f>ROUND(I178*H178,2)</f>
        <v>0</v>
      </c>
      <c r="BL178" s="16" t="s">
        <v>127</v>
      </c>
      <c r="BM178" s="204" t="s">
        <v>678</v>
      </c>
    </row>
    <row r="179" s="1" customFormat="1" ht="15.29204" customHeight="1">
      <c r="B179" s="37"/>
      <c r="C179" s="192" t="s">
        <v>208</v>
      </c>
      <c r="D179" s="192" t="s">
        <v>121</v>
      </c>
      <c r="E179" s="193" t="s">
        <v>679</v>
      </c>
      <c r="F179" s="194" t="s">
        <v>680</v>
      </c>
      <c r="G179" s="195" t="s">
        <v>681</v>
      </c>
      <c r="H179" s="196">
        <v>4.5</v>
      </c>
      <c r="I179" s="197"/>
      <c r="J179" s="198">
        <f>ROUND(I179*H179,2)</f>
        <v>0</v>
      </c>
      <c r="K179" s="194" t="s">
        <v>595</v>
      </c>
      <c r="L179" s="199"/>
      <c r="M179" s="200" t="s">
        <v>1</v>
      </c>
      <c r="N179" s="201" t="s">
        <v>45</v>
      </c>
      <c r="O179" s="85"/>
      <c r="P179" s="202">
        <f>O179*H179</f>
        <v>0</v>
      </c>
      <c r="Q179" s="202">
        <v>0.001</v>
      </c>
      <c r="R179" s="202">
        <f>Q179*H179</f>
        <v>0.0045000000000000005</v>
      </c>
      <c r="S179" s="202">
        <v>0</v>
      </c>
      <c r="T179" s="203">
        <f>S179*H179</f>
        <v>0</v>
      </c>
      <c r="AR179" s="204" t="s">
        <v>125</v>
      </c>
      <c r="AT179" s="204" t="s">
        <v>121</v>
      </c>
      <c r="AU179" s="204" t="s">
        <v>89</v>
      </c>
      <c r="AY179" s="16" t="s">
        <v>126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6" t="s">
        <v>21</v>
      </c>
      <c r="BK179" s="205">
        <f>ROUND(I179*H179,2)</f>
        <v>0</v>
      </c>
      <c r="BL179" s="16" t="s">
        <v>127</v>
      </c>
      <c r="BM179" s="204" t="s">
        <v>682</v>
      </c>
    </row>
    <row r="180" s="9" customFormat="1">
      <c r="B180" s="215"/>
      <c r="C180" s="216"/>
      <c r="D180" s="217" t="s">
        <v>148</v>
      </c>
      <c r="E180" s="216"/>
      <c r="F180" s="219" t="s">
        <v>683</v>
      </c>
      <c r="G180" s="216"/>
      <c r="H180" s="220">
        <v>4.5</v>
      </c>
      <c r="I180" s="221"/>
      <c r="J180" s="216"/>
      <c r="K180" s="216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148</v>
      </c>
      <c r="AU180" s="226" t="s">
        <v>89</v>
      </c>
      <c r="AV180" s="9" t="s">
        <v>89</v>
      </c>
      <c r="AW180" s="9" t="s">
        <v>4</v>
      </c>
      <c r="AX180" s="9" t="s">
        <v>21</v>
      </c>
      <c r="AY180" s="226" t="s">
        <v>126</v>
      </c>
    </row>
    <row r="181" s="13" customFormat="1" ht="22.8" customHeight="1">
      <c r="B181" s="262"/>
      <c r="C181" s="263"/>
      <c r="D181" s="264" t="s">
        <v>79</v>
      </c>
      <c r="E181" s="276" t="s">
        <v>89</v>
      </c>
      <c r="F181" s="276" t="s">
        <v>684</v>
      </c>
      <c r="G181" s="263"/>
      <c r="H181" s="263"/>
      <c r="I181" s="266"/>
      <c r="J181" s="277">
        <f>BK181</f>
        <v>0</v>
      </c>
      <c r="K181" s="263"/>
      <c r="L181" s="268"/>
      <c r="M181" s="269"/>
      <c r="N181" s="270"/>
      <c r="O181" s="270"/>
      <c r="P181" s="271">
        <f>SUM(P182:P186)</f>
        <v>0</v>
      </c>
      <c r="Q181" s="270"/>
      <c r="R181" s="271">
        <f>SUM(R182:R186)</f>
        <v>4.8158500000000002</v>
      </c>
      <c r="S181" s="270"/>
      <c r="T181" s="272">
        <f>SUM(T182:T186)</f>
        <v>0</v>
      </c>
      <c r="AR181" s="273" t="s">
        <v>21</v>
      </c>
      <c r="AT181" s="274" t="s">
        <v>79</v>
      </c>
      <c r="AU181" s="274" t="s">
        <v>21</v>
      </c>
      <c r="AY181" s="273" t="s">
        <v>126</v>
      </c>
      <c r="BK181" s="275">
        <f>SUM(BK182:BK186)</f>
        <v>0</v>
      </c>
    </row>
    <row r="182" s="1" customFormat="1" ht="21.66372" customHeight="1">
      <c r="B182" s="37"/>
      <c r="C182" s="206" t="s">
        <v>158</v>
      </c>
      <c r="D182" s="206" t="s">
        <v>134</v>
      </c>
      <c r="E182" s="207" t="s">
        <v>685</v>
      </c>
      <c r="F182" s="208" t="s">
        <v>686</v>
      </c>
      <c r="G182" s="209" t="s">
        <v>618</v>
      </c>
      <c r="H182" s="210">
        <v>2.5</v>
      </c>
      <c r="I182" s="211"/>
      <c r="J182" s="212">
        <f>ROUND(I182*H182,2)</f>
        <v>0</v>
      </c>
      <c r="K182" s="208" t="s">
        <v>595</v>
      </c>
      <c r="L182" s="42"/>
      <c r="M182" s="213" t="s">
        <v>1</v>
      </c>
      <c r="N182" s="214" t="s">
        <v>45</v>
      </c>
      <c r="O182" s="85"/>
      <c r="P182" s="202">
        <f>O182*H182</f>
        <v>0</v>
      </c>
      <c r="Q182" s="202">
        <v>1.9205000000000001</v>
      </c>
      <c r="R182" s="202">
        <f>Q182*H182</f>
        <v>4.8012500000000005</v>
      </c>
      <c r="S182" s="202">
        <v>0</v>
      </c>
      <c r="T182" s="203">
        <f>S182*H182</f>
        <v>0</v>
      </c>
      <c r="AR182" s="204" t="s">
        <v>127</v>
      </c>
      <c r="AT182" s="204" t="s">
        <v>134</v>
      </c>
      <c r="AU182" s="204" t="s">
        <v>89</v>
      </c>
      <c r="AY182" s="16" t="s">
        <v>126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6" t="s">
        <v>21</v>
      </c>
      <c r="BK182" s="205">
        <f>ROUND(I182*H182,2)</f>
        <v>0</v>
      </c>
      <c r="BL182" s="16" t="s">
        <v>127</v>
      </c>
      <c r="BM182" s="204" t="s">
        <v>687</v>
      </c>
    </row>
    <row r="183" s="9" customFormat="1">
      <c r="B183" s="215"/>
      <c r="C183" s="216"/>
      <c r="D183" s="217" t="s">
        <v>148</v>
      </c>
      <c r="E183" s="218" t="s">
        <v>1</v>
      </c>
      <c r="F183" s="219" t="s">
        <v>688</v>
      </c>
      <c r="G183" s="216"/>
      <c r="H183" s="220">
        <v>2.5</v>
      </c>
      <c r="I183" s="221"/>
      <c r="J183" s="216"/>
      <c r="K183" s="216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148</v>
      </c>
      <c r="AU183" s="226" t="s">
        <v>89</v>
      </c>
      <c r="AV183" s="9" t="s">
        <v>89</v>
      </c>
      <c r="AW183" s="9" t="s">
        <v>36</v>
      </c>
      <c r="AX183" s="9" t="s">
        <v>21</v>
      </c>
      <c r="AY183" s="226" t="s">
        <v>126</v>
      </c>
    </row>
    <row r="184" s="1" customFormat="1" ht="15.29204" customHeight="1">
      <c r="B184" s="37"/>
      <c r="C184" s="206" t="s">
        <v>215</v>
      </c>
      <c r="D184" s="206" t="s">
        <v>134</v>
      </c>
      <c r="E184" s="207" t="s">
        <v>689</v>
      </c>
      <c r="F184" s="208" t="s">
        <v>690</v>
      </c>
      <c r="G184" s="209" t="s">
        <v>618</v>
      </c>
      <c r="H184" s="210">
        <v>0.80000000000000004</v>
      </c>
      <c r="I184" s="211"/>
      <c r="J184" s="212">
        <f>ROUND(I184*H184,2)</f>
        <v>0</v>
      </c>
      <c r="K184" s="208" t="s">
        <v>595</v>
      </c>
      <c r="L184" s="42"/>
      <c r="M184" s="213" t="s">
        <v>1</v>
      </c>
      <c r="N184" s="214" t="s">
        <v>45</v>
      </c>
      <c r="O184" s="85"/>
      <c r="P184" s="202">
        <f>O184*H184</f>
        <v>0</v>
      </c>
      <c r="Q184" s="202">
        <v>0</v>
      </c>
      <c r="R184" s="202">
        <f>Q184*H184</f>
        <v>0</v>
      </c>
      <c r="S184" s="202">
        <v>0</v>
      </c>
      <c r="T184" s="203">
        <f>S184*H184</f>
        <v>0</v>
      </c>
      <c r="AR184" s="204" t="s">
        <v>127</v>
      </c>
      <c r="AT184" s="204" t="s">
        <v>134</v>
      </c>
      <c r="AU184" s="204" t="s">
        <v>89</v>
      </c>
      <c r="AY184" s="16" t="s">
        <v>126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6" t="s">
        <v>21</v>
      </c>
      <c r="BK184" s="205">
        <f>ROUND(I184*H184,2)</f>
        <v>0</v>
      </c>
      <c r="BL184" s="16" t="s">
        <v>127</v>
      </c>
      <c r="BM184" s="204" t="s">
        <v>691</v>
      </c>
    </row>
    <row r="185" s="9" customFormat="1">
      <c r="B185" s="215"/>
      <c r="C185" s="216"/>
      <c r="D185" s="217" t="s">
        <v>148</v>
      </c>
      <c r="E185" s="218" t="s">
        <v>1</v>
      </c>
      <c r="F185" s="219" t="s">
        <v>692</v>
      </c>
      <c r="G185" s="216"/>
      <c r="H185" s="220">
        <v>0.80000000000000004</v>
      </c>
      <c r="I185" s="221"/>
      <c r="J185" s="216"/>
      <c r="K185" s="216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148</v>
      </c>
      <c r="AU185" s="226" t="s">
        <v>89</v>
      </c>
      <c r="AV185" s="9" t="s">
        <v>89</v>
      </c>
      <c r="AW185" s="9" t="s">
        <v>36</v>
      </c>
      <c r="AX185" s="9" t="s">
        <v>21</v>
      </c>
      <c r="AY185" s="226" t="s">
        <v>126</v>
      </c>
    </row>
    <row r="186" s="1" customFormat="1" ht="15.29204" customHeight="1">
      <c r="B186" s="37"/>
      <c r="C186" s="206" t="s">
        <v>162</v>
      </c>
      <c r="D186" s="206" t="s">
        <v>134</v>
      </c>
      <c r="E186" s="207" t="s">
        <v>693</v>
      </c>
      <c r="F186" s="208" t="s">
        <v>694</v>
      </c>
      <c r="G186" s="209" t="s">
        <v>611</v>
      </c>
      <c r="H186" s="210">
        <v>20</v>
      </c>
      <c r="I186" s="211"/>
      <c r="J186" s="212">
        <f>ROUND(I186*H186,2)</f>
        <v>0</v>
      </c>
      <c r="K186" s="208" t="s">
        <v>595</v>
      </c>
      <c r="L186" s="42"/>
      <c r="M186" s="213" t="s">
        <v>1</v>
      </c>
      <c r="N186" s="214" t="s">
        <v>45</v>
      </c>
      <c r="O186" s="85"/>
      <c r="P186" s="202">
        <f>O186*H186</f>
        <v>0</v>
      </c>
      <c r="Q186" s="202">
        <v>0.00072999999999999996</v>
      </c>
      <c r="R186" s="202">
        <f>Q186*H186</f>
        <v>0.014599999999999998</v>
      </c>
      <c r="S186" s="202">
        <v>0</v>
      </c>
      <c r="T186" s="203">
        <f>S186*H186</f>
        <v>0</v>
      </c>
      <c r="AR186" s="204" t="s">
        <v>127</v>
      </c>
      <c r="AT186" s="204" t="s">
        <v>134</v>
      </c>
      <c r="AU186" s="204" t="s">
        <v>89</v>
      </c>
      <c r="AY186" s="16" t="s">
        <v>126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6" t="s">
        <v>21</v>
      </c>
      <c r="BK186" s="205">
        <f>ROUND(I186*H186,2)</f>
        <v>0</v>
      </c>
      <c r="BL186" s="16" t="s">
        <v>127</v>
      </c>
      <c r="BM186" s="204" t="s">
        <v>695</v>
      </c>
    </row>
    <row r="187" s="13" customFormat="1" ht="22.8" customHeight="1">
      <c r="B187" s="262"/>
      <c r="C187" s="263"/>
      <c r="D187" s="264" t="s">
        <v>79</v>
      </c>
      <c r="E187" s="276" t="s">
        <v>130</v>
      </c>
      <c r="F187" s="276" t="s">
        <v>696</v>
      </c>
      <c r="G187" s="263"/>
      <c r="H187" s="263"/>
      <c r="I187" s="266"/>
      <c r="J187" s="277">
        <f>BK187</f>
        <v>0</v>
      </c>
      <c r="K187" s="263"/>
      <c r="L187" s="268"/>
      <c r="M187" s="269"/>
      <c r="N187" s="270"/>
      <c r="O187" s="270"/>
      <c r="P187" s="271">
        <f>SUM(P188:P191)</f>
        <v>0</v>
      </c>
      <c r="Q187" s="270"/>
      <c r="R187" s="271">
        <f>SUM(R188:R191)</f>
        <v>12.825592</v>
      </c>
      <c r="S187" s="270"/>
      <c r="T187" s="272">
        <f>SUM(T188:T191)</f>
        <v>0</v>
      </c>
      <c r="AR187" s="273" t="s">
        <v>21</v>
      </c>
      <c r="AT187" s="274" t="s">
        <v>79</v>
      </c>
      <c r="AU187" s="274" t="s">
        <v>21</v>
      </c>
      <c r="AY187" s="273" t="s">
        <v>126</v>
      </c>
      <c r="BK187" s="275">
        <f>SUM(BK188:BK191)</f>
        <v>0</v>
      </c>
    </row>
    <row r="188" s="1" customFormat="1" ht="15.29204" customHeight="1">
      <c r="B188" s="37"/>
      <c r="C188" s="206" t="s">
        <v>306</v>
      </c>
      <c r="D188" s="206" t="s">
        <v>134</v>
      </c>
      <c r="E188" s="207" t="s">
        <v>697</v>
      </c>
      <c r="F188" s="208" t="s">
        <v>698</v>
      </c>
      <c r="G188" s="209" t="s">
        <v>611</v>
      </c>
      <c r="H188" s="210">
        <v>40</v>
      </c>
      <c r="I188" s="211"/>
      <c r="J188" s="212">
        <f>ROUND(I188*H188,2)</f>
        <v>0</v>
      </c>
      <c r="K188" s="208" t="s">
        <v>595</v>
      </c>
      <c r="L188" s="42"/>
      <c r="M188" s="213" t="s">
        <v>1</v>
      </c>
      <c r="N188" s="214" t="s">
        <v>45</v>
      </c>
      <c r="O188" s="85"/>
      <c r="P188" s="202">
        <f>O188*H188</f>
        <v>0</v>
      </c>
      <c r="Q188" s="202">
        <v>0.12064</v>
      </c>
      <c r="R188" s="202">
        <f>Q188*H188</f>
        <v>4.8255999999999997</v>
      </c>
      <c r="S188" s="202">
        <v>0</v>
      </c>
      <c r="T188" s="203">
        <f>S188*H188</f>
        <v>0</v>
      </c>
      <c r="AR188" s="204" t="s">
        <v>127</v>
      </c>
      <c r="AT188" s="204" t="s">
        <v>134</v>
      </c>
      <c r="AU188" s="204" t="s">
        <v>89</v>
      </c>
      <c r="AY188" s="16" t="s">
        <v>126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6" t="s">
        <v>21</v>
      </c>
      <c r="BK188" s="205">
        <f>ROUND(I188*H188,2)</f>
        <v>0</v>
      </c>
      <c r="BL188" s="16" t="s">
        <v>127</v>
      </c>
      <c r="BM188" s="204" t="s">
        <v>699</v>
      </c>
    </row>
    <row r="189" s="1" customFormat="1" ht="15.29204" customHeight="1">
      <c r="B189" s="37"/>
      <c r="C189" s="192" t="s">
        <v>354</v>
      </c>
      <c r="D189" s="192" t="s">
        <v>121</v>
      </c>
      <c r="E189" s="193" t="s">
        <v>700</v>
      </c>
      <c r="F189" s="194" t="s">
        <v>701</v>
      </c>
      <c r="G189" s="195" t="s">
        <v>702</v>
      </c>
      <c r="H189" s="196">
        <v>727.27200000000005</v>
      </c>
      <c r="I189" s="197"/>
      <c r="J189" s="198">
        <f>ROUND(I189*H189,2)</f>
        <v>0</v>
      </c>
      <c r="K189" s="194" t="s">
        <v>595</v>
      </c>
      <c r="L189" s="199"/>
      <c r="M189" s="200" t="s">
        <v>1</v>
      </c>
      <c r="N189" s="201" t="s">
        <v>45</v>
      </c>
      <c r="O189" s="85"/>
      <c r="P189" s="202">
        <f>O189*H189</f>
        <v>0</v>
      </c>
      <c r="Q189" s="202">
        <v>0.010999999999999999</v>
      </c>
      <c r="R189" s="202">
        <f>Q189*H189</f>
        <v>7.9999919999999998</v>
      </c>
      <c r="S189" s="202">
        <v>0</v>
      </c>
      <c r="T189" s="203">
        <f>S189*H189</f>
        <v>0</v>
      </c>
      <c r="AR189" s="204" t="s">
        <v>125</v>
      </c>
      <c r="AT189" s="204" t="s">
        <v>121</v>
      </c>
      <c r="AU189" s="204" t="s">
        <v>89</v>
      </c>
      <c r="AY189" s="16" t="s">
        <v>126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6" t="s">
        <v>21</v>
      </c>
      <c r="BK189" s="205">
        <f>ROUND(I189*H189,2)</f>
        <v>0</v>
      </c>
      <c r="BL189" s="16" t="s">
        <v>127</v>
      </c>
      <c r="BM189" s="204" t="s">
        <v>703</v>
      </c>
    </row>
    <row r="190" s="9" customFormat="1">
      <c r="B190" s="215"/>
      <c r="C190" s="216"/>
      <c r="D190" s="217" t="s">
        <v>148</v>
      </c>
      <c r="E190" s="218" t="s">
        <v>1</v>
      </c>
      <c r="F190" s="219" t="s">
        <v>704</v>
      </c>
      <c r="G190" s="216"/>
      <c r="H190" s="220">
        <v>363.63600000000002</v>
      </c>
      <c r="I190" s="221"/>
      <c r="J190" s="216"/>
      <c r="K190" s="216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148</v>
      </c>
      <c r="AU190" s="226" t="s">
        <v>89</v>
      </c>
      <c r="AV190" s="9" t="s">
        <v>89</v>
      </c>
      <c r="AW190" s="9" t="s">
        <v>36</v>
      </c>
      <c r="AX190" s="9" t="s">
        <v>21</v>
      </c>
      <c r="AY190" s="226" t="s">
        <v>126</v>
      </c>
    </row>
    <row r="191" s="9" customFormat="1">
      <c r="B191" s="215"/>
      <c r="C191" s="216"/>
      <c r="D191" s="217" t="s">
        <v>148</v>
      </c>
      <c r="E191" s="216"/>
      <c r="F191" s="219" t="s">
        <v>705</v>
      </c>
      <c r="G191" s="216"/>
      <c r="H191" s="220">
        <v>727.27200000000005</v>
      </c>
      <c r="I191" s="221"/>
      <c r="J191" s="216"/>
      <c r="K191" s="216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148</v>
      </c>
      <c r="AU191" s="226" t="s">
        <v>89</v>
      </c>
      <c r="AV191" s="9" t="s">
        <v>89</v>
      </c>
      <c r="AW191" s="9" t="s">
        <v>4</v>
      </c>
      <c r="AX191" s="9" t="s">
        <v>21</v>
      </c>
      <c r="AY191" s="226" t="s">
        <v>126</v>
      </c>
    </row>
    <row r="192" s="13" customFormat="1" ht="22.8" customHeight="1">
      <c r="B192" s="262"/>
      <c r="C192" s="263"/>
      <c r="D192" s="264" t="s">
        <v>79</v>
      </c>
      <c r="E192" s="276" t="s">
        <v>137</v>
      </c>
      <c r="F192" s="276" t="s">
        <v>706</v>
      </c>
      <c r="G192" s="263"/>
      <c r="H192" s="263"/>
      <c r="I192" s="266"/>
      <c r="J192" s="277">
        <f>BK192</f>
        <v>0</v>
      </c>
      <c r="K192" s="263"/>
      <c r="L192" s="268"/>
      <c r="M192" s="269"/>
      <c r="N192" s="270"/>
      <c r="O192" s="270"/>
      <c r="P192" s="271">
        <f>SUM(P193:P212)</f>
        <v>0</v>
      </c>
      <c r="Q192" s="270"/>
      <c r="R192" s="271">
        <f>SUM(R193:R212)</f>
        <v>165.74650000000003</v>
      </c>
      <c r="S192" s="270"/>
      <c r="T192" s="272">
        <f>SUM(T193:T212)</f>
        <v>0</v>
      </c>
      <c r="AR192" s="273" t="s">
        <v>21</v>
      </c>
      <c r="AT192" s="274" t="s">
        <v>79</v>
      </c>
      <c r="AU192" s="274" t="s">
        <v>21</v>
      </c>
      <c r="AY192" s="273" t="s">
        <v>126</v>
      </c>
      <c r="BK192" s="275">
        <f>SUM(BK193:BK212)</f>
        <v>0</v>
      </c>
    </row>
    <row r="193" s="1" customFormat="1" ht="15.29204" customHeight="1">
      <c r="B193" s="37"/>
      <c r="C193" s="206" t="s">
        <v>430</v>
      </c>
      <c r="D193" s="206" t="s">
        <v>134</v>
      </c>
      <c r="E193" s="207" t="s">
        <v>707</v>
      </c>
      <c r="F193" s="208" t="s">
        <v>708</v>
      </c>
      <c r="G193" s="209" t="s">
        <v>594</v>
      </c>
      <c r="H193" s="210">
        <v>435</v>
      </c>
      <c r="I193" s="211"/>
      <c r="J193" s="212">
        <f>ROUND(I193*H193,2)</f>
        <v>0</v>
      </c>
      <c r="K193" s="208" t="s">
        <v>1</v>
      </c>
      <c r="L193" s="42"/>
      <c r="M193" s="213" t="s">
        <v>1</v>
      </c>
      <c r="N193" s="214" t="s">
        <v>45</v>
      </c>
      <c r="O193" s="85"/>
      <c r="P193" s="202">
        <f>O193*H193</f>
        <v>0</v>
      </c>
      <c r="Q193" s="202">
        <v>0</v>
      </c>
      <c r="R193" s="202">
        <f>Q193*H193</f>
        <v>0</v>
      </c>
      <c r="S193" s="202">
        <v>0</v>
      </c>
      <c r="T193" s="203">
        <f>S193*H193</f>
        <v>0</v>
      </c>
      <c r="AR193" s="204" t="s">
        <v>127</v>
      </c>
      <c r="AT193" s="204" t="s">
        <v>134</v>
      </c>
      <c r="AU193" s="204" t="s">
        <v>89</v>
      </c>
      <c r="AY193" s="16" t="s">
        <v>126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6" t="s">
        <v>21</v>
      </c>
      <c r="BK193" s="205">
        <f>ROUND(I193*H193,2)</f>
        <v>0</v>
      </c>
      <c r="BL193" s="16" t="s">
        <v>127</v>
      </c>
      <c r="BM193" s="204" t="s">
        <v>709</v>
      </c>
    </row>
    <row r="194" s="1" customFormat="1">
      <c r="B194" s="37"/>
      <c r="C194" s="38"/>
      <c r="D194" s="217" t="s">
        <v>180</v>
      </c>
      <c r="E194" s="38"/>
      <c r="F194" s="241" t="s">
        <v>710</v>
      </c>
      <c r="G194" s="38"/>
      <c r="H194" s="38"/>
      <c r="I194" s="138"/>
      <c r="J194" s="38"/>
      <c r="K194" s="38"/>
      <c r="L194" s="42"/>
      <c r="M194" s="242"/>
      <c r="N194" s="85"/>
      <c r="O194" s="85"/>
      <c r="P194" s="85"/>
      <c r="Q194" s="85"/>
      <c r="R194" s="85"/>
      <c r="S194" s="85"/>
      <c r="T194" s="86"/>
      <c r="AT194" s="16" t="s">
        <v>180</v>
      </c>
      <c r="AU194" s="16" t="s">
        <v>89</v>
      </c>
    </row>
    <row r="195" s="9" customFormat="1">
      <c r="B195" s="215"/>
      <c r="C195" s="216"/>
      <c r="D195" s="217" t="s">
        <v>148</v>
      </c>
      <c r="E195" s="218" t="s">
        <v>1</v>
      </c>
      <c r="F195" s="219" t="s">
        <v>711</v>
      </c>
      <c r="G195" s="216"/>
      <c r="H195" s="220">
        <v>435</v>
      </c>
      <c r="I195" s="221"/>
      <c r="J195" s="216"/>
      <c r="K195" s="216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148</v>
      </c>
      <c r="AU195" s="226" t="s">
        <v>89</v>
      </c>
      <c r="AV195" s="9" t="s">
        <v>89</v>
      </c>
      <c r="AW195" s="9" t="s">
        <v>36</v>
      </c>
      <c r="AX195" s="9" t="s">
        <v>21</v>
      </c>
      <c r="AY195" s="226" t="s">
        <v>126</v>
      </c>
    </row>
    <row r="196" s="1" customFormat="1" ht="15.29204" customHeight="1">
      <c r="B196" s="37"/>
      <c r="C196" s="206" t="s">
        <v>365</v>
      </c>
      <c r="D196" s="206" t="s">
        <v>134</v>
      </c>
      <c r="E196" s="207" t="s">
        <v>712</v>
      </c>
      <c r="F196" s="208" t="s">
        <v>713</v>
      </c>
      <c r="G196" s="209" t="s">
        <v>594</v>
      </c>
      <c r="H196" s="210">
        <v>125</v>
      </c>
      <c r="I196" s="211"/>
      <c r="J196" s="212">
        <f>ROUND(I196*H196,2)</f>
        <v>0</v>
      </c>
      <c r="K196" s="208" t="s">
        <v>595</v>
      </c>
      <c r="L196" s="42"/>
      <c r="M196" s="213" t="s">
        <v>1</v>
      </c>
      <c r="N196" s="214" t="s">
        <v>45</v>
      </c>
      <c r="O196" s="85"/>
      <c r="P196" s="202">
        <f>O196*H196</f>
        <v>0</v>
      </c>
      <c r="Q196" s="202">
        <v>0</v>
      </c>
      <c r="R196" s="202">
        <f>Q196*H196</f>
        <v>0</v>
      </c>
      <c r="S196" s="202">
        <v>0</v>
      </c>
      <c r="T196" s="203">
        <f>S196*H196</f>
        <v>0</v>
      </c>
      <c r="AR196" s="204" t="s">
        <v>127</v>
      </c>
      <c r="AT196" s="204" t="s">
        <v>134</v>
      </c>
      <c r="AU196" s="204" t="s">
        <v>89</v>
      </c>
      <c r="AY196" s="16" t="s">
        <v>126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6" t="s">
        <v>21</v>
      </c>
      <c r="BK196" s="205">
        <f>ROUND(I196*H196,2)</f>
        <v>0</v>
      </c>
      <c r="BL196" s="16" t="s">
        <v>127</v>
      </c>
      <c r="BM196" s="204" t="s">
        <v>714</v>
      </c>
    </row>
    <row r="197" s="1" customFormat="1">
      <c r="B197" s="37"/>
      <c r="C197" s="38"/>
      <c r="D197" s="217" t="s">
        <v>180</v>
      </c>
      <c r="E197" s="38"/>
      <c r="F197" s="241" t="s">
        <v>715</v>
      </c>
      <c r="G197" s="38"/>
      <c r="H197" s="38"/>
      <c r="I197" s="138"/>
      <c r="J197" s="38"/>
      <c r="K197" s="38"/>
      <c r="L197" s="42"/>
      <c r="M197" s="242"/>
      <c r="N197" s="85"/>
      <c r="O197" s="85"/>
      <c r="P197" s="85"/>
      <c r="Q197" s="85"/>
      <c r="R197" s="85"/>
      <c r="S197" s="85"/>
      <c r="T197" s="86"/>
      <c r="AT197" s="16" t="s">
        <v>180</v>
      </c>
      <c r="AU197" s="16" t="s">
        <v>89</v>
      </c>
    </row>
    <row r="198" s="1" customFormat="1" ht="21.66372" customHeight="1">
      <c r="B198" s="37"/>
      <c r="C198" s="206" t="s">
        <v>7</v>
      </c>
      <c r="D198" s="206" t="s">
        <v>134</v>
      </c>
      <c r="E198" s="207" t="s">
        <v>716</v>
      </c>
      <c r="F198" s="208" t="s">
        <v>717</v>
      </c>
      <c r="G198" s="209" t="s">
        <v>594</v>
      </c>
      <c r="H198" s="210">
        <v>462</v>
      </c>
      <c r="I198" s="211"/>
      <c r="J198" s="212">
        <f>ROUND(I198*H198,2)</f>
        <v>0</v>
      </c>
      <c r="K198" s="208" t="s">
        <v>595</v>
      </c>
      <c r="L198" s="42"/>
      <c r="M198" s="213" t="s">
        <v>1</v>
      </c>
      <c r="N198" s="214" t="s">
        <v>45</v>
      </c>
      <c r="O198" s="85"/>
      <c r="P198" s="202">
        <f>O198*H198</f>
        <v>0</v>
      </c>
      <c r="Q198" s="202">
        <v>0</v>
      </c>
      <c r="R198" s="202">
        <f>Q198*H198</f>
        <v>0</v>
      </c>
      <c r="S198" s="202">
        <v>0</v>
      </c>
      <c r="T198" s="203">
        <f>S198*H198</f>
        <v>0</v>
      </c>
      <c r="AR198" s="204" t="s">
        <v>127</v>
      </c>
      <c r="AT198" s="204" t="s">
        <v>134</v>
      </c>
      <c r="AU198" s="204" t="s">
        <v>89</v>
      </c>
      <c r="AY198" s="16" t="s">
        <v>126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6" t="s">
        <v>21</v>
      </c>
      <c r="BK198" s="205">
        <f>ROUND(I198*H198,2)</f>
        <v>0</v>
      </c>
      <c r="BL198" s="16" t="s">
        <v>127</v>
      </c>
      <c r="BM198" s="204" t="s">
        <v>718</v>
      </c>
    </row>
    <row r="199" s="9" customFormat="1">
      <c r="B199" s="215"/>
      <c r="C199" s="216"/>
      <c r="D199" s="217" t="s">
        <v>148</v>
      </c>
      <c r="E199" s="218" t="s">
        <v>1</v>
      </c>
      <c r="F199" s="219" t="s">
        <v>719</v>
      </c>
      <c r="G199" s="216"/>
      <c r="H199" s="220">
        <v>385</v>
      </c>
      <c r="I199" s="221"/>
      <c r="J199" s="216"/>
      <c r="K199" s="216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148</v>
      </c>
      <c r="AU199" s="226" t="s">
        <v>89</v>
      </c>
      <c r="AV199" s="9" t="s">
        <v>89</v>
      </c>
      <c r="AW199" s="9" t="s">
        <v>36</v>
      </c>
      <c r="AX199" s="9" t="s">
        <v>21</v>
      </c>
      <c r="AY199" s="226" t="s">
        <v>126</v>
      </c>
    </row>
    <row r="200" s="9" customFormat="1">
      <c r="B200" s="215"/>
      <c r="C200" s="216"/>
      <c r="D200" s="217" t="s">
        <v>148</v>
      </c>
      <c r="E200" s="216"/>
      <c r="F200" s="219" t="s">
        <v>720</v>
      </c>
      <c r="G200" s="216"/>
      <c r="H200" s="220">
        <v>462</v>
      </c>
      <c r="I200" s="221"/>
      <c r="J200" s="216"/>
      <c r="K200" s="216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148</v>
      </c>
      <c r="AU200" s="226" t="s">
        <v>89</v>
      </c>
      <c r="AV200" s="9" t="s">
        <v>89</v>
      </c>
      <c r="AW200" s="9" t="s">
        <v>4</v>
      </c>
      <c r="AX200" s="9" t="s">
        <v>21</v>
      </c>
      <c r="AY200" s="226" t="s">
        <v>126</v>
      </c>
    </row>
    <row r="201" s="1" customFormat="1" ht="21.66372" customHeight="1">
      <c r="B201" s="37"/>
      <c r="C201" s="206" t="s">
        <v>490</v>
      </c>
      <c r="D201" s="206" t="s">
        <v>134</v>
      </c>
      <c r="E201" s="207" t="s">
        <v>721</v>
      </c>
      <c r="F201" s="208" t="s">
        <v>722</v>
      </c>
      <c r="G201" s="209" t="s">
        <v>594</v>
      </c>
      <c r="H201" s="210">
        <v>435</v>
      </c>
      <c r="I201" s="211"/>
      <c r="J201" s="212">
        <f>ROUND(I201*H201,2)</f>
        <v>0</v>
      </c>
      <c r="K201" s="208" t="s">
        <v>595</v>
      </c>
      <c r="L201" s="42"/>
      <c r="M201" s="213" t="s">
        <v>1</v>
      </c>
      <c r="N201" s="214" t="s">
        <v>45</v>
      </c>
      <c r="O201" s="85"/>
      <c r="P201" s="202">
        <f>O201*H201</f>
        <v>0</v>
      </c>
      <c r="Q201" s="202">
        <v>0</v>
      </c>
      <c r="R201" s="202">
        <f>Q201*H201</f>
        <v>0</v>
      </c>
      <c r="S201" s="202">
        <v>0</v>
      </c>
      <c r="T201" s="203">
        <f>S201*H201</f>
        <v>0</v>
      </c>
      <c r="AR201" s="204" t="s">
        <v>127</v>
      </c>
      <c r="AT201" s="204" t="s">
        <v>134</v>
      </c>
      <c r="AU201" s="204" t="s">
        <v>89</v>
      </c>
      <c r="AY201" s="16" t="s">
        <v>126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6" t="s">
        <v>21</v>
      </c>
      <c r="BK201" s="205">
        <f>ROUND(I201*H201,2)</f>
        <v>0</v>
      </c>
      <c r="BL201" s="16" t="s">
        <v>127</v>
      </c>
      <c r="BM201" s="204" t="s">
        <v>723</v>
      </c>
    </row>
    <row r="202" s="9" customFormat="1">
      <c r="B202" s="215"/>
      <c r="C202" s="216"/>
      <c r="D202" s="217" t="s">
        <v>148</v>
      </c>
      <c r="E202" s="216"/>
      <c r="F202" s="219" t="s">
        <v>604</v>
      </c>
      <c r="G202" s="216"/>
      <c r="H202" s="220">
        <v>435</v>
      </c>
      <c r="I202" s="221"/>
      <c r="J202" s="216"/>
      <c r="K202" s="216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148</v>
      </c>
      <c r="AU202" s="226" t="s">
        <v>89</v>
      </c>
      <c r="AV202" s="9" t="s">
        <v>89</v>
      </c>
      <c r="AW202" s="9" t="s">
        <v>4</v>
      </c>
      <c r="AX202" s="9" t="s">
        <v>21</v>
      </c>
      <c r="AY202" s="226" t="s">
        <v>126</v>
      </c>
    </row>
    <row r="203" s="1" customFormat="1" ht="21.66372" customHeight="1">
      <c r="B203" s="37"/>
      <c r="C203" s="206" t="s">
        <v>228</v>
      </c>
      <c r="D203" s="206" t="s">
        <v>134</v>
      </c>
      <c r="E203" s="207" t="s">
        <v>724</v>
      </c>
      <c r="F203" s="208" t="s">
        <v>725</v>
      </c>
      <c r="G203" s="209" t="s">
        <v>594</v>
      </c>
      <c r="H203" s="210">
        <v>8900</v>
      </c>
      <c r="I203" s="211"/>
      <c r="J203" s="212">
        <f>ROUND(I203*H203,2)</f>
        <v>0</v>
      </c>
      <c r="K203" s="208" t="s">
        <v>595</v>
      </c>
      <c r="L203" s="42"/>
      <c r="M203" s="213" t="s">
        <v>1</v>
      </c>
      <c r="N203" s="214" t="s">
        <v>45</v>
      </c>
      <c r="O203" s="85"/>
      <c r="P203" s="202">
        <f>O203*H203</f>
        <v>0</v>
      </c>
      <c r="Q203" s="202">
        <v>0.00071000000000000002</v>
      </c>
      <c r="R203" s="202">
        <f>Q203*H203</f>
        <v>6.319</v>
      </c>
      <c r="S203" s="202">
        <v>0</v>
      </c>
      <c r="T203" s="203">
        <f>S203*H203</f>
        <v>0</v>
      </c>
      <c r="AR203" s="204" t="s">
        <v>127</v>
      </c>
      <c r="AT203" s="204" t="s">
        <v>134</v>
      </c>
      <c r="AU203" s="204" t="s">
        <v>89</v>
      </c>
      <c r="AY203" s="16" t="s">
        <v>126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6" t="s">
        <v>21</v>
      </c>
      <c r="BK203" s="205">
        <f>ROUND(I203*H203,2)</f>
        <v>0</v>
      </c>
      <c r="BL203" s="16" t="s">
        <v>127</v>
      </c>
      <c r="BM203" s="204" t="s">
        <v>726</v>
      </c>
    </row>
    <row r="204" s="9" customFormat="1">
      <c r="B204" s="215"/>
      <c r="C204" s="216"/>
      <c r="D204" s="217" t="s">
        <v>148</v>
      </c>
      <c r="E204" s="218" t="s">
        <v>1</v>
      </c>
      <c r="F204" s="219" t="s">
        <v>727</v>
      </c>
      <c r="G204" s="216"/>
      <c r="H204" s="220">
        <v>8900</v>
      </c>
      <c r="I204" s="221"/>
      <c r="J204" s="216"/>
      <c r="K204" s="216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148</v>
      </c>
      <c r="AU204" s="226" t="s">
        <v>89</v>
      </c>
      <c r="AV204" s="9" t="s">
        <v>89</v>
      </c>
      <c r="AW204" s="9" t="s">
        <v>36</v>
      </c>
      <c r="AX204" s="9" t="s">
        <v>21</v>
      </c>
      <c r="AY204" s="226" t="s">
        <v>126</v>
      </c>
    </row>
    <row r="205" s="1" customFormat="1" ht="21.66372" customHeight="1">
      <c r="B205" s="37"/>
      <c r="C205" s="206" t="s">
        <v>253</v>
      </c>
      <c r="D205" s="206" t="s">
        <v>134</v>
      </c>
      <c r="E205" s="207" t="s">
        <v>728</v>
      </c>
      <c r="F205" s="208" t="s">
        <v>729</v>
      </c>
      <c r="G205" s="209" t="s">
        <v>594</v>
      </c>
      <c r="H205" s="210">
        <v>4450</v>
      </c>
      <c r="I205" s="211"/>
      <c r="J205" s="212">
        <f>ROUND(I205*H205,2)</f>
        <v>0</v>
      </c>
      <c r="K205" s="208" t="s">
        <v>595</v>
      </c>
      <c r="L205" s="42"/>
      <c r="M205" s="213" t="s">
        <v>1</v>
      </c>
      <c r="N205" s="214" t="s">
        <v>45</v>
      </c>
      <c r="O205" s="85"/>
      <c r="P205" s="202">
        <f>O205*H205</f>
        <v>0</v>
      </c>
      <c r="Q205" s="202">
        <v>0</v>
      </c>
      <c r="R205" s="202">
        <f>Q205*H205</f>
        <v>0</v>
      </c>
      <c r="S205" s="202">
        <v>0</v>
      </c>
      <c r="T205" s="203">
        <f>S205*H205</f>
        <v>0</v>
      </c>
      <c r="AR205" s="204" t="s">
        <v>127</v>
      </c>
      <c r="AT205" s="204" t="s">
        <v>134</v>
      </c>
      <c r="AU205" s="204" t="s">
        <v>89</v>
      </c>
      <c r="AY205" s="16" t="s">
        <v>126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6" t="s">
        <v>21</v>
      </c>
      <c r="BK205" s="205">
        <f>ROUND(I205*H205,2)</f>
        <v>0</v>
      </c>
      <c r="BL205" s="16" t="s">
        <v>127</v>
      </c>
      <c r="BM205" s="204" t="s">
        <v>730</v>
      </c>
    </row>
    <row r="206" s="1" customFormat="1" ht="21.66372" customHeight="1">
      <c r="B206" s="37"/>
      <c r="C206" s="206" t="s">
        <v>292</v>
      </c>
      <c r="D206" s="206" t="s">
        <v>134</v>
      </c>
      <c r="E206" s="207" t="s">
        <v>731</v>
      </c>
      <c r="F206" s="208" t="s">
        <v>732</v>
      </c>
      <c r="G206" s="209" t="s">
        <v>594</v>
      </c>
      <c r="H206" s="210">
        <v>4450</v>
      </c>
      <c r="I206" s="211"/>
      <c r="J206" s="212">
        <f>ROUND(I206*H206,2)</f>
        <v>0</v>
      </c>
      <c r="K206" s="208" t="s">
        <v>595</v>
      </c>
      <c r="L206" s="42"/>
      <c r="M206" s="213" t="s">
        <v>1</v>
      </c>
      <c r="N206" s="214" t="s">
        <v>45</v>
      </c>
      <c r="O206" s="85"/>
      <c r="P206" s="202">
        <f>O206*H206</f>
        <v>0</v>
      </c>
      <c r="Q206" s="202">
        <v>0</v>
      </c>
      <c r="R206" s="202">
        <f>Q206*H206</f>
        <v>0</v>
      </c>
      <c r="S206" s="202">
        <v>0</v>
      </c>
      <c r="T206" s="203">
        <f>S206*H206</f>
        <v>0</v>
      </c>
      <c r="AR206" s="204" t="s">
        <v>127</v>
      </c>
      <c r="AT206" s="204" t="s">
        <v>134</v>
      </c>
      <c r="AU206" s="204" t="s">
        <v>89</v>
      </c>
      <c r="AY206" s="16" t="s">
        <v>126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6" t="s">
        <v>21</v>
      </c>
      <c r="BK206" s="205">
        <f>ROUND(I206*H206,2)</f>
        <v>0</v>
      </c>
      <c r="BL206" s="16" t="s">
        <v>127</v>
      </c>
      <c r="BM206" s="204" t="s">
        <v>733</v>
      </c>
    </row>
    <row r="207" s="1" customFormat="1" ht="43.32743" customHeight="1">
      <c r="B207" s="37"/>
      <c r="C207" s="206" t="s">
        <v>166</v>
      </c>
      <c r="D207" s="206" t="s">
        <v>134</v>
      </c>
      <c r="E207" s="207" t="s">
        <v>734</v>
      </c>
      <c r="F207" s="208" t="s">
        <v>735</v>
      </c>
      <c r="G207" s="209" t="s">
        <v>594</v>
      </c>
      <c r="H207" s="210">
        <v>255</v>
      </c>
      <c r="I207" s="211"/>
      <c r="J207" s="212">
        <f>ROUND(I207*H207,2)</f>
        <v>0</v>
      </c>
      <c r="K207" s="208" t="s">
        <v>595</v>
      </c>
      <c r="L207" s="42"/>
      <c r="M207" s="213" t="s">
        <v>1</v>
      </c>
      <c r="N207" s="214" t="s">
        <v>45</v>
      </c>
      <c r="O207" s="85"/>
      <c r="P207" s="202">
        <f>O207*H207</f>
        <v>0</v>
      </c>
      <c r="Q207" s="202">
        <v>0.084250000000000005</v>
      </c>
      <c r="R207" s="202">
        <f>Q207*H207</f>
        <v>21.483750000000001</v>
      </c>
      <c r="S207" s="202">
        <v>0</v>
      </c>
      <c r="T207" s="203">
        <f>S207*H207</f>
        <v>0</v>
      </c>
      <c r="AR207" s="204" t="s">
        <v>127</v>
      </c>
      <c r="AT207" s="204" t="s">
        <v>134</v>
      </c>
      <c r="AU207" s="204" t="s">
        <v>89</v>
      </c>
      <c r="AY207" s="16" t="s">
        <v>126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6" t="s">
        <v>21</v>
      </c>
      <c r="BK207" s="205">
        <f>ROUND(I207*H207,2)</f>
        <v>0</v>
      </c>
      <c r="BL207" s="16" t="s">
        <v>127</v>
      </c>
      <c r="BM207" s="204" t="s">
        <v>736</v>
      </c>
    </row>
    <row r="208" s="1" customFormat="1" ht="15.29204" customHeight="1">
      <c r="B208" s="37"/>
      <c r="C208" s="192" t="s">
        <v>257</v>
      </c>
      <c r="D208" s="192" t="s">
        <v>121</v>
      </c>
      <c r="E208" s="193" t="s">
        <v>737</v>
      </c>
      <c r="F208" s="194" t="s">
        <v>738</v>
      </c>
      <c r="G208" s="195" t="s">
        <v>594</v>
      </c>
      <c r="H208" s="196">
        <v>255</v>
      </c>
      <c r="I208" s="197"/>
      <c r="J208" s="198">
        <f>ROUND(I208*H208,2)</f>
        <v>0</v>
      </c>
      <c r="K208" s="194" t="s">
        <v>595</v>
      </c>
      <c r="L208" s="199"/>
      <c r="M208" s="200" t="s">
        <v>1</v>
      </c>
      <c r="N208" s="201" t="s">
        <v>45</v>
      </c>
      <c r="O208" s="85"/>
      <c r="P208" s="202">
        <f>O208*H208</f>
        <v>0</v>
      </c>
      <c r="Q208" s="202">
        <v>0.13100000000000001</v>
      </c>
      <c r="R208" s="202">
        <f>Q208*H208</f>
        <v>33.405000000000001</v>
      </c>
      <c r="S208" s="202">
        <v>0</v>
      </c>
      <c r="T208" s="203">
        <f>S208*H208</f>
        <v>0</v>
      </c>
      <c r="AR208" s="204" t="s">
        <v>125</v>
      </c>
      <c r="AT208" s="204" t="s">
        <v>121</v>
      </c>
      <c r="AU208" s="204" t="s">
        <v>89</v>
      </c>
      <c r="AY208" s="16" t="s">
        <v>126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6" t="s">
        <v>21</v>
      </c>
      <c r="BK208" s="205">
        <f>ROUND(I208*H208,2)</f>
        <v>0</v>
      </c>
      <c r="BL208" s="16" t="s">
        <v>127</v>
      </c>
      <c r="BM208" s="204" t="s">
        <v>739</v>
      </c>
    </row>
    <row r="209" s="1" customFormat="1" ht="32.49557" customHeight="1">
      <c r="B209" s="37"/>
      <c r="C209" s="206" t="s">
        <v>163</v>
      </c>
      <c r="D209" s="206" t="s">
        <v>134</v>
      </c>
      <c r="E209" s="207" t="s">
        <v>740</v>
      </c>
      <c r="F209" s="208" t="s">
        <v>741</v>
      </c>
      <c r="G209" s="209" t="s">
        <v>594</v>
      </c>
      <c r="H209" s="210">
        <v>65</v>
      </c>
      <c r="I209" s="211"/>
      <c r="J209" s="212">
        <f>ROUND(I209*H209,2)</f>
        <v>0</v>
      </c>
      <c r="K209" s="208" t="s">
        <v>595</v>
      </c>
      <c r="L209" s="42"/>
      <c r="M209" s="213" t="s">
        <v>1</v>
      </c>
      <c r="N209" s="214" t="s">
        <v>45</v>
      </c>
      <c r="O209" s="85"/>
      <c r="P209" s="202">
        <f>O209*H209</f>
        <v>0</v>
      </c>
      <c r="Q209" s="202">
        <v>0.098000000000000004</v>
      </c>
      <c r="R209" s="202">
        <f>Q209*H209</f>
        <v>6.3700000000000001</v>
      </c>
      <c r="S209" s="202">
        <v>0</v>
      </c>
      <c r="T209" s="203">
        <f>S209*H209</f>
        <v>0</v>
      </c>
      <c r="AR209" s="204" t="s">
        <v>127</v>
      </c>
      <c r="AT209" s="204" t="s">
        <v>134</v>
      </c>
      <c r="AU209" s="204" t="s">
        <v>89</v>
      </c>
      <c r="AY209" s="16" t="s">
        <v>126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6" t="s">
        <v>21</v>
      </c>
      <c r="BK209" s="205">
        <f>ROUND(I209*H209,2)</f>
        <v>0</v>
      </c>
      <c r="BL209" s="16" t="s">
        <v>127</v>
      </c>
      <c r="BM209" s="204" t="s">
        <v>742</v>
      </c>
    </row>
    <row r="210" s="1" customFormat="1" ht="15.29204" customHeight="1">
      <c r="B210" s="37"/>
      <c r="C210" s="192" t="s">
        <v>360</v>
      </c>
      <c r="D210" s="192" t="s">
        <v>121</v>
      </c>
      <c r="E210" s="193" t="s">
        <v>743</v>
      </c>
      <c r="F210" s="194" t="s">
        <v>744</v>
      </c>
      <c r="G210" s="195" t="s">
        <v>594</v>
      </c>
      <c r="H210" s="196">
        <v>65</v>
      </c>
      <c r="I210" s="197"/>
      <c r="J210" s="198">
        <f>ROUND(I210*H210,2)</f>
        <v>0</v>
      </c>
      <c r="K210" s="194" t="s">
        <v>595</v>
      </c>
      <c r="L210" s="199"/>
      <c r="M210" s="200" t="s">
        <v>1</v>
      </c>
      <c r="N210" s="201" t="s">
        <v>45</v>
      </c>
      <c r="O210" s="85"/>
      <c r="P210" s="202">
        <f>O210*H210</f>
        <v>0</v>
      </c>
      <c r="Q210" s="202">
        <v>0.14000000000000001</v>
      </c>
      <c r="R210" s="202">
        <f>Q210*H210</f>
        <v>9.1000000000000014</v>
      </c>
      <c r="S210" s="202">
        <v>0</v>
      </c>
      <c r="T210" s="203">
        <f>S210*H210</f>
        <v>0</v>
      </c>
      <c r="AR210" s="204" t="s">
        <v>125</v>
      </c>
      <c r="AT210" s="204" t="s">
        <v>121</v>
      </c>
      <c r="AU210" s="204" t="s">
        <v>89</v>
      </c>
      <c r="AY210" s="16" t="s">
        <v>126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6" t="s">
        <v>21</v>
      </c>
      <c r="BK210" s="205">
        <f>ROUND(I210*H210,2)</f>
        <v>0</v>
      </c>
      <c r="BL210" s="16" t="s">
        <v>127</v>
      </c>
      <c r="BM210" s="204" t="s">
        <v>745</v>
      </c>
    </row>
    <row r="211" s="1" customFormat="1" ht="21.66372" customHeight="1">
      <c r="B211" s="37"/>
      <c r="C211" s="206" t="s">
        <v>147</v>
      </c>
      <c r="D211" s="206" t="s">
        <v>134</v>
      </c>
      <c r="E211" s="207" t="s">
        <v>746</v>
      </c>
      <c r="F211" s="208" t="s">
        <v>747</v>
      </c>
      <c r="G211" s="209" t="s">
        <v>594</v>
      </c>
      <c r="H211" s="210">
        <v>125</v>
      </c>
      <c r="I211" s="211"/>
      <c r="J211" s="212">
        <f>ROUND(I211*H211,2)</f>
        <v>0</v>
      </c>
      <c r="K211" s="208" t="s">
        <v>595</v>
      </c>
      <c r="L211" s="42"/>
      <c r="M211" s="213" t="s">
        <v>1</v>
      </c>
      <c r="N211" s="214" t="s">
        <v>45</v>
      </c>
      <c r="O211" s="85"/>
      <c r="P211" s="202">
        <f>O211*H211</f>
        <v>0</v>
      </c>
      <c r="Q211" s="202">
        <v>0.71255000000000002</v>
      </c>
      <c r="R211" s="202">
        <f>Q211*H211</f>
        <v>89.068750000000009</v>
      </c>
      <c r="S211" s="202">
        <v>0</v>
      </c>
      <c r="T211" s="203">
        <f>S211*H211</f>
        <v>0</v>
      </c>
      <c r="AR211" s="204" t="s">
        <v>127</v>
      </c>
      <c r="AT211" s="204" t="s">
        <v>134</v>
      </c>
      <c r="AU211" s="204" t="s">
        <v>89</v>
      </c>
      <c r="AY211" s="16" t="s">
        <v>126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6" t="s">
        <v>21</v>
      </c>
      <c r="BK211" s="205">
        <f>ROUND(I211*H211,2)</f>
        <v>0</v>
      </c>
      <c r="BL211" s="16" t="s">
        <v>127</v>
      </c>
      <c r="BM211" s="204" t="s">
        <v>748</v>
      </c>
    </row>
    <row r="212" s="1" customFormat="1">
      <c r="B212" s="37"/>
      <c r="C212" s="38"/>
      <c r="D212" s="217" t="s">
        <v>180</v>
      </c>
      <c r="E212" s="38"/>
      <c r="F212" s="241" t="s">
        <v>749</v>
      </c>
      <c r="G212" s="38"/>
      <c r="H212" s="38"/>
      <c r="I212" s="138"/>
      <c r="J212" s="38"/>
      <c r="K212" s="38"/>
      <c r="L212" s="42"/>
      <c r="M212" s="242"/>
      <c r="N212" s="85"/>
      <c r="O212" s="85"/>
      <c r="P212" s="85"/>
      <c r="Q212" s="85"/>
      <c r="R212" s="85"/>
      <c r="S212" s="85"/>
      <c r="T212" s="86"/>
      <c r="AT212" s="16" t="s">
        <v>180</v>
      </c>
      <c r="AU212" s="16" t="s">
        <v>89</v>
      </c>
    </row>
    <row r="213" s="13" customFormat="1" ht="22.8" customHeight="1">
      <c r="B213" s="262"/>
      <c r="C213" s="263"/>
      <c r="D213" s="264" t="s">
        <v>79</v>
      </c>
      <c r="E213" s="276" t="s">
        <v>125</v>
      </c>
      <c r="F213" s="276" t="s">
        <v>750</v>
      </c>
      <c r="G213" s="263"/>
      <c r="H213" s="263"/>
      <c r="I213" s="266"/>
      <c r="J213" s="277">
        <f>BK213</f>
        <v>0</v>
      </c>
      <c r="K213" s="263"/>
      <c r="L213" s="268"/>
      <c r="M213" s="269"/>
      <c r="N213" s="270"/>
      <c r="O213" s="270"/>
      <c r="P213" s="271">
        <f>SUM(P214:P220)</f>
        <v>0</v>
      </c>
      <c r="Q213" s="270"/>
      <c r="R213" s="271">
        <f>SUM(R214:R220)</f>
        <v>7.2000299999999999</v>
      </c>
      <c r="S213" s="270"/>
      <c r="T213" s="272">
        <f>SUM(T214:T220)</f>
        <v>0</v>
      </c>
      <c r="AR213" s="273" t="s">
        <v>21</v>
      </c>
      <c r="AT213" s="274" t="s">
        <v>79</v>
      </c>
      <c r="AU213" s="274" t="s">
        <v>21</v>
      </c>
      <c r="AY213" s="273" t="s">
        <v>126</v>
      </c>
      <c r="BK213" s="275">
        <f>SUM(BK214:BK220)</f>
        <v>0</v>
      </c>
    </row>
    <row r="214" s="1" customFormat="1" ht="15.29204" customHeight="1">
      <c r="B214" s="37"/>
      <c r="C214" s="206" t="s">
        <v>276</v>
      </c>
      <c r="D214" s="206" t="s">
        <v>134</v>
      </c>
      <c r="E214" s="207" t="s">
        <v>751</v>
      </c>
      <c r="F214" s="208" t="s">
        <v>752</v>
      </c>
      <c r="G214" s="209" t="s">
        <v>702</v>
      </c>
      <c r="H214" s="210">
        <v>1</v>
      </c>
      <c r="I214" s="211"/>
      <c r="J214" s="212">
        <f>ROUND(I214*H214,2)</f>
        <v>0</v>
      </c>
      <c r="K214" s="208" t="s">
        <v>595</v>
      </c>
      <c r="L214" s="42"/>
      <c r="M214" s="213" t="s">
        <v>1</v>
      </c>
      <c r="N214" s="214" t="s">
        <v>45</v>
      </c>
      <c r="O214" s="85"/>
      <c r="P214" s="202">
        <f>O214*H214</f>
        <v>0</v>
      </c>
      <c r="Q214" s="202">
        <v>0.0027299999999999998</v>
      </c>
      <c r="R214" s="202">
        <f>Q214*H214</f>
        <v>0.0027299999999999998</v>
      </c>
      <c r="S214" s="202">
        <v>0</v>
      </c>
      <c r="T214" s="203">
        <f>S214*H214</f>
        <v>0</v>
      </c>
      <c r="AR214" s="204" t="s">
        <v>127</v>
      </c>
      <c r="AT214" s="204" t="s">
        <v>134</v>
      </c>
      <c r="AU214" s="204" t="s">
        <v>89</v>
      </c>
      <c r="AY214" s="16" t="s">
        <v>126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6" t="s">
        <v>21</v>
      </c>
      <c r="BK214" s="205">
        <f>ROUND(I214*H214,2)</f>
        <v>0</v>
      </c>
      <c r="BL214" s="16" t="s">
        <v>127</v>
      </c>
      <c r="BM214" s="204" t="s">
        <v>753</v>
      </c>
    </row>
    <row r="215" s="1" customFormat="1">
      <c r="B215" s="37"/>
      <c r="C215" s="38"/>
      <c r="D215" s="217" t="s">
        <v>180</v>
      </c>
      <c r="E215" s="38"/>
      <c r="F215" s="241" t="s">
        <v>754</v>
      </c>
      <c r="G215" s="38"/>
      <c r="H215" s="38"/>
      <c r="I215" s="138"/>
      <c r="J215" s="38"/>
      <c r="K215" s="38"/>
      <c r="L215" s="42"/>
      <c r="M215" s="242"/>
      <c r="N215" s="85"/>
      <c r="O215" s="85"/>
      <c r="P215" s="85"/>
      <c r="Q215" s="85"/>
      <c r="R215" s="85"/>
      <c r="S215" s="85"/>
      <c r="T215" s="86"/>
      <c r="AT215" s="16" t="s">
        <v>180</v>
      </c>
      <c r="AU215" s="16" t="s">
        <v>89</v>
      </c>
    </row>
    <row r="216" s="1" customFormat="1" ht="21.66372" customHeight="1">
      <c r="B216" s="37"/>
      <c r="C216" s="206" t="s">
        <v>254</v>
      </c>
      <c r="D216" s="206" t="s">
        <v>134</v>
      </c>
      <c r="E216" s="207" t="s">
        <v>755</v>
      </c>
      <c r="F216" s="208" t="s">
        <v>756</v>
      </c>
      <c r="G216" s="209" t="s">
        <v>611</v>
      </c>
      <c r="H216" s="210">
        <v>3</v>
      </c>
      <c r="I216" s="211"/>
      <c r="J216" s="212">
        <f>ROUND(I216*H216,2)</f>
        <v>0</v>
      </c>
      <c r="K216" s="208" t="s">
        <v>595</v>
      </c>
      <c r="L216" s="42"/>
      <c r="M216" s="213" t="s">
        <v>1</v>
      </c>
      <c r="N216" s="214" t="s">
        <v>45</v>
      </c>
      <c r="O216" s="85"/>
      <c r="P216" s="202">
        <f>O216*H216</f>
        <v>0</v>
      </c>
      <c r="Q216" s="202">
        <v>0.0026800000000000001</v>
      </c>
      <c r="R216" s="202">
        <f>Q216*H216</f>
        <v>0.0080400000000000003</v>
      </c>
      <c r="S216" s="202">
        <v>0</v>
      </c>
      <c r="T216" s="203">
        <f>S216*H216</f>
        <v>0</v>
      </c>
      <c r="AR216" s="204" t="s">
        <v>127</v>
      </c>
      <c r="AT216" s="204" t="s">
        <v>134</v>
      </c>
      <c r="AU216" s="204" t="s">
        <v>89</v>
      </c>
      <c r="AY216" s="16" t="s">
        <v>126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6" t="s">
        <v>21</v>
      </c>
      <c r="BK216" s="205">
        <f>ROUND(I216*H216,2)</f>
        <v>0</v>
      </c>
      <c r="BL216" s="16" t="s">
        <v>127</v>
      </c>
      <c r="BM216" s="204" t="s">
        <v>757</v>
      </c>
    </row>
    <row r="217" s="1" customFormat="1" ht="21.66372" customHeight="1">
      <c r="B217" s="37"/>
      <c r="C217" s="206" t="s">
        <v>416</v>
      </c>
      <c r="D217" s="206" t="s">
        <v>134</v>
      </c>
      <c r="E217" s="207" t="s">
        <v>758</v>
      </c>
      <c r="F217" s="208" t="s">
        <v>759</v>
      </c>
      <c r="G217" s="209" t="s">
        <v>702</v>
      </c>
      <c r="H217" s="210">
        <v>1</v>
      </c>
      <c r="I217" s="211"/>
      <c r="J217" s="212">
        <f>ROUND(I217*H217,2)</f>
        <v>0</v>
      </c>
      <c r="K217" s="208" t="s">
        <v>595</v>
      </c>
      <c r="L217" s="42"/>
      <c r="M217" s="213" t="s">
        <v>1</v>
      </c>
      <c r="N217" s="214" t="s">
        <v>45</v>
      </c>
      <c r="O217" s="85"/>
      <c r="P217" s="202">
        <f>O217*H217</f>
        <v>0</v>
      </c>
      <c r="Q217" s="202">
        <v>0</v>
      </c>
      <c r="R217" s="202">
        <f>Q217*H217</f>
        <v>0</v>
      </c>
      <c r="S217" s="202">
        <v>0</v>
      </c>
      <c r="T217" s="203">
        <f>S217*H217</f>
        <v>0</v>
      </c>
      <c r="AR217" s="204" t="s">
        <v>127</v>
      </c>
      <c r="AT217" s="204" t="s">
        <v>134</v>
      </c>
      <c r="AU217" s="204" t="s">
        <v>89</v>
      </c>
      <c r="AY217" s="16" t="s">
        <v>126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6" t="s">
        <v>21</v>
      </c>
      <c r="BK217" s="205">
        <f>ROUND(I217*H217,2)</f>
        <v>0</v>
      </c>
      <c r="BL217" s="16" t="s">
        <v>127</v>
      </c>
      <c r="BM217" s="204" t="s">
        <v>760</v>
      </c>
    </row>
    <row r="218" s="1" customFormat="1" ht="15.29204" customHeight="1">
      <c r="B218" s="37"/>
      <c r="C218" s="192" t="s">
        <v>280</v>
      </c>
      <c r="D218" s="192" t="s">
        <v>121</v>
      </c>
      <c r="E218" s="193" t="s">
        <v>761</v>
      </c>
      <c r="F218" s="194" t="s">
        <v>762</v>
      </c>
      <c r="G218" s="195" t="s">
        <v>702</v>
      </c>
      <c r="H218" s="196">
        <v>1</v>
      </c>
      <c r="I218" s="197"/>
      <c r="J218" s="198">
        <f>ROUND(I218*H218,2)</f>
        <v>0</v>
      </c>
      <c r="K218" s="194" t="s">
        <v>595</v>
      </c>
      <c r="L218" s="199"/>
      <c r="M218" s="200" t="s">
        <v>1</v>
      </c>
      <c r="N218" s="201" t="s">
        <v>45</v>
      </c>
      <c r="O218" s="85"/>
      <c r="P218" s="202">
        <f>O218*H218</f>
        <v>0</v>
      </c>
      <c r="Q218" s="202">
        <v>0.0011000000000000001</v>
      </c>
      <c r="R218" s="202">
        <f>Q218*H218</f>
        <v>0.0011000000000000001</v>
      </c>
      <c r="S218" s="202">
        <v>0</v>
      </c>
      <c r="T218" s="203">
        <f>S218*H218</f>
        <v>0</v>
      </c>
      <c r="AR218" s="204" t="s">
        <v>125</v>
      </c>
      <c r="AT218" s="204" t="s">
        <v>121</v>
      </c>
      <c r="AU218" s="204" t="s">
        <v>89</v>
      </c>
      <c r="AY218" s="16" t="s">
        <v>126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6" t="s">
        <v>21</v>
      </c>
      <c r="BK218" s="205">
        <f>ROUND(I218*H218,2)</f>
        <v>0</v>
      </c>
      <c r="BL218" s="16" t="s">
        <v>127</v>
      </c>
      <c r="BM218" s="204" t="s">
        <v>763</v>
      </c>
    </row>
    <row r="219" s="1" customFormat="1" ht="15.29204" customHeight="1">
      <c r="B219" s="37"/>
      <c r="C219" s="206" t="s">
        <v>316</v>
      </c>
      <c r="D219" s="206" t="s">
        <v>134</v>
      </c>
      <c r="E219" s="207" t="s">
        <v>764</v>
      </c>
      <c r="F219" s="208" t="s">
        <v>765</v>
      </c>
      <c r="G219" s="209" t="s">
        <v>702</v>
      </c>
      <c r="H219" s="210">
        <v>12</v>
      </c>
      <c r="I219" s="211"/>
      <c r="J219" s="212">
        <f>ROUND(I219*H219,2)</f>
        <v>0</v>
      </c>
      <c r="K219" s="208" t="s">
        <v>595</v>
      </c>
      <c r="L219" s="42"/>
      <c r="M219" s="213" t="s">
        <v>1</v>
      </c>
      <c r="N219" s="214" t="s">
        <v>45</v>
      </c>
      <c r="O219" s="85"/>
      <c r="P219" s="202">
        <f>O219*H219</f>
        <v>0</v>
      </c>
      <c r="Q219" s="202">
        <v>0.42368</v>
      </c>
      <c r="R219" s="202">
        <f>Q219*H219</f>
        <v>5.0841599999999998</v>
      </c>
      <c r="S219" s="202">
        <v>0</v>
      </c>
      <c r="T219" s="203">
        <f>S219*H219</f>
        <v>0</v>
      </c>
      <c r="AR219" s="204" t="s">
        <v>127</v>
      </c>
      <c r="AT219" s="204" t="s">
        <v>134</v>
      </c>
      <c r="AU219" s="204" t="s">
        <v>89</v>
      </c>
      <c r="AY219" s="16" t="s">
        <v>126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6" t="s">
        <v>21</v>
      </c>
      <c r="BK219" s="205">
        <f>ROUND(I219*H219,2)</f>
        <v>0</v>
      </c>
      <c r="BL219" s="16" t="s">
        <v>127</v>
      </c>
      <c r="BM219" s="204" t="s">
        <v>766</v>
      </c>
    </row>
    <row r="220" s="1" customFormat="1" ht="15.29204" customHeight="1">
      <c r="B220" s="37"/>
      <c r="C220" s="206" t="s">
        <v>497</v>
      </c>
      <c r="D220" s="206" t="s">
        <v>134</v>
      </c>
      <c r="E220" s="207" t="s">
        <v>767</v>
      </c>
      <c r="F220" s="208" t="s">
        <v>768</v>
      </c>
      <c r="G220" s="209" t="s">
        <v>702</v>
      </c>
      <c r="H220" s="210">
        <v>5</v>
      </c>
      <c r="I220" s="211"/>
      <c r="J220" s="212">
        <f>ROUND(I220*H220,2)</f>
        <v>0</v>
      </c>
      <c r="K220" s="208" t="s">
        <v>595</v>
      </c>
      <c r="L220" s="42"/>
      <c r="M220" s="213" t="s">
        <v>1</v>
      </c>
      <c r="N220" s="214" t="s">
        <v>45</v>
      </c>
      <c r="O220" s="85"/>
      <c r="P220" s="202">
        <f>O220*H220</f>
        <v>0</v>
      </c>
      <c r="Q220" s="202">
        <v>0.42080000000000001</v>
      </c>
      <c r="R220" s="202">
        <f>Q220*H220</f>
        <v>2.1040000000000001</v>
      </c>
      <c r="S220" s="202">
        <v>0</v>
      </c>
      <c r="T220" s="203">
        <f>S220*H220</f>
        <v>0</v>
      </c>
      <c r="AR220" s="204" t="s">
        <v>127</v>
      </c>
      <c r="AT220" s="204" t="s">
        <v>134</v>
      </c>
      <c r="AU220" s="204" t="s">
        <v>89</v>
      </c>
      <c r="AY220" s="16" t="s">
        <v>126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6" t="s">
        <v>21</v>
      </c>
      <c r="BK220" s="205">
        <f>ROUND(I220*H220,2)</f>
        <v>0</v>
      </c>
      <c r="BL220" s="16" t="s">
        <v>127</v>
      </c>
      <c r="BM220" s="204" t="s">
        <v>769</v>
      </c>
    </row>
    <row r="221" s="13" customFormat="1" ht="22.8" customHeight="1">
      <c r="B221" s="262"/>
      <c r="C221" s="263"/>
      <c r="D221" s="264" t="s">
        <v>79</v>
      </c>
      <c r="E221" s="276" t="s">
        <v>155</v>
      </c>
      <c r="F221" s="276" t="s">
        <v>770</v>
      </c>
      <c r="G221" s="263"/>
      <c r="H221" s="263"/>
      <c r="I221" s="266"/>
      <c r="J221" s="277">
        <f>BK221</f>
        <v>0</v>
      </c>
      <c r="K221" s="263"/>
      <c r="L221" s="268"/>
      <c r="M221" s="269"/>
      <c r="N221" s="270"/>
      <c r="O221" s="270"/>
      <c r="P221" s="271">
        <f>SUM(P222:P242)</f>
        <v>0</v>
      </c>
      <c r="Q221" s="270"/>
      <c r="R221" s="271">
        <f>SUM(R222:R242)</f>
        <v>96.827600000000004</v>
      </c>
      <c r="S221" s="270"/>
      <c r="T221" s="272">
        <f>SUM(T222:T242)</f>
        <v>12.899999999999999</v>
      </c>
      <c r="AR221" s="273" t="s">
        <v>21</v>
      </c>
      <c r="AT221" s="274" t="s">
        <v>79</v>
      </c>
      <c r="AU221" s="274" t="s">
        <v>21</v>
      </c>
      <c r="AY221" s="273" t="s">
        <v>126</v>
      </c>
      <c r="BK221" s="275">
        <f>SUM(BK222:BK242)</f>
        <v>0</v>
      </c>
    </row>
    <row r="222" s="1" customFormat="1" ht="32.49557" customHeight="1">
      <c r="B222" s="37"/>
      <c r="C222" s="206" t="s">
        <v>288</v>
      </c>
      <c r="D222" s="206" t="s">
        <v>134</v>
      </c>
      <c r="E222" s="207" t="s">
        <v>771</v>
      </c>
      <c r="F222" s="208" t="s">
        <v>772</v>
      </c>
      <c r="G222" s="209" t="s">
        <v>594</v>
      </c>
      <c r="H222" s="210">
        <v>435</v>
      </c>
      <c r="I222" s="211"/>
      <c r="J222" s="212">
        <f>ROUND(I222*H222,2)</f>
        <v>0</v>
      </c>
      <c r="K222" s="208" t="s">
        <v>1</v>
      </c>
      <c r="L222" s="42"/>
      <c r="M222" s="213" t="s">
        <v>1</v>
      </c>
      <c r="N222" s="214" t="s">
        <v>45</v>
      </c>
      <c r="O222" s="85"/>
      <c r="P222" s="202">
        <f>O222*H222</f>
        <v>0</v>
      </c>
      <c r="Q222" s="202">
        <v>0</v>
      </c>
      <c r="R222" s="202">
        <f>Q222*H222</f>
        <v>0</v>
      </c>
      <c r="S222" s="202">
        <v>0</v>
      </c>
      <c r="T222" s="203">
        <f>S222*H222</f>
        <v>0</v>
      </c>
      <c r="AR222" s="204" t="s">
        <v>127</v>
      </c>
      <c r="AT222" s="204" t="s">
        <v>134</v>
      </c>
      <c r="AU222" s="204" t="s">
        <v>89</v>
      </c>
      <c r="AY222" s="16" t="s">
        <v>126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6" t="s">
        <v>21</v>
      </c>
      <c r="BK222" s="205">
        <f>ROUND(I222*H222,2)</f>
        <v>0</v>
      </c>
      <c r="BL222" s="16" t="s">
        <v>127</v>
      </c>
      <c r="BM222" s="204" t="s">
        <v>773</v>
      </c>
    </row>
    <row r="223" s="9" customFormat="1">
      <c r="B223" s="215"/>
      <c r="C223" s="216"/>
      <c r="D223" s="217" t="s">
        <v>148</v>
      </c>
      <c r="E223" s="216"/>
      <c r="F223" s="219" t="s">
        <v>604</v>
      </c>
      <c r="G223" s="216"/>
      <c r="H223" s="220">
        <v>435</v>
      </c>
      <c r="I223" s="221"/>
      <c r="J223" s="216"/>
      <c r="K223" s="216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148</v>
      </c>
      <c r="AU223" s="226" t="s">
        <v>89</v>
      </c>
      <c r="AV223" s="9" t="s">
        <v>89</v>
      </c>
      <c r="AW223" s="9" t="s">
        <v>4</v>
      </c>
      <c r="AX223" s="9" t="s">
        <v>21</v>
      </c>
      <c r="AY223" s="226" t="s">
        <v>126</v>
      </c>
    </row>
    <row r="224" s="1" customFormat="1" ht="32.49557" customHeight="1">
      <c r="B224" s="37"/>
      <c r="C224" s="206" t="s">
        <v>244</v>
      </c>
      <c r="D224" s="206" t="s">
        <v>134</v>
      </c>
      <c r="E224" s="207" t="s">
        <v>774</v>
      </c>
      <c r="F224" s="208" t="s">
        <v>775</v>
      </c>
      <c r="G224" s="209" t="s">
        <v>611</v>
      </c>
      <c r="H224" s="210">
        <v>100</v>
      </c>
      <c r="I224" s="211"/>
      <c r="J224" s="212">
        <f>ROUND(I224*H224,2)</f>
        <v>0</v>
      </c>
      <c r="K224" s="208" t="s">
        <v>595</v>
      </c>
      <c r="L224" s="42"/>
      <c r="M224" s="213" t="s">
        <v>1</v>
      </c>
      <c r="N224" s="214" t="s">
        <v>45</v>
      </c>
      <c r="O224" s="85"/>
      <c r="P224" s="202">
        <f>O224*H224</f>
        <v>0</v>
      </c>
      <c r="Q224" s="202">
        <v>0.10988000000000001</v>
      </c>
      <c r="R224" s="202">
        <f>Q224*H224</f>
        <v>10.988000000000001</v>
      </c>
      <c r="S224" s="202">
        <v>0</v>
      </c>
      <c r="T224" s="203">
        <f>S224*H224</f>
        <v>0</v>
      </c>
      <c r="AR224" s="204" t="s">
        <v>127</v>
      </c>
      <c r="AT224" s="204" t="s">
        <v>134</v>
      </c>
      <c r="AU224" s="204" t="s">
        <v>89</v>
      </c>
      <c r="AY224" s="16" t="s">
        <v>126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6" t="s">
        <v>21</v>
      </c>
      <c r="BK224" s="205">
        <f>ROUND(I224*H224,2)</f>
        <v>0</v>
      </c>
      <c r="BL224" s="16" t="s">
        <v>127</v>
      </c>
      <c r="BM224" s="204" t="s">
        <v>776</v>
      </c>
    </row>
    <row r="225" s="1" customFormat="1" ht="21.66372" customHeight="1">
      <c r="B225" s="37"/>
      <c r="C225" s="192" t="s">
        <v>201</v>
      </c>
      <c r="D225" s="192" t="s">
        <v>121</v>
      </c>
      <c r="E225" s="193" t="s">
        <v>777</v>
      </c>
      <c r="F225" s="194" t="s">
        <v>778</v>
      </c>
      <c r="G225" s="195" t="s">
        <v>657</v>
      </c>
      <c r="H225" s="196">
        <v>6.5</v>
      </c>
      <c r="I225" s="197"/>
      <c r="J225" s="198">
        <f>ROUND(I225*H225,2)</f>
        <v>0</v>
      </c>
      <c r="K225" s="194" t="s">
        <v>779</v>
      </c>
      <c r="L225" s="199"/>
      <c r="M225" s="200" t="s">
        <v>1</v>
      </c>
      <c r="N225" s="201" t="s">
        <v>45</v>
      </c>
      <c r="O225" s="85"/>
      <c r="P225" s="202">
        <f>O225*H225</f>
        <v>0</v>
      </c>
      <c r="Q225" s="202">
        <v>1</v>
      </c>
      <c r="R225" s="202">
        <f>Q225*H225</f>
        <v>6.5</v>
      </c>
      <c r="S225" s="202">
        <v>0</v>
      </c>
      <c r="T225" s="203">
        <f>S225*H225</f>
        <v>0</v>
      </c>
      <c r="AR225" s="204" t="s">
        <v>125</v>
      </c>
      <c r="AT225" s="204" t="s">
        <v>121</v>
      </c>
      <c r="AU225" s="204" t="s">
        <v>89</v>
      </c>
      <c r="AY225" s="16" t="s">
        <v>126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6" t="s">
        <v>21</v>
      </c>
      <c r="BK225" s="205">
        <f>ROUND(I225*H225,2)</f>
        <v>0</v>
      </c>
      <c r="BL225" s="16" t="s">
        <v>127</v>
      </c>
      <c r="BM225" s="204" t="s">
        <v>780</v>
      </c>
    </row>
    <row r="226" s="1" customFormat="1">
      <c r="B226" s="37"/>
      <c r="C226" s="38"/>
      <c r="D226" s="217" t="s">
        <v>180</v>
      </c>
      <c r="E226" s="38"/>
      <c r="F226" s="241" t="s">
        <v>781</v>
      </c>
      <c r="G226" s="38"/>
      <c r="H226" s="38"/>
      <c r="I226" s="138"/>
      <c r="J226" s="38"/>
      <c r="K226" s="38"/>
      <c r="L226" s="42"/>
      <c r="M226" s="242"/>
      <c r="N226" s="85"/>
      <c r="O226" s="85"/>
      <c r="P226" s="85"/>
      <c r="Q226" s="85"/>
      <c r="R226" s="85"/>
      <c r="S226" s="85"/>
      <c r="T226" s="86"/>
      <c r="AT226" s="16" t="s">
        <v>180</v>
      </c>
      <c r="AU226" s="16" t="s">
        <v>89</v>
      </c>
    </row>
    <row r="227" s="9" customFormat="1">
      <c r="B227" s="215"/>
      <c r="C227" s="216"/>
      <c r="D227" s="217" t="s">
        <v>148</v>
      </c>
      <c r="E227" s="216"/>
      <c r="F227" s="219" t="s">
        <v>782</v>
      </c>
      <c r="G227" s="216"/>
      <c r="H227" s="220">
        <v>6.5</v>
      </c>
      <c r="I227" s="221"/>
      <c r="J227" s="216"/>
      <c r="K227" s="216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148</v>
      </c>
      <c r="AU227" s="226" t="s">
        <v>89</v>
      </c>
      <c r="AV227" s="9" t="s">
        <v>89</v>
      </c>
      <c r="AW227" s="9" t="s">
        <v>4</v>
      </c>
      <c r="AX227" s="9" t="s">
        <v>21</v>
      </c>
      <c r="AY227" s="226" t="s">
        <v>126</v>
      </c>
    </row>
    <row r="228" s="1" customFormat="1" ht="32.49557" customHeight="1">
      <c r="B228" s="37"/>
      <c r="C228" s="206" t="s">
        <v>247</v>
      </c>
      <c r="D228" s="206" t="s">
        <v>134</v>
      </c>
      <c r="E228" s="207" t="s">
        <v>783</v>
      </c>
      <c r="F228" s="208" t="s">
        <v>784</v>
      </c>
      <c r="G228" s="209" t="s">
        <v>611</v>
      </c>
      <c r="H228" s="210">
        <v>190</v>
      </c>
      <c r="I228" s="211"/>
      <c r="J228" s="212">
        <f>ROUND(I228*H228,2)</f>
        <v>0</v>
      </c>
      <c r="K228" s="208" t="s">
        <v>595</v>
      </c>
      <c r="L228" s="42"/>
      <c r="M228" s="213" t="s">
        <v>1</v>
      </c>
      <c r="N228" s="214" t="s">
        <v>45</v>
      </c>
      <c r="O228" s="85"/>
      <c r="P228" s="202">
        <f>O228*H228</f>
        <v>0</v>
      </c>
      <c r="Q228" s="202">
        <v>0.089779999999999999</v>
      </c>
      <c r="R228" s="202">
        <f>Q228*H228</f>
        <v>17.058199999999999</v>
      </c>
      <c r="S228" s="202">
        <v>0</v>
      </c>
      <c r="T228" s="203">
        <f>S228*H228</f>
        <v>0</v>
      </c>
      <c r="AR228" s="204" t="s">
        <v>127</v>
      </c>
      <c r="AT228" s="204" t="s">
        <v>134</v>
      </c>
      <c r="AU228" s="204" t="s">
        <v>89</v>
      </c>
      <c r="AY228" s="16" t="s">
        <v>126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6" t="s">
        <v>21</v>
      </c>
      <c r="BK228" s="205">
        <f>ROUND(I228*H228,2)</f>
        <v>0</v>
      </c>
      <c r="BL228" s="16" t="s">
        <v>127</v>
      </c>
      <c r="BM228" s="204" t="s">
        <v>785</v>
      </c>
    </row>
    <row r="229" s="1" customFormat="1" ht="15.29204" customHeight="1">
      <c r="B229" s="37"/>
      <c r="C229" s="192" t="s">
        <v>259</v>
      </c>
      <c r="D229" s="192" t="s">
        <v>121</v>
      </c>
      <c r="E229" s="193" t="s">
        <v>786</v>
      </c>
      <c r="F229" s="194" t="s">
        <v>787</v>
      </c>
      <c r="G229" s="195" t="s">
        <v>594</v>
      </c>
      <c r="H229" s="196">
        <v>19</v>
      </c>
      <c r="I229" s="197"/>
      <c r="J229" s="198">
        <f>ROUND(I229*H229,2)</f>
        <v>0</v>
      </c>
      <c r="K229" s="194" t="s">
        <v>595</v>
      </c>
      <c r="L229" s="199"/>
      <c r="M229" s="200" t="s">
        <v>1</v>
      </c>
      <c r="N229" s="201" t="s">
        <v>45</v>
      </c>
      <c r="O229" s="85"/>
      <c r="P229" s="202">
        <f>O229*H229</f>
        <v>0</v>
      </c>
      <c r="Q229" s="202">
        <v>0.17599999999999999</v>
      </c>
      <c r="R229" s="202">
        <f>Q229*H229</f>
        <v>3.3439999999999999</v>
      </c>
      <c r="S229" s="202">
        <v>0</v>
      </c>
      <c r="T229" s="203">
        <f>S229*H229</f>
        <v>0</v>
      </c>
      <c r="AR229" s="204" t="s">
        <v>125</v>
      </c>
      <c r="AT229" s="204" t="s">
        <v>121</v>
      </c>
      <c r="AU229" s="204" t="s">
        <v>89</v>
      </c>
      <c r="AY229" s="16" t="s">
        <v>126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6" t="s">
        <v>21</v>
      </c>
      <c r="BK229" s="205">
        <f>ROUND(I229*H229,2)</f>
        <v>0</v>
      </c>
      <c r="BL229" s="16" t="s">
        <v>127</v>
      </c>
      <c r="BM229" s="204" t="s">
        <v>788</v>
      </c>
    </row>
    <row r="230" s="1" customFormat="1" ht="32.49557" customHeight="1">
      <c r="B230" s="37"/>
      <c r="C230" s="206" t="s">
        <v>195</v>
      </c>
      <c r="D230" s="206" t="s">
        <v>134</v>
      </c>
      <c r="E230" s="207" t="s">
        <v>789</v>
      </c>
      <c r="F230" s="208" t="s">
        <v>790</v>
      </c>
      <c r="G230" s="209" t="s">
        <v>611</v>
      </c>
      <c r="H230" s="210">
        <v>190</v>
      </c>
      <c r="I230" s="211"/>
      <c r="J230" s="212">
        <f>ROUND(I230*H230,2)</f>
        <v>0</v>
      </c>
      <c r="K230" s="208" t="s">
        <v>595</v>
      </c>
      <c r="L230" s="42"/>
      <c r="M230" s="213" t="s">
        <v>1</v>
      </c>
      <c r="N230" s="214" t="s">
        <v>45</v>
      </c>
      <c r="O230" s="85"/>
      <c r="P230" s="202">
        <f>O230*H230</f>
        <v>0</v>
      </c>
      <c r="Q230" s="202">
        <v>0.15540000000000001</v>
      </c>
      <c r="R230" s="202">
        <f>Q230*H230</f>
        <v>29.526000000000003</v>
      </c>
      <c r="S230" s="202">
        <v>0</v>
      </c>
      <c r="T230" s="203">
        <f>S230*H230</f>
        <v>0</v>
      </c>
      <c r="AR230" s="204" t="s">
        <v>127</v>
      </c>
      <c r="AT230" s="204" t="s">
        <v>134</v>
      </c>
      <c r="AU230" s="204" t="s">
        <v>89</v>
      </c>
      <c r="AY230" s="16" t="s">
        <v>126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6" t="s">
        <v>21</v>
      </c>
      <c r="BK230" s="205">
        <f>ROUND(I230*H230,2)</f>
        <v>0</v>
      </c>
      <c r="BL230" s="16" t="s">
        <v>127</v>
      </c>
      <c r="BM230" s="204" t="s">
        <v>791</v>
      </c>
    </row>
    <row r="231" s="1" customFormat="1" ht="15.29204" customHeight="1">
      <c r="B231" s="37"/>
      <c r="C231" s="192" t="s">
        <v>371</v>
      </c>
      <c r="D231" s="192" t="s">
        <v>121</v>
      </c>
      <c r="E231" s="193" t="s">
        <v>792</v>
      </c>
      <c r="F231" s="194" t="s">
        <v>793</v>
      </c>
      <c r="G231" s="195" t="s">
        <v>611</v>
      </c>
      <c r="H231" s="196">
        <v>190</v>
      </c>
      <c r="I231" s="197"/>
      <c r="J231" s="198">
        <f>ROUND(I231*H231,2)</f>
        <v>0</v>
      </c>
      <c r="K231" s="194" t="s">
        <v>595</v>
      </c>
      <c r="L231" s="199"/>
      <c r="M231" s="200" t="s">
        <v>1</v>
      </c>
      <c r="N231" s="201" t="s">
        <v>45</v>
      </c>
      <c r="O231" s="85"/>
      <c r="P231" s="202">
        <f>O231*H231</f>
        <v>0</v>
      </c>
      <c r="Q231" s="202">
        <v>0.081000000000000003</v>
      </c>
      <c r="R231" s="202">
        <f>Q231*H231</f>
        <v>15.390000000000001</v>
      </c>
      <c r="S231" s="202">
        <v>0</v>
      </c>
      <c r="T231" s="203">
        <f>S231*H231</f>
        <v>0</v>
      </c>
      <c r="AR231" s="204" t="s">
        <v>125</v>
      </c>
      <c r="AT231" s="204" t="s">
        <v>121</v>
      </c>
      <c r="AU231" s="204" t="s">
        <v>89</v>
      </c>
      <c r="AY231" s="16" t="s">
        <v>126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6" t="s">
        <v>21</v>
      </c>
      <c r="BK231" s="205">
        <f>ROUND(I231*H231,2)</f>
        <v>0</v>
      </c>
      <c r="BL231" s="16" t="s">
        <v>127</v>
      </c>
      <c r="BM231" s="204" t="s">
        <v>794</v>
      </c>
    </row>
    <row r="232" s="1" customFormat="1" ht="21.66372" customHeight="1">
      <c r="B232" s="37"/>
      <c r="C232" s="206" t="s">
        <v>263</v>
      </c>
      <c r="D232" s="206" t="s">
        <v>134</v>
      </c>
      <c r="E232" s="207" t="s">
        <v>795</v>
      </c>
      <c r="F232" s="208" t="s">
        <v>796</v>
      </c>
      <c r="G232" s="209" t="s">
        <v>611</v>
      </c>
      <c r="H232" s="210">
        <v>85</v>
      </c>
      <c r="I232" s="211"/>
      <c r="J232" s="212">
        <f>ROUND(I232*H232,2)</f>
        <v>0</v>
      </c>
      <c r="K232" s="208" t="s">
        <v>595</v>
      </c>
      <c r="L232" s="42"/>
      <c r="M232" s="213" t="s">
        <v>1</v>
      </c>
      <c r="N232" s="214" t="s">
        <v>45</v>
      </c>
      <c r="O232" s="85"/>
      <c r="P232" s="202">
        <f>O232*H232</f>
        <v>0</v>
      </c>
      <c r="Q232" s="202">
        <v>0.1295</v>
      </c>
      <c r="R232" s="202">
        <f>Q232*H232</f>
        <v>11.0075</v>
      </c>
      <c r="S232" s="202">
        <v>0</v>
      </c>
      <c r="T232" s="203">
        <f>S232*H232</f>
        <v>0</v>
      </c>
      <c r="AR232" s="204" t="s">
        <v>127</v>
      </c>
      <c r="AT232" s="204" t="s">
        <v>134</v>
      </c>
      <c r="AU232" s="204" t="s">
        <v>89</v>
      </c>
      <c r="AY232" s="16" t="s">
        <v>126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6" t="s">
        <v>21</v>
      </c>
      <c r="BK232" s="205">
        <f>ROUND(I232*H232,2)</f>
        <v>0</v>
      </c>
      <c r="BL232" s="16" t="s">
        <v>127</v>
      </c>
      <c r="BM232" s="204" t="s">
        <v>797</v>
      </c>
    </row>
    <row r="233" s="1" customFormat="1" ht="15.29204" customHeight="1">
      <c r="B233" s="37"/>
      <c r="C233" s="192" t="s">
        <v>378</v>
      </c>
      <c r="D233" s="192" t="s">
        <v>121</v>
      </c>
      <c r="E233" s="193" t="s">
        <v>798</v>
      </c>
      <c r="F233" s="194" t="s">
        <v>799</v>
      </c>
      <c r="G233" s="195" t="s">
        <v>611</v>
      </c>
      <c r="H233" s="196">
        <v>85</v>
      </c>
      <c r="I233" s="197"/>
      <c r="J233" s="198">
        <f>ROUND(I233*H233,2)</f>
        <v>0</v>
      </c>
      <c r="K233" s="194" t="s">
        <v>595</v>
      </c>
      <c r="L233" s="199"/>
      <c r="M233" s="200" t="s">
        <v>1</v>
      </c>
      <c r="N233" s="201" t="s">
        <v>45</v>
      </c>
      <c r="O233" s="85"/>
      <c r="P233" s="202">
        <f>O233*H233</f>
        <v>0</v>
      </c>
      <c r="Q233" s="202">
        <v>0.033500000000000002</v>
      </c>
      <c r="R233" s="202">
        <f>Q233*H233</f>
        <v>2.8475000000000001</v>
      </c>
      <c r="S233" s="202">
        <v>0</v>
      </c>
      <c r="T233" s="203">
        <f>S233*H233</f>
        <v>0</v>
      </c>
      <c r="AR233" s="204" t="s">
        <v>125</v>
      </c>
      <c r="AT233" s="204" t="s">
        <v>121</v>
      </c>
      <c r="AU233" s="204" t="s">
        <v>89</v>
      </c>
      <c r="AY233" s="16" t="s">
        <v>126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6" t="s">
        <v>21</v>
      </c>
      <c r="BK233" s="205">
        <f>ROUND(I233*H233,2)</f>
        <v>0</v>
      </c>
      <c r="BL233" s="16" t="s">
        <v>127</v>
      </c>
      <c r="BM233" s="204" t="s">
        <v>800</v>
      </c>
    </row>
    <row r="234" s="1" customFormat="1" ht="21.66372" customHeight="1">
      <c r="B234" s="37"/>
      <c r="C234" s="206" t="s">
        <v>437</v>
      </c>
      <c r="D234" s="206" t="s">
        <v>134</v>
      </c>
      <c r="E234" s="207" t="s">
        <v>801</v>
      </c>
      <c r="F234" s="208" t="s">
        <v>802</v>
      </c>
      <c r="G234" s="209" t="s">
        <v>611</v>
      </c>
      <c r="H234" s="210">
        <v>50</v>
      </c>
      <c r="I234" s="211"/>
      <c r="J234" s="212">
        <f>ROUND(I234*H234,2)</f>
        <v>0</v>
      </c>
      <c r="K234" s="208" t="s">
        <v>595</v>
      </c>
      <c r="L234" s="42"/>
      <c r="M234" s="213" t="s">
        <v>1</v>
      </c>
      <c r="N234" s="214" t="s">
        <v>45</v>
      </c>
      <c r="O234" s="85"/>
      <c r="P234" s="202">
        <f>O234*H234</f>
        <v>0</v>
      </c>
      <c r="Q234" s="202">
        <v>0</v>
      </c>
      <c r="R234" s="202">
        <f>Q234*H234</f>
        <v>0</v>
      </c>
      <c r="S234" s="202">
        <v>0</v>
      </c>
      <c r="T234" s="203">
        <f>S234*H234</f>
        <v>0</v>
      </c>
      <c r="AR234" s="204" t="s">
        <v>127</v>
      </c>
      <c r="AT234" s="204" t="s">
        <v>134</v>
      </c>
      <c r="AU234" s="204" t="s">
        <v>89</v>
      </c>
      <c r="AY234" s="16" t="s">
        <v>126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6" t="s">
        <v>21</v>
      </c>
      <c r="BK234" s="205">
        <f>ROUND(I234*H234,2)</f>
        <v>0</v>
      </c>
      <c r="BL234" s="16" t="s">
        <v>127</v>
      </c>
      <c r="BM234" s="204" t="s">
        <v>803</v>
      </c>
    </row>
    <row r="235" s="1" customFormat="1" ht="21.66372" customHeight="1">
      <c r="B235" s="37"/>
      <c r="C235" s="206" t="s">
        <v>291</v>
      </c>
      <c r="D235" s="206" t="s">
        <v>134</v>
      </c>
      <c r="E235" s="207" t="s">
        <v>804</v>
      </c>
      <c r="F235" s="208" t="s">
        <v>805</v>
      </c>
      <c r="G235" s="209" t="s">
        <v>611</v>
      </c>
      <c r="H235" s="210">
        <v>50</v>
      </c>
      <c r="I235" s="211"/>
      <c r="J235" s="212">
        <f>ROUND(I235*H235,2)</f>
        <v>0</v>
      </c>
      <c r="K235" s="208" t="s">
        <v>595</v>
      </c>
      <c r="L235" s="42"/>
      <c r="M235" s="213" t="s">
        <v>1</v>
      </c>
      <c r="N235" s="214" t="s">
        <v>45</v>
      </c>
      <c r="O235" s="85"/>
      <c r="P235" s="202">
        <f>O235*H235</f>
        <v>0</v>
      </c>
      <c r="Q235" s="202">
        <v>0.00011</v>
      </c>
      <c r="R235" s="202">
        <f>Q235*H235</f>
        <v>0.0055000000000000005</v>
      </c>
      <c r="S235" s="202">
        <v>0</v>
      </c>
      <c r="T235" s="203">
        <f>S235*H235</f>
        <v>0</v>
      </c>
      <c r="AR235" s="204" t="s">
        <v>127</v>
      </c>
      <c r="AT235" s="204" t="s">
        <v>134</v>
      </c>
      <c r="AU235" s="204" t="s">
        <v>89</v>
      </c>
      <c r="AY235" s="16" t="s">
        <v>126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6" t="s">
        <v>21</v>
      </c>
      <c r="BK235" s="205">
        <f>ROUND(I235*H235,2)</f>
        <v>0</v>
      </c>
      <c r="BL235" s="16" t="s">
        <v>127</v>
      </c>
      <c r="BM235" s="204" t="s">
        <v>806</v>
      </c>
    </row>
    <row r="236" s="1" customFormat="1" ht="15.29204" customHeight="1">
      <c r="B236" s="37"/>
      <c r="C236" s="206" t="s">
        <v>445</v>
      </c>
      <c r="D236" s="206" t="s">
        <v>134</v>
      </c>
      <c r="E236" s="207" t="s">
        <v>807</v>
      </c>
      <c r="F236" s="208" t="s">
        <v>808</v>
      </c>
      <c r="G236" s="209" t="s">
        <v>611</v>
      </c>
      <c r="H236" s="210">
        <v>50</v>
      </c>
      <c r="I236" s="211"/>
      <c r="J236" s="212">
        <f>ROUND(I236*H236,2)</f>
        <v>0</v>
      </c>
      <c r="K236" s="208" t="s">
        <v>595</v>
      </c>
      <c r="L236" s="42"/>
      <c r="M236" s="213" t="s">
        <v>1</v>
      </c>
      <c r="N236" s="214" t="s">
        <v>45</v>
      </c>
      <c r="O236" s="85"/>
      <c r="P236" s="202">
        <f>O236*H236</f>
        <v>0</v>
      </c>
      <c r="Q236" s="202">
        <v>0</v>
      </c>
      <c r="R236" s="202">
        <f>Q236*H236</f>
        <v>0</v>
      </c>
      <c r="S236" s="202">
        <v>0</v>
      </c>
      <c r="T236" s="203">
        <f>S236*H236</f>
        <v>0</v>
      </c>
      <c r="AR236" s="204" t="s">
        <v>127</v>
      </c>
      <c r="AT236" s="204" t="s">
        <v>134</v>
      </c>
      <c r="AU236" s="204" t="s">
        <v>89</v>
      </c>
      <c r="AY236" s="16" t="s">
        <v>126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6" t="s">
        <v>21</v>
      </c>
      <c r="BK236" s="205">
        <f>ROUND(I236*H236,2)</f>
        <v>0</v>
      </c>
      <c r="BL236" s="16" t="s">
        <v>127</v>
      </c>
      <c r="BM236" s="204" t="s">
        <v>809</v>
      </c>
    </row>
    <row r="237" s="1" customFormat="1" ht="15.29204" customHeight="1">
      <c r="B237" s="37"/>
      <c r="C237" s="206" t="s">
        <v>265</v>
      </c>
      <c r="D237" s="206" t="s">
        <v>134</v>
      </c>
      <c r="E237" s="207" t="s">
        <v>810</v>
      </c>
      <c r="F237" s="208" t="s">
        <v>811</v>
      </c>
      <c r="G237" s="209" t="s">
        <v>702</v>
      </c>
      <c r="H237" s="210">
        <v>10</v>
      </c>
      <c r="I237" s="211"/>
      <c r="J237" s="212">
        <f>ROUND(I237*H237,2)</f>
        <v>0</v>
      </c>
      <c r="K237" s="208" t="s">
        <v>595</v>
      </c>
      <c r="L237" s="42"/>
      <c r="M237" s="213" t="s">
        <v>1</v>
      </c>
      <c r="N237" s="214" t="s">
        <v>45</v>
      </c>
      <c r="O237" s="85"/>
      <c r="P237" s="202">
        <f>O237*H237</f>
        <v>0</v>
      </c>
      <c r="Q237" s="202">
        <v>0</v>
      </c>
      <c r="R237" s="202">
        <f>Q237*H237</f>
        <v>0</v>
      </c>
      <c r="S237" s="202">
        <v>0</v>
      </c>
      <c r="T237" s="203">
        <f>S237*H237</f>
        <v>0</v>
      </c>
      <c r="AR237" s="204" t="s">
        <v>127</v>
      </c>
      <c r="AT237" s="204" t="s">
        <v>134</v>
      </c>
      <c r="AU237" s="204" t="s">
        <v>89</v>
      </c>
      <c r="AY237" s="16" t="s">
        <v>126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6" t="s">
        <v>21</v>
      </c>
      <c r="BK237" s="205">
        <f>ROUND(I237*H237,2)</f>
        <v>0</v>
      </c>
      <c r="BL237" s="16" t="s">
        <v>127</v>
      </c>
      <c r="BM237" s="204" t="s">
        <v>812</v>
      </c>
    </row>
    <row r="238" s="1" customFormat="1" ht="15.29204" customHeight="1">
      <c r="B238" s="37"/>
      <c r="C238" s="192" t="s">
        <v>385</v>
      </c>
      <c r="D238" s="192" t="s">
        <v>121</v>
      </c>
      <c r="E238" s="193" t="s">
        <v>813</v>
      </c>
      <c r="F238" s="194" t="s">
        <v>814</v>
      </c>
      <c r="G238" s="195" t="s">
        <v>702</v>
      </c>
      <c r="H238" s="196">
        <v>10</v>
      </c>
      <c r="I238" s="197"/>
      <c r="J238" s="198">
        <f>ROUND(I238*H238,2)</f>
        <v>0</v>
      </c>
      <c r="K238" s="194" t="s">
        <v>1</v>
      </c>
      <c r="L238" s="199"/>
      <c r="M238" s="200" t="s">
        <v>1</v>
      </c>
      <c r="N238" s="201" t="s">
        <v>45</v>
      </c>
      <c r="O238" s="85"/>
      <c r="P238" s="202">
        <f>O238*H238</f>
        <v>0</v>
      </c>
      <c r="Q238" s="202">
        <v>0.00029</v>
      </c>
      <c r="R238" s="202">
        <f>Q238*H238</f>
        <v>0.0028999999999999998</v>
      </c>
      <c r="S238" s="202">
        <v>0</v>
      </c>
      <c r="T238" s="203">
        <f>S238*H238</f>
        <v>0</v>
      </c>
      <c r="AR238" s="204" t="s">
        <v>125</v>
      </c>
      <c r="AT238" s="204" t="s">
        <v>121</v>
      </c>
      <c r="AU238" s="204" t="s">
        <v>89</v>
      </c>
      <c r="AY238" s="16" t="s">
        <v>126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6" t="s">
        <v>21</v>
      </c>
      <c r="BK238" s="205">
        <f>ROUND(I238*H238,2)</f>
        <v>0</v>
      </c>
      <c r="BL238" s="16" t="s">
        <v>127</v>
      </c>
      <c r="BM238" s="204" t="s">
        <v>815</v>
      </c>
    </row>
    <row r="239" s="1" customFormat="1" ht="15.29204" customHeight="1">
      <c r="B239" s="37"/>
      <c r="C239" s="206" t="s">
        <v>268</v>
      </c>
      <c r="D239" s="206" t="s">
        <v>134</v>
      </c>
      <c r="E239" s="207" t="s">
        <v>816</v>
      </c>
      <c r="F239" s="208" t="s">
        <v>817</v>
      </c>
      <c r="G239" s="209" t="s">
        <v>702</v>
      </c>
      <c r="H239" s="210">
        <v>1</v>
      </c>
      <c r="I239" s="211"/>
      <c r="J239" s="212">
        <f>ROUND(I239*H239,2)</f>
        <v>0</v>
      </c>
      <c r="K239" s="208" t="s">
        <v>595</v>
      </c>
      <c r="L239" s="42"/>
      <c r="M239" s="213" t="s">
        <v>1</v>
      </c>
      <c r="N239" s="214" t="s">
        <v>45</v>
      </c>
      <c r="O239" s="85"/>
      <c r="P239" s="202">
        <f>O239*H239</f>
        <v>0</v>
      </c>
      <c r="Q239" s="202">
        <v>0</v>
      </c>
      <c r="R239" s="202">
        <f>Q239*H239</f>
        <v>0</v>
      </c>
      <c r="S239" s="202">
        <v>0</v>
      </c>
      <c r="T239" s="203">
        <f>S239*H239</f>
        <v>0</v>
      </c>
      <c r="AR239" s="204" t="s">
        <v>127</v>
      </c>
      <c r="AT239" s="204" t="s">
        <v>134</v>
      </c>
      <c r="AU239" s="204" t="s">
        <v>89</v>
      </c>
      <c r="AY239" s="16" t="s">
        <v>126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6" t="s">
        <v>21</v>
      </c>
      <c r="BK239" s="205">
        <f>ROUND(I239*H239,2)</f>
        <v>0</v>
      </c>
      <c r="BL239" s="16" t="s">
        <v>127</v>
      </c>
      <c r="BM239" s="204" t="s">
        <v>818</v>
      </c>
    </row>
    <row r="240" s="1" customFormat="1" ht="86.65486" customHeight="1">
      <c r="B240" s="37"/>
      <c r="C240" s="192" t="s">
        <v>393</v>
      </c>
      <c r="D240" s="192" t="s">
        <v>121</v>
      </c>
      <c r="E240" s="193" t="s">
        <v>819</v>
      </c>
      <c r="F240" s="194" t="s">
        <v>820</v>
      </c>
      <c r="G240" s="195" t="s">
        <v>702</v>
      </c>
      <c r="H240" s="196">
        <v>1</v>
      </c>
      <c r="I240" s="197"/>
      <c r="J240" s="198">
        <f>ROUND(I240*H240,2)</f>
        <v>0</v>
      </c>
      <c r="K240" s="194" t="s">
        <v>1</v>
      </c>
      <c r="L240" s="199"/>
      <c r="M240" s="200" t="s">
        <v>1</v>
      </c>
      <c r="N240" s="201" t="s">
        <v>45</v>
      </c>
      <c r="O240" s="85"/>
      <c r="P240" s="202">
        <f>O240*H240</f>
        <v>0</v>
      </c>
      <c r="Q240" s="202">
        <v>0.158</v>
      </c>
      <c r="R240" s="202">
        <f>Q240*H240</f>
        <v>0.158</v>
      </c>
      <c r="S240" s="202">
        <v>0</v>
      </c>
      <c r="T240" s="203">
        <f>S240*H240</f>
        <v>0</v>
      </c>
      <c r="AR240" s="204" t="s">
        <v>125</v>
      </c>
      <c r="AT240" s="204" t="s">
        <v>121</v>
      </c>
      <c r="AU240" s="204" t="s">
        <v>89</v>
      </c>
      <c r="AY240" s="16" t="s">
        <v>126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6" t="s">
        <v>21</v>
      </c>
      <c r="BK240" s="205">
        <f>ROUND(I240*H240,2)</f>
        <v>0</v>
      </c>
      <c r="BL240" s="16" t="s">
        <v>127</v>
      </c>
      <c r="BM240" s="204" t="s">
        <v>821</v>
      </c>
    </row>
    <row r="241" s="1" customFormat="1" ht="32.49557" customHeight="1">
      <c r="B241" s="37"/>
      <c r="C241" s="206" t="s">
        <v>400</v>
      </c>
      <c r="D241" s="206" t="s">
        <v>134</v>
      </c>
      <c r="E241" s="207" t="s">
        <v>822</v>
      </c>
      <c r="F241" s="208" t="s">
        <v>823</v>
      </c>
      <c r="G241" s="209" t="s">
        <v>611</v>
      </c>
      <c r="H241" s="210">
        <v>300</v>
      </c>
      <c r="I241" s="211"/>
      <c r="J241" s="212">
        <f>ROUND(I241*H241,2)</f>
        <v>0</v>
      </c>
      <c r="K241" s="208" t="s">
        <v>595</v>
      </c>
      <c r="L241" s="42"/>
      <c r="M241" s="213" t="s">
        <v>1</v>
      </c>
      <c r="N241" s="214" t="s">
        <v>45</v>
      </c>
      <c r="O241" s="85"/>
      <c r="P241" s="202">
        <f>O241*H241</f>
        <v>0</v>
      </c>
      <c r="Q241" s="202">
        <v>0</v>
      </c>
      <c r="R241" s="202">
        <f>Q241*H241</f>
        <v>0</v>
      </c>
      <c r="S241" s="202">
        <v>0.042999999999999997</v>
      </c>
      <c r="T241" s="203">
        <f>S241*H241</f>
        <v>12.899999999999999</v>
      </c>
      <c r="AR241" s="204" t="s">
        <v>127</v>
      </c>
      <c r="AT241" s="204" t="s">
        <v>134</v>
      </c>
      <c r="AU241" s="204" t="s">
        <v>89</v>
      </c>
      <c r="AY241" s="16" t="s">
        <v>126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6" t="s">
        <v>21</v>
      </c>
      <c r="BK241" s="205">
        <f>ROUND(I241*H241,2)</f>
        <v>0</v>
      </c>
      <c r="BL241" s="16" t="s">
        <v>127</v>
      </c>
      <c r="BM241" s="204" t="s">
        <v>824</v>
      </c>
    </row>
    <row r="242" s="1" customFormat="1">
      <c r="B242" s="37"/>
      <c r="C242" s="38"/>
      <c r="D242" s="217" t="s">
        <v>180</v>
      </c>
      <c r="E242" s="38"/>
      <c r="F242" s="241" t="s">
        <v>825</v>
      </c>
      <c r="G242" s="38"/>
      <c r="H242" s="38"/>
      <c r="I242" s="138"/>
      <c r="J242" s="38"/>
      <c r="K242" s="38"/>
      <c r="L242" s="42"/>
      <c r="M242" s="242"/>
      <c r="N242" s="85"/>
      <c r="O242" s="85"/>
      <c r="P242" s="85"/>
      <c r="Q242" s="85"/>
      <c r="R242" s="85"/>
      <c r="S242" s="85"/>
      <c r="T242" s="86"/>
      <c r="AT242" s="16" t="s">
        <v>180</v>
      </c>
      <c r="AU242" s="16" t="s">
        <v>89</v>
      </c>
    </row>
    <row r="243" s="13" customFormat="1" ht="22.8" customHeight="1">
      <c r="B243" s="262"/>
      <c r="C243" s="263"/>
      <c r="D243" s="264" t="s">
        <v>79</v>
      </c>
      <c r="E243" s="276" t="s">
        <v>826</v>
      </c>
      <c r="F243" s="276" t="s">
        <v>827</v>
      </c>
      <c r="G243" s="263"/>
      <c r="H243" s="263"/>
      <c r="I243" s="266"/>
      <c r="J243" s="277">
        <f>BK243</f>
        <v>0</v>
      </c>
      <c r="K243" s="263"/>
      <c r="L243" s="268"/>
      <c r="M243" s="269"/>
      <c r="N243" s="270"/>
      <c r="O243" s="270"/>
      <c r="P243" s="271">
        <f>SUM(P244:P246)</f>
        <v>0</v>
      </c>
      <c r="Q243" s="270"/>
      <c r="R243" s="271">
        <f>SUM(R244:R246)</f>
        <v>0</v>
      </c>
      <c r="S243" s="270"/>
      <c r="T243" s="272">
        <f>SUM(T244:T246)</f>
        <v>0</v>
      </c>
      <c r="AR243" s="273" t="s">
        <v>21</v>
      </c>
      <c r="AT243" s="274" t="s">
        <v>79</v>
      </c>
      <c r="AU243" s="274" t="s">
        <v>21</v>
      </c>
      <c r="AY243" s="273" t="s">
        <v>126</v>
      </c>
      <c r="BK243" s="275">
        <f>SUM(BK244:BK246)</f>
        <v>0</v>
      </c>
    </row>
    <row r="244" s="1" customFormat="1" ht="21.66372" customHeight="1">
      <c r="B244" s="37"/>
      <c r="C244" s="206" t="s">
        <v>312</v>
      </c>
      <c r="D244" s="206" t="s">
        <v>134</v>
      </c>
      <c r="E244" s="207" t="s">
        <v>828</v>
      </c>
      <c r="F244" s="208" t="s">
        <v>829</v>
      </c>
      <c r="G244" s="209" t="s">
        <v>657</v>
      </c>
      <c r="H244" s="210">
        <v>307.18000000000001</v>
      </c>
      <c r="I244" s="211"/>
      <c r="J244" s="212">
        <f>ROUND(I244*H244,2)</f>
        <v>0</v>
      </c>
      <c r="K244" s="208" t="s">
        <v>595</v>
      </c>
      <c r="L244" s="42"/>
      <c r="M244" s="213" t="s">
        <v>1</v>
      </c>
      <c r="N244" s="214" t="s">
        <v>45</v>
      </c>
      <c r="O244" s="85"/>
      <c r="P244" s="202">
        <f>O244*H244</f>
        <v>0</v>
      </c>
      <c r="Q244" s="202">
        <v>0</v>
      </c>
      <c r="R244" s="202">
        <f>Q244*H244</f>
        <v>0</v>
      </c>
      <c r="S244" s="202">
        <v>0</v>
      </c>
      <c r="T244" s="203">
        <f>S244*H244</f>
        <v>0</v>
      </c>
      <c r="AR244" s="204" t="s">
        <v>127</v>
      </c>
      <c r="AT244" s="204" t="s">
        <v>134</v>
      </c>
      <c r="AU244" s="204" t="s">
        <v>89</v>
      </c>
      <c r="AY244" s="16" t="s">
        <v>126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6" t="s">
        <v>21</v>
      </c>
      <c r="BK244" s="205">
        <f>ROUND(I244*H244,2)</f>
        <v>0</v>
      </c>
      <c r="BL244" s="16" t="s">
        <v>127</v>
      </c>
      <c r="BM244" s="204" t="s">
        <v>830</v>
      </c>
    </row>
    <row r="245" s="1" customFormat="1">
      <c r="B245" s="37"/>
      <c r="C245" s="38"/>
      <c r="D245" s="217" t="s">
        <v>180</v>
      </c>
      <c r="E245" s="38"/>
      <c r="F245" s="241" t="s">
        <v>831</v>
      </c>
      <c r="G245" s="38"/>
      <c r="H245" s="38"/>
      <c r="I245" s="138"/>
      <c r="J245" s="38"/>
      <c r="K245" s="38"/>
      <c r="L245" s="42"/>
      <c r="M245" s="242"/>
      <c r="N245" s="85"/>
      <c r="O245" s="85"/>
      <c r="P245" s="85"/>
      <c r="Q245" s="85"/>
      <c r="R245" s="85"/>
      <c r="S245" s="85"/>
      <c r="T245" s="86"/>
      <c r="AT245" s="16" t="s">
        <v>180</v>
      </c>
      <c r="AU245" s="16" t="s">
        <v>89</v>
      </c>
    </row>
    <row r="246" s="9" customFormat="1">
      <c r="B246" s="215"/>
      <c r="C246" s="216"/>
      <c r="D246" s="217" t="s">
        <v>148</v>
      </c>
      <c r="E246" s="218" t="s">
        <v>1</v>
      </c>
      <c r="F246" s="219" t="s">
        <v>832</v>
      </c>
      <c r="G246" s="216"/>
      <c r="H246" s="220">
        <v>307.18000000000001</v>
      </c>
      <c r="I246" s="221"/>
      <c r="J246" s="216"/>
      <c r="K246" s="216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148</v>
      </c>
      <c r="AU246" s="226" t="s">
        <v>89</v>
      </c>
      <c r="AV246" s="9" t="s">
        <v>89</v>
      </c>
      <c r="AW246" s="9" t="s">
        <v>36</v>
      </c>
      <c r="AX246" s="9" t="s">
        <v>21</v>
      </c>
      <c r="AY246" s="226" t="s">
        <v>126</v>
      </c>
    </row>
    <row r="247" s="13" customFormat="1" ht="22.8" customHeight="1">
      <c r="B247" s="262"/>
      <c r="C247" s="263"/>
      <c r="D247" s="264" t="s">
        <v>79</v>
      </c>
      <c r="E247" s="276" t="s">
        <v>833</v>
      </c>
      <c r="F247" s="276" t="s">
        <v>834</v>
      </c>
      <c r="G247" s="263"/>
      <c r="H247" s="263"/>
      <c r="I247" s="266"/>
      <c r="J247" s="277">
        <f>BK247</f>
        <v>0</v>
      </c>
      <c r="K247" s="263"/>
      <c r="L247" s="268"/>
      <c r="M247" s="269"/>
      <c r="N247" s="270"/>
      <c r="O247" s="270"/>
      <c r="P247" s="271">
        <f>P248</f>
        <v>0</v>
      </c>
      <c r="Q247" s="270"/>
      <c r="R247" s="271">
        <f>R248</f>
        <v>0</v>
      </c>
      <c r="S247" s="270"/>
      <c r="T247" s="272">
        <f>T248</f>
        <v>0</v>
      </c>
      <c r="AR247" s="273" t="s">
        <v>21</v>
      </c>
      <c r="AT247" s="274" t="s">
        <v>79</v>
      </c>
      <c r="AU247" s="274" t="s">
        <v>21</v>
      </c>
      <c r="AY247" s="273" t="s">
        <v>126</v>
      </c>
      <c r="BK247" s="275">
        <f>BK248</f>
        <v>0</v>
      </c>
    </row>
    <row r="248" s="1" customFormat="1" ht="21.66372" customHeight="1">
      <c r="B248" s="37"/>
      <c r="C248" s="206" t="s">
        <v>295</v>
      </c>
      <c r="D248" s="206" t="s">
        <v>134</v>
      </c>
      <c r="E248" s="207" t="s">
        <v>835</v>
      </c>
      <c r="F248" s="208" t="s">
        <v>836</v>
      </c>
      <c r="G248" s="209" t="s">
        <v>657</v>
      </c>
      <c r="H248" s="210">
        <v>46.115000000000002</v>
      </c>
      <c r="I248" s="211"/>
      <c r="J248" s="212">
        <f>ROUND(I248*H248,2)</f>
        <v>0</v>
      </c>
      <c r="K248" s="208" t="s">
        <v>595</v>
      </c>
      <c r="L248" s="42"/>
      <c r="M248" s="213" t="s">
        <v>1</v>
      </c>
      <c r="N248" s="214" t="s">
        <v>45</v>
      </c>
      <c r="O248" s="85"/>
      <c r="P248" s="202">
        <f>O248*H248</f>
        <v>0</v>
      </c>
      <c r="Q248" s="202">
        <v>0</v>
      </c>
      <c r="R248" s="202">
        <f>Q248*H248</f>
        <v>0</v>
      </c>
      <c r="S248" s="202">
        <v>0</v>
      </c>
      <c r="T248" s="203">
        <f>S248*H248</f>
        <v>0</v>
      </c>
      <c r="AR248" s="204" t="s">
        <v>127</v>
      </c>
      <c r="AT248" s="204" t="s">
        <v>134</v>
      </c>
      <c r="AU248" s="204" t="s">
        <v>89</v>
      </c>
      <c r="AY248" s="16" t="s">
        <v>126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6" t="s">
        <v>21</v>
      </c>
      <c r="BK248" s="205">
        <f>ROUND(I248*H248,2)</f>
        <v>0</v>
      </c>
      <c r="BL248" s="16" t="s">
        <v>127</v>
      </c>
      <c r="BM248" s="204" t="s">
        <v>837</v>
      </c>
    </row>
    <row r="249" s="13" customFormat="1" ht="25.92" customHeight="1">
      <c r="B249" s="262"/>
      <c r="C249" s="263"/>
      <c r="D249" s="264" t="s">
        <v>79</v>
      </c>
      <c r="E249" s="265" t="s">
        <v>838</v>
      </c>
      <c r="F249" s="265" t="s">
        <v>839</v>
      </c>
      <c r="G249" s="263"/>
      <c r="H249" s="263"/>
      <c r="I249" s="266"/>
      <c r="J249" s="267">
        <f>BK249</f>
        <v>0</v>
      </c>
      <c r="K249" s="263"/>
      <c r="L249" s="268"/>
      <c r="M249" s="269"/>
      <c r="N249" s="270"/>
      <c r="O249" s="270"/>
      <c r="P249" s="271">
        <f>P250</f>
        <v>0</v>
      </c>
      <c r="Q249" s="270"/>
      <c r="R249" s="271">
        <f>R250</f>
        <v>0.2923</v>
      </c>
      <c r="S249" s="270"/>
      <c r="T249" s="272">
        <f>T250</f>
        <v>0</v>
      </c>
      <c r="AR249" s="273" t="s">
        <v>89</v>
      </c>
      <c r="AT249" s="274" t="s">
        <v>79</v>
      </c>
      <c r="AU249" s="274" t="s">
        <v>80</v>
      </c>
      <c r="AY249" s="273" t="s">
        <v>126</v>
      </c>
      <c r="BK249" s="275">
        <f>BK250</f>
        <v>0</v>
      </c>
    </row>
    <row r="250" s="13" customFormat="1" ht="22.8" customHeight="1">
      <c r="B250" s="262"/>
      <c r="C250" s="263"/>
      <c r="D250" s="264" t="s">
        <v>79</v>
      </c>
      <c r="E250" s="276" t="s">
        <v>840</v>
      </c>
      <c r="F250" s="276" t="s">
        <v>841</v>
      </c>
      <c r="G250" s="263"/>
      <c r="H250" s="263"/>
      <c r="I250" s="266"/>
      <c r="J250" s="277">
        <f>BK250</f>
        <v>0</v>
      </c>
      <c r="K250" s="263"/>
      <c r="L250" s="268"/>
      <c r="M250" s="269"/>
      <c r="N250" s="270"/>
      <c r="O250" s="270"/>
      <c r="P250" s="271">
        <f>SUM(P251:P252)</f>
        <v>0</v>
      </c>
      <c r="Q250" s="270"/>
      <c r="R250" s="271">
        <f>SUM(R251:R252)</f>
        <v>0.2923</v>
      </c>
      <c r="S250" s="270"/>
      <c r="T250" s="272">
        <f>SUM(T251:T252)</f>
        <v>0</v>
      </c>
      <c r="AR250" s="273" t="s">
        <v>89</v>
      </c>
      <c r="AT250" s="274" t="s">
        <v>79</v>
      </c>
      <c r="AU250" s="274" t="s">
        <v>21</v>
      </c>
      <c r="AY250" s="273" t="s">
        <v>126</v>
      </c>
      <c r="BK250" s="275">
        <f>SUM(BK251:BK252)</f>
        <v>0</v>
      </c>
    </row>
    <row r="251" s="1" customFormat="1" ht="21.66372" customHeight="1">
      <c r="B251" s="37"/>
      <c r="C251" s="206" t="s">
        <v>27</v>
      </c>
      <c r="D251" s="206" t="s">
        <v>134</v>
      </c>
      <c r="E251" s="207" t="s">
        <v>842</v>
      </c>
      <c r="F251" s="208" t="s">
        <v>843</v>
      </c>
      <c r="G251" s="209" t="s">
        <v>594</v>
      </c>
      <c r="H251" s="210">
        <v>370</v>
      </c>
      <c r="I251" s="211"/>
      <c r="J251" s="212">
        <f>ROUND(I251*H251,2)</f>
        <v>0</v>
      </c>
      <c r="K251" s="208" t="s">
        <v>595</v>
      </c>
      <c r="L251" s="42"/>
      <c r="M251" s="213" t="s">
        <v>1</v>
      </c>
      <c r="N251" s="214" t="s">
        <v>45</v>
      </c>
      <c r="O251" s="85"/>
      <c r="P251" s="202">
        <f>O251*H251</f>
        <v>0</v>
      </c>
      <c r="Q251" s="202">
        <v>0.00079000000000000001</v>
      </c>
      <c r="R251" s="202">
        <f>Q251*H251</f>
        <v>0.2923</v>
      </c>
      <c r="S251" s="202">
        <v>0</v>
      </c>
      <c r="T251" s="203">
        <f>S251*H251</f>
        <v>0</v>
      </c>
      <c r="AR251" s="204" t="s">
        <v>153</v>
      </c>
      <c r="AT251" s="204" t="s">
        <v>134</v>
      </c>
      <c r="AU251" s="204" t="s">
        <v>89</v>
      </c>
      <c r="AY251" s="16" t="s">
        <v>126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6" t="s">
        <v>21</v>
      </c>
      <c r="BK251" s="205">
        <f>ROUND(I251*H251,2)</f>
        <v>0</v>
      </c>
      <c r="BL251" s="16" t="s">
        <v>153</v>
      </c>
      <c r="BM251" s="204" t="s">
        <v>844</v>
      </c>
    </row>
    <row r="252" s="1" customFormat="1">
      <c r="B252" s="37"/>
      <c r="C252" s="38"/>
      <c r="D252" s="217" t="s">
        <v>180</v>
      </c>
      <c r="E252" s="38"/>
      <c r="F252" s="241" t="s">
        <v>845</v>
      </c>
      <c r="G252" s="38"/>
      <c r="H252" s="38"/>
      <c r="I252" s="138"/>
      <c r="J252" s="38"/>
      <c r="K252" s="38"/>
      <c r="L252" s="42"/>
      <c r="M252" s="242"/>
      <c r="N252" s="85"/>
      <c r="O252" s="85"/>
      <c r="P252" s="85"/>
      <c r="Q252" s="85"/>
      <c r="R252" s="85"/>
      <c r="S252" s="85"/>
      <c r="T252" s="86"/>
      <c r="AT252" s="16" t="s">
        <v>180</v>
      </c>
      <c r="AU252" s="16" t="s">
        <v>89</v>
      </c>
    </row>
    <row r="253" s="13" customFormat="1" ht="25.92" customHeight="1">
      <c r="B253" s="262"/>
      <c r="C253" s="263"/>
      <c r="D253" s="264" t="s">
        <v>79</v>
      </c>
      <c r="E253" s="265" t="s">
        <v>846</v>
      </c>
      <c r="F253" s="265" t="s">
        <v>847</v>
      </c>
      <c r="G253" s="263"/>
      <c r="H253" s="263"/>
      <c r="I253" s="266"/>
      <c r="J253" s="267">
        <f>BK253</f>
        <v>0</v>
      </c>
      <c r="K253" s="263"/>
      <c r="L253" s="268"/>
      <c r="M253" s="269"/>
      <c r="N253" s="270"/>
      <c r="O253" s="270"/>
      <c r="P253" s="271">
        <f>P254+P258+P261</f>
        <v>0</v>
      </c>
      <c r="Q253" s="270"/>
      <c r="R253" s="271">
        <f>R254+R258+R261</f>
        <v>0</v>
      </c>
      <c r="S253" s="270"/>
      <c r="T253" s="272">
        <f>T254+T258+T261</f>
        <v>0</v>
      </c>
      <c r="AR253" s="273" t="s">
        <v>137</v>
      </c>
      <c r="AT253" s="274" t="s">
        <v>79</v>
      </c>
      <c r="AU253" s="274" t="s">
        <v>80</v>
      </c>
      <c r="AY253" s="273" t="s">
        <v>126</v>
      </c>
      <c r="BK253" s="275">
        <f>BK254+BK258+BK261</f>
        <v>0</v>
      </c>
    </row>
    <row r="254" s="13" customFormat="1" ht="22.8" customHeight="1">
      <c r="B254" s="262"/>
      <c r="C254" s="263"/>
      <c r="D254" s="264" t="s">
        <v>79</v>
      </c>
      <c r="E254" s="276" t="s">
        <v>848</v>
      </c>
      <c r="F254" s="276" t="s">
        <v>849</v>
      </c>
      <c r="G254" s="263"/>
      <c r="H254" s="263"/>
      <c r="I254" s="266"/>
      <c r="J254" s="277">
        <f>BK254</f>
        <v>0</v>
      </c>
      <c r="K254" s="263"/>
      <c r="L254" s="268"/>
      <c r="M254" s="269"/>
      <c r="N254" s="270"/>
      <c r="O254" s="270"/>
      <c r="P254" s="271">
        <f>SUM(P255:P257)</f>
        <v>0</v>
      </c>
      <c r="Q254" s="270"/>
      <c r="R254" s="271">
        <f>SUM(R255:R257)</f>
        <v>0</v>
      </c>
      <c r="S254" s="270"/>
      <c r="T254" s="272">
        <f>SUM(T255:T257)</f>
        <v>0</v>
      </c>
      <c r="AR254" s="273" t="s">
        <v>137</v>
      </c>
      <c r="AT254" s="274" t="s">
        <v>79</v>
      </c>
      <c r="AU254" s="274" t="s">
        <v>21</v>
      </c>
      <c r="AY254" s="273" t="s">
        <v>126</v>
      </c>
      <c r="BK254" s="275">
        <f>SUM(BK255:BK257)</f>
        <v>0</v>
      </c>
    </row>
    <row r="255" s="1" customFormat="1" ht="15.29204" customHeight="1">
      <c r="B255" s="37"/>
      <c r="C255" s="206" t="s">
        <v>453</v>
      </c>
      <c r="D255" s="206" t="s">
        <v>134</v>
      </c>
      <c r="E255" s="207" t="s">
        <v>850</v>
      </c>
      <c r="F255" s="208" t="s">
        <v>851</v>
      </c>
      <c r="G255" s="209" t="s">
        <v>852</v>
      </c>
      <c r="H255" s="210">
        <v>1</v>
      </c>
      <c r="I255" s="211"/>
      <c r="J255" s="212">
        <f>ROUND(I255*H255,2)</f>
        <v>0</v>
      </c>
      <c r="K255" s="208" t="s">
        <v>595</v>
      </c>
      <c r="L255" s="42"/>
      <c r="M255" s="213" t="s">
        <v>1</v>
      </c>
      <c r="N255" s="214" t="s">
        <v>45</v>
      </c>
      <c r="O255" s="85"/>
      <c r="P255" s="202">
        <f>O255*H255</f>
        <v>0</v>
      </c>
      <c r="Q255" s="202">
        <v>0</v>
      </c>
      <c r="R255" s="202">
        <f>Q255*H255</f>
        <v>0</v>
      </c>
      <c r="S255" s="202">
        <v>0</v>
      </c>
      <c r="T255" s="203">
        <f>S255*H255</f>
        <v>0</v>
      </c>
      <c r="AR255" s="204" t="s">
        <v>853</v>
      </c>
      <c r="AT255" s="204" t="s">
        <v>134</v>
      </c>
      <c r="AU255" s="204" t="s">
        <v>89</v>
      </c>
      <c r="AY255" s="16" t="s">
        <v>126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6" t="s">
        <v>21</v>
      </c>
      <c r="BK255" s="205">
        <f>ROUND(I255*H255,2)</f>
        <v>0</v>
      </c>
      <c r="BL255" s="16" t="s">
        <v>853</v>
      </c>
      <c r="BM255" s="204" t="s">
        <v>854</v>
      </c>
    </row>
    <row r="256" s="1" customFormat="1" ht="15.29204" customHeight="1">
      <c r="B256" s="37"/>
      <c r="C256" s="206" t="s">
        <v>298</v>
      </c>
      <c r="D256" s="206" t="s">
        <v>134</v>
      </c>
      <c r="E256" s="207" t="s">
        <v>855</v>
      </c>
      <c r="F256" s="208" t="s">
        <v>856</v>
      </c>
      <c r="G256" s="209" t="s">
        <v>852</v>
      </c>
      <c r="H256" s="210">
        <v>1</v>
      </c>
      <c r="I256" s="211"/>
      <c r="J256" s="212">
        <f>ROUND(I256*H256,2)</f>
        <v>0</v>
      </c>
      <c r="K256" s="208" t="s">
        <v>595</v>
      </c>
      <c r="L256" s="42"/>
      <c r="M256" s="213" t="s">
        <v>1</v>
      </c>
      <c r="N256" s="214" t="s">
        <v>45</v>
      </c>
      <c r="O256" s="85"/>
      <c r="P256" s="202">
        <f>O256*H256</f>
        <v>0</v>
      </c>
      <c r="Q256" s="202">
        <v>0</v>
      </c>
      <c r="R256" s="202">
        <f>Q256*H256</f>
        <v>0</v>
      </c>
      <c r="S256" s="202">
        <v>0</v>
      </c>
      <c r="T256" s="203">
        <f>S256*H256</f>
        <v>0</v>
      </c>
      <c r="AR256" s="204" t="s">
        <v>853</v>
      </c>
      <c r="AT256" s="204" t="s">
        <v>134</v>
      </c>
      <c r="AU256" s="204" t="s">
        <v>89</v>
      </c>
      <c r="AY256" s="16" t="s">
        <v>126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6" t="s">
        <v>21</v>
      </c>
      <c r="BK256" s="205">
        <f>ROUND(I256*H256,2)</f>
        <v>0</v>
      </c>
      <c r="BL256" s="16" t="s">
        <v>853</v>
      </c>
      <c r="BM256" s="204" t="s">
        <v>857</v>
      </c>
    </row>
    <row r="257" s="1" customFormat="1" ht="21.66372" customHeight="1">
      <c r="B257" s="37"/>
      <c r="C257" s="206" t="s">
        <v>461</v>
      </c>
      <c r="D257" s="206" t="s">
        <v>134</v>
      </c>
      <c r="E257" s="207" t="s">
        <v>858</v>
      </c>
      <c r="F257" s="208" t="s">
        <v>859</v>
      </c>
      <c r="G257" s="209" t="s">
        <v>852</v>
      </c>
      <c r="H257" s="210">
        <v>1</v>
      </c>
      <c r="I257" s="211"/>
      <c r="J257" s="212">
        <f>ROUND(I257*H257,2)</f>
        <v>0</v>
      </c>
      <c r="K257" s="208" t="s">
        <v>595</v>
      </c>
      <c r="L257" s="42"/>
      <c r="M257" s="213" t="s">
        <v>1</v>
      </c>
      <c r="N257" s="214" t="s">
        <v>45</v>
      </c>
      <c r="O257" s="85"/>
      <c r="P257" s="202">
        <f>O257*H257</f>
        <v>0</v>
      </c>
      <c r="Q257" s="202">
        <v>0</v>
      </c>
      <c r="R257" s="202">
        <f>Q257*H257</f>
        <v>0</v>
      </c>
      <c r="S257" s="202">
        <v>0</v>
      </c>
      <c r="T257" s="203">
        <f>S257*H257</f>
        <v>0</v>
      </c>
      <c r="AR257" s="204" t="s">
        <v>853</v>
      </c>
      <c r="AT257" s="204" t="s">
        <v>134</v>
      </c>
      <c r="AU257" s="204" t="s">
        <v>89</v>
      </c>
      <c r="AY257" s="16" t="s">
        <v>126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6" t="s">
        <v>21</v>
      </c>
      <c r="BK257" s="205">
        <f>ROUND(I257*H257,2)</f>
        <v>0</v>
      </c>
      <c r="BL257" s="16" t="s">
        <v>853</v>
      </c>
      <c r="BM257" s="204" t="s">
        <v>860</v>
      </c>
    </row>
    <row r="258" s="13" customFormat="1" ht="22.8" customHeight="1">
      <c r="B258" s="262"/>
      <c r="C258" s="263"/>
      <c r="D258" s="264" t="s">
        <v>79</v>
      </c>
      <c r="E258" s="276" t="s">
        <v>861</v>
      </c>
      <c r="F258" s="276" t="s">
        <v>862</v>
      </c>
      <c r="G258" s="263"/>
      <c r="H258" s="263"/>
      <c r="I258" s="266"/>
      <c r="J258" s="277">
        <f>BK258</f>
        <v>0</v>
      </c>
      <c r="K258" s="263"/>
      <c r="L258" s="268"/>
      <c r="M258" s="269"/>
      <c r="N258" s="270"/>
      <c r="O258" s="270"/>
      <c r="P258" s="271">
        <f>SUM(P259:P260)</f>
        <v>0</v>
      </c>
      <c r="Q258" s="270"/>
      <c r="R258" s="271">
        <f>SUM(R259:R260)</f>
        <v>0</v>
      </c>
      <c r="S258" s="270"/>
      <c r="T258" s="272">
        <f>SUM(T259:T260)</f>
        <v>0</v>
      </c>
      <c r="AR258" s="273" t="s">
        <v>137</v>
      </c>
      <c r="AT258" s="274" t="s">
        <v>79</v>
      </c>
      <c r="AU258" s="274" t="s">
        <v>21</v>
      </c>
      <c r="AY258" s="273" t="s">
        <v>126</v>
      </c>
      <c r="BK258" s="275">
        <f>SUM(BK259:BK260)</f>
        <v>0</v>
      </c>
    </row>
    <row r="259" s="1" customFormat="1" ht="21.66372" customHeight="1">
      <c r="B259" s="37"/>
      <c r="C259" s="206" t="s">
        <v>302</v>
      </c>
      <c r="D259" s="206" t="s">
        <v>134</v>
      </c>
      <c r="E259" s="207" t="s">
        <v>863</v>
      </c>
      <c r="F259" s="208" t="s">
        <v>864</v>
      </c>
      <c r="G259" s="209" t="s">
        <v>852</v>
      </c>
      <c r="H259" s="210">
        <v>1</v>
      </c>
      <c r="I259" s="211"/>
      <c r="J259" s="212">
        <f>ROUND(I259*H259,2)</f>
        <v>0</v>
      </c>
      <c r="K259" s="208" t="s">
        <v>595</v>
      </c>
      <c r="L259" s="42"/>
      <c r="M259" s="213" t="s">
        <v>1</v>
      </c>
      <c r="N259" s="214" t="s">
        <v>45</v>
      </c>
      <c r="O259" s="85"/>
      <c r="P259" s="202">
        <f>O259*H259</f>
        <v>0</v>
      </c>
      <c r="Q259" s="202">
        <v>0</v>
      </c>
      <c r="R259" s="202">
        <f>Q259*H259</f>
        <v>0</v>
      </c>
      <c r="S259" s="202">
        <v>0</v>
      </c>
      <c r="T259" s="203">
        <f>S259*H259</f>
        <v>0</v>
      </c>
      <c r="AR259" s="204" t="s">
        <v>853</v>
      </c>
      <c r="AT259" s="204" t="s">
        <v>134</v>
      </c>
      <c r="AU259" s="204" t="s">
        <v>89</v>
      </c>
      <c r="AY259" s="16" t="s">
        <v>126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6" t="s">
        <v>21</v>
      </c>
      <c r="BK259" s="205">
        <f>ROUND(I259*H259,2)</f>
        <v>0</v>
      </c>
      <c r="BL259" s="16" t="s">
        <v>853</v>
      </c>
      <c r="BM259" s="204" t="s">
        <v>865</v>
      </c>
    </row>
    <row r="260" s="1" customFormat="1" ht="21.66372" customHeight="1">
      <c r="B260" s="37"/>
      <c r="C260" s="206" t="s">
        <v>468</v>
      </c>
      <c r="D260" s="206" t="s">
        <v>134</v>
      </c>
      <c r="E260" s="207" t="s">
        <v>866</v>
      </c>
      <c r="F260" s="208" t="s">
        <v>867</v>
      </c>
      <c r="G260" s="209" t="s">
        <v>852</v>
      </c>
      <c r="H260" s="210">
        <v>1</v>
      </c>
      <c r="I260" s="211"/>
      <c r="J260" s="212">
        <f>ROUND(I260*H260,2)</f>
        <v>0</v>
      </c>
      <c r="K260" s="208" t="s">
        <v>595</v>
      </c>
      <c r="L260" s="42"/>
      <c r="M260" s="213" t="s">
        <v>1</v>
      </c>
      <c r="N260" s="214" t="s">
        <v>45</v>
      </c>
      <c r="O260" s="85"/>
      <c r="P260" s="202">
        <f>O260*H260</f>
        <v>0</v>
      </c>
      <c r="Q260" s="202">
        <v>0</v>
      </c>
      <c r="R260" s="202">
        <f>Q260*H260</f>
        <v>0</v>
      </c>
      <c r="S260" s="202">
        <v>0</v>
      </c>
      <c r="T260" s="203">
        <f>S260*H260</f>
        <v>0</v>
      </c>
      <c r="AR260" s="204" t="s">
        <v>853</v>
      </c>
      <c r="AT260" s="204" t="s">
        <v>134</v>
      </c>
      <c r="AU260" s="204" t="s">
        <v>89</v>
      </c>
      <c r="AY260" s="16" t="s">
        <v>126</v>
      </c>
      <c r="BE260" s="205">
        <f>IF(N260="základní",J260,0)</f>
        <v>0</v>
      </c>
      <c r="BF260" s="205">
        <f>IF(N260="snížená",J260,0)</f>
        <v>0</v>
      </c>
      <c r="BG260" s="205">
        <f>IF(N260="zákl. přenesená",J260,0)</f>
        <v>0</v>
      </c>
      <c r="BH260" s="205">
        <f>IF(N260="sníž. přenesená",J260,0)</f>
        <v>0</v>
      </c>
      <c r="BI260" s="205">
        <f>IF(N260="nulová",J260,0)</f>
        <v>0</v>
      </c>
      <c r="BJ260" s="16" t="s">
        <v>21</v>
      </c>
      <c r="BK260" s="205">
        <f>ROUND(I260*H260,2)</f>
        <v>0</v>
      </c>
      <c r="BL260" s="16" t="s">
        <v>853</v>
      </c>
      <c r="BM260" s="204" t="s">
        <v>868</v>
      </c>
    </row>
    <row r="261" s="13" customFormat="1" ht="22.8" customHeight="1">
      <c r="B261" s="262"/>
      <c r="C261" s="263"/>
      <c r="D261" s="264" t="s">
        <v>79</v>
      </c>
      <c r="E261" s="276" t="s">
        <v>869</v>
      </c>
      <c r="F261" s="276" t="s">
        <v>870</v>
      </c>
      <c r="G261" s="263"/>
      <c r="H261" s="263"/>
      <c r="I261" s="266"/>
      <c r="J261" s="277">
        <f>BK261</f>
        <v>0</v>
      </c>
      <c r="K261" s="263"/>
      <c r="L261" s="268"/>
      <c r="M261" s="269"/>
      <c r="N261" s="270"/>
      <c r="O261" s="270"/>
      <c r="P261" s="271">
        <f>P262</f>
        <v>0</v>
      </c>
      <c r="Q261" s="270"/>
      <c r="R261" s="271">
        <f>R262</f>
        <v>0</v>
      </c>
      <c r="S261" s="270"/>
      <c r="T261" s="272">
        <f>T262</f>
        <v>0</v>
      </c>
      <c r="AR261" s="273" t="s">
        <v>137</v>
      </c>
      <c r="AT261" s="274" t="s">
        <v>79</v>
      </c>
      <c r="AU261" s="274" t="s">
        <v>21</v>
      </c>
      <c r="AY261" s="273" t="s">
        <v>126</v>
      </c>
      <c r="BK261" s="275">
        <f>BK262</f>
        <v>0</v>
      </c>
    </row>
    <row r="262" s="1" customFormat="1" ht="21.66372" customHeight="1">
      <c r="B262" s="37"/>
      <c r="C262" s="206" t="s">
        <v>305</v>
      </c>
      <c r="D262" s="206" t="s">
        <v>134</v>
      </c>
      <c r="E262" s="207" t="s">
        <v>871</v>
      </c>
      <c r="F262" s="208" t="s">
        <v>872</v>
      </c>
      <c r="G262" s="209" t="s">
        <v>852</v>
      </c>
      <c r="H262" s="210">
        <v>1</v>
      </c>
      <c r="I262" s="211"/>
      <c r="J262" s="212">
        <f>ROUND(I262*H262,2)</f>
        <v>0</v>
      </c>
      <c r="K262" s="208" t="s">
        <v>595</v>
      </c>
      <c r="L262" s="42"/>
      <c r="M262" s="243" t="s">
        <v>1</v>
      </c>
      <c r="N262" s="244" t="s">
        <v>45</v>
      </c>
      <c r="O262" s="245"/>
      <c r="P262" s="246">
        <f>O262*H262</f>
        <v>0</v>
      </c>
      <c r="Q262" s="246">
        <v>0</v>
      </c>
      <c r="R262" s="246">
        <f>Q262*H262</f>
        <v>0</v>
      </c>
      <c r="S262" s="246">
        <v>0</v>
      </c>
      <c r="T262" s="247">
        <f>S262*H262</f>
        <v>0</v>
      </c>
      <c r="AR262" s="204" t="s">
        <v>853</v>
      </c>
      <c r="AT262" s="204" t="s">
        <v>134</v>
      </c>
      <c r="AU262" s="204" t="s">
        <v>89</v>
      </c>
      <c r="AY262" s="16" t="s">
        <v>126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6" t="s">
        <v>21</v>
      </c>
      <c r="BK262" s="205">
        <f>ROUND(I262*H262,2)</f>
        <v>0</v>
      </c>
      <c r="BL262" s="16" t="s">
        <v>853</v>
      </c>
      <c r="BM262" s="204" t="s">
        <v>873</v>
      </c>
    </row>
    <row r="263" s="1" customFormat="1" ht="6.96" customHeight="1">
      <c r="B263" s="60"/>
      <c r="C263" s="61"/>
      <c r="D263" s="61"/>
      <c r="E263" s="61"/>
      <c r="F263" s="61"/>
      <c r="G263" s="61"/>
      <c r="H263" s="61"/>
      <c r="I263" s="172"/>
      <c r="J263" s="61"/>
      <c r="K263" s="61"/>
      <c r="L263" s="42"/>
    </row>
  </sheetData>
  <sheetProtection sheet="1" autoFilter="0" formatColumns="0" formatRows="0" objects="1" scenarios="1" spinCount="100000" saltValue="SmDFNwLM6mNns6pnhgmRJxOVc+pN92kkc1eR//Sj7db+PfHzc7dIITQDGtKmrqlfPKa/9Cm0nXZrlIk7Af1SIQ==" hashValue="MIGEDGoFr0Wpd2ZlL4OYu/ar/Cn3VlLyg/jd4/5ZEbn2Sre4/V15Df/l6muS3wlAC00XUYk2cVPn8FtI6RJH0g==" algorithmName="SHA-512" password="CC35"/>
  <autoFilter ref="C130:K262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TOMAS-PC\Tomas</dc:creator>
  <cp:lastModifiedBy>TOMAS-PC\Tomas</cp:lastModifiedBy>
  <dcterms:created xsi:type="dcterms:W3CDTF">2019-09-09T12:11:38Z</dcterms:created>
  <dcterms:modified xsi:type="dcterms:W3CDTF">2019-09-09T12:11:43Z</dcterms:modified>
</cp:coreProperties>
</file>