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4" firstSheet="2" activeTab="7"/>
  </bookViews>
  <sheets>
    <sheet name="Podíly obce" sheetId="1" r:id="rId1"/>
    <sheet name="Skutečné náklady" sheetId="2" state="hidden" r:id="rId2"/>
    <sheet name="KL ú1" sheetId="9" r:id="rId3"/>
    <sheet name="RE ú1" sheetId="10" r:id="rId4"/>
    <sheet name="SO 102 ú1" sheetId="11" r:id="rId5"/>
    <sheet name="KL ú2" sheetId="12" r:id="rId6"/>
    <sheet name="RE ú2" sheetId="13" r:id="rId7"/>
    <sheet name="SO 102 ú2" sheetId="14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BPK1">#REF!</definedName>
    <definedName name="__BPK2">#REF!</definedName>
    <definedName name="__BPK3">#REF!</definedName>
    <definedName name="__cel1">'[2]1_zemní práce'!$H$14</definedName>
    <definedName name="__cel10">#REF!</definedName>
    <definedName name="__cel11">#REF!</definedName>
    <definedName name="__cel12">#REF!</definedName>
    <definedName name="__cel13">#REF!</definedName>
    <definedName name="__cel14">#REF!</definedName>
    <definedName name="__cel15">#REF!</definedName>
    <definedName name="__cel16">#REF!</definedName>
    <definedName name="__cel17">#REF!</definedName>
    <definedName name="__cel18">#REF!</definedName>
    <definedName name="__cel19">#REF!</definedName>
    <definedName name="__cel2">#REF!</definedName>
    <definedName name="__cel20">#REF!</definedName>
    <definedName name="__cel21">#REF!</definedName>
    <definedName name="__cel22">#REF!</definedName>
    <definedName name="__cel23">#REF!</definedName>
    <definedName name="__cel24">#REF!</definedName>
    <definedName name="__cel25">'[2]25_komun_'!$H$13</definedName>
    <definedName name="__cel26">'[2]26_ter__sad_úpravy'!$I$12</definedName>
    <definedName name="__cel27">#REF!</definedName>
    <definedName name="__cel28">#REF!</definedName>
    <definedName name="__cel29">#REF!</definedName>
    <definedName name="__cel3">#REF!</definedName>
    <definedName name="__cel30">#REF!</definedName>
    <definedName name="__cel4">#REF!</definedName>
    <definedName name="__cel5">#REF!</definedName>
    <definedName name="__cel6">#REF!</definedName>
    <definedName name="__cel7">#REF!</definedName>
    <definedName name="__cel8">#REF!</definedName>
    <definedName name="__cel9">#REF!</definedName>
    <definedName name="__CENA__">'[3]Zakazka'!$P$6:$P$275</definedName>
    <definedName name="__MAIN2__">#REF!</definedName>
    <definedName name="__SAZBA__">'[3]Zakazka'!$U$6:$U$275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BPK1">#REF!</definedName>
    <definedName name="_BPK2">#REF!</definedName>
    <definedName name="_BPK3">#REF!</definedName>
    <definedName name="_cel1">'[2]1_zemní práce'!$H$14</definedName>
    <definedName name="_cel10">#REF!</definedName>
    <definedName name="_cel11">#REF!</definedName>
    <definedName name="_cel12">#REF!</definedName>
    <definedName name="_cel13">#REF!</definedName>
    <definedName name="_cel14">#REF!</definedName>
    <definedName name="_cel15">#REF!</definedName>
    <definedName name="_cel16">#REF!</definedName>
    <definedName name="_cel17">#REF!</definedName>
    <definedName name="_cel18">#REF!</definedName>
    <definedName name="_cel19">#REF!</definedName>
    <definedName name="_cel2">#REF!</definedName>
    <definedName name="_cel20">#REF!</definedName>
    <definedName name="_cel21">#REF!</definedName>
    <definedName name="_cel22">#REF!</definedName>
    <definedName name="_cel23">#REF!</definedName>
    <definedName name="_cel24">#REF!</definedName>
    <definedName name="_cel25">'[2]25_komun_'!$H$13</definedName>
    <definedName name="_cel26">'[2]26_ter__sad_úpravy'!$I$12</definedName>
    <definedName name="_cel27">#REF!</definedName>
    <definedName name="_cel28">#REF!</definedName>
    <definedName name="_cel29">#REF!</definedName>
    <definedName name="_cel3">#REF!</definedName>
    <definedName name="_cel30">#REF!</definedName>
    <definedName name="_cel4">#REF!</definedName>
    <definedName name="_cel5">#REF!</definedName>
    <definedName name="_cel6">#REF!</definedName>
    <definedName name="_cel7">#REF!</definedName>
    <definedName name="_cel8">#REF!</definedName>
    <definedName name="_cel9">#REF!</definedName>
    <definedName name="AAA">#REF!</definedName>
    <definedName name="AAA_1">#REF!</definedName>
    <definedName name="ABHIIobr">#REF!</definedName>
    <definedName name="ABHIIobr_1">#REF!</definedName>
    <definedName name="ABHIlož">#REF!</definedName>
    <definedName name="ABHIlož_1">#REF!</definedName>
    <definedName name="ABHIModlož">#REF!</definedName>
    <definedName name="ABHIModlož_1">#REF!</definedName>
    <definedName name="ABHIModobr">#REF!</definedName>
    <definedName name="ABHIModobr_1">#REF!</definedName>
    <definedName name="ABHIobr">#REF!</definedName>
    <definedName name="ABHIobr_1">#REF!</definedName>
    <definedName name="ABJ">#REF!</definedName>
    <definedName name="ABJ_1">#REF!</definedName>
    <definedName name="ABSI">#REF!</definedName>
    <definedName name="ABSI_1">#REF!</definedName>
    <definedName name="ABSII">#REF!</definedName>
    <definedName name="ABSII_1">#REF!</definedName>
    <definedName name="ABSMod">#REF!</definedName>
    <definedName name="ABSMod_1">#REF!</definedName>
    <definedName name="ABVHIa">#REF!</definedName>
    <definedName name="ABVHIa_1">#REF!</definedName>
    <definedName name="AKDS">#REF!</definedName>
    <definedName name="AKDS_1">#REF!</definedName>
    <definedName name="AKMJ">#REF!</definedName>
    <definedName name="AKMJ_1">#REF!</definedName>
    <definedName name="AKMS">#REF!</definedName>
    <definedName name="AKMS_1">#REF!</definedName>
    <definedName name="AKMSMod">#REF!</definedName>
    <definedName name="AKMSMod_1">#REF!</definedName>
    <definedName name="BPK1_1">#REF!</definedName>
    <definedName name="BPK2_1">#REF!</definedName>
    <definedName name="BPK3_1">#REF!</definedName>
    <definedName name="cisloobjektu">#REF!</definedName>
    <definedName name="cisloobjektu_1">#REF!</definedName>
    <definedName name="cislostavby">#REF!</definedName>
    <definedName name="cislostavby_1">#REF!</definedName>
    <definedName name="dadresa">#REF!</definedName>
    <definedName name="Datum">#REF!</definedName>
    <definedName name="Datum_1">#REF!</definedName>
    <definedName name="DIČ">#REF!</definedName>
    <definedName name="Dil">#REF!</definedName>
    <definedName name="Dil_1">#REF!</definedName>
    <definedName name="djhggdj">'[6]Stoka A1'!$A$21</definedName>
    <definedName name="dmisto">#REF!</definedName>
    <definedName name="dnypokl">#REF!</definedName>
    <definedName name="dnypokl_1">#REF!</definedName>
    <definedName name="Dodavka">#REF!</definedName>
    <definedName name="Dodavka_1">#REF!</definedName>
    <definedName name="Dodavka0">#REF!</definedName>
    <definedName name="Dodavka0_1">#REF!</definedName>
    <definedName name="dpsc">#REF!</definedName>
    <definedName name="dsafds">#REF!</definedName>
    <definedName name="dsfasaf">#REF!</definedName>
    <definedName name="dsfsag">#REF!</definedName>
    <definedName name="dsrgftjfgzjk">#REF!</definedName>
    <definedName name="etrz">#REF!</definedName>
    <definedName name="ewtz">#REF!</definedName>
    <definedName name="Excel_BuiltIn_Print_Area_1">#REF!</definedName>
    <definedName name="Excel_BuiltIn_Print_Area_2">#REF!</definedName>
    <definedName name="fdghhjjfj">'[6]Stoka A1'!$C$21</definedName>
    <definedName name="fdnkjgfhg">#REF!</definedName>
    <definedName name="fgddg">#REF!</definedName>
    <definedName name="finišer">#REF!</definedName>
    <definedName name="finišer_1">#REF!</definedName>
    <definedName name="fr0125.">#REF!</definedName>
    <definedName name="fr0125._1">#REF!</definedName>
    <definedName name="fr022B">#REF!</definedName>
    <definedName name="fr022B_1">#REF!</definedName>
    <definedName name="fr02C">#REF!</definedName>
    <definedName name="fr02C_1">#REF!</definedName>
    <definedName name="fr032A">#REF!</definedName>
    <definedName name="fr032A_1">#REF!</definedName>
    <definedName name="fr032B">#REF!</definedName>
    <definedName name="fr032B_1">#REF!</definedName>
    <definedName name="fr04B">#REF!</definedName>
    <definedName name="fr04B_1">#REF!</definedName>
    <definedName name="fr04C">#REF!</definedName>
    <definedName name="fr04C_1">#REF!</definedName>
    <definedName name="fr063B">#REF!</definedName>
    <definedName name="fr063B_1">#REF!</definedName>
    <definedName name="fr1622B">#REF!</definedName>
    <definedName name="fr1622B_1">#REF!</definedName>
    <definedName name="fr1632B">#REF!</definedName>
    <definedName name="fr1632B_1">#REF!</definedName>
    <definedName name="fr25B">#REF!</definedName>
    <definedName name="fr25B_1">#REF!</definedName>
    <definedName name="fr3263B">#REF!</definedName>
    <definedName name="fr3263B_1">#REF!</definedName>
    <definedName name="fr3263BI">#REF!</definedName>
    <definedName name="fr3263BI_1">#REF!</definedName>
    <definedName name="fr48B">#REF!</definedName>
    <definedName name="fr48B_1">#REF!</definedName>
    <definedName name="fr63125B">#REF!</definedName>
    <definedName name="fr63125B_1">#REF!</definedName>
    <definedName name="fr63200.">#REF!</definedName>
    <definedName name="fr63200._1">#REF!</definedName>
    <definedName name="fr816B">#REF!</definedName>
    <definedName name="fr816B_1">#REF!</definedName>
    <definedName name="fsgjjuzhj">#REF!</definedName>
    <definedName name="ghhdsh">'[6]Stoka A1'!$E$21</definedName>
    <definedName name="hgfjfsuz">'[6]Stoka A1'!$B$21</definedName>
    <definedName name="hkjljhů">#REF!</definedName>
    <definedName name="HSV">#REF!</definedName>
    <definedName name="HSV_">#REF!</definedName>
    <definedName name="HSV__1">#REF!</definedName>
    <definedName name="HSV_1">#REF!</definedName>
    <definedName name="HSV0">#REF!</definedName>
    <definedName name="HSV0_1">#REF!</definedName>
    <definedName name="HZS">#REF!</definedName>
    <definedName name="HZS_1">#REF!</definedName>
    <definedName name="HZS0">#REF!</definedName>
    <definedName name="HZS0_1">#REF!</definedName>
    <definedName name="IČO">#REF!</definedName>
    <definedName name="JKSO">#REF!</definedName>
    <definedName name="JKSO_1">#REF!</definedName>
    <definedName name="lhjkl">#REF!</definedName>
    <definedName name="lk">#REF!</definedName>
    <definedName name="LKN">#REF!</definedName>
    <definedName name="LKN_1">#REF!</definedName>
    <definedName name="MJ">#REF!</definedName>
    <definedName name="MJ_1">#REF!</definedName>
    <definedName name="Mont">#REF!</definedName>
    <definedName name="Mont_">#REF!</definedName>
    <definedName name="Mont__1">#REF!</definedName>
    <definedName name="Mont_1">#REF!</definedName>
    <definedName name="Montaz0">#REF!</definedName>
    <definedName name="Montaz0_1">#REF!</definedName>
    <definedName name="MZK">#REF!</definedName>
    <definedName name="MZK_1">#REF!</definedName>
    <definedName name="NazevDilu">#REF!</definedName>
    <definedName name="NazevDilu_1">#REF!</definedName>
    <definedName name="nazevobjektu">#REF!</definedName>
    <definedName name="nazevobjektu_1">#REF!</definedName>
    <definedName name="nazevstavby">#REF!</definedName>
    <definedName name="nazevstavby_1">#REF!</definedName>
    <definedName name="Objednatel">#REF!</definedName>
    <definedName name="Objednatel_1">#REF!</definedName>
    <definedName name="Objekt">#REF!</definedName>
    <definedName name="objemhm">#REF!</definedName>
    <definedName name="objemhm_1">#REF!</definedName>
    <definedName name="objhm2">#REF!</definedName>
    <definedName name="objhm2_1">#REF!</definedName>
    <definedName name="objhm21">#REF!</definedName>
    <definedName name="objhm21_1">#REF!</definedName>
    <definedName name="objhm23">#REF!</definedName>
    <definedName name="objhm23_1">#REF!</definedName>
    <definedName name="objhm245">#REF!</definedName>
    <definedName name="objhm245_1">#REF!</definedName>
    <definedName name="objhm25">#REF!</definedName>
    <definedName name="objhm25_1">#REF!</definedName>
    <definedName name="_xlnm.Print_Area" localSheetId="0">'Podíly obce'!$A$1:$F$28</definedName>
    <definedName name="_xlnm.Print_Area" localSheetId="4">'SO 102 ú1'!$A$1:$M$181</definedName>
    <definedName name="_xlnm.Print_Area" localSheetId="7">'SO 102 ú2'!$A$1:$M$130</definedName>
    <definedName name="odic">#REF!</definedName>
    <definedName name="oico">#REF!</definedName>
    <definedName name="OKHI">#REF!</definedName>
    <definedName name="OKHI_1">#REF!</definedName>
    <definedName name="OKVHI">#REF!</definedName>
    <definedName name="OKVHI_1">#REF!</definedName>
    <definedName name="ol">#REF!</definedName>
    <definedName name="omisto">#REF!</definedName>
    <definedName name="onazev">#REF!</definedName>
    <definedName name="opsc">#REF!</definedName>
    <definedName name="plocha">#REF!</definedName>
    <definedName name="plocha_1">#REF!</definedName>
    <definedName name="PocetMJ">#REF!</definedName>
    <definedName name="PocetMJ_1">#REF!</definedName>
    <definedName name="pokladka">#REF!</definedName>
    <definedName name="pokládka">#REF!</definedName>
    <definedName name="pokladka_1">#REF!</definedName>
    <definedName name="pokládka_1">#REF!</definedName>
    <definedName name="pokládkaMZK">#REF!</definedName>
    <definedName name="pokládkaMZK_1">#REF!</definedName>
    <definedName name="Poznamka">#REF!</definedName>
    <definedName name="Poznamka_1">#REF!</definedName>
    <definedName name="_xlnm.Print_Area">#REF!</definedName>
    <definedName name="Print_Area_1">#REF!</definedName>
    <definedName name="_xlnm.Print_Titles">#REF!</definedName>
    <definedName name="Print_Titles_1">#REF!</definedName>
    <definedName name="Projektant">#REF!</definedName>
    <definedName name="Projektant_1">#REF!</definedName>
    <definedName name="PSV">#REF!</definedName>
    <definedName name="PSV_">#REF!</definedName>
    <definedName name="PSV__1">#REF!</definedName>
    <definedName name="PSV_1">#REF!</definedName>
    <definedName name="PSV0">#REF!</definedName>
    <definedName name="PSV0_1">#REF!</definedName>
    <definedName name="qwerf">#REF!</definedName>
    <definedName name="retz">#REF!</definedName>
    <definedName name="režie">#REF!</definedName>
    <definedName name="režie_1">#REF!</definedName>
    <definedName name="režiezisk">#REF!</definedName>
    <definedName name="režiezisk_1">#REF!</definedName>
    <definedName name="saDDA">#REF!</definedName>
    <definedName name="SazbaDPH1">#REF!</definedName>
    <definedName name="SazbaDPH1_1">#REF!</definedName>
    <definedName name="SazbaDPH2">#REF!</definedName>
    <definedName name="SazbaDPH2_1">#REF!</definedName>
    <definedName name="sdaDA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loKč">#REF!</definedName>
    <definedName name="soloKč_1">#REF!</definedName>
    <definedName name="solokčkm">#REF!</definedName>
    <definedName name="solokčkm_1">#REF!</definedName>
    <definedName name="soloT">#REF!</definedName>
    <definedName name="soloT_1">#REF!</definedName>
    <definedName name="solotauto">#REF!</definedName>
    <definedName name="solotauto_1">#REF!</definedName>
    <definedName name="soupravaKč">#REF!</definedName>
    <definedName name="soupravaKč_1">#REF!</definedName>
    <definedName name="soupravakčkm">#REF!</definedName>
    <definedName name="soupravakčkm_1">#REF!</definedName>
    <definedName name="soupravaT">#REF!</definedName>
    <definedName name="soupravaT_1">#REF!</definedName>
    <definedName name="soupravatauto">#REF!</definedName>
    <definedName name="soupravatauto_1">#REF!</definedName>
    <definedName name="StavbaCelkem">#REF!</definedName>
    <definedName name="tezutz">#REF!</definedName>
    <definedName name="tl.kce">#REF!</definedName>
    <definedName name="tl.kce_1">#REF!</definedName>
    <definedName name="trewžz">#REF!</definedName>
    <definedName name="tuny">#REF!</definedName>
    <definedName name="tuny_1">#REF!</definedName>
    <definedName name="Typ">#REF!</definedName>
    <definedName name="Typ_1">#REF!</definedName>
    <definedName name="typy">#REF!</definedName>
    <definedName name="uztuzipi">#REF!</definedName>
    <definedName name="VRN">#REF!</definedName>
    <definedName name="VRN_1">#REF!</definedName>
    <definedName name="VRNKc">#REF!</definedName>
    <definedName name="VRNKc_1">#REF!</definedName>
    <definedName name="VRNnazev">#REF!</definedName>
    <definedName name="VRNnazev_1">#REF!</definedName>
    <definedName name="VRNproc">#REF!</definedName>
    <definedName name="VRNproc_1">#REF!</definedName>
    <definedName name="VRNzakl">#REF!</definedName>
    <definedName name="VRNzakl_1">#REF!</definedName>
    <definedName name="vzdál">#REF!</definedName>
    <definedName name="vzdál_1">#REF!</definedName>
    <definedName name="vzdálenost">#REF!</definedName>
    <definedName name="vzdálenost_1">#REF!</definedName>
    <definedName name="Zakazka">#REF!</definedName>
    <definedName name="Zakazka_1">#REF!</definedName>
    <definedName name="Zaklad22">#REF!</definedName>
    <definedName name="Zaklad22_1">#REF!</definedName>
    <definedName name="Zaklad5">#REF!</definedName>
    <definedName name="Zaklad5_1">#REF!</definedName>
    <definedName name="Zhotovitel">#REF!</definedName>
    <definedName name="Zhotovitel_1">#REF!</definedName>
    <definedName name="zisk">#REF!</definedName>
    <definedName name="zisk_1">#REF!</definedName>
  </definedNames>
  <calcPr calcId="162913"/>
</workbook>
</file>

<file path=xl/sharedStrings.xml><?xml version="1.0" encoding="utf-8"?>
<sst xmlns="http://schemas.openxmlformats.org/spreadsheetml/2006/main" count="866" uniqueCount="402">
  <si>
    <t>cena bez DPH (Kč)</t>
  </si>
  <si>
    <t>cena vč. DPH (Kč)</t>
  </si>
  <si>
    <t>REKAPITULACE</t>
  </si>
  <si>
    <t>Stavba: "II/235 Drahoňův Újezd - Terešov"</t>
  </si>
  <si>
    <t>Úsek I.</t>
  </si>
  <si>
    <t>Celkem za úsek I.</t>
  </si>
  <si>
    <t>Úsek II.</t>
  </si>
  <si>
    <t>Celkem za úsek II.</t>
  </si>
  <si>
    <t>Celkové náklady za stavbu - úsek I. + II.</t>
  </si>
  <si>
    <t>Všeobecné konstrukce a práce</t>
  </si>
  <si>
    <t>Zemní práce</t>
  </si>
  <si>
    <t>Svislé a kompletní konstrukce</t>
  </si>
  <si>
    <t>Komunikace</t>
  </si>
  <si>
    <t>Úpravy povrchů, podlahy a osazování výplní</t>
  </si>
  <si>
    <t>Ostatní konstrukce a práce</t>
  </si>
  <si>
    <t>KRYCÍ LIST ROZPOČTU</t>
  </si>
  <si>
    <t>Název stavby</t>
  </si>
  <si>
    <t>II/235 Drahoňův Újezd - Terešov, extravilán - úsek I</t>
  </si>
  <si>
    <t>JKSO</t>
  </si>
  <si>
    <t>822 23</t>
  </si>
  <si>
    <t>Název objektu</t>
  </si>
  <si>
    <t>Oprava komunikace - úsek I</t>
  </si>
  <si>
    <t>EČO</t>
  </si>
  <si>
    <t>Místo</t>
  </si>
  <si>
    <t>okres Rokycany</t>
  </si>
  <si>
    <t>IČO</t>
  </si>
  <si>
    <t>DIČ</t>
  </si>
  <si>
    <t>Objednatel</t>
  </si>
  <si>
    <t xml:space="preserve">
Správa a údržba silnic Plzeňského kraje</t>
  </si>
  <si>
    <t>CZ70932581</t>
  </si>
  <si>
    <t>Projektant</t>
  </si>
  <si>
    <t>PK dopravní s.r.o.</t>
  </si>
  <si>
    <t>04166205</t>
  </si>
  <si>
    <t>CZ04166205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</si>
  <si>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</si>
  <si>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</si>
  <si>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</si>
  <si>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</si>
  <si>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</si>
  <si>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</si>
  <si>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</si>
  <si>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</si>
  <si>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</si>
  <si>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</si>
  <si>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</si>
  <si>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</si>
  <si>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</si>
  <si>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</si>
  <si>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</si>
  <si>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</si>
  <si>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</si>
  <si>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</si>
  <si>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</si>
  <si>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</si>
  <si>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</si>
  <si>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</si>
  <si>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</si>
  <si>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</si>
  <si>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</si>
  <si>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</si>
  <si>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</si>
  <si>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</si>
  <si>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</si>
  <si>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</si>
  <si>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</si>
  <si>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</si>
  <si>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</si>
  <si>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</si>
  <si>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</si>
  <si>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</si>
  <si>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</si>
  <si>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</si>
  <si>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</si>
  <si>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</si>
  <si>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</si>
  <si>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</si>
  <si>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</si>
  <si>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</si>
  <si>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</si>
  <si>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</si>
  <si>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</si>
  <si>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</si>
  <si>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</si>
  <si>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</si>
  <si>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</si>
  <si>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</si>
  <si>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</si>
  <si>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</si>
  <si>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</si>
  <si>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</si>
  <si>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</si>
  <si>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</si>
  <si>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</si>
  <si>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</si>
  <si>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</si>
  <si>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</si>
  <si>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</si>
  <si>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</si>
  <si>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</si>
  <si>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</si>
  <si>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</si>
  <si>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</si>
  <si>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</si>
  <si>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</si>
  <si>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</si>
  <si>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</si>
  <si>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</si>
  <si>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</si>
  <si>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</si>
  <si>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</si>
  <si>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</si>
  <si>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</si>
  <si>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</si>
  <si>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</si>
  <si>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</si>
  <si>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ROZPOČTU</t>
  </si>
  <si>
    <t>Stavba:   II/235 Drahoňův Újezd - Terešov, extravilán - úsek I</t>
  </si>
  <si>
    <t>Objekt:   Oprava komunikace - úsek I</t>
  </si>
  <si>
    <t>Objednatel:   
Správa a údržba silnic Plzeňského kraje</t>
  </si>
  <si>
    <t xml:space="preserve">Zhotovitel:   </t>
  </si>
  <si>
    <t>JKSO:   822 23</t>
  </si>
  <si>
    <t>Datum:   21.06.2019</t>
  </si>
  <si>
    <t>Kód položky</t>
  </si>
  <si>
    <t>Popis</t>
  </si>
  <si>
    <t>Dodávka celkem</t>
  </si>
  <si>
    <t>Montáž celkem</t>
  </si>
  <si>
    <t>Cena celkem</t>
  </si>
  <si>
    <t>Hmotnost celkem</t>
  </si>
  <si>
    <t>Hmotnost sutě celkem</t>
  </si>
  <si>
    <t>0</t>
  </si>
  <si>
    <t>Celkem</t>
  </si>
  <si>
    <t>ROZPOČET S VÝKAZEM VÝMĚR</t>
  </si>
  <si>
    <t>P.Č.</t>
  </si>
  <si>
    <t>MJ</t>
  </si>
  <si>
    <t>Množství celkem</t>
  </si>
  <si>
    <t>Cena jednotková</t>
  </si>
  <si>
    <t>Hmotnost</t>
  </si>
  <si>
    <t>Suť</t>
  </si>
  <si>
    <t>Suť celkem</t>
  </si>
  <si>
    <t>072002000</t>
  </si>
  <si>
    <t>Silniční provoz</t>
  </si>
  <si>
    <t>Kč</t>
  </si>
  <si>
    <t>Dopravně inženýrská opatření, vč. nájmu a údržby značek a zařízení po celou dobu stavby, vč. zajištění DIR </t>
  </si>
  <si>
    <t>103715000</t>
  </si>
  <si>
    <t>zemina pro terénní úpravy - ornice</t>
  </si>
  <si>
    <t>t</t>
  </si>
  <si>
    <t>4639 * 0,15</t>
  </si>
  <si>
    <t>113151214</t>
  </si>
  <si>
    <t>Odstranění živičného krytu frézováním pl přes 500 m2 tl 50 mm bez překážek v trase s naložením</t>
  </si>
  <si>
    <t>m2</t>
  </si>
  <si>
    <t>Frézovaná asfaltová drť odprodána zhotoviteli, viz zadávací dokumentace, závazek odkupu. Část bude použita na zpevnění krajnic.</t>
  </si>
  <si>
    <t>viz Situace stavby a Vzorové výkresy (plochy odměř. z dwg):</t>
  </si>
  <si>
    <t>7886</t>
  </si>
  <si>
    <t>122101402</t>
  </si>
  <si>
    <t>Vykopávky v zemníku na suchu v hornině tř. 1 a 2 objem do 1000 m3</t>
  </si>
  <si>
    <t>m3</t>
  </si>
  <si>
    <t>4639 * 0,1</t>
  </si>
  <si>
    <t>005724700</t>
  </si>
  <si>
    <t>osivo směs travní univerzál</t>
  </si>
  <si>
    <t>kg</t>
  </si>
  <si>
    <t>4639 * 0,015</t>
  </si>
  <si>
    <t>122202201</t>
  </si>
  <si>
    <t>Odkopávky a prokopávky nezapažené pro silnice objemu do 100 m3 v hornině tř. 3</t>
  </si>
  <si>
    <t>pro výstavbu nových propustků, viz Situace stavby a Vzorové výkresy (dl. x plocha dle řezu):</t>
  </si>
  <si>
    <t>(11,77+10,13)*1,4</t>
  </si>
  <si>
    <t>122202209</t>
  </si>
  <si>
    <t>Příplatek k odkopávkám a prokopávkám pro silnice v hornině tř. 3 za lepivost</t>
  </si>
  <si>
    <t>30,66 * 0,3</t>
  </si>
  <si>
    <t>132201102</t>
  </si>
  <si>
    <t>Hloubení rýh š do 600 mm v hornině tř. 3 objemu přes 100 m3</t>
  </si>
  <si>
    <t>v šířce krajnic, viz Situace stavby a Vzorové výkresy (plochy odměř. z dwg ze vz. řezu):</t>
  </si>
  <si>
    <t>0,067*2*1284</t>
  </si>
  <si>
    <t>132201109</t>
  </si>
  <si>
    <t>Příplatek za lepivost k hloubení rýh š do 600 mm v hornině tř. 3</t>
  </si>
  <si>
    <t>172,056 * 0,3</t>
  </si>
  <si>
    <t>162701105</t>
  </si>
  <si>
    <t>Vodorovné přemístění do 10000 m výkopku/sypaniny z horniny tř. 1 až 4</t>
  </si>
  <si>
    <t>ze stavby na skládku:</t>
  </si>
  <si>
    <t>30,66+172,056</t>
  </si>
  <si>
    <t>ze zemníku na stavbu:</t>
  </si>
  <si>
    <t>463,9</t>
  </si>
  <si>
    <t>Součet</t>
  </si>
  <si>
    <t>162701109</t>
  </si>
  <si>
    <t>Příplatek k vodorovnému přemístění výkopku/sypaniny z horniny tř. 1 až 4 ZKD 1000 m přes 10000 m</t>
  </si>
  <si>
    <t>171201201</t>
  </si>
  <si>
    <t>Uložení sypaniny na skládky</t>
  </si>
  <si>
    <t>171201211</t>
  </si>
  <si>
    <t>Poplatek za uložení stavebního odpadu - zeminy a kameniva na skládce</t>
  </si>
  <si>
    <t>z výkopů a čištění příkopů</t>
  </si>
  <si>
    <t>(30,66+172,056)*2+222,052</t>
  </si>
  <si>
    <t>174101101</t>
  </si>
  <si>
    <t>Zásyp jam, šachet rýh nebo kolem objektů sypaninou se zhutněním</t>
  </si>
  <si>
    <t>pod krajnicí + zásyp propustků pod sjezdy, viz Situace stavby a Vzorové výkresy (plochy odměř. z vz. řezu):</t>
  </si>
  <si>
    <t>0,02*2*1284</t>
  </si>
  <si>
    <t>1,1*(11,77+10,13)</t>
  </si>
  <si>
    <t>583373440</t>
  </si>
  <si>
    <t>štěrkopísek frakce 0-32</t>
  </si>
  <si>
    <t>75,45 * 1,9</t>
  </si>
  <si>
    <t>180401213</t>
  </si>
  <si>
    <t>Založení lučního trávníku výsevem ve svahu do 1:1</t>
  </si>
  <si>
    <t>181951102</t>
  </si>
  <si>
    <t>Úprava pláně v hornině tř. 1 až 4 se zhutněním</t>
  </si>
  <si>
    <t>182201101</t>
  </si>
  <si>
    <t>Svahování násypů</t>
  </si>
  <si>
    <t>úprava terénu, viz Situace stavby a Vzorové výkresy (plochy odměř. z dwg):</t>
  </si>
  <si>
    <t>4639</t>
  </si>
  <si>
    <t>182301131</t>
  </si>
  <si>
    <t>Rozprostření ornice pl přes 500 m2 ve svahu přes 1:5 tl vrstvy do 100 mm</t>
  </si>
  <si>
    <t>317322611</t>
  </si>
  <si>
    <t>Římsy nebo žlabové římsy ze ŽB tř. C 30/37</t>
  </si>
  <si>
    <t>nové římsy propustku mezi staničením č. 16-17, viz Situace stavby (plochy odměř. z dwg z půdorysu, tl. předpoklad):</t>
  </si>
  <si>
    <t>(5,6+5)*0,25</t>
  </si>
  <si>
    <t>317353121</t>
  </si>
  <si>
    <t>Bednění mostních říms všech tvarů - zřízení</t>
  </si>
  <si>
    <t>pro nové římsy propustku mezi staničením č. 16-17, viz Situace stavby (předpoklad):</t>
  </si>
  <si>
    <t>(8*2+0,65*4)*0,25</t>
  </si>
  <si>
    <t>317353221</t>
  </si>
  <si>
    <t>Bednění mostních říms všech tvarů - odstranění</t>
  </si>
  <si>
    <t>317362021</t>
  </si>
  <si>
    <t>Výztuž překladů a říms svařovanými sítěmi Kari</t>
  </si>
  <si>
    <t>pro nové římsy propustku mezi staničením č. 16-17, viz Situace stavby (plochy odměř. z dwg z půdorysu):</t>
  </si>
  <si>
    <t>(5,6+5)*2*1,1*0,0079</t>
  </si>
  <si>
    <t>564851111</t>
  </si>
  <si>
    <t>Podklad ze štěrkodrtě ŠD tl 150 mm</t>
  </si>
  <si>
    <t>ŠD A </t>
  </si>
  <si>
    <t>lože sjezdů, viz Situace stavby a Vzorové výkresy (plochy odměř. z dwg):</t>
  </si>
  <si>
    <t>13,2+25,5+12,6+15,9+12,2+10,3</t>
  </si>
  <si>
    <t>567521141</t>
  </si>
  <si>
    <t>Recyklace podkladu za studena na místě SROSM - rozpojení a reprofilace tl 200 mm plochy do 10000 m2</t>
  </si>
  <si>
    <t>Tl. 180 mm, vč. případného doplnění vhodného materiálu na šířku sanovaných krajnic</t>
  </si>
  <si>
    <t>567522143</t>
  </si>
  <si>
    <t>Recyklace podkladu za studena na místě SROSM - promísení s pojivem, kamenivem tl 180 mm do 10000m2</t>
  </si>
  <si>
    <t>RS 0/63 CA</t>
  </si>
  <si>
    <t>viz Situace stavby a Vzorové výkresy (plocha odměř. z dwg + rozšíř. vrstev):</t>
  </si>
  <si>
    <t>7886*1,18</t>
  </si>
  <si>
    <t>569931132</t>
  </si>
  <si>
    <t>Zpevnění krajnic asfaltovým recyklátem tl 100 mm</t>
  </si>
  <si>
    <t>Bude použit R-materiál získaný ze stavby</t>
  </si>
  <si>
    <t>krajnice a sjezdy, viz Situace stavby a Vzorové výkresy (plochy odměř. z dwg):</t>
  </si>
  <si>
    <t>1381</t>
  </si>
  <si>
    <t>585221490</t>
  </si>
  <si>
    <t>cement struskoportlandský CEM II/B-S 32.5 R VL</t>
  </si>
  <si>
    <t>pojivo pro recyklaci, předpoklad 4% objemové hmotnosti, viz Průvodní a technická zpráva:</t>
  </si>
  <si>
    <t>9305,48*0,18*2,4*0,04</t>
  </si>
  <si>
    <t>111625400</t>
  </si>
  <si>
    <t>emulze asfaltová obalovací pro použití za studena</t>
  </si>
  <si>
    <t>Kationaktivní emulze dle ČSN EN 13 808</t>
  </si>
  <si>
    <t>pojivo pro recyklaci, předpoklad 2,5 % objemové hmotnosti, viz Průvodní a technická zpráva:</t>
  </si>
  <si>
    <t>9305,48*0,18*2,4*0,025</t>
  </si>
  <si>
    <t>573111111</t>
  </si>
  <si>
    <t>Postřik živičný infiltrační s posypem z asfaltu množství 0,60 kg/m2</t>
  </si>
  <si>
    <t>573231106</t>
  </si>
  <si>
    <t>Postřik živičný spojovací ze silniční emulze v množství 0,30 kg/m2</t>
  </si>
  <si>
    <t>577144111</t>
  </si>
  <si>
    <t>Asfaltový beton vrstva obrusná ACO 11 (ABS) tř. I tl 50 mm š do 3 m z nemodifikovaného asfaltu</t>
  </si>
  <si>
    <t>ACO 11+ (50/70)</t>
  </si>
  <si>
    <t>577145112</t>
  </si>
  <si>
    <t>Asfaltový beton vrstva ložní ACL 16 (ABH) tl 50 mm š do 3 m z nemodifikovaného asfaltu</t>
  </si>
  <si>
    <t>ACL 16+ (50/70)</t>
  </si>
  <si>
    <t>viz Situace stavby a Vzorové výkresy (plochy odměř. z dwg + rozšíř. vrstev):</t>
  </si>
  <si>
    <t>7886*1,02</t>
  </si>
  <si>
    <t>597161111</t>
  </si>
  <si>
    <t>Rigol dlážděný do lože z betonu tl 100 mm z lomového kamene</t>
  </si>
  <si>
    <t>obložení vtoku, výtoku a čel propustků sjezdů a sanovaných propustků, viz Situace stavby a Vzorové výkresy (plocha předpokl. průměr):</t>
  </si>
  <si>
    <t>3,4*2*2+5*2+5*2</t>
  </si>
  <si>
    <t>627471112</t>
  </si>
  <si>
    <t>Reprofilace stěn a podhledů sanačními maltami 1 vrstva tl 20 mm</t>
  </si>
  <si>
    <t>sanace pohledových čel + říms stáv. propustků, viz Situace stavby:</t>
  </si>
  <si>
    <t>12*2+12+18</t>
  </si>
  <si>
    <t>4,05+4,75</t>
  </si>
  <si>
    <t>404451580</t>
  </si>
  <si>
    <t>sloupek silniční směrový plastový 1200mm</t>
  </si>
  <si>
    <t>kus</t>
  </si>
  <si>
    <t>á 50 m, viz Technická zpráva a Situace stavby:</t>
  </si>
  <si>
    <t>1,3/0,05*2</t>
  </si>
  <si>
    <t>911331131</t>
  </si>
  <si>
    <t>Svodidlo ocelové jednostranné zádržnosti H1 se zaberaněním sloupků v rozmezí do 2 m</t>
  </si>
  <si>
    <t>m</t>
  </si>
  <si>
    <t>viz Situace stavby:</t>
  </si>
  <si>
    <t>44+64-4*4-8*2</t>
  </si>
  <si>
    <t>911331411</t>
  </si>
  <si>
    <t>Náběh ocelového svodidla jednostranný délky do 4 m se zaberaněním sloupků v rozmezí do 2 m</t>
  </si>
  <si>
    <t>4*4</t>
  </si>
  <si>
    <t>911334111</t>
  </si>
  <si>
    <t>Mostní svodidlo ocelové úrovně zádržnosti H 1</t>
  </si>
  <si>
    <t>na římsách propustku, viz Situace stavby:</t>
  </si>
  <si>
    <t>8*2</t>
  </si>
  <si>
    <t>912211111</t>
  </si>
  <si>
    <t>Montáž směrového sloupku silničního plastového prosté uložení bez betonového základu</t>
  </si>
  <si>
    <t>915211112</t>
  </si>
  <si>
    <t>Vodorovné dopravní značení dělící čáry souvislé š 125 mm retroreflexní bílý plast</t>
  </si>
  <si>
    <t>V4, viz Situace stabvy:</t>
  </si>
  <si>
    <t>2570</t>
  </si>
  <si>
    <t>915611111</t>
  </si>
  <si>
    <t>Předznačení vodorovného liniového značení</t>
  </si>
  <si>
    <t>919411111</t>
  </si>
  <si>
    <t>Čelo propustku z betonu prostého pro propustek z trub DN 300 až 500</t>
  </si>
  <si>
    <t>nové propustky pod sjezdy, viz Situace stavby:</t>
  </si>
  <si>
    <t>2*2</t>
  </si>
  <si>
    <t>919535556</t>
  </si>
  <si>
    <t>Obetonování trubního propustku betonem se zvýšenými nároky na prostředí tř. C 25/30</t>
  </si>
  <si>
    <t>propustek mezi staničením č. 16-17, viz Situace stavby (prům. plocha předpoklad):</t>
  </si>
  <si>
    <t>0,5*8</t>
  </si>
  <si>
    <t>919523111</t>
  </si>
  <si>
    <t>Zřízení propustků z trub ocelových DN 1000</t>
  </si>
  <si>
    <t>Oc. pozink. spirálově rýhovaná trouba vsunutá do stáv. propustku, na vtoku zalícována na vnější hranu kolmého pohledového čela propustku, na výtoku seříznuta v souladu s násypovým svahem</t>
  </si>
  <si>
    <t>propustek mezi staničením č. 16-17, viz Situace stavby:</t>
  </si>
  <si>
    <t>919551012</t>
  </si>
  <si>
    <t>Zřízení propustků z trub plastových DN 400</t>
  </si>
  <si>
    <t>Korugované trouby vč. lože a obetonování </t>
  </si>
  <si>
    <t>pod sjezdy, viz Situace stavby:</t>
  </si>
  <si>
    <t>11,77+10,13</t>
  </si>
  <si>
    <t>919731122</t>
  </si>
  <si>
    <t>Zarovnání styčné plochy podkladu nebo krytu živičného tl do 100 mm</t>
  </si>
  <si>
    <t>začátek a konec úseku, křižovatky, viz Situace stavby:</t>
  </si>
  <si>
    <t>6+5,93</t>
  </si>
  <si>
    <t>919732211</t>
  </si>
  <si>
    <t>Styčná spára napojení nového živičného povrchu na stávající za tepla š 15 mm hl 25 mm s prořezáním</t>
  </si>
  <si>
    <t>936561111</t>
  </si>
  <si>
    <t>Podkladní a krycí vrstvy trubních propustků nebo překopů cest z kameniva</t>
  </si>
  <si>
    <t>lože pro propustky pod sjezdy, viz Situace stavby:</t>
  </si>
  <si>
    <t>(11,77+10,13)*0,7*0,1</t>
  </si>
  <si>
    <t>938533111</t>
  </si>
  <si>
    <t>Očištění povrchu tlakovou vodou</t>
  </si>
  <si>
    <t>938902151</t>
  </si>
  <si>
    <t>Čistění příkopů strojně příkopovou frézou š dna do 400 mm</t>
  </si>
  <si>
    <t>pročištění stáv. příkopů, viz Situace stavby (vlevo + vpravo):</t>
  </si>
  <si>
    <t>31+21+81+147</t>
  </si>
  <si>
    <t>148+210+235+281+81+22+34</t>
  </si>
  <si>
    <t>938902412</t>
  </si>
  <si>
    <t>Čištění propustků strojně tlakovou vodou D do 1000 mm při tl nánosu do 25% DN</t>
  </si>
  <si>
    <t>stáv. příč. propustky, viz Situace stavby:</t>
  </si>
  <si>
    <t>8*3</t>
  </si>
  <si>
    <t>962052211</t>
  </si>
  <si>
    <t>Bourání zdiva nadzákladového ze ŽB</t>
  </si>
  <si>
    <t>ubour. stáv. říms propustku mezi staničením č. 16-17, viz Situace stavby (plochy odměř. z dwg z půdorysu, tl. předpoklad):</t>
  </si>
  <si>
    <t>979099125</t>
  </si>
  <si>
    <t>Poplatek za uložení železobetonového odpadu na skládce (skládkovné)</t>
  </si>
  <si>
    <t>2,65 * 2,4</t>
  </si>
  <si>
    <t>985323111</t>
  </si>
  <si>
    <t>Spojovací můstek reprofilovaného betonu na cementové bázi tl 1 mm</t>
  </si>
  <si>
    <t>4,05+4,75+5,6+5</t>
  </si>
  <si>
    <t>985324221</t>
  </si>
  <si>
    <t>Ochranný akrylátový nátěr betonu dvojnásobný se stěrkou (OS-C)</t>
  </si>
  <si>
    <t>obrubníkové části říms nových + sanovaných propustků, viz Vzorové výkresy a Situace stavby:</t>
  </si>
  <si>
    <t>(2,1+2,4+2,8+2,6)*0,4</t>
  </si>
  <si>
    <t>985331217</t>
  </si>
  <si>
    <t>Dodatečné vlepování betonářské výztuže D 20 mm do chemické malty včetně vyvrtání otvoru</t>
  </si>
  <si>
    <t>trny pro spřažení nových říms a obetonávky na výtoku propustku ve staničení č. 16-17, předpoklad:</t>
  </si>
  <si>
    <t>38</t>
  </si>
  <si>
    <t>997006512</t>
  </si>
  <si>
    <t>Vodorovné doprava suti s naložením a složením na skládku do 1 km</t>
  </si>
  <si>
    <t>997006519</t>
  </si>
  <si>
    <t>Příplatek k vodorovnému přemístění suti na skládku ZKD 1 km přes 1 km</t>
  </si>
  <si>
    <t>doprava suti (bez mat. použ. pro krajnice):</t>
  </si>
  <si>
    <t>(1237,82-182,292)*10</t>
  </si>
  <si>
    <t>998225111</t>
  </si>
  <si>
    <t>Přesun hmot pro pozemní komunikace s krytem z kamene, monolitickým betonovým nebo živičným</t>
  </si>
  <si>
    <t>II/235 Drahoňův Újezd - Terešov, extravilán - úsek II</t>
  </si>
  <si>
    <t>Oprava komunikace - úsek II</t>
  </si>
  <si>
    <t xml:space="preserve">               Rozpočtové náklady v</t>
  </si>
  <si>
    <t>Stavba:   II/235 Drahoňův Újezd - Terešov, extravilán - úsek II</t>
  </si>
  <si>
    <t>Objekt:   Oprava komunikace - úsek II</t>
  </si>
  <si>
    <t>3513 * 0,15</t>
  </si>
  <si>
    <t>4901</t>
  </si>
  <si>
    <t>3513 * 0,1</t>
  </si>
  <si>
    <t>3513 * 0,015</t>
  </si>
  <si>
    <t>(7,33+8,5+9,3+9,85)*1,4</t>
  </si>
  <si>
    <t>48,972 * 0,3</t>
  </si>
  <si>
    <t>0,067*2*(787-24,5/2)</t>
  </si>
  <si>
    <t>103,817 * 0,3</t>
  </si>
  <si>
    <t>48,972+103,817</t>
  </si>
  <si>
    <t>351,3</t>
  </si>
  <si>
    <t>(48,972+103,817)*2+134,848</t>
  </si>
  <si>
    <t>0,02*2*(787-24,5/2)</t>
  </si>
  <si>
    <t>1,1*(7,33+8,5+9,3+9,85)</t>
  </si>
  <si>
    <t>69,468 * 1,9</t>
  </si>
  <si>
    <t>7+15,5+16,1+15,5+9,6</t>
  </si>
  <si>
    <t>567521131</t>
  </si>
  <si>
    <t>Recyklace podkladu za studena na místě SROSM - rozpojení a reprofilace tl 200 mm plochy do 6000 m2</t>
  </si>
  <si>
    <t>567522133</t>
  </si>
  <si>
    <t>Recyklace podkladu za studena na místě SROSM - promísení s pojivem, kamenivem tl 180 mm do 6000 m2</t>
  </si>
  <si>
    <t>4901*1,18</t>
  </si>
  <si>
    <t>838</t>
  </si>
  <si>
    <t>5783,18*0,18*2,4*0,04</t>
  </si>
  <si>
    <t>5783,18*0,18*2,4*0,025</t>
  </si>
  <si>
    <t>4901*1,02</t>
  </si>
  <si>
    <t>3,4*4*2</t>
  </si>
  <si>
    <t>0,8/0,05*2</t>
  </si>
  <si>
    <t>1532</t>
  </si>
  <si>
    <t>915211122</t>
  </si>
  <si>
    <t>Vodorovné dopravní značení retroreflexním bílým plastem dělící čáry přerušované šířky 125 mm</t>
  </si>
  <si>
    <t>V2b (1,5/1,5), viz Situace stavby:</t>
  </si>
  <si>
    <t>42</t>
  </si>
  <si>
    <t>4*2</t>
  </si>
  <si>
    <t>7,33+8,5+9,3+9,85</t>
  </si>
  <si>
    <t>5,69+24,5+6,1</t>
  </si>
  <si>
    <t>(7,33+8,5+9,3+9,85)*0,1</t>
  </si>
  <si>
    <t>10+82+105+17</t>
  </si>
  <si>
    <t>124+446</t>
  </si>
  <si>
    <t>(2,1+1,9+3,7+3+2,7+2,6+2,7+2,5)*0,4</t>
  </si>
  <si>
    <t>(762,176-110,616)*10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</si>
</sst>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K_č_-;\-* #,##0.00\ _K_č_-;_-* &quot;-&quot;??\ _K_č_-;_-@_-"/>
    <numFmt numFmtId="164" formatCode="###0;\-###0"/>
    <numFmt numFmtId="165" formatCode="0.00%;\-0.00%"/>
    <numFmt numFmtId="166" formatCode="#,##0.000;\-#,##0.000"/>
    <numFmt numFmtId="167" formatCode="#,##0.00000;\-#,##0.00000"/>
    <numFmt numFmtId="168" formatCode="#,##0.000_ ;\-#,##0.000\ "/>
    <numFmt numFmtId="169" formatCode="#,##0.000"/>
    <numFmt numFmtId="170" formatCode="#,##0.00_ ;\-#,##0.00\ 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9"/>
      <color indexed="18"/>
      <name val="Arial CE"/>
      <family val="2"/>
    </font>
    <font>
      <b/>
      <u val="single"/>
      <sz val="8"/>
      <color indexed="10"/>
      <name val="Arial CE"/>
      <family val="2"/>
    </font>
    <font>
      <b/>
      <sz val="9"/>
      <name val="Arial CE"/>
      <family val="2"/>
    </font>
    <font>
      <sz val="9"/>
      <name val="MS Sans Serif"/>
      <family val="2"/>
    </font>
    <font>
      <i/>
      <sz val="7"/>
      <name val="Arial CE"/>
      <family val="2"/>
    </font>
    <font>
      <i/>
      <sz val="8"/>
      <color indexed="12"/>
      <name val="Arial CE"/>
      <family val="2"/>
    </font>
    <font>
      <sz val="8"/>
      <color indexed="18"/>
      <name val="Arial CE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name val="Arial CE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/>
      <right/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medium"/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>
        <color indexed="8"/>
      </top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 locked="0"/>
    </xf>
    <xf numFmtId="0" fontId="0" fillId="0" borderId="0">
      <alignment/>
      <protection/>
    </xf>
    <xf numFmtId="0" fontId="33" fillId="0" borderId="0">
      <alignment/>
      <protection/>
    </xf>
    <xf numFmtId="9" fontId="16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2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1" applyNumberFormat="0" applyFill="0" applyAlignment="0" applyProtection="0"/>
    <xf numFmtId="0" fontId="38" fillId="16" borderId="2" applyNumberFormat="0" applyAlignment="0" applyProtection="0"/>
    <xf numFmtId="49" fontId="20" fillId="0" borderId="0" applyBorder="0" applyProtection="0">
      <alignment horizontal="left"/>
    </xf>
    <xf numFmtId="169" fontId="20" fillId="0" borderId="0" applyBorder="0" applyProtection="0">
      <alignment/>
    </xf>
    <xf numFmtId="49" fontId="39" fillId="0" borderId="0" applyBorder="0" applyProtection="0">
      <alignment/>
    </xf>
    <xf numFmtId="0" fontId="20" fillId="0" borderId="0" applyBorder="0" applyProtection="0">
      <alignment horizontal="left"/>
    </xf>
    <xf numFmtId="0" fontId="40" fillId="17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12" fillId="0" borderId="0">
      <alignment/>
      <protection locked="0"/>
    </xf>
    <xf numFmtId="0" fontId="12" fillId="0" borderId="0">
      <alignment/>
      <protection locked="0"/>
    </xf>
    <xf numFmtId="0" fontId="1" fillId="0" borderId="0">
      <alignment/>
      <protection/>
    </xf>
    <xf numFmtId="0" fontId="20" fillId="0" borderId="0" applyAlignment="0">
      <protection/>
    </xf>
    <xf numFmtId="0" fontId="1" fillId="0" borderId="0">
      <alignment/>
      <protection locked="0"/>
    </xf>
    <xf numFmtId="0" fontId="2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0" fillId="0" borderId="0">
      <alignment/>
      <protection/>
    </xf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right"/>
    </xf>
    <xf numFmtId="4" fontId="5" fillId="0" borderId="0" xfId="0" applyNumberFormat="1" applyFo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4" fontId="8" fillId="22" borderId="0" xfId="0" applyNumberFormat="1" applyFont="1" applyFill="1" applyAlignment="1">
      <alignment horizontal="right"/>
    </xf>
    <xf numFmtId="0" fontId="11" fillId="0" borderId="0" xfId="0" applyFont="1"/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14" fillId="0" borderId="8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horizontal="left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6" fillId="22" borderId="19" xfId="0" applyFont="1" applyFill="1" applyBorder="1" applyAlignment="1" applyProtection="1">
      <alignment horizontal="left" vertical="center"/>
      <protection locked="0"/>
    </xf>
    <xf numFmtId="0" fontId="14" fillId="22" borderId="2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6" fillId="0" borderId="2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9" fillId="0" borderId="24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164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37" fontId="20" fillId="0" borderId="33" xfId="0" applyNumberFormat="1" applyFont="1" applyBorder="1" applyAlignment="1" applyProtection="1">
      <alignment horizontal="right" vertical="center"/>
      <protection/>
    </xf>
    <xf numFmtId="39" fontId="20" fillId="0" borderId="34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164" fontId="1" fillId="0" borderId="34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37" fontId="20" fillId="0" borderId="11" xfId="0" applyNumberFormat="1" applyFont="1" applyBorder="1" applyAlignment="1" applyProtection="1">
      <alignment horizontal="right" vertical="center"/>
      <protection/>
    </xf>
    <xf numFmtId="39" fontId="20" fillId="0" borderId="32" xfId="0" applyNumberFormat="1" applyFont="1" applyBorder="1" applyAlignment="1" applyProtection="1">
      <alignment horizontal="right" vertical="center"/>
      <protection/>
    </xf>
    <xf numFmtId="164" fontId="1" fillId="0" borderId="35" xfId="0" applyNumberFormat="1" applyFont="1" applyBorder="1" applyAlignment="1" applyProtection="1">
      <alignment horizontal="right" vertical="center"/>
      <protection/>
    </xf>
    <xf numFmtId="0" fontId="19" fillId="0" borderId="24" xfId="0" applyFont="1" applyBorder="1" applyAlignment="1" applyProtection="1">
      <alignment horizontal="left" vertical="center" wrapText="1"/>
      <protection/>
    </xf>
    <xf numFmtId="0" fontId="21" fillId="0" borderId="26" xfId="0" applyFont="1" applyBorder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left" vertical="center"/>
      <protection/>
    </xf>
    <xf numFmtId="0" fontId="19" fillId="0" borderId="29" xfId="0" applyFont="1" applyBorder="1" applyAlignment="1" applyProtection="1">
      <alignment horizontal="left" vertical="center"/>
      <protection/>
    </xf>
    <xf numFmtId="0" fontId="19" fillId="0" borderId="27" xfId="0" applyFont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 vertical="center"/>
      <protection/>
    </xf>
    <xf numFmtId="0" fontId="19" fillId="0" borderId="28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39" fontId="23" fillId="0" borderId="40" xfId="0" applyNumberFormat="1" applyFont="1" applyBorder="1" applyAlignment="1" applyProtection="1">
      <alignment horizontal="righ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0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7" fontId="1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16" fillId="0" borderId="40" xfId="0" applyFont="1" applyBorder="1" applyAlignment="1" applyProtection="1">
      <alignment horizontal="left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165" fontId="16" fillId="0" borderId="39" xfId="0" applyNumberFormat="1" applyFont="1" applyBorder="1" applyAlignment="1" applyProtection="1">
      <alignment horizontal="right" vertical="center"/>
      <protection/>
    </xf>
    <xf numFmtId="39" fontId="20" fillId="0" borderId="40" xfId="0" applyNumberFormat="1" applyFont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left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left" vertical="center"/>
      <protection/>
    </xf>
    <xf numFmtId="39" fontId="23" fillId="0" borderId="23" xfId="0" applyNumberFormat="1" applyFont="1" applyBorder="1" applyAlignment="1" applyProtection="1">
      <alignment horizontal="right" vertical="center"/>
      <protection/>
    </xf>
    <xf numFmtId="37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25" xfId="0" applyNumberFormat="1" applyFont="1" applyBorder="1" applyAlignment="1" applyProtection="1">
      <alignment horizontal="right" vertical="center"/>
      <protection/>
    </xf>
    <xf numFmtId="39" fontId="20" fillId="0" borderId="23" xfId="0" applyNumberFormat="1" applyFont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39" fontId="20" fillId="0" borderId="48" xfId="0" applyNumberFormat="1" applyFont="1" applyBorder="1" applyAlignment="1" applyProtection="1">
      <alignment horizontal="right" vertical="center"/>
      <protection/>
    </xf>
    <xf numFmtId="39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11" xfId="0" applyNumberFormat="1" applyFont="1" applyBorder="1" applyAlignment="1" applyProtection="1">
      <alignment horizontal="right" vertical="center"/>
      <protection/>
    </xf>
    <xf numFmtId="0" fontId="19" fillId="0" borderId="5" xfId="0" applyFont="1" applyBorder="1" applyAlignment="1" applyProtection="1">
      <alignment horizontal="left" vertical="top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44" xfId="0" applyFont="1" applyBorder="1" applyAlignment="1" applyProtection="1">
      <alignment horizontal="left"/>
      <protection/>
    </xf>
    <xf numFmtId="2" fontId="16" fillId="0" borderId="43" xfId="0" applyNumberFormat="1" applyFont="1" applyBorder="1" applyAlignment="1" applyProtection="1">
      <alignment horizontal="right" vertical="center"/>
      <protection/>
    </xf>
    <xf numFmtId="39" fontId="20" fillId="0" borderId="44" xfId="0" applyNumberFormat="1" applyFont="1" applyBorder="1" applyAlignment="1" applyProtection="1">
      <alignment horizontal="right" vertical="center"/>
      <protection/>
    </xf>
    <xf numFmtId="0" fontId="14" fillId="0" borderId="55" xfId="0" applyFont="1" applyBorder="1" applyAlignment="1" applyProtection="1">
      <alignment horizontal="left" vertical="center"/>
      <protection/>
    </xf>
    <xf numFmtId="0" fontId="19" fillId="0" borderId="56" xfId="0" applyFont="1" applyBorder="1" applyAlignment="1" applyProtection="1">
      <alignment horizontal="left" vertical="top"/>
      <protection/>
    </xf>
    <xf numFmtId="0" fontId="14" fillId="0" borderId="57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6" fillId="0" borderId="43" xfId="0" applyFont="1" applyBorder="1" applyAlignment="1" applyProtection="1">
      <alignment horizontal="left" vertical="center"/>
      <protection/>
    </xf>
    <xf numFmtId="0" fontId="19" fillId="0" borderId="34" xfId="0" applyFont="1" applyBorder="1" applyAlignment="1" applyProtection="1">
      <alignment horizontal="left" vertical="center"/>
      <protection/>
    </xf>
    <xf numFmtId="39" fontId="24" fillId="0" borderId="19" xfId="0" applyNumberFormat="1" applyFont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25" fillId="23" borderId="0" xfId="0" applyFont="1" applyFill="1" applyAlignment="1" applyProtection="1">
      <alignment horizontal="left"/>
      <protection/>
    </xf>
    <xf numFmtId="0" fontId="18" fillId="23" borderId="0" xfId="0" applyFont="1" applyFill="1" applyAlignment="1" applyProtection="1">
      <alignment horizontal="left"/>
      <protection/>
    </xf>
    <xf numFmtId="0" fontId="15" fillId="23" borderId="0" xfId="0" applyFont="1" applyFill="1" applyAlignment="1" applyProtection="1">
      <alignment horizontal="left"/>
      <protection/>
    </xf>
    <xf numFmtId="0" fontId="16" fillId="23" borderId="0" xfId="0" applyFont="1" applyFill="1" applyAlignment="1" applyProtection="1">
      <alignment horizontal="left"/>
      <protection/>
    </xf>
    <xf numFmtId="0" fontId="16" fillId="23" borderId="0" xfId="0" applyFont="1" applyFill="1" applyAlignment="1" applyProtection="1">
      <alignment horizontal="left" indent="4"/>
      <protection/>
    </xf>
    <xf numFmtId="0" fontId="16" fillId="24" borderId="2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wrapText="1"/>
      <protection/>
    </xf>
    <xf numFmtId="39" fontId="26" fillId="0" borderId="0" xfId="0" applyNumberFormat="1" applyFont="1" applyAlignment="1" applyProtection="1">
      <alignment horizontal="right"/>
      <protection/>
    </xf>
    <xf numFmtId="166" fontId="26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 horizontal="left" wrapText="1"/>
      <protection/>
    </xf>
    <xf numFmtId="39" fontId="27" fillId="0" borderId="0" xfId="0" applyNumberFormat="1" applyFont="1" applyAlignment="1" applyProtection="1">
      <alignment horizontal="right"/>
      <protection/>
    </xf>
    <xf numFmtId="0" fontId="18" fillId="23" borderId="0" xfId="0" applyFont="1" applyFill="1" applyAlignment="1" applyProtection="1">
      <alignment horizontal="center"/>
      <protection/>
    </xf>
    <xf numFmtId="0" fontId="16" fillId="23" borderId="0" xfId="0" applyFont="1" applyFill="1" applyAlignment="1" applyProtection="1">
      <alignment horizontal="center"/>
      <protection/>
    </xf>
    <xf numFmtId="0" fontId="16" fillId="24" borderId="59" xfId="0" applyFont="1" applyFill="1" applyBorder="1" applyAlignment="1" applyProtection="1">
      <alignment horizontal="center" vertical="center" wrapText="1"/>
      <protection/>
    </xf>
    <xf numFmtId="0" fontId="16" fillId="24" borderId="60" xfId="0" applyFont="1" applyFill="1" applyBorder="1" applyAlignment="1" applyProtection="1">
      <alignment horizontal="center" vertical="center" wrapText="1"/>
      <protection/>
    </xf>
    <xf numFmtId="0" fontId="16" fillId="24" borderId="61" xfId="0" applyFont="1" applyFill="1" applyBorder="1" applyAlignment="1" applyProtection="1">
      <alignment horizontal="center" vertical="center" wrapText="1"/>
      <protection/>
    </xf>
    <xf numFmtId="0" fontId="16" fillId="24" borderId="62" xfId="0" applyFont="1" applyFill="1" applyBorder="1" applyAlignment="1" applyProtection="1">
      <alignment horizontal="center" vertical="center" wrapText="1"/>
      <protection/>
    </xf>
    <xf numFmtId="0" fontId="16" fillId="24" borderId="63" xfId="0" applyFont="1" applyFill="1" applyBorder="1" applyAlignment="1" applyProtection="1">
      <alignment horizontal="center" vertical="center" wrapText="1"/>
      <protection/>
    </xf>
    <xf numFmtId="0" fontId="16" fillId="24" borderId="64" xfId="0" applyFont="1" applyFill="1" applyBorder="1" applyAlignment="1" applyProtection="1">
      <alignment horizontal="center" vertical="center" wrapText="1"/>
      <protection/>
    </xf>
    <xf numFmtId="37" fontId="2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 wrapText="1"/>
      <protection/>
    </xf>
    <xf numFmtId="0" fontId="28" fillId="0" borderId="0" xfId="0" applyFont="1" applyAlignment="1" applyProtection="1">
      <alignment horizontal="center" wrapText="1"/>
      <protection/>
    </xf>
    <xf numFmtId="166" fontId="28" fillId="0" borderId="0" xfId="0" applyNumberFormat="1" applyFont="1" applyAlignment="1" applyProtection="1">
      <alignment horizontal="right"/>
      <protection/>
    </xf>
    <xf numFmtId="39" fontId="28" fillId="0" borderId="0" xfId="0" applyNumberFormat="1" applyFont="1" applyAlignment="1" applyProtection="1">
      <alignment horizontal="right"/>
      <protection/>
    </xf>
    <xf numFmtId="167" fontId="28" fillId="0" borderId="0" xfId="0" applyNumberFormat="1" applyFont="1" applyAlignment="1" applyProtection="1">
      <alignment horizontal="right"/>
      <protection/>
    </xf>
    <xf numFmtId="0" fontId="29" fillId="0" borderId="0" xfId="0" applyFont="1" applyAlignment="1" applyProtection="1">
      <alignment horizontal="left" vertical="top"/>
      <protection/>
    </xf>
    <xf numFmtId="37" fontId="28" fillId="0" borderId="0" xfId="0" applyNumberFormat="1" applyFont="1" applyAlignment="1" applyProtection="1">
      <alignment horizontal="center"/>
      <protection/>
    </xf>
    <xf numFmtId="37" fontId="32" fillId="0" borderId="65" xfId="0" applyNumberFormat="1" applyFont="1" applyBorder="1" applyAlignment="1" applyProtection="1">
      <alignment horizontal="center"/>
      <protection/>
    </xf>
    <xf numFmtId="0" fontId="32" fillId="0" borderId="66" xfId="0" applyFont="1" applyBorder="1" applyAlignment="1" applyProtection="1">
      <alignment horizontal="left" wrapText="1"/>
      <protection/>
    </xf>
    <xf numFmtId="0" fontId="32" fillId="0" borderId="66" xfId="0" applyFont="1" applyBorder="1" applyAlignment="1" applyProtection="1">
      <alignment horizontal="center" wrapText="1"/>
      <protection/>
    </xf>
    <xf numFmtId="166" fontId="32" fillId="0" borderId="66" xfId="0" applyNumberFormat="1" applyFont="1" applyBorder="1" applyAlignment="1" applyProtection="1">
      <alignment horizontal="right"/>
      <protection/>
    </xf>
    <xf numFmtId="39" fontId="32" fillId="0" borderId="66" xfId="0" applyNumberFormat="1" applyFont="1" applyBorder="1" applyAlignment="1" applyProtection="1">
      <alignment horizontal="right"/>
      <protection/>
    </xf>
    <xf numFmtId="39" fontId="32" fillId="0" borderId="67" xfId="0" applyNumberFormat="1" applyFont="1" applyBorder="1" applyAlignment="1" applyProtection="1">
      <alignment horizontal="right"/>
      <protection/>
    </xf>
    <xf numFmtId="167" fontId="32" fillId="0" borderId="68" xfId="0" applyNumberFormat="1" applyFont="1" applyBorder="1" applyAlignment="1" applyProtection="1">
      <alignment horizontal="right"/>
      <protection/>
    </xf>
    <xf numFmtId="167" fontId="32" fillId="0" borderId="66" xfId="0" applyNumberFormat="1" applyFont="1" applyBorder="1" applyAlignment="1" applyProtection="1">
      <alignment horizontal="right"/>
      <protection/>
    </xf>
    <xf numFmtId="166" fontId="32" fillId="0" borderId="69" xfId="0" applyNumberFormat="1" applyFont="1" applyBorder="1" applyAlignment="1" applyProtection="1">
      <alignment horizontal="right"/>
      <protection/>
    </xf>
    <xf numFmtId="37" fontId="32" fillId="0" borderId="70" xfId="0" applyNumberFormat="1" applyFont="1" applyBorder="1" applyAlignment="1" applyProtection="1">
      <alignment horizontal="center"/>
      <protection/>
    </xf>
    <xf numFmtId="0" fontId="32" fillId="0" borderId="71" xfId="0" applyFont="1" applyBorder="1" applyAlignment="1" applyProtection="1">
      <alignment horizontal="left" wrapText="1"/>
      <protection/>
    </xf>
    <xf numFmtId="0" fontId="32" fillId="0" borderId="71" xfId="0" applyFont="1" applyBorder="1" applyAlignment="1" applyProtection="1">
      <alignment horizontal="center" wrapText="1"/>
      <protection/>
    </xf>
    <xf numFmtId="166" fontId="32" fillId="0" borderId="71" xfId="0" applyNumberFormat="1" applyFont="1" applyBorder="1" applyAlignment="1" applyProtection="1">
      <alignment horizontal="right"/>
      <protection/>
    </xf>
    <xf numFmtId="39" fontId="32" fillId="0" borderId="71" xfId="0" applyNumberFormat="1" applyFont="1" applyBorder="1" applyAlignment="1" applyProtection="1">
      <alignment horizontal="right"/>
      <protection/>
    </xf>
    <xf numFmtId="39" fontId="32" fillId="0" borderId="72" xfId="0" applyNumberFormat="1" applyFont="1" applyBorder="1" applyAlignment="1" applyProtection="1">
      <alignment horizontal="right"/>
      <protection/>
    </xf>
    <xf numFmtId="37" fontId="32" fillId="0" borderId="73" xfId="0" applyNumberFormat="1" applyFont="1" applyBorder="1" applyAlignment="1" applyProtection="1">
      <alignment horizontal="center"/>
      <protection/>
    </xf>
    <xf numFmtId="0" fontId="32" fillId="0" borderId="39" xfId="0" applyFont="1" applyBorder="1" applyAlignment="1" applyProtection="1">
      <alignment horizontal="left" wrapText="1"/>
      <protection/>
    </xf>
    <xf numFmtId="0" fontId="32" fillId="0" borderId="39" xfId="0" applyFont="1" applyBorder="1" applyAlignment="1" applyProtection="1">
      <alignment horizontal="center" wrapText="1"/>
      <protection/>
    </xf>
    <xf numFmtId="166" fontId="32" fillId="0" borderId="39" xfId="0" applyNumberFormat="1" applyFont="1" applyBorder="1" applyAlignment="1" applyProtection="1">
      <alignment horizontal="right"/>
      <protection/>
    </xf>
    <xf numFmtId="39" fontId="32" fillId="0" borderId="39" xfId="0" applyNumberFormat="1" applyFont="1" applyBorder="1" applyAlignment="1" applyProtection="1">
      <alignment horizontal="right"/>
      <protection/>
    </xf>
    <xf numFmtId="39" fontId="32" fillId="0" borderId="40" xfId="0" applyNumberFormat="1" applyFont="1" applyBorder="1" applyAlignment="1" applyProtection="1">
      <alignment horizontal="right"/>
      <protection/>
    </xf>
    <xf numFmtId="167" fontId="32" fillId="0" borderId="74" xfId="0" applyNumberFormat="1" applyFont="1" applyBorder="1" applyAlignment="1" applyProtection="1">
      <alignment horizontal="right"/>
      <protection/>
    </xf>
    <xf numFmtId="167" fontId="32" fillId="0" borderId="39" xfId="0" applyNumberFormat="1" applyFont="1" applyBorder="1" applyAlignment="1" applyProtection="1">
      <alignment horizontal="right"/>
      <protection/>
    </xf>
    <xf numFmtId="166" fontId="32" fillId="0" borderId="75" xfId="0" applyNumberFormat="1" applyFont="1" applyBorder="1" applyAlignment="1" applyProtection="1">
      <alignment horizontal="right"/>
      <protection/>
    </xf>
    <xf numFmtId="37" fontId="32" fillId="0" borderId="76" xfId="0" applyNumberFormat="1" applyFont="1" applyBorder="1" applyAlignment="1" applyProtection="1">
      <alignment horizontal="center"/>
      <protection/>
    </xf>
    <xf numFmtId="0" fontId="32" fillId="0" borderId="77" xfId="0" applyFont="1" applyBorder="1" applyAlignment="1" applyProtection="1">
      <alignment horizontal="left" wrapText="1"/>
      <protection/>
    </xf>
    <xf numFmtId="0" fontId="32" fillId="0" borderId="77" xfId="0" applyFont="1" applyBorder="1" applyAlignment="1" applyProtection="1">
      <alignment horizontal="center" wrapText="1"/>
      <protection/>
    </xf>
    <xf numFmtId="166" fontId="32" fillId="0" borderId="77" xfId="0" applyNumberFormat="1" applyFont="1" applyBorder="1" applyAlignment="1" applyProtection="1">
      <alignment horizontal="right"/>
      <protection/>
    </xf>
    <xf numFmtId="39" fontId="32" fillId="0" borderId="77" xfId="0" applyNumberFormat="1" applyFont="1" applyBorder="1" applyAlignment="1" applyProtection="1">
      <alignment horizontal="right"/>
      <protection/>
    </xf>
    <xf numFmtId="39" fontId="32" fillId="0" borderId="37" xfId="0" applyNumberFormat="1" applyFont="1" applyBorder="1" applyAlignment="1" applyProtection="1">
      <alignment horizontal="right"/>
      <protection/>
    </xf>
    <xf numFmtId="167" fontId="32" fillId="0" borderId="78" xfId="0" applyNumberFormat="1" applyFont="1" applyBorder="1" applyAlignment="1" applyProtection="1">
      <alignment horizontal="right"/>
      <protection/>
    </xf>
    <xf numFmtId="167" fontId="32" fillId="0" borderId="77" xfId="0" applyNumberFormat="1" applyFont="1" applyBorder="1" applyAlignment="1" applyProtection="1">
      <alignment horizontal="right"/>
      <protection/>
    </xf>
    <xf numFmtId="166" fontId="32" fillId="0" borderId="79" xfId="0" applyNumberFormat="1" applyFont="1" applyBorder="1" applyAlignment="1" applyProtection="1">
      <alignment horizontal="right"/>
      <protection/>
    </xf>
    <xf numFmtId="37" fontId="32" fillId="0" borderId="80" xfId="0" applyNumberFormat="1" applyFont="1" applyBorder="1" applyAlignment="1" applyProtection="1">
      <alignment horizontal="center"/>
      <protection/>
    </xf>
    <xf numFmtId="0" fontId="32" fillId="0" borderId="81" xfId="0" applyFont="1" applyBorder="1" applyAlignment="1" applyProtection="1">
      <alignment horizontal="left" wrapText="1"/>
      <protection/>
    </xf>
    <xf numFmtId="0" fontId="32" fillId="0" borderId="81" xfId="0" applyFont="1" applyBorder="1" applyAlignment="1" applyProtection="1">
      <alignment horizontal="center" wrapText="1"/>
      <protection/>
    </xf>
    <xf numFmtId="166" fontId="32" fillId="0" borderId="81" xfId="0" applyNumberFormat="1" applyFont="1" applyBorder="1" applyAlignment="1" applyProtection="1">
      <alignment horizontal="right"/>
      <protection/>
    </xf>
    <xf numFmtId="39" fontId="32" fillId="0" borderId="81" xfId="0" applyNumberFormat="1" applyFont="1" applyBorder="1" applyAlignment="1" applyProtection="1">
      <alignment horizontal="right"/>
      <protection/>
    </xf>
    <xf numFmtId="39" fontId="32" fillId="0" borderId="44" xfId="0" applyNumberFormat="1" applyFont="1" applyBorder="1" applyAlignment="1" applyProtection="1">
      <alignment horizontal="right"/>
      <protection/>
    </xf>
    <xf numFmtId="167" fontId="32" fillId="0" borderId="82" xfId="0" applyNumberFormat="1" applyFont="1" applyBorder="1" applyAlignment="1" applyProtection="1">
      <alignment horizontal="right"/>
      <protection/>
    </xf>
    <xf numFmtId="167" fontId="32" fillId="0" borderId="81" xfId="0" applyNumberFormat="1" applyFont="1" applyBorder="1" applyAlignment="1" applyProtection="1">
      <alignment horizontal="right"/>
      <protection/>
    </xf>
    <xf numFmtId="166" fontId="32" fillId="0" borderId="83" xfId="0" applyNumberFormat="1" applyFont="1" applyBorder="1" applyAlignment="1" applyProtection="1">
      <alignment horizontal="right"/>
      <protection/>
    </xf>
    <xf numFmtId="167" fontId="32" fillId="0" borderId="84" xfId="0" applyNumberFormat="1" applyFont="1" applyBorder="1" applyAlignment="1" applyProtection="1">
      <alignment horizontal="right"/>
      <protection/>
    </xf>
    <xf numFmtId="166" fontId="32" fillId="0" borderId="85" xfId="0" applyNumberFormat="1" applyFont="1" applyBorder="1" applyAlignment="1" applyProtection="1">
      <alignment horizontal="right"/>
      <protection/>
    </xf>
    <xf numFmtId="167" fontId="32" fillId="0" borderId="85" xfId="0" applyNumberFormat="1" applyFont="1" applyBorder="1" applyAlignment="1" applyProtection="1">
      <alignment horizontal="right"/>
      <protection/>
    </xf>
    <xf numFmtId="166" fontId="32" fillId="0" borderId="86" xfId="0" applyNumberFormat="1" applyFont="1" applyBorder="1" applyAlignment="1" applyProtection="1">
      <alignment horizontal="right"/>
      <protection/>
    </xf>
    <xf numFmtId="37" fontId="27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 horizontal="center" wrapText="1"/>
      <protection/>
    </xf>
    <xf numFmtId="166" fontId="27" fillId="0" borderId="0" xfId="0" applyNumberFormat="1" applyFont="1" applyAlignment="1" applyProtection="1">
      <alignment horizontal="right"/>
      <protection/>
    </xf>
    <xf numFmtId="167" fontId="27" fillId="0" borderId="0" xfId="0" applyNumberFormat="1" applyFont="1" applyAlignment="1" applyProtection="1">
      <alignment horizontal="right"/>
      <protection/>
    </xf>
    <xf numFmtId="168" fontId="27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center" vertical="top"/>
      <protection/>
    </xf>
    <xf numFmtId="0" fontId="18" fillId="23" borderId="0" xfId="0" applyFont="1" applyFill="1" applyAlignment="1" applyProtection="1">
      <alignment horizontal="right"/>
      <protection/>
    </xf>
    <xf numFmtId="0" fontId="16" fillId="24" borderId="63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top"/>
      <protection/>
    </xf>
    <xf numFmtId="170" fontId="0" fillId="0" borderId="0" xfId="0" applyNumberFormat="1" applyFont="1" applyAlignment="1" applyProtection="1">
      <alignment horizontal="left" vertical="top"/>
      <protection/>
    </xf>
    <xf numFmtId="170" fontId="0" fillId="0" borderId="0" xfId="0" applyNumberFormat="1" applyAlignment="1" applyProtection="1">
      <alignment horizontal="left" vertical="top"/>
      <protection/>
    </xf>
    <xf numFmtId="37" fontId="30" fillId="0" borderId="17" xfId="0" applyNumberFormat="1" applyFont="1" applyBorder="1" applyAlignment="1" applyProtection="1">
      <alignment horizontal="center" vertical="center"/>
      <protection/>
    </xf>
    <xf numFmtId="0" fontId="30" fillId="0" borderId="87" xfId="0" applyFont="1" applyBorder="1" applyAlignment="1" applyProtection="1">
      <alignment horizontal="left" vertical="center" wrapText="1"/>
      <protection/>
    </xf>
    <xf numFmtId="0" fontId="30" fillId="0" borderId="87" xfId="0" applyFont="1" applyBorder="1" applyAlignment="1" applyProtection="1">
      <alignment horizontal="center" vertical="center" wrapText="1"/>
      <protection/>
    </xf>
    <xf numFmtId="166" fontId="30" fillId="0" borderId="87" xfId="0" applyNumberFormat="1" applyFont="1" applyBorder="1" applyAlignment="1" applyProtection="1">
      <alignment horizontal="right" vertical="center"/>
      <protection/>
    </xf>
    <xf numFmtId="39" fontId="30" fillId="0" borderId="87" xfId="0" applyNumberFormat="1" applyFont="1" applyBorder="1" applyAlignment="1" applyProtection="1">
      <alignment horizontal="right" vertical="center"/>
      <protection/>
    </xf>
    <xf numFmtId="167" fontId="30" fillId="0" borderId="88" xfId="0" applyNumberFormat="1" applyFont="1" applyBorder="1" applyAlignment="1" applyProtection="1">
      <alignment horizontal="right" vertical="center"/>
      <protection/>
    </xf>
    <xf numFmtId="166" fontId="30" fillId="0" borderId="89" xfId="0" applyNumberFormat="1" applyFont="1" applyBorder="1" applyAlignment="1" applyProtection="1">
      <alignment horizontal="right" vertical="center"/>
      <protection/>
    </xf>
    <xf numFmtId="167" fontId="30" fillId="0" borderId="89" xfId="0" applyNumberFormat="1" applyFont="1" applyBorder="1" applyAlignment="1" applyProtection="1">
      <alignment horizontal="right" vertical="center"/>
      <protection/>
    </xf>
    <xf numFmtId="166" fontId="30" fillId="0" borderId="90" xfId="0" applyNumberFormat="1" applyFont="1" applyBorder="1" applyAlignment="1" applyProtection="1">
      <alignment horizontal="right" vertical="center"/>
      <protection/>
    </xf>
    <xf numFmtId="37" fontId="16" fillId="25" borderId="91" xfId="0" applyNumberFormat="1" applyFont="1" applyFill="1" applyBorder="1" applyAlignment="1" applyProtection="1">
      <alignment horizontal="center"/>
      <protection/>
    </xf>
    <xf numFmtId="0" fontId="16" fillId="25" borderId="92" xfId="0" applyFont="1" applyFill="1" applyBorder="1" applyAlignment="1" applyProtection="1">
      <alignment horizontal="left" wrapText="1"/>
      <protection/>
    </xf>
    <xf numFmtId="0" fontId="16" fillId="25" borderId="92" xfId="0" applyFont="1" applyFill="1" applyBorder="1" applyAlignment="1" applyProtection="1">
      <alignment horizontal="center" wrapText="1"/>
      <protection/>
    </xf>
    <xf numFmtId="166" fontId="16" fillId="25" borderId="92" xfId="0" applyNumberFormat="1" applyFont="1" applyFill="1" applyBorder="1" applyAlignment="1" applyProtection="1">
      <alignment horizontal="right"/>
      <protection/>
    </xf>
    <xf numFmtId="39" fontId="16" fillId="22" borderId="92" xfId="0" applyNumberFormat="1" applyFont="1" applyFill="1" applyBorder="1" applyAlignment="1" applyProtection="1">
      <alignment horizontal="right"/>
      <protection locked="0"/>
    </xf>
    <xf numFmtId="39" fontId="16" fillId="25" borderId="92" xfId="0" applyNumberFormat="1" applyFont="1" applyFill="1" applyBorder="1" applyAlignment="1" applyProtection="1">
      <alignment horizontal="right"/>
      <protection/>
    </xf>
    <xf numFmtId="39" fontId="16" fillId="25" borderId="93" xfId="0" applyNumberFormat="1" applyFont="1" applyFill="1" applyBorder="1" applyAlignment="1" applyProtection="1">
      <alignment horizontal="right"/>
      <protection/>
    </xf>
    <xf numFmtId="167" fontId="16" fillId="25" borderId="94" xfId="0" applyNumberFormat="1" applyFont="1" applyFill="1" applyBorder="1" applyAlignment="1" applyProtection="1">
      <alignment horizontal="right"/>
      <protection/>
    </xf>
    <xf numFmtId="167" fontId="16" fillId="25" borderId="92" xfId="0" applyNumberFormat="1" applyFont="1" applyFill="1" applyBorder="1" applyAlignment="1" applyProtection="1">
      <alignment horizontal="right"/>
      <protection/>
    </xf>
    <xf numFmtId="166" fontId="16" fillId="25" borderId="95" xfId="0" applyNumberFormat="1" applyFont="1" applyFill="1" applyBorder="1" applyAlignment="1" applyProtection="1">
      <alignment horizontal="right"/>
      <protection/>
    </xf>
    <xf numFmtId="167" fontId="30" fillId="0" borderId="96" xfId="0" applyNumberFormat="1" applyFont="1" applyBorder="1" applyAlignment="1" applyProtection="1">
      <alignment horizontal="right" vertical="center"/>
      <protection/>
    </xf>
    <xf numFmtId="167" fontId="30" fillId="0" borderId="87" xfId="0" applyNumberFormat="1" applyFont="1" applyBorder="1" applyAlignment="1" applyProtection="1">
      <alignment horizontal="right" vertical="center"/>
      <protection/>
    </xf>
    <xf numFmtId="166" fontId="30" fillId="0" borderId="97" xfId="0" applyNumberFormat="1" applyFont="1" applyBorder="1" applyAlignment="1" applyProtection="1">
      <alignment horizontal="right" vertical="center"/>
      <protection/>
    </xf>
    <xf numFmtId="37" fontId="31" fillId="25" borderId="91" xfId="0" applyNumberFormat="1" applyFont="1" applyFill="1" applyBorder="1" applyAlignment="1" applyProtection="1">
      <alignment horizontal="center"/>
      <protection/>
    </xf>
    <xf numFmtId="0" fontId="31" fillId="25" borderId="92" xfId="0" applyFont="1" applyFill="1" applyBorder="1" applyAlignment="1" applyProtection="1">
      <alignment horizontal="left" wrapText="1"/>
      <protection/>
    </xf>
    <xf numFmtId="0" fontId="31" fillId="25" borderId="92" xfId="0" applyFont="1" applyFill="1" applyBorder="1" applyAlignment="1" applyProtection="1">
      <alignment horizontal="center" wrapText="1"/>
      <protection/>
    </xf>
    <xf numFmtId="166" fontId="31" fillId="25" borderId="92" xfId="0" applyNumberFormat="1" applyFont="1" applyFill="1" applyBorder="1" applyAlignment="1" applyProtection="1">
      <alignment horizontal="right"/>
      <protection/>
    </xf>
    <xf numFmtId="39" fontId="31" fillId="22" borderId="92" xfId="0" applyNumberFormat="1" applyFont="1" applyFill="1" applyBorder="1" applyAlignment="1" applyProtection="1">
      <alignment horizontal="right"/>
      <protection locked="0"/>
    </xf>
    <xf numFmtId="39" fontId="31" fillId="25" borderId="92" xfId="0" applyNumberFormat="1" applyFont="1" applyFill="1" applyBorder="1" applyAlignment="1" applyProtection="1">
      <alignment horizontal="right"/>
      <protection/>
    </xf>
    <xf numFmtId="39" fontId="31" fillId="25" borderId="93" xfId="0" applyNumberFormat="1" applyFont="1" applyFill="1" applyBorder="1" applyAlignment="1" applyProtection="1">
      <alignment horizontal="right"/>
      <protection/>
    </xf>
    <xf numFmtId="167" fontId="31" fillId="25" borderId="94" xfId="0" applyNumberFormat="1" applyFont="1" applyFill="1" applyBorder="1" applyAlignment="1" applyProtection="1">
      <alignment horizontal="right"/>
      <protection/>
    </xf>
    <xf numFmtId="167" fontId="31" fillId="25" borderId="92" xfId="0" applyNumberFormat="1" applyFont="1" applyFill="1" applyBorder="1" applyAlignment="1" applyProtection="1">
      <alignment horizontal="right"/>
      <protection/>
    </xf>
    <xf numFmtId="166" fontId="31" fillId="25" borderId="95" xfId="0" applyNumberFormat="1" applyFont="1" applyFill="1" applyBorder="1" applyAlignment="1" applyProtection="1">
      <alignment horizontal="right"/>
      <protection/>
    </xf>
    <xf numFmtId="37" fontId="32" fillId="0" borderId="98" xfId="0" applyNumberFormat="1" applyFont="1" applyBorder="1" applyAlignment="1" applyProtection="1">
      <alignment horizontal="center"/>
      <protection/>
    </xf>
    <xf numFmtId="0" fontId="32" fillId="0" borderId="99" xfId="0" applyFont="1" applyBorder="1" applyAlignment="1" applyProtection="1">
      <alignment horizontal="left" wrapText="1"/>
      <protection/>
    </xf>
    <xf numFmtId="0" fontId="32" fillId="0" borderId="99" xfId="0" applyFont="1" applyBorder="1" applyAlignment="1" applyProtection="1">
      <alignment horizontal="center" wrapText="1"/>
      <protection/>
    </xf>
    <xf numFmtId="166" fontId="32" fillId="0" borderId="99" xfId="0" applyNumberFormat="1" applyFont="1" applyBorder="1" applyAlignment="1" applyProtection="1">
      <alignment horizontal="right"/>
      <protection/>
    </xf>
    <xf numFmtId="39" fontId="32" fillId="0" borderId="99" xfId="0" applyNumberFormat="1" applyFont="1" applyBorder="1" applyAlignment="1" applyProtection="1">
      <alignment horizontal="right"/>
      <protection/>
    </xf>
    <xf numFmtId="39" fontId="32" fillId="0" borderId="52" xfId="0" applyNumberFormat="1" applyFont="1" applyBorder="1" applyAlignment="1" applyProtection="1">
      <alignment horizontal="right"/>
      <protection/>
    </xf>
    <xf numFmtId="167" fontId="32" fillId="0" borderId="100" xfId="0" applyNumberFormat="1" applyFont="1" applyBorder="1" applyAlignment="1" applyProtection="1">
      <alignment horizontal="right"/>
      <protection/>
    </xf>
    <xf numFmtId="167" fontId="32" fillId="0" borderId="99" xfId="0" applyNumberFormat="1" applyFont="1" applyBorder="1" applyAlignment="1" applyProtection="1">
      <alignment horizontal="right"/>
      <protection/>
    </xf>
    <xf numFmtId="166" fontId="32" fillId="0" borderId="101" xfId="0" applyNumberFormat="1" applyFont="1" applyBorder="1" applyAlignment="1" applyProtection="1">
      <alignment horizontal="right"/>
      <protection/>
    </xf>
    <xf numFmtId="37" fontId="30" fillId="0" borderId="15" xfId="0" applyNumberFormat="1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166" fontId="30" fillId="0" borderId="0" xfId="0" applyNumberFormat="1" applyFont="1" applyBorder="1" applyAlignment="1" applyProtection="1">
      <alignment horizontal="right" vertical="center"/>
      <protection/>
    </xf>
    <xf numFmtId="39" fontId="30" fillId="0" borderId="0" xfId="0" applyNumberFormat="1" applyFont="1" applyBorder="1" applyAlignment="1" applyProtection="1">
      <alignment horizontal="right" vertical="center"/>
      <protection/>
    </xf>
    <xf numFmtId="167" fontId="30" fillId="0" borderId="102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Border="1" applyAlignment="1" applyProtection="1">
      <alignment horizontal="right" vertical="center"/>
      <protection/>
    </xf>
    <xf numFmtId="166" fontId="30" fillId="0" borderId="103" xfId="0" applyNumberFormat="1" applyFont="1" applyBorder="1" applyAlignment="1" applyProtection="1">
      <alignment horizontal="right" vertical="center"/>
      <protection/>
    </xf>
    <xf numFmtId="10" fontId="0" fillId="0" borderId="0" xfId="20" applyNumberFormat="1" applyFont="1"/>
    <xf numFmtId="4" fontId="8" fillId="0" borderId="0" xfId="0" applyNumberFormat="1" applyFont="1" applyFill="1" applyAlignment="1">
      <alignment/>
    </xf>
    <xf numFmtId="4" fontId="0" fillId="0" borderId="0" xfId="0" applyNumberFormat="1"/>
    <xf numFmtId="4" fontId="8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4" fontId="8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6" fillId="0" borderId="0" xfId="0" applyFont="1" applyAlignment="1" applyProtection="1">
      <alignment horizontal="left" vertical="center"/>
      <protection/>
    </xf>
    <xf numFmtId="14" fontId="16" fillId="0" borderId="19" xfId="0" applyNumberFormat="1" applyFont="1" applyBorder="1" applyAlignment="1" applyProtection="1">
      <alignment horizontal="left" vertical="center"/>
      <protection/>
    </xf>
    <xf numFmtId="0" fontId="16" fillId="0" borderId="20" xfId="0" applyFont="1" applyBorder="1" applyAlignment="1" applyProtection="1">
      <alignment horizontal="left" vertical="center"/>
      <protection/>
    </xf>
    <xf numFmtId="39" fontId="16" fillId="0" borderId="0" xfId="0" applyNumberFormat="1" applyFont="1" applyAlignment="1" applyProtection="1">
      <alignment horizontal="left" vertical="center"/>
      <protection/>
    </xf>
    <xf numFmtId="39" fontId="16" fillId="0" borderId="57" xfId="0" applyNumberFormat="1" applyFont="1" applyBorder="1" applyAlignment="1" applyProtection="1">
      <alignment horizontal="left" vertical="center"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16" fillId="0" borderId="104" xfId="0" applyFont="1" applyBorder="1" applyAlignment="1" applyProtection="1">
      <alignment horizontal="left" vertical="center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16" fillId="0" borderId="19" xfId="0" applyFont="1" applyBorder="1" applyAlignment="1" applyProtection="1">
      <alignment horizontal="left" vertical="center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16" xfId="0" applyFont="1" applyBorder="1" applyAlignment="1" applyProtection="1">
      <alignment horizontal="left" vertical="center" wrapText="1"/>
      <protection/>
    </xf>
    <xf numFmtId="0" fontId="16" fillId="22" borderId="17" xfId="0" applyFont="1" applyFill="1" applyBorder="1" applyAlignment="1" applyProtection="1">
      <alignment horizontal="left" vertical="center" wrapText="1"/>
      <protection locked="0"/>
    </xf>
    <xf numFmtId="0" fontId="16" fillId="22" borderId="87" xfId="0" applyFont="1" applyFill="1" applyBorder="1" applyAlignment="1" applyProtection="1">
      <alignment horizontal="left" vertical="center" wrapText="1"/>
      <protection locked="0"/>
    </xf>
    <xf numFmtId="0" fontId="16" fillId="22" borderId="18" xfId="0" applyFont="1" applyFill="1" applyBorder="1" applyAlignment="1" applyProtection="1">
      <alignment horizontal="left" vertical="center" wrapText="1"/>
      <protection locked="0"/>
    </xf>
    <xf numFmtId="0" fontId="16" fillId="22" borderId="19" xfId="0" applyFont="1" applyFill="1" applyBorder="1" applyAlignment="1" applyProtection="1">
      <alignment horizontal="left" vertical="center"/>
      <protection locked="0"/>
    </xf>
    <xf numFmtId="0" fontId="16" fillId="22" borderId="20" xfId="0" applyFont="1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 wrapText="1"/>
      <protection/>
    </xf>
    <xf numFmtId="0" fontId="15" fillId="0" borderId="104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5" fillId="0" borderId="87" xfId="0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left" vertical="center" wrapText="1"/>
      <protection/>
    </xf>
    <xf numFmtId="0" fontId="18" fillId="22" borderId="0" xfId="0" applyFont="1" applyFill="1" applyAlignment="1" applyProtection="1">
      <alignment horizontal="left"/>
      <protection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  <cellStyle name="normální 4 2" xfId="22"/>
    <cellStyle name="Normální 3 4" xfId="23"/>
    <cellStyle name="Procenta 2" xfId="24"/>
    <cellStyle name="20 % - zvýraznenie1" xfId="25"/>
    <cellStyle name="20 % - zvýraznenie2" xfId="26"/>
    <cellStyle name="20 % - zvýraznenie3" xfId="27"/>
    <cellStyle name="20 % - zvýraznenie4" xfId="28"/>
    <cellStyle name="20 % - zvýraznenie5" xfId="29"/>
    <cellStyle name="20 % - zvýraznenie6" xfId="30"/>
    <cellStyle name="40 % - zvýraznenie1" xfId="31"/>
    <cellStyle name="40 % - zvýraznenie2" xfId="32"/>
    <cellStyle name="40 % - zvýraznenie3" xfId="33"/>
    <cellStyle name="40 % - zvýraznenie4" xfId="34"/>
    <cellStyle name="40 % - zvýraznenie5" xfId="35"/>
    <cellStyle name="40 % - zvýraznenie6" xfId="36"/>
    <cellStyle name="60 % - zvýraznenie1" xfId="37"/>
    <cellStyle name="60 % - zvýraznenie2" xfId="38"/>
    <cellStyle name="60 % - zvýraznenie3" xfId="39"/>
    <cellStyle name="60 % - zvýraznenie4" xfId="40"/>
    <cellStyle name="60 % - zvýraznenie5" xfId="41"/>
    <cellStyle name="60 % - zvýraznenie6" xfId="42"/>
    <cellStyle name="čárky [0]_~8406937" xfId="43"/>
    <cellStyle name="Dobrá" xfId="44"/>
    <cellStyle name="Excel_BuiltIn_Nadpis 1" xfId="45"/>
    <cellStyle name="Kontrolná bunka" xfId="46"/>
    <cellStyle name="MJPolozky" xfId="47"/>
    <cellStyle name="MnozstviPolozky" xfId="48"/>
    <cellStyle name="NazevOddilu" xfId="49"/>
    <cellStyle name="NazevPolozky" xfId="50"/>
    <cellStyle name="Neutrálna" xfId="51"/>
    <cellStyle name="normální 2 2" xfId="52"/>
    <cellStyle name="normální 2 2 2" xfId="53"/>
    <cellStyle name="normální 2 3" xfId="54"/>
    <cellStyle name="Normální 3" xfId="55"/>
    <cellStyle name="normální 3 2" xfId="56"/>
    <cellStyle name="normální 3 3" xfId="57"/>
    <cellStyle name="Normální 4" xfId="58"/>
    <cellStyle name="normální 5" xfId="59"/>
    <cellStyle name="Normální 6" xfId="60"/>
    <cellStyle name="Prepojená bunka" xfId="61"/>
    <cellStyle name="Spolu" xfId="62"/>
    <cellStyle name="Styl 1" xfId="63"/>
    <cellStyle name="Text upozornenia" xfId="64"/>
    <cellStyle name="Titul" xfId="65"/>
    <cellStyle name="VykazPolozka" xfId="66"/>
    <cellStyle name="VykazVzorec" xfId="67"/>
    <cellStyle name="Vysvetľujúci text" xfId="68"/>
    <cellStyle name="Zlá" xfId="69"/>
    <cellStyle name="Zvýraznenie1" xfId="70"/>
    <cellStyle name="Zvýraznenie2" xfId="71"/>
    <cellStyle name="Zvýraznenie3" xfId="72"/>
    <cellStyle name="Zvýraznenie4" xfId="73"/>
    <cellStyle name="Zvýraznenie5" xfId="74"/>
    <cellStyle name="Zvýraznenie6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Iveta%20PJ%20-%20VD%202004\Nab&#237;dky%20&#180;04\Loguran\Kanalizace%20+%20Komun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veta\NAB&#205;DKY%20RB%20stavby%202007\chemick&#225;\Iveta\NAB&#205;DKY%20ROBSTAV\&#269;el&#225;kovice\&#268;el&#225;kovice2_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Rakovn&#237;k%20m&#283;sto\CN_Rakovn&#237;k%20op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Iveta\NAB&#205;DKY%20RB%20stavby\MOST%20Ros\Most%20nab&#237;dka%20RB%20stavb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Iveta\NAB&#205;DKY%20RB%20stavby%202007\Bi&#345;kov\Pod&#283;brady_kp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Iveta%20PJ%20-%20VD%202004\Nab&#237;dky%20&#180;04\Loguran\Kanalizace%20+%20Komun%20var.%20pro%20p.%20Muller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Iveta%20PJ%20-%20VD%202004\Nab&#237;dky%20&#180;04\Bru&#269;n&#225;%20-%20ul.%20Plam&#233;nkova\VODOVOD,%20PLYNOVOD%20-%20zm&#283;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oka A"/>
      <sheetName val="Stoka A1"/>
      <sheetName val="Stoka B1"/>
      <sheetName val="Stoka B1-1"/>
      <sheetName val="Stoka B2"/>
      <sheetName val="Splašk. kanal."/>
      <sheetName val="Vodov. přípojka"/>
      <sheetName val="Komunik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zemní práce"/>
      <sheetName val="25_komun_"/>
      <sheetName val="26_ter__sad_úpravy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List1"/>
      <sheetName val="List2"/>
    </sheetNames>
    <sheetDataSet>
      <sheetData sheetId="0"/>
      <sheetData sheetId="1"/>
      <sheetData sheetId="2">
        <row r="6">
          <cell r="P6">
            <v>2623979.1878</v>
          </cell>
          <cell r="U6" t="str">
            <v>_</v>
          </cell>
        </row>
        <row r="7">
          <cell r="P7">
            <v>4843.75</v>
          </cell>
          <cell r="U7">
            <v>21</v>
          </cell>
        </row>
        <row r="8">
          <cell r="U8" t="str">
            <v>_</v>
          </cell>
        </row>
        <row r="9">
          <cell r="P9">
            <v>4536</v>
          </cell>
          <cell r="U9">
            <v>21</v>
          </cell>
        </row>
        <row r="10">
          <cell r="U10" t="str">
            <v>_</v>
          </cell>
        </row>
        <row r="11">
          <cell r="U11" t="str">
            <v>_</v>
          </cell>
        </row>
        <row r="12">
          <cell r="P12">
            <v>2670</v>
          </cell>
          <cell r="U12">
            <v>21</v>
          </cell>
        </row>
        <row r="13">
          <cell r="U13" t="str">
            <v>_</v>
          </cell>
        </row>
        <row r="14">
          <cell r="U14" t="str">
            <v>_</v>
          </cell>
        </row>
        <row r="15">
          <cell r="P15">
            <v>1150</v>
          </cell>
          <cell r="U15">
            <v>21</v>
          </cell>
        </row>
        <row r="16">
          <cell r="U16" t="str">
            <v>_</v>
          </cell>
        </row>
        <row r="17">
          <cell r="P17">
            <v>36663</v>
          </cell>
          <cell r="U17">
            <v>21</v>
          </cell>
        </row>
        <row r="18">
          <cell r="U18" t="str">
            <v>_</v>
          </cell>
        </row>
        <row r="19">
          <cell r="P19">
            <v>24750</v>
          </cell>
          <cell r="U19">
            <v>21</v>
          </cell>
        </row>
        <row r="20">
          <cell r="U20" t="str">
            <v>_</v>
          </cell>
        </row>
        <row r="21">
          <cell r="P21">
            <v>28840</v>
          </cell>
          <cell r="U21">
            <v>21</v>
          </cell>
        </row>
        <row r="22">
          <cell r="U22" t="str">
            <v>_</v>
          </cell>
        </row>
        <row r="23">
          <cell r="P23">
            <v>82496.40000000001</v>
          </cell>
          <cell r="U23">
            <v>21</v>
          </cell>
        </row>
        <row r="24">
          <cell r="U24" t="str">
            <v>_</v>
          </cell>
        </row>
        <row r="25">
          <cell r="P25">
            <v>171200.4</v>
          </cell>
          <cell r="U25">
            <v>21</v>
          </cell>
        </row>
        <row r="26">
          <cell r="U26" t="str">
            <v>_</v>
          </cell>
        </row>
        <row r="27">
          <cell r="P27">
            <v>34405</v>
          </cell>
          <cell r="U27">
            <v>21</v>
          </cell>
        </row>
        <row r="28">
          <cell r="U28" t="str">
            <v>_</v>
          </cell>
        </row>
        <row r="29">
          <cell r="U29" t="str">
            <v>_</v>
          </cell>
        </row>
        <row r="30">
          <cell r="P30">
            <v>166812.4</v>
          </cell>
          <cell r="U30">
            <v>21</v>
          </cell>
        </row>
        <row r="31">
          <cell r="U31" t="str">
            <v>_</v>
          </cell>
        </row>
        <row r="32">
          <cell r="U32" t="str">
            <v>_</v>
          </cell>
        </row>
        <row r="33">
          <cell r="P33">
            <v>71145</v>
          </cell>
          <cell r="U33">
            <v>21</v>
          </cell>
        </row>
        <row r="34">
          <cell r="U34" t="str">
            <v>_</v>
          </cell>
        </row>
        <row r="35">
          <cell r="P35">
            <v>60000</v>
          </cell>
          <cell r="U35">
            <v>21</v>
          </cell>
        </row>
        <row r="36">
          <cell r="U36" t="str">
            <v>_</v>
          </cell>
        </row>
        <row r="37">
          <cell r="P37">
            <v>166831.2125</v>
          </cell>
          <cell r="U37">
            <v>21</v>
          </cell>
        </row>
        <row r="38">
          <cell r="U38" t="str">
            <v>_</v>
          </cell>
        </row>
        <row r="39">
          <cell r="U39" t="str">
            <v>_</v>
          </cell>
        </row>
        <row r="40">
          <cell r="U40" t="str">
            <v>_</v>
          </cell>
        </row>
        <row r="41">
          <cell r="U41" t="str">
            <v>_</v>
          </cell>
        </row>
        <row r="42">
          <cell r="U42" t="str">
            <v>_</v>
          </cell>
        </row>
        <row r="43">
          <cell r="P43">
            <v>209066.9625</v>
          </cell>
          <cell r="U43">
            <v>21</v>
          </cell>
        </row>
        <row r="44">
          <cell r="U44" t="str">
            <v>_</v>
          </cell>
        </row>
        <row r="45">
          <cell r="P45">
            <v>12740</v>
          </cell>
          <cell r="U45">
            <v>21</v>
          </cell>
        </row>
        <row r="46">
          <cell r="U46" t="str">
            <v>_</v>
          </cell>
        </row>
        <row r="47">
          <cell r="U47" t="str">
            <v>_</v>
          </cell>
        </row>
        <row r="48">
          <cell r="P48">
            <v>58254.00000000001</v>
          </cell>
          <cell r="U48">
            <v>21</v>
          </cell>
        </row>
        <row r="49">
          <cell r="U49" t="str">
            <v>_</v>
          </cell>
        </row>
        <row r="50">
          <cell r="U50" t="str">
            <v>_</v>
          </cell>
        </row>
        <row r="51">
          <cell r="P51">
            <v>767</v>
          </cell>
          <cell r="U51">
            <v>21</v>
          </cell>
        </row>
        <row r="52">
          <cell r="U52" t="str">
            <v>_</v>
          </cell>
        </row>
        <row r="53">
          <cell r="U53" t="str">
            <v>_</v>
          </cell>
        </row>
        <row r="54">
          <cell r="P54">
            <v>110.8</v>
          </cell>
          <cell r="U54">
            <v>21</v>
          </cell>
        </row>
        <row r="55">
          <cell r="P55">
            <v>14812.5</v>
          </cell>
          <cell r="U55">
            <v>21</v>
          </cell>
        </row>
        <row r="56">
          <cell r="U56" t="str">
            <v>_</v>
          </cell>
        </row>
        <row r="57">
          <cell r="P57">
            <v>423690.75</v>
          </cell>
          <cell r="U57">
            <v>21</v>
          </cell>
        </row>
        <row r="58">
          <cell r="U58" t="str">
            <v>_</v>
          </cell>
        </row>
        <row r="59">
          <cell r="U59" t="str">
            <v>_</v>
          </cell>
        </row>
        <row r="60">
          <cell r="U60" t="str">
            <v>_</v>
          </cell>
        </row>
        <row r="61">
          <cell r="P61">
            <v>3562.5</v>
          </cell>
          <cell r="U61">
            <v>21</v>
          </cell>
        </row>
        <row r="62">
          <cell r="U62" t="str">
            <v>_</v>
          </cell>
        </row>
        <row r="63">
          <cell r="P63">
            <v>367486.875</v>
          </cell>
          <cell r="U63">
            <v>21</v>
          </cell>
        </row>
        <row r="64">
          <cell r="U64" t="str">
            <v>_</v>
          </cell>
        </row>
        <row r="65">
          <cell r="P65">
            <v>14563.500000000002</v>
          </cell>
          <cell r="U65">
            <v>21</v>
          </cell>
        </row>
        <row r="66">
          <cell r="U66" t="str">
            <v>_</v>
          </cell>
        </row>
        <row r="67">
          <cell r="P67">
            <v>17688</v>
          </cell>
          <cell r="U67">
            <v>21</v>
          </cell>
        </row>
        <row r="68">
          <cell r="U68" t="str">
            <v>_</v>
          </cell>
        </row>
        <row r="69">
          <cell r="P69">
            <v>163587</v>
          </cell>
          <cell r="U69">
            <v>21</v>
          </cell>
        </row>
        <row r="70">
          <cell r="U70" t="str">
            <v>_</v>
          </cell>
        </row>
        <row r="71">
          <cell r="P71">
            <v>49375</v>
          </cell>
          <cell r="U71">
            <v>21</v>
          </cell>
        </row>
        <row r="72">
          <cell r="U72" t="str">
            <v>_</v>
          </cell>
        </row>
        <row r="73">
          <cell r="P73">
            <v>43750</v>
          </cell>
          <cell r="U73">
            <v>21</v>
          </cell>
        </row>
        <row r="74">
          <cell r="U74" t="str">
            <v>_</v>
          </cell>
        </row>
        <row r="75">
          <cell r="P75">
            <v>83125</v>
          </cell>
          <cell r="U75">
            <v>21</v>
          </cell>
        </row>
        <row r="76">
          <cell r="U76" t="str">
            <v>_</v>
          </cell>
        </row>
        <row r="77">
          <cell r="U77" t="str">
            <v>_</v>
          </cell>
        </row>
        <row r="78">
          <cell r="U78" t="str">
            <v>_</v>
          </cell>
        </row>
        <row r="79">
          <cell r="P79">
            <v>6640</v>
          </cell>
          <cell r="U79">
            <v>21</v>
          </cell>
        </row>
        <row r="80">
          <cell r="U80" t="str">
            <v>_</v>
          </cell>
        </row>
        <row r="81">
          <cell r="U81" t="str">
            <v>_</v>
          </cell>
        </row>
        <row r="82">
          <cell r="P82">
            <v>32033.232</v>
          </cell>
          <cell r="U82">
            <v>21</v>
          </cell>
        </row>
        <row r="83">
          <cell r="U83" t="str">
            <v>_</v>
          </cell>
        </row>
        <row r="84">
          <cell r="P84">
            <v>16544</v>
          </cell>
          <cell r="U84">
            <v>21</v>
          </cell>
        </row>
        <row r="85">
          <cell r="U85" t="str">
            <v>_</v>
          </cell>
        </row>
        <row r="86">
          <cell r="U86" t="str">
            <v>_</v>
          </cell>
        </row>
        <row r="87">
          <cell r="P87">
            <v>99253.0868</v>
          </cell>
          <cell r="U87">
            <v>21</v>
          </cell>
        </row>
        <row r="88">
          <cell r="P88">
            <v>35221.714</v>
          </cell>
          <cell r="U88">
            <v>21</v>
          </cell>
        </row>
        <row r="89">
          <cell r="U89" t="str">
            <v>_</v>
          </cell>
        </row>
        <row r="90">
          <cell r="U90" t="str">
            <v>_</v>
          </cell>
        </row>
        <row r="91">
          <cell r="U91" t="str">
            <v>_</v>
          </cell>
        </row>
        <row r="92">
          <cell r="P92">
            <v>77944.625</v>
          </cell>
          <cell r="U92">
            <v>21</v>
          </cell>
        </row>
        <row r="93">
          <cell r="U93" t="str">
            <v>_</v>
          </cell>
        </row>
        <row r="94">
          <cell r="P94">
            <v>37419.48</v>
          </cell>
          <cell r="U94">
            <v>21</v>
          </cell>
        </row>
        <row r="95">
          <cell r="U95" t="str">
            <v>_</v>
          </cell>
        </row>
        <row r="96">
          <cell r="U96" t="str">
            <v>_</v>
          </cell>
        </row>
        <row r="97">
          <cell r="P97">
            <v>96060.6</v>
          </cell>
          <cell r="U97" t="str">
            <v>_</v>
          </cell>
        </row>
        <row r="98">
          <cell r="P98">
            <v>24200</v>
          </cell>
          <cell r="U98">
            <v>21</v>
          </cell>
        </row>
        <row r="99">
          <cell r="U99" t="str">
            <v>_</v>
          </cell>
        </row>
        <row r="100">
          <cell r="P100">
            <v>22100</v>
          </cell>
          <cell r="U100">
            <v>21</v>
          </cell>
        </row>
        <row r="101">
          <cell r="U101" t="str">
            <v>_</v>
          </cell>
        </row>
        <row r="102">
          <cell r="U102" t="str">
            <v>_</v>
          </cell>
        </row>
        <row r="103">
          <cell r="P103">
            <v>28200</v>
          </cell>
          <cell r="U103">
            <v>21</v>
          </cell>
        </row>
        <row r="104">
          <cell r="U104" t="str">
            <v>_</v>
          </cell>
        </row>
        <row r="105">
          <cell r="P105">
            <v>173.8</v>
          </cell>
          <cell r="U105">
            <v>21</v>
          </cell>
        </row>
        <row r="106">
          <cell r="U106" t="str">
            <v>_</v>
          </cell>
        </row>
        <row r="107">
          <cell r="P107">
            <v>15078</v>
          </cell>
          <cell r="U107">
            <v>21</v>
          </cell>
        </row>
        <row r="108">
          <cell r="U108" t="str">
            <v>_</v>
          </cell>
        </row>
        <row r="109">
          <cell r="P109">
            <v>6090</v>
          </cell>
          <cell r="U109">
            <v>21</v>
          </cell>
        </row>
        <row r="110">
          <cell r="U110" t="str">
            <v>_</v>
          </cell>
        </row>
        <row r="111">
          <cell r="P111">
            <v>218.8</v>
          </cell>
          <cell r="U111">
            <v>21</v>
          </cell>
        </row>
        <row r="112">
          <cell r="U112" t="str">
            <v>_</v>
          </cell>
        </row>
        <row r="113">
          <cell r="U113" t="str">
            <v>_</v>
          </cell>
        </row>
        <row r="114">
          <cell r="P114">
            <v>27410.454545454544</v>
          </cell>
          <cell r="U114" t="str">
            <v>_</v>
          </cell>
        </row>
        <row r="115">
          <cell r="P115">
            <v>14137.5</v>
          </cell>
          <cell r="U115">
            <v>21</v>
          </cell>
        </row>
        <row r="116">
          <cell r="U116" t="str">
            <v>_</v>
          </cell>
        </row>
        <row r="117">
          <cell r="P117">
            <v>13272.954545454546</v>
          </cell>
          <cell r="U117">
            <v>21</v>
          </cell>
        </row>
        <row r="118">
          <cell r="U118" t="str">
            <v>_</v>
          </cell>
        </row>
        <row r="119">
          <cell r="U119" t="str">
            <v>_</v>
          </cell>
        </row>
        <row r="120">
          <cell r="P120">
            <v>34875.941333333336</v>
          </cell>
          <cell r="U120" t="str">
            <v>_</v>
          </cell>
        </row>
        <row r="121">
          <cell r="P121">
            <v>15780</v>
          </cell>
          <cell r="U121">
            <v>21</v>
          </cell>
        </row>
        <row r="122">
          <cell r="U122" t="str">
            <v>_</v>
          </cell>
        </row>
        <row r="123">
          <cell r="U123" t="str">
            <v>_</v>
          </cell>
        </row>
        <row r="124">
          <cell r="P124">
            <v>13603.333333333336</v>
          </cell>
          <cell r="U124">
            <v>21</v>
          </cell>
        </row>
        <row r="125">
          <cell r="U125" t="str">
            <v>_</v>
          </cell>
        </row>
        <row r="126">
          <cell r="P126">
            <v>5492.608</v>
          </cell>
          <cell r="U126">
            <v>21</v>
          </cell>
        </row>
        <row r="127">
          <cell r="U127" t="str">
            <v>_</v>
          </cell>
        </row>
        <row r="128">
          <cell r="U128" t="str">
            <v>_</v>
          </cell>
        </row>
        <row r="129">
          <cell r="U129" t="str">
            <v>_</v>
          </cell>
        </row>
        <row r="130">
          <cell r="U130" t="str">
            <v>_</v>
          </cell>
        </row>
        <row r="131">
          <cell r="P131">
            <v>8624172.895</v>
          </cell>
          <cell r="U131" t="str">
            <v>_</v>
          </cell>
        </row>
        <row r="132">
          <cell r="P132">
            <v>39375</v>
          </cell>
          <cell r="U132">
            <v>21</v>
          </cell>
        </row>
        <row r="133">
          <cell r="U133" t="str">
            <v>_</v>
          </cell>
        </row>
        <row r="134">
          <cell r="U134" t="str">
            <v>_</v>
          </cell>
        </row>
        <row r="135">
          <cell r="P135">
            <v>1239796.5</v>
          </cell>
          <cell r="U135">
            <v>21</v>
          </cell>
        </row>
        <row r="136">
          <cell r="U136" t="str">
            <v>_</v>
          </cell>
        </row>
        <row r="137">
          <cell r="U137" t="str">
            <v>_</v>
          </cell>
        </row>
        <row r="138">
          <cell r="P138">
            <v>7699.5</v>
          </cell>
          <cell r="U138">
            <v>21</v>
          </cell>
        </row>
        <row r="139">
          <cell r="U139" t="str">
            <v>_</v>
          </cell>
        </row>
        <row r="140">
          <cell r="U140" t="str">
            <v>_</v>
          </cell>
        </row>
        <row r="141">
          <cell r="P141">
            <v>942126.75</v>
          </cell>
          <cell r="U141">
            <v>21</v>
          </cell>
        </row>
        <row r="142">
          <cell r="U142" t="str">
            <v>_</v>
          </cell>
        </row>
        <row r="143">
          <cell r="U143" t="str">
            <v>_</v>
          </cell>
        </row>
        <row r="144">
          <cell r="P144">
            <v>421791</v>
          </cell>
          <cell r="U144">
            <v>21</v>
          </cell>
        </row>
        <row r="145">
          <cell r="U145" t="str">
            <v>_</v>
          </cell>
        </row>
        <row r="146">
          <cell r="U146" t="str">
            <v>_</v>
          </cell>
        </row>
        <row r="147">
          <cell r="P147">
            <v>237622.5</v>
          </cell>
          <cell r="U147">
            <v>21</v>
          </cell>
        </row>
        <row r="148">
          <cell r="U148" t="str">
            <v>_</v>
          </cell>
        </row>
        <row r="149">
          <cell r="U149" t="str">
            <v>_</v>
          </cell>
        </row>
        <row r="150">
          <cell r="U150" t="str">
            <v>_</v>
          </cell>
        </row>
        <row r="151">
          <cell r="P151">
            <v>327349.125</v>
          </cell>
          <cell r="U151">
            <v>21</v>
          </cell>
        </row>
        <row r="152">
          <cell r="U152" t="str">
            <v>_</v>
          </cell>
        </row>
        <row r="153">
          <cell r="U153" t="str">
            <v>_</v>
          </cell>
        </row>
        <row r="154">
          <cell r="P154">
            <v>1610490.6</v>
          </cell>
          <cell r="U154">
            <v>21</v>
          </cell>
        </row>
        <row r="155">
          <cell r="U155" t="str">
            <v>_</v>
          </cell>
        </row>
        <row r="156">
          <cell r="U156" t="str">
            <v>_</v>
          </cell>
        </row>
        <row r="157">
          <cell r="P157">
            <v>81094.2</v>
          </cell>
          <cell r="U157">
            <v>21</v>
          </cell>
        </row>
        <row r="158">
          <cell r="U158" t="str">
            <v>_</v>
          </cell>
        </row>
        <row r="159">
          <cell r="P159">
            <v>1954303.2000000002</v>
          </cell>
          <cell r="U159">
            <v>21</v>
          </cell>
        </row>
        <row r="160">
          <cell r="U160" t="str">
            <v>_</v>
          </cell>
        </row>
        <row r="161">
          <cell r="U161" t="str">
            <v>_</v>
          </cell>
        </row>
        <row r="162">
          <cell r="P162">
            <v>2657.4</v>
          </cell>
          <cell r="U162">
            <v>21</v>
          </cell>
        </row>
        <row r="163">
          <cell r="U163" t="str">
            <v>_</v>
          </cell>
        </row>
        <row r="164">
          <cell r="P164">
            <v>120077.40000000001</v>
          </cell>
          <cell r="U164">
            <v>21</v>
          </cell>
        </row>
        <row r="165">
          <cell r="U165" t="str">
            <v>_</v>
          </cell>
        </row>
        <row r="166">
          <cell r="P166">
            <v>97973.59999999999</v>
          </cell>
          <cell r="U166">
            <v>21</v>
          </cell>
        </row>
        <row r="167">
          <cell r="U167" t="str">
            <v>_</v>
          </cell>
        </row>
        <row r="168">
          <cell r="P168">
            <v>9541.92</v>
          </cell>
          <cell r="U168">
            <v>21</v>
          </cell>
        </row>
        <row r="169">
          <cell r="U169" t="str">
            <v>_</v>
          </cell>
        </row>
        <row r="170">
          <cell r="P170">
            <v>110570.5</v>
          </cell>
          <cell r="U170">
            <v>21</v>
          </cell>
        </row>
        <row r="171">
          <cell r="U171" t="str">
            <v>_</v>
          </cell>
        </row>
        <row r="172">
          <cell r="P172">
            <v>438841.80000000005</v>
          </cell>
          <cell r="U172">
            <v>21</v>
          </cell>
        </row>
        <row r="173">
          <cell r="U173" t="str">
            <v>_</v>
          </cell>
        </row>
        <row r="174">
          <cell r="P174">
            <v>4655.6</v>
          </cell>
          <cell r="U174">
            <v>21</v>
          </cell>
        </row>
        <row r="175">
          <cell r="U175" t="str">
            <v>_</v>
          </cell>
        </row>
        <row r="176">
          <cell r="P176">
            <v>683435</v>
          </cell>
          <cell r="U176">
            <v>21</v>
          </cell>
        </row>
        <row r="177">
          <cell r="U177" t="str">
            <v>_</v>
          </cell>
        </row>
        <row r="178">
          <cell r="U178" t="str">
            <v>_</v>
          </cell>
        </row>
        <row r="179">
          <cell r="U179" t="str">
            <v>_</v>
          </cell>
        </row>
        <row r="180">
          <cell r="U180" t="str">
            <v>_</v>
          </cell>
        </row>
        <row r="181">
          <cell r="P181">
            <v>275025</v>
          </cell>
          <cell r="U181">
            <v>21</v>
          </cell>
        </row>
        <row r="182">
          <cell r="U182" t="str">
            <v>_</v>
          </cell>
        </row>
        <row r="183">
          <cell r="U183" t="str">
            <v>_</v>
          </cell>
        </row>
        <row r="184">
          <cell r="U184" t="str">
            <v>_</v>
          </cell>
        </row>
        <row r="185">
          <cell r="P185">
            <v>2047.5</v>
          </cell>
          <cell r="U185">
            <v>21</v>
          </cell>
        </row>
        <row r="186">
          <cell r="U186" t="str">
            <v>_</v>
          </cell>
        </row>
        <row r="187">
          <cell r="P187">
            <v>10951.5</v>
          </cell>
          <cell r="U187">
            <v>21</v>
          </cell>
        </row>
        <row r="188">
          <cell r="U188" t="str">
            <v>_</v>
          </cell>
        </row>
        <row r="189">
          <cell r="U189" t="str">
            <v>_</v>
          </cell>
        </row>
        <row r="190">
          <cell r="P190">
            <v>6747.3</v>
          </cell>
          <cell r="U190">
            <v>21</v>
          </cell>
        </row>
        <row r="191">
          <cell r="U191" t="str">
            <v>_</v>
          </cell>
        </row>
        <row r="192">
          <cell r="U192" t="str">
            <v>_</v>
          </cell>
        </row>
        <row r="193">
          <cell r="U193" t="str">
            <v>_</v>
          </cell>
        </row>
        <row r="194">
          <cell r="P194">
            <v>674366.139</v>
          </cell>
          <cell r="U194" t="str">
            <v>_</v>
          </cell>
        </row>
        <row r="195">
          <cell r="P195">
            <v>10678.539</v>
          </cell>
          <cell r="U195">
            <v>21</v>
          </cell>
        </row>
        <row r="196">
          <cell r="U196" t="str">
            <v>_</v>
          </cell>
        </row>
        <row r="197">
          <cell r="U197" t="str">
            <v>_</v>
          </cell>
        </row>
        <row r="198">
          <cell r="P198">
            <v>84996</v>
          </cell>
          <cell r="U198">
            <v>21</v>
          </cell>
        </row>
        <row r="199">
          <cell r="U199" t="str">
            <v>_</v>
          </cell>
        </row>
        <row r="200">
          <cell r="P200">
            <v>8478</v>
          </cell>
          <cell r="U200">
            <v>21</v>
          </cell>
        </row>
        <row r="201">
          <cell r="U201" t="str">
            <v>_</v>
          </cell>
        </row>
        <row r="202">
          <cell r="P202">
            <v>10989</v>
          </cell>
          <cell r="U202">
            <v>21</v>
          </cell>
        </row>
        <row r="203">
          <cell r="U203" t="str">
            <v>_</v>
          </cell>
        </row>
        <row r="204">
          <cell r="P204">
            <v>5697</v>
          </cell>
          <cell r="U204">
            <v>21</v>
          </cell>
        </row>
        <row r="205">
          <cell r="U205" t="str">
            <v>_</v>
          </cell>
        </row>
        <row r="206">
          <cell r="P206">
            <v>20898</v>
          </cell>
          <cell r="U206">
            <v>21</v>
          </cell>
        </row>
        <row r="207">
          <cell r="U207" t="str">
            <v>_</v>
          </cell>
        </row>
        <row r="208">
          <cell r="U208" t="str">
            <v>_</v>
          </cell>
        </row>
        <row r="209">
          <cell r="P209">
            <v>1115</v>
          </cell>
          <cell r="U209">
            <v>21</v>
          </cell>
        </row>
        <row r="210">
          <cell r="U210" t="str">
            <v>_</v>
          </cell>
        </row>
        <row r="211">
          <cell r="P211">
            <v>1265</v>
          </cell>
          <cell r="U211">
            <v>21</v>
          </cell>
        </row>
        <row r="212">
          <cell r="U212" t="str">
            <v>_</v>
          </cell>
        </row>
        <row r="213">
          <cell r="P213">
            <v>72210.59999999999</v>
          </cell>
          <cell r="U213">
            <v>21</v>
          </cell>
        </row>
        <row r="214">
          <cell r="U214" t="str">
            <v>_</v>
          </cell>
        </row>
        <row r="215">
          <cell r="U215" t="str">
            <v>_</v>
          </cell>
        </row>
        <row r="216">
          <cell r="P216">
            <v>242676</v>
          </cell>
          <cell r="U216">
            <v>21</v>
          </cell>
        </row>
        <row r="217">
          <cell r="U217" t="str">
            <v>_</v>
          </cell>
        </row>
        <row r="218">
          <cell r="P218">
            <v>17415</v>
          </cell>
          <cell r="U218">
            <v>21</v>
          </cell>
        </row>
        <row r="219">
          <cell r="U219" t="str">
            <v>_</v>
          </cell>
        </row>
        <row r="220">
          <cell r="P220">
            <v>40590</v>
          </cell>
          <cell r="U220">
            <v>21</v>
          </cell>
        </row>
        <row r="221">
          <cell r="U221" t="str">
            <v>_</v>
          </cell>
        </row>
        <row r="222">
          <cell r="U222" t="str">
            <v>_</v>
          </cell>
        </row>
        <row r="223">
          <cell r="P223">
            <v>77700</v>
          </cell>
          <cell r="U223">
            <v>21</v>
          </cell>
        </row>
        <row r="224">
          <cell r="U224" t="str">
            <v>_</v>
          </cell>
        </row>
        <row r="225">
          <cell r="P225">
            <v>34568</v>
          </cell>
          <cell r="U225">
            <v>21</v>
          </cell>
        </row>
        <row r="226">
          <cell r="U226" t="str">
            <v>_</v>
          </cell>
        </row>
        <row r="227">
          <cell r="U227" t="str">
            <v>_</v>
          </cell>
        </row>
        <row r="228">
          <cell r="P228">
            <v>45090</v>
          </cell>
          <cell r="U228">
            <v>21</v>
          </cell>
        </row>
        <row r="229">
          <cell r="U229" t="str">
            <v>_</v>
          </cell>
        </row>
        <row r="230">
          <cell r="U230" t="str">
            <v>_</v>
          </cell>
        </row>
        <row r="231">
          <cell r="U231" t="str">
            <v>_</v>
          </cell>
        </row>
        <row r="232">
          <cell r="U232" t="str">
            <v>_</v>
          </cell>
        </row>
        <row r="233">
          <cell r="P233">
            <v>1151558.8</v>
          </cell>
          <cell r="U233" t="str">
            <v>_</v>
          </cell>
        </row>
        <row r="234">
          <cell r="P234">
            <v>4550</v>
          </cell>
          <cell r="U234">
            <v>21</v>
          </cell>
        </row>
        <row r="235">
          <cell r="U235" t="str">
            <v>_</v>
          </cell>
        </row>
        <row r="236">
          <cell r="P236">
            <v>3000</v>
          </cell>
          <cell r="U236">
            <v>21</v>
          </cell>
        </row>
        <row r="237">
          <cell r="U237" t="str">
            <v>_</v>
          </cell>
        </row>
        <row r="238">
          <cell r="P238">
            <v>4117</v>
          </cell>
          <cell r="U238">
            <v>21</v>
          </cell>
        </row>
        <row r="239">
          <cell r="U239" t="str">
            <v>_</v>
          </cell>
        </row>
        <row r="240">
          <cell r="U240" t="str">
            <v>_</v>
          </cell>
        </row>
        <row r="241">
          <cell r="P241">
            <v>71194.90000000001</v>
          </cell>
          <cell r="U241">
            <v>21</v>
          </cell>
        </row>
        <row r="242">
          <cell r="U242" t="str">
            <v>_</v>
          </cell>
        </row>
        <row r="243">
          <cell r="P243">
            <v>184981.5</v>
          </cell>
          <cell r="U243">
            <v>21</v>
          </cell>
        </row>
        <row r="244">
          <cell r="U244" t="str">
            <v>_</v>
          </cell>
        </row>
        <row r="245">
          <cell r="U245" t="str">
            <v>_</v>
          </cell>
        </row>
        <row r="246">
          <cell r="P246">
            <v>2484</v>
          </cell>
          <cell r="U246">
            <v>21</v>
          </cell>
        </row>
        <row r="247">
          <cell r="U247" t="str">
            <v>_</v>
          </cell>
        </row>
        <row r="248">
          <cell r="P248">
            <v>6318</v>
          </cell>
          <cell r="U248">
            <v>21</v>
          </cell>
        </row>
        <row r="249">
          <cell r="U249" t="str">
            <v>_</v>
          </cell>
        </row>
        <row r="250">
          <cell r="U250" t="str">
            <v>_</v>
          </cell>
        </row>
        <row r="251">
          <cell r="P251">
            <v>534650</v>
          </cell>
          <cell r="U251">
            <v>21</v>
          </cell>
        </row>
        <row r="252">
          <cell r="U252" t="str">
            <v>_</v>
          </cell>
        </row>
        <row r="253">
          <cell r="P253">
            <v>179246</v>
          </cell>
          <cell r="U253">
            <v>21</v>
          </cell>
        </row>
        <row r="254">
          <cell r="U254" t="str">
            <v>_</v>
          </cell>
        </row>
        <row r="255">
          <cell r="P255">
            <v>36830</v>
          </cell>
          <cell r="U255">
            <v>21</v>
          </cell>
        </row>
        <row r="256">
          <cell r="U256" t="str">
            <v>_</v>
          </cell>
        </row>
        <row r="257">
          <cell r="P257">
            <v>18059.399999999998</v>
          </cell>
          <cell r="U257">
            <v>21</v>
          </cell>
        </row>
        <row r="258">
          <cell r="U258" t="str">
            <v>_</v>
          </cell>
        </row>
        <row r="259">
          <cell r="P259">
            <v>18408</v>
          </cell>
          <cell r="U259">
            <v>21</v>
          </cell>
        </row>
        <row r="260">
          <cell r="U260" t="str">
            <v>_</v>
          </cell>
        </row>
        <row r="261">
          <cell r="P261">
            <v>60000</v>
          </cell>
          <cell r="U261">
            <v>21</v>
          </cell>
        </row>
        <row r="262">
          <cell r="U262" t="str">
            <v>_</v>
          </cell>
        </row>
        <row r="263">
          <cell r="P263">
            <v>27720</v>
          </cell>
          <cell r="U263">
            <v>21</v>
          </cell>
        </row>
        <row r="264">
          <cell r="U264" t="str">
            <v>_</v>
          </cell>
        </row>
        <row r="265">
          <cell r="U265" t="str">
            <v>_</v>
          </cell>
        </row>
        <row r="266">
          <cell r="P266">
            <v>698323.6188981067</v>
          </cell>
          <cell r="U266" t="str">
            <v>_</v>
          </cell>
        </row>
        <row r="267">
          <cell r="P267">
            <v>698323.6188981067</v>
          </cell>
          <cell r="U267">
            <v>21</v>
          </cell>
        </row>
        <row r="268">
          <cell r="U268" t="str">
            <v>_</v>
          </cell>
        </row>
        <row r="269">
          <cell r="P269">
            <v>4500</v>
          </cell>
          <cell r="U269" t="str">
            <v>_</v>
          </cell>
        </row>
        <row r="270">
          <cell r="P270">
            <v>4500</v>
          </cell>
          <cell r="U270">
            <v>21</v>
          </cell>
        </row>
        <row r="271">
          <cell r="U271" t="str">
            <v>_</v>
          </cell>
        </row>
        <row r="272">
          <cell r="U272" t="str">
            <v>_</v>
          </cell>
        </row>
        <row r="273">
          <cell r="U273" t="str">
            <v>_</v>
          </cell>
        </row>
        <row r="274">
          <cell r="U274" t="str">
            <v>_</v>
          </cell>
        </row>
        <row r="275">
          <cell r="U275" t="str">
            <v>_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ZP, kom, kan"/>
      <sheetName val="Voda"/>
      <sheetName val="Plyn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da "/>
      <sheetName val="Rekapitulace"/>
      <sheetName val="komunikace"/>
      <sheetName val="kanalizace"/>
      <sheetName val="Plyn"/>
    </sheetNames>
    <sheetDataSet>
      <sheetData sheetId="0"/>
      <sheetData sheetId="1" refreshError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oka A"/>
      <sheetName val="Stoka A1"/>
      <sheetName val="Stoka B1"/>
      <sheetName val="Stoka B1-1"/>
      <sheetName val="Stoka B2"/>
      <sheetName val="Splašk. kanal."/>
      <sheetName val="Vodov. přípojka"/>
      <sheetName val="Komunikace"/>
    </sheetNames>
    <sheetDataSet>
      <sheetData sheetId="0"/>
      <sheetData sheetId="1"/>
      <sheetData sheetId="2">
        <row r="21">
          <cell r="A21" t="str">
            <v>P.č.</v>
          </cell>
          <cell r="C21" t="str">
            <v>Název položky</v>
          </cell>
          <cell r="E21" t="str">
            <v>množství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1 02 "/>
      <sheetName val="01 C1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G33" sqref="G33"/>
    </sheetView>
  </sheetViews>
  <sheetFormatPr defaultColWidth="9.140625" defaultRowHeight="15"/>
  <cols>
    <col min="1" max="1" width="19.8515625" style="0" customWidth="1"/>
    <col min="2" max="2" width="51.57421875" style="0" bestFit="1" customWidth="1"/>
    <col min="3" max="3" width="7.140625" style="0" customWidth="1"/>
    <col min="4" max="4" width="19.421875" style="0" bestFit="1" customWidth="1"/>
    <col min="6" max="6" width="21.00390625" style="0" bestFit="1" customWidth="1"/>
    <col min="8" max="8" width="11.57421875" style="0" bestFit="1" customWidth="1"/>
  </cols>
  <sheetData>
    <row r="1" ht="16.5">
      <c r="A1" s="7" t="s">
        <v>2</v>
      </c>
    </row>
    <row r="2" ht="15">
      <c r="A2" s="21"/>
    </row>
    <row r="3" spans="1:9" ht="33" customHeight="1">
      <c r="A3" s="5" t="s">
        <v>3</v>
      </c>
      <c r="B3" s="6"/>
      <c r="C3" s="6"/>
      <c r="D3" s="6"/>
      <c r="E3" s="6"/>
      <c r="F3" s="6"/>
      <c r="G3" s="2"/>
      <c r="H3" s="1"/>
      <c r="I3" s="1"/>
    </row>
    <row r="4" spans="1:9" ht="18.75" customHeight="1">
      <c r="A4" s="5"/>
      <c r="B4" s="6"/>
      <c r="C4" s="6"/>
      <c r="D4" s="6"/>
      <c r="E4" s="6"/>
      <c r="F4" s="6"/>
      <c r="G4" s="2"/>
      <c r="H4" s="1"/>
      <c r="I4" s="1"/>
    </row>
    <row r="5" spans="1:7" ht="4.5" customHeight="1">
      <c r="A5" s="6"/>
      <c r="B5" s="6"/>
      <c r="C5" s="6"/>
      <c r="D5" s="6"/>
      <c r="E5" s="6"/>
      <c r="F5" s="6"/>
      <c r="G5" s="2"/>
    </row>
    <row r="6" spans="1:7" ht="18.75">
      <c r="A6" s="7" t="s">
        <v>4</v>
      </c>
      <c r="B6" s="8"/>
      <c r="C6" s="8"/>
      <c r="D6" s="12" t="s">
        <v>0</v>
      </c>
      <c r="E6" s="12"/>
      <c r="F6" s="12" t="s">
        <v>1</v>
      </c>
      <c r="G6" s="2"/>
    </row>
    <row r="7" spans="1:7" ht="18.75">
      <c r="A7" s="14">
        <v>0</v>
      </c>
      <c r="B7" s="8" t="s">
        <v>9</v>
      </c>
      <c r="C7" s="278">
        <f>'RE ú1'!E10</f>
        <v>62450</v>
      </c>
      <c r="D7" s="277"/>
      <c r="E7" s="12"/>
      <c r="F7" s="15">
        <f>C7*1.21</f>
        <v>75564.5</v>
      </c>
      <c r="G7" s="2"/>
    </row>
    <row r="8" spans="1:7" ht="18.75" customHeight="1">
      <c r="A8" s="14">
        <v>1</v>
      </c>
      <c r="B8" s="8" t="s">
        <v>10</v>
      </c>
      <c r="C8" s="278">
        <f>'RE ú1'!E11</f>
        <v>1504963.7951</v>
      </c>
      <c r="D8" s="277"/>
      <c r="E8" s="12"/>
      <c r="F8" s="15">
        <f>C8*1.21</f>
        <v>1821006.1920709999</v>
      </c>
      <c r="G8" s="2"/>
    </row>
    <row r="9" spans="1:7" ht="18.75" hidden="1">
      <c r="A9" s="14"/>
      <c r="B9" s="8"/>
      <c r="C9" s="8"/>
      <c r="D9" s="15"/>
      <c r="E9" s="12"/>
      <c r="F9" s="15">
        <f>D9*1.21</f>
        <v>0</v>
      </c>
      <c r="G9" s="2"/>
    </row>
    <row r="10" spans="1:7" ht="18.75">
      <c r="A10" s="17">
        <v>3</v>
      </c>
      <c r="B10" s="16" t="s">
        <v>11</v>
      </c>
      <c r="C10" s="276">
        <f>'RE ú1'!E12</f>
        <v>27533.75</v>
      </c>
      <c r="D10" s="277"/>
      <c r="E10" s="19"/>
      <c r="F10" s="15">
        <f>C10*1.21</f>
        <v>33315.8375</v>
      </c>
      <c r="G10" s="2"/>
    </row>
    <row r="11" spans="1:7" ht="18.75">
      <c r="A11" s="17">
        <v>5</v>
      </c>
      <c r="B11" s="16" t="s">
        <v>12</v>
      </c>
      <c r="C11" s="276">
        <f>'RE ú1'!E13</f>
        <v>8241740.235</v>
      </c>
      <c r="D11" s="277"/>
      <c r="E11" s="19"/>
      <c r="F11" s="15">
        <f>C11*1.21</f>
        <v>9972505.68435</v>
      </c>
      <c r="G11" s="2"/>
    </row>
    <row r="12" spans="1:7" ht="18.75">
      <c r="A12" s="17">
        <v>6</v>
      </c>
      <c r="B12" s="22" t="s">
        <v>13</v>
      </c>
      <c r="C12" s="276">
        <f>'RE ú1'!E14</f>
        <v>20221.6</v>
      </c>
      <c r="D12" s="277"/>
      <c r="E12" s="19"/>
      <c r="F12" s="15">
        <f>C12*1.21</f>
        <v>24468.136</v>
      </c>
      <c r="G12" s="2"/>
    </row>
    <row r="13" spans="1:7" ht="18.75">
      <c r="A13" s="17">
        <v>9</v>
      </c>
      <c r="B13" s="22" t="s">
        <v>14</v>
      </c>
      <c r="C13" s="276">
        <f>'RE ú1'!E15</f>
        <v>1129269.033</v>
      </c>
      <c r="D13" s="277"/>
      <c r="E13" s="19"/>
      <c r="F13" s="15">
        <f>C13*1.21</f>
        <v>1366415.52993</v>
      </c>
      <c r="G13" s="2"/>
    </row>
    <row r="14" spans="1:7" ht="18.75">
      <c r="A14" s="7" t="s">
        <v>5</v>
      </c>
      <c r="B14" s="7"/>
      <c r="C14" s="280">
        <f>SUM(C7:D13)</f>
        <v>10986178.4131</v>
      </c>
      <c r="D14" s="277"/>
      <c r="E14" s="10"/>
      <c r="F14" s="10">
        <f>SUM(F7:F13)</f>
        <v>13293275.879851</v>
      </c>
      <c r="G14" s="2"/>
    </row>
    <row r="15" spans="1:7" ht="18.75">
      <c r="A15" s="7"/>
      <c r="B15" s="7"/>
      <c r="C15" s="7"/>
      <c r="D15" s="10"/>
      <c r="E15" s="10"/>
      <c r="F15" s="10"/>
      <c r="G15" s="2"/>
    </row>
    <row r="16" spans="1:7" ht="18.75">
      <c r="A16" s="7"/>
      <c r="B16" s="7"/>
      <c r="C16" s="7"/>
      <c r="D16" s="10"/>
      <c r="E16" s="10"/>
      <c r="F16" s="10"/>
      <c r="G16" s="2"/>
    </row>
    <row r="17" spans="1:7" ht="5.25" customHeight="1">
      <c r="A17" s="6"/>
      <c r="B17" s="6"/>
      <c r="C17" s="6"/>
      <c r="D17" s="6"/>
      <c r="E17" s="6"/>
      <c r="F17" s="6"/>
      <c r="G17" s="2"/>
    </row>
    <row r="18" spans="1:7" ht="18.75">
      <c r="A18" s="7" t="s">
        <v>6</v>
      </c>
      <c r="B18" s="8"/>
      <c r="C18" s="8"/>
      <c r="D18" s="12" t="s">
        <v>0</v>
      </c>
      <c r="E18" s="12"/>
      <c r="F18" s="12" t="s">
        <v>1</v>
      </c>
      <c r="G18" s="3"/>
    </row>
    <row r="19" spans="1:7" ht="18.75">
      <c r="A19" s="14">
        <v>0</v>
      </c>
      <c r="B19" s="8" t="s">
        <v>9</v>
      </c>
      <c r="C19" s="278">
        <f>'RE ú2'!E10</f>
        <v>56100</v>
      </c>
      <c r="D19" s="277"/>
      <c r="E19" s="12"/>
      <c r="F19" s="15">
        <f>C19*1.21</f>
        <v>67881</v>
      </c>
      <c r="G19" s="3"/>
    </row>
    <row r="20" spans="1:7" ht="18" customHeight="1">
      <c r="A20" s="14">
        <v>1</v>
      </c>
      <c r="B20" s="8" t="s">
        <v>10</v>
      </c>
      <c r="C20" s="278">
        <f>'RE ú2'!E11</f>
        <v>1007831.3599000002</v>
      </c>
      <c r="D20" s="277"/>
      <c r="E20" s="12"/>
      <c r="F20" s="15">
        <f aca="true" t="shared" si="0" ref="F20:F23">C20*1.21</f>
        <v>1219475.9454790002</v>
      </c>
      <c r="G20" s="3"/>
    </row>
    <row r="21" spans="1:7" ht="18.75" customHeight="1" hidden="1">
      <c r="A21" s="14"/>
      <c r="B21" s="8"/>
      <c r="C21" s="278"/>
      <c r="D21" s="277"/>
      <c r="E21" s="12"/>
      <c r="F21" s="15">
        <f t="shared" si="0"/>
        <v>0</v>
      </c>
      <c r="G21" s="3"/>
    </row>
    <row r="22" spans="1:7" ht="18.75">
      <c r="A22" s="14">
        <v>5</v>
      </c>
      <c r="B22" s="8" t="s">
        <v>12</v>
      </c>
      <c r="C22" s="278">
        <f>'RE ú2'!E12</f>
        <v>5130239.665000001</v>
      </c>
      <c r="D22" s="277"/>
      <c r="E22" s="8"/>
      <c r="F22" s="15">
        <f t="shared" si="0"/>
        <v>6207589.994650001</v>
      </c>
      <c r="G22" s="3"/>
    </row>
    <row r="23" spans="1:7" ht="18.75">
      <c r="A23" s="17">
        <v>9</v>
      </c>
      <c r="B23" s="22" t="s">
        <v>14</v>
      </c>
      <c r="C23" s="278">
        <f>'RE ú2'!E13</f>
        <v>588028.179</v>
      </c>
      <c r="D23" s="277"/>
      <c r="E23" s="8"/>
      <c r="F23" s="15">
        <f t="shared" si="0"/>
        <v>711514.09659</v>
      </c>
      <c r="G23" s="3"/>
    </row>
    <row r="24" spans="1:7" ht="18.75">
      <c r="A24" s="7" t="s">
        <v>7</v>
      </c>
      <c r="B24" s="8"/>
      <c r="C24" s="278">
        <f>SUM(C19:D23)</f>
        <v>6782199.2039</v>
      </c>
      <c r="D24" s="277"/>
      <c r="E24" s="9"/>
      <c r="F24" s="10">
        <f>SUM(F19:F23)</f>
        <v>8206461.036719001</v>
      </c>
      <c r="G24" s="2"/>
    </row>
    <row r="25" spans="1:6" s="11" customFormat="1" ht="39" customHeight="1">
      <c r="A25" s="5" t="s">
        <v>8</v>
      </c>
      <c r="B25" s="5"/>
      <c r="C25" s="279">
        <f>C14+C24</f>
        <v>17768377.617</v>
      </c>
      <c r="D25" s="277"/>
      <c r="E25" s="13"/>
      <c r="F25" s="13">
        <f>F14+F24</f>
        <v>21499736.91657</v>
      </c>
    </row>
    <row r="26" spans="1:7" ht="18.75">
      <c r="A26" s="2"/>
      <c r="B26" s="2"/>
      <c r="C26" s="2"/>
      <c r="D26" s="4"/>
      <c r="E26" s="4"/>
      <c r="F26" s="4"/>
      <c r="G26" s="2"/>
    </row>
    <row r="27" spans="1:7" ht="18.75">
      <c r="A27" s="2"/>
      <c r="B27" s="2"/>
      <c r="C27" s="2"/>
      <c r="D27" s="274"/>
      <c r="E27" s="23"/>
      <c r="F27" s="2"/>
      <c r="G27" s="2"/>
    </row>
    <row r="28" ht="15">
      <c r="D28" s="273"/>
    </row>
    <row r="34" ht="15">
      <c r="D34" s="275"/>
    </row>
  </sheetData>
  <mergeCells count="14">
    <mergeCell ref="C25:D25"/>
    <mergeCell ref="C21:D21"/>
    <mergeCell ref="C14:D14"/>
    <mergeCell ref="C19:D19"/>
    <mergeCell ref="C20:D20"/>
    <mergeCell ref="C22:D22"/>
    <mergeCell ref="C23:D23"/>
    <mergeCell ref="C24:D24"/>
    <mergeCell ref="C13:D13"/>
    <mergeCell ref="C7:D7"/>
    <mergeCell ref="C8:D8"/>
    <mergeCell ref="C10:D10"/>
    <mergeCell ref="C11:D11"/>
    <mergeCell ref="C12:D12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workbookViewId="0" topLeftCell="A1">
      <selection activeCell="D15" sqref="D15"/>
    </sheetView>
  </sheetViews>
  <sheetFormatPr defaultColWidth="9.140625" defaultRowHeight="15"/>
  <cols>
    <col min="1" max="1" width="19.8515625" style="0" customWidth="1"/>
    <col min="2" max="2" width="40.140625" style="0" customWidth="1"/>
    <col min="3" max="3" width="22.8515625" style="0" bestFit="1" customWidth="1"/>
    <col min="4" max="4" width="7.140625" style="0" customWidth="1"/>
    <col min="5" max="5" width="21.00390625" style="0" bestFit="1" customWidth="1"/>
    <col min="6" max="6" width="3.421875" style="0" customWidth="1"/>
    <col min="7" max="7" width="12.421875" style="0" bestFit="1" customWidth="1"/>
  </cols>
  <sheetData>
    <row r="2" spans="1:8" ht="33" customHeight="1">
      <c r="A2" s="5"/>
      <c r="B2" s="6"/>
      <c r="C2" s="6"/>
      <c r="D2" s="6"/>
      <c r="E2" s="6"/>
      <c r="F2" s="2"/>
      <c r="G2" s="1"/>
      <c r="H2" s="1"/>
    </row>
    <row r="3" spans="1:8" ht="18.75" customHeight="1">
      <c r="A3" s="5"/>
      <c r="B3" s="6"/>
      <c r="C3" s="6"/>
      <c r="D3" s="6"/>
      <c r="E3" s="6"/>
      <c r="F3" s="2"/>
      <c r="G3" s="1"/>
      <c r="H3" s="1"/>
    </row>
    <row r="4" spans="1:6" ht="18.75">
      <c r="A4" s="6"/>
      <c r="B4" s="6"/>
      <c r="C4" s="6"/>
      <c r="D4" s="6"/>
      <c r="E4" s="6"/>
      <c r="F4" s="2"/>
    </row>
    <row r="5" spans="1:6" ht="18.75">
      <c r="A5" s="7"/>
      <c r="B5" s="8"/>
      <c r="C5" s="12"/>
      <c r="D5" s="12"/>
      <c r="E5" s="12"/>
      <c r="F5" s="2"/>
    </row>
    <row r="6" spans="1:6" ht="18.75">
      <c r="A6" s="14"/>
      <c r="B6" s="8"/>
      <c r="C6" s="15"/>
      <c r="D6" s="12"/>
      <c r="E6" s="15"/>
      <c r="F6" s="2"/>
    </row>
    <row r="7" spans="1:6" ht="18.75">
      <c r="A7" s="14"/>
      <c r="B7" s="8"/>
      <c r="C7" s="15"/>
      <c r="D7" s="12"/>
      <c r="E7" s="15"/>
      <c r="F7" s="2"/>
    </row>
    <row r="8" spans="1:6" ht="18.75">
      <c r="A8" s="14"/>
      <c r="B8" s="8"/>
      <c r="C8" s="15"/>
      <c r="D8" s="12"/>
      <c r="E8" s="15"/>
      <c r="F8" s="2"/>
    </row>
    <row r="9" spans="1:6" ht="18.75">
      <c r="A9" s="17"/>
      <c r="B9" s="16"/>
      <c r="C9" s="18"/>
      <c r="D9" s="19"/>
      <c r="E9" s="15"/>
      <c r="F9" s="2"/>
    </row>
    <row r="10" spans="1:6" ht="18.75">
      <c r="A10" s="17"/>
      <c r="B10" s="16"/>
      <c r="C10" s="18"/>
      <c r="D10" s="19"/>
      <c r="E10" s="15"/>
      <c r="F10" s="2"/>
    </row>
    <row r="11" spans="1:6" ht="18.75">
      <c r="A11" s="7"/>
      <c r="B11" s="7"/>
      <c r="C11" s="10"/>
      <c r="D11" s="10"/>
      <c r="E11" s="10"/>
      <c r="F11" s="2"/>
    </row>
    <row r="12" spans="1:6" ht="18.75">
      <c r="A12" s="7"/>
      <c r="B12" s="7"/>
      <c r="C12" s="10"/>
      <c r="D12" s="10"/>
      <c r="E12" s="10"/>
      <c r="F12" s="2"/>
    </row>
    <row r="13" spans="1:6" ht="18.75">
      <c r="A13" s="7"/>
      <c r="B13" s="7"/>
      <c r="C13" s="10"/>
      <c r="D13" s="10"/>
      <c r="E13" s="10"/>
      <c r="F13" s="2"/>
    </row>
    <row r="14" spans="1:6" ht="5.25" customHeight="1">
      <c r="A14" s="6"/>
      <c r="B14" s="6"/>
      <c r="C14" s="6"/>
      <c r="D14" s="6"/>
      <c r="E14" s="6"/>
      <c r="F14" s="2"/>
    </row>
    <row r="15" spans="1:6" ht="18.75">
      <c r="A15" s="7"/>
      <c r="B15" s="8"/>
      <c r="C15" s="12"/>
      <c r="D15" s="12"/>
      <c r="E15" s="12"/>
      <c r="F15" s="3"/>
    </row>
    <row r="16" spans="1:6" ht="18.75">
      <c r="A16" s="14"/>
      <c r="B16" s="8"/>
      <c r="C16" s="15"/>
      <c r="D16" s="12"/>
      <c r="E16" s="15"/>
      <c r="F16" s="3"/>
    </row>
    <row r="17" spans="1:6" ht="18.75">
      <c r="A17" s="14"/>
      <c r="B17" s="8"/>
      <c r="C17" s="15"/>
      <c r="D17" s="12"/>
      <c r="E17" s="15"/>
      <c r="F17" s="3"/>
    </row>
    <row r="18" spans="1:6" ht="18.75">
      <c r="A18" s="14"/>
      <c r="B18" s="8"/>
      <c r="C18" s="9"/>
      <c r="D18" s="8"/>
      <c r="E18" s="15"/>
      <c r="F18" s="3"/>
    </row>
    <row r="19" spans="1:6" ht="18.75">
      <c r="A19" s="14"/>
      <c r="B19" s="8"/>
      <c r="C19" s="9"/>
      <c r="D19" s="8"/>
      <c r="E19" s="20"/>
      <c r="F19" s="3"/>
    </row>
    <row r="20" spans="1:6" ht="18.75">
      <c r="A20" s="14"/>
      <c r="B20" s="8"/>
      <c r="C20" s="9"/>
      <c r="D20" s="8"/>
      <c r="E20" s="20"/>
      <c r="F20" s="3"/>
    </row>
    <row r="21" spans="1:6" ht="18.75">
      <c r="A21" s="14"/>
      <c r="B21" s="8"/>
      <c r="C21" s="9"/>
      <c r="D21" s="8"/>
      <c r="E21" s="20"/>
      <c r="F21" s="3"/>
    </row>
    <row r="22" spans="1:6" ht="18.75">
      <c r="A22" s="7"/>
      <c r="B22" s="8"/>
      <c r="C22" s="10"/>
      <c r="D22" s="9"/>
      <c r="E22" s="10"/>
      <c r="F22" s="2"/>
    </row>
    <row r="23" spans="1:5" s="11" customFormat="1" ht="39" customHeight="1">
      <c r="A23" s="5"/>
      <c r="B23" s="5"/>
      <c r="C23" s="13"/>
      <c r="D23" s="13"/>
      <c r="E23" s="13"/>
    </row>
    <row r="24" spans="1:6" ht="18.75">
      <c r="A24" s="2"/>
      <c r="B24" s="2"/>
      <c r="C24" s="4"/>
      <c r="D24" s="4"/>
      <c r="E24" s="4"/>
      <c r="F24" s="2"/>
    </row>
    <row r="25" spans="1:6" ht="18.75">
      <c r="A25" s="2"/>
      <c r="B25" s="2"/>
      <c r="C25" s="2"/>
      <c r="D25" s="2"/>
      <c r="E25" s="2"/>
      <c r="F25" s="2"/>
    </row>
  </sheetData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 topLeftCell="A25">
      <selection activeCell="G14" sqref="G14"/>
    </sheetView>
  </sheetViews>
  <sheetFormatPr defaultColWidth="9.140625" defaultRowHeight="12" customHeight="1"/>
  <cols>
    <col min="1" max="1" width="2.57421875" style="139" customWidth="1"/>
    <col min="2" max="2" width="2.140625" style="139" customWidth="1"/>
    <col min="3" max="3" width="3.28125" style="139" customWidth="1"/>
    <col min="4" max="4" width="9.421875" style="139" customWidth="1"/>
    <col min="5" max="5" width="15.140625" style="139" customWidth="1"/>
    <col min="6" max="6" width="0.42578125" style="139" customWidth="1"/>
    <col min="7" max="7" width="2.7109375" style="139" customWidth="1"/>
    <col min="8" max="8" width="2.57421875" style="139" customWidth="1"/>
    <col min="9" max="9" width="10.57421875" style="139" customWidth="1"/>
    <col min="10" max="10" width="13.8515625" style="139" customWidth="1"/>
    <col min="11" max="11" width="0.5625" style="139" customWidth="1"/>
    <col min="12" max="12" width="2.57421875" style="139" customWidth="1"/>
    <col min="13" max="13" width="4.00390625" style="139" customWidth="1"/>
    <col min="14" max="14" width="4.8515625" style="139" customWidth="1"/>
    <col min="15" max="15" width="3.57421875" style="139" customWidth="1"/>
    <col min="16" max="16" width="13.140625" style="139" customWidth="1"/>
    <col min="17" max="17" width="6.421875" style="139" customWidth="1"/>
    <col min="18" max="18" width="15.28125" style="139" customWidth="1"/>
    <col min="19" max="19" width="0.42578125" style="139" customWidth="1"/>
    <col min="20" max="256" width="9.140625" style="139" customWidth="1"/>
    <col min="257" max="257" width="2.57421875" style="139" customWidth="1"/>
    <col min="258" max="258" width="2.140625" style="139" customWidth="1"/>
    <col min="259" max="259" width="3.28125" style="139" customWidth="1"/>
    <col min="260" max="260" width="9.421875" style="139" customWidth="1"/>
    <col min="261" max="261" width="12.7109375" style="139" customWidth="1"/>
    <col min="262" max="262" width="0.42578125" style="139" customWidth="1"/>
    <col min="263" max="263" width="2.7109375" style="139" customWidth="1"/>
    <col min="264" max="264" width="2.57421875" style="139" customWidth="1"/>
    <col min="265" max="265" width="10.57421875" style="139" customWidth="1"/>
    <col min="266" max="266" width="13.8515625" style="139" customWidth="1"/>
    <col min="267" max="267" width="0.5625" style="139" customWidth="1"/>
    <col min="268" max="268" width="2.57421875" style="139" customWidth="1"/>
    <col min="269" max="269" width="4.00390625" style="139" customWidth="1"/>
    <col min="270" max="270" width="4.8515625" style="139" customWidth="1"/>
    <col min="271" max="271" width="3.57421875" style="139" customWidth="1"/>
    <col min="272" max="272" width="13.140625" style="139" customWidth="1"/>
    <col min="273" max="273" width="6.421875" style="139" customWidth="1"/>
    <col min="274" max="274" width="15.28125" style="139" customWidth="1"/>
    <col min="275" max="275" width="0.42578125" style="139" customWidth="1"/>
    <col min="276" max="512" width="9.140625" style="139" customWidth="1"/>
    <col min="513" max="513" width="2.57421875" style="139" customWidth="1"/>
    <col min="514" max="514" width="2.140625" style="139" customWidth="1"/>
    <col min="515" max="515" width="3.28125" style="139" customWidth="1"/>
    <col min="516" max="516" width="9.421875" style="139" customWidth="1"/>
    <col min="517" max="517" width="12.7109375" style="139" customWidth="1"/>
    <col min="518" max="518" width="0.42578125" style="139" customWidth="1"/>
    <col min="519" max="519" width="2.7109375" style="139" customWidth="1"/>
    <col min="520" max="520" width="2.57421875" style="139" customWidth="1"/>
    <col min="521" max="521" width="10.57421875" style="139" customWidth="1"/>
    <col min="522" max="522" width="13.8515625" style="139" customWidth="1"/>
    <col min="523" max="523" width="0.5625" style="139" customWidth="1"/>
    <col min="524" max="524" width="2.57421875" style="139" customWidth="1"/>
    <col min="525" max="525" width="4.00390625" style="139" customWidth="1"/>
    <col min="526" max="526" width="4.8515625" style="139" customWidth="1"/>
    <col min="527" max="527" width="3.57421875" style="139" customWidth="1"/>
    <col min="528" max="528" width="13.140625" style="139" customWidth="1"/>
    <col min="529" max="529" width="6.421875" style="139" customWidth="1"/>
    <col min="530" max="530" width="15.28125" style="139" customWidth="1"/>
    <col min="531" max="531" width="0.42578125" style="139" customWidth="1"/>
    <col min="532" max="768" width="9.140625" style="139" customWidth="1"/>
    <col min="769" max="769" width="2.57421875" style="139" customWidth="1"/>
    <col min="770" max="770" width="2.140625" style="139" customWidth="1"/>
    <col min="771" max="771" width="3.28125" style="139" customWidth="1"/>
    <col min="772" max="772" width="9.421875" style="139" customWidth="1"/>
    <col min="773" max="773" width="12.7109375" style="139" customWidth="1"/>
    <col min="774" max="774" width="0.42578125" style="139" customWidth="1"/>
    <col min="775" max="775" width="2.7109375" style="139" customWidth="1"/>
    <col min="776" max="776" width="2.57421875" style="139" customWidth="1"/>
    <col min="777" max="777" width="10.57421875" style="139" customWidth="1"/>
    <col min="778" max="778" width="13.8515625" style="139" customWidth="1"/>
    <col min="779" max="779" width="0.5625" style="139" customWidth="1"/>
    <col min="780" max="780" width="2.57421875" style="139" customWidth="1"/>
    <col min="781" max="781" width="4.00390625" style="139" customWidth="1"/>
    <col min="782" max="782" width="4.8515625" style="139" customWidth="1"/>
    <col min="783" max="783" width="3.57421875" style="139" customWidth="1"/>
    <col min="784" max="784" width="13.140625" style="139" customWidth="1"/>
    <col min="785" max="785" width="6.421875" style="139" customWidth="1"/>
    <col min="786" max="786" width="15.28125" style="139" customWidth="1"/>
    <col min="787" max="787" width="0.42578125" style="139" customWidth="1"/>
    <col min="788" max="1024" width="9.140625" style="139" customWidth="1"/>
    <col min="1025" max="1025" width="2.57421875" style="139" customWidth="1"/>
    <col min="1026" max="1026" width="2.140625" style="139" customWidth="1"/>
    <col min="1027" max="1027" width="3.28125" style="139" customWidth="1"/>
    <col min="1028" max="1028" width="9.421875" style="139" customWidth="1"/>
    <col min="1029" max="1029" width="12.7109375" style="139" customWidth="1"/>
    <col min="1030" max="1030" width="0.42578125" style="139" customWidth="1"/>
    <col min="1031" max="1031" width="2.7109375" style="139" customWidth="1"/>
    <col min="1032" max="1032" width="2.57421875" style="139" customWidth="1"/>
    <col min="1033" max="1033" width="10.57421875" style="139" customWidth="1"/>
    <col min="1034" max="1034" width="13.8515625" style="139" customWidth="1"/>
    <col min="1035" max="1035" width="0.5625" style="139" customWidth="1"/>
    <col min="1036" max="1036" width="2.57421875" style="139" customWidth="1"/>
    <col min="1037" max="1037" width="4.00390625" style="139" customWidth="1"/>
    <col min="1038" max="1038" width="4.8515625" style="139" customWidth="1"/>
    <col min="1039" max="1039" width="3.57421875" style="139" customWidth="1"/>
    <col min="1040" max="1040" width="13.140625" style="139" customWidth="1"/>
    <col min="1041" max="1041" width="6.421875" style="139" customWidth="1"/>
    <col min="1042" max="1042" width="15.28125" style="139" customWidth="1"/>
    <col min="1043" max="1043" width="0.42578125" style="139" customWidth="1"/>
    <col min="1044" max="1280" width="9.140625" style="139" customWidth="1"/>
    <col min="1281" max="1281" width="2.57421875" style="139" customWidth="1"/>
    <col min="1282" max="1282" width="2.140625" style="139" customWidth="1"/>
    <col min="1283" max="1283" width="3.28125" style="139" customWidth="1"/>
    <col min="1284" max="1284" width="9.421875" style="139" customWidth="1"/>
    <col min="1285" max="1285" width="12.7109375" style="139" customWidth="1"/>
    <col min="1286" max="1286" width="0.42578125" style="139" customWidth="1"/>
    <col min="1287" max="1287" width="2.7109375" style="139" customWidth="1"/>
    <col min="1288" max="1288" width="2.57421875" style="139" customWidth="1"/>
    <col min="1289" max="1289" width="10.57421875" style="139" customWidth="1"/>
    <col min="1290" max="1290" width="13.8515625" style="139" customWidth="1"/>
    <col min="1291" max="1291" width="0.5625" style="139" customWidth="1"/>
    <col min="1292" max="1292" width="2.57421875" style="139" customWidth="1"/>
    <col min="1293" max="1293" width="4.00390625" style="139" customWidth="1"/>
    <col min="1294" max="1294" width="4.8515625" style="139" customWidth="1"/>
    <col min="1295" max="1295" width="3.57421875" style="139" customWidth="1"/>
    <col min="1296" max="1296" width="13.140625" style="139" customWidth="1"/>
    <col min="1297" max="1297" width="6.421875" style="139" customWidth="1"/>
    <col min="1298" max="1298" width="15.28125" style="139" customWidth="1"/>
    <col min="1299" max="1299" width="0.42578125" style="139" customWidth="1"/>
    <col min="1300" max="1536" width="9.140625" style="139" customWidth="1"/>
    <col min="1537" max="1537" width="2.57421875" style="139" customWidth="1"/>
    <col min="1538" max="1538" width="2.140625" style="139" customWidth="1"/>
    <col min="1539" max="1539" width="3.28125" style="139" customWidth="1"/>
    <col min="1540" max="1540" width="9.421875" style="139" customWidth="1"/>
    <col min="1541" max="1541" width="12.7109375" style="139" customWidth="1"/>
    <col min="1542" max="1542" width="0.42578125" style="139" customWidth="1"/>
    <col min="1543" max="1543" width="2.7109375" style="139" customWidth="1"/>
    <col min="1544" max="1544" width="2.57421875" style="139" customWidth="1"/>
    <col min="1545" max="1545" width="10.57421875" style="139" customWidth="1"/>
    <col min="1546" max="1546" width="13.8515625" style="139" customWidth="1"/>
    <col min="1547" max="1547" width="0.5625" style="139" customWidth="1"/>
    <col min="1548" max="1548" width="2.57421875" style="139" customWidth="1"/>
    <col min="1549" max="1549" width="4.00390625" style="139" customWidth="1"/>
    <col min="1550" max="1550" width="4.8515625" style="139" customWidth="1"/>
    <col min="1551" max="1551" width="3.57421875" style="139" customWidth="1"/>
    <col min="1552" max="1552" width="13.140625" style="139" customWidth="1"/>
    <col min="1553" max="1553" width="6.421875" style="139" customWidth="1"/>
    <col min="1554" max="1554" width="15.28125" style="139" customWidth="1"/>
    <col min="1555" max="1555" width="0.42578125" style="139" customWidth="1"/>
    <col min="1556" max="1792" width="9.140625" style="139" customWidth="1"/>
    <col min="1793" max="1793" width="2.57421875" style="139" customWidth="1"/>
    <col min="1794" max="1794" width="2.140625" style="139" customWidth="1"/>
    <col min="1795" max="1795" width="3.28125" style="139" customWidth="1"/>
    <col min="1796" max="1796" width="9.421875" style="139" customWidth="1"/>
    <col min="1797" max="1797" width="12.7109375" style="139" customWidth="1"/>
    <col min="1798" max="1798" width="0.42578125" style="139" customWidth="1"/>
    <col min="1799" max="1799" width="2.7109375" style="139" customWidth="1"/>
    <col min="1800" max="1800" width="2.57421875" style="139" customWidth="1"/>
    <col min="1801" max="1801" width="10.57421875" style="139" customWidth="1"/>
    <col min="1802" max="1802" width="13.8515625" style="139" customWidth="1"/>
    <col min="1803" max="1803" width="0.5625" style="139" customWidth="1"/>
    <col min="1804" max="1804" width="2.57421875" style="139" customWidth="1"/>
    <col min="1805" max="1805" width="4.00390625" style="139" customWidth="1"/>
    <col min="1806" max="1806" width="4.8515625" style="139" customWidth="1"/>
    <col min="1807" max="1807" width="3.57421875" style="139" customWidth="1"/>
    <col min="1808" max="1808" width="13.140625" style="139" customWidth="1"/>
    <col min="1809" max="1809" width="6.421875" style="139" customWidth="1"/>
    <col min="1810" max="1810" width="15.28125" style="139" customWidth="1"/>
    <col min="1811" max="1811" width="0.42578125" style="139" customWidth="1"/>
    <col min="1812" max="2048" width="9.140625" style="139" customWidth="1"/>
    <col min="2049" max="2049" width="2.57421875" style="139" customWidth="1"/>
    <col min="2050" max="2050" width="2.140625" style="139" customWidth="1"/>
    <col min="2051" max="2051" width="3.28125" style="139" customWidth="1"/>
    <col min="2052" max="2052" width="9.421875" style="139" customWidth="1"/>
    <col min="2053" max="2053" width="12.7109375" style="139" customWidth="1"/>
    <col min="2054" max="2054" width="0.42578125" style="139" customWidth="1"/>
    <col min="2055" max="2055" width="2.7109375" style="139" customWidth="1"/>
    <col min="2056" max="2056" width="2.57421875" style="139" customWidth="1"/>
    <col min="2057" max="2057" width="10.57421875" style="139" customWidth="1"/>
    <col min="2058" max="2058" width="13.8515625" style="139" customWidth="1"/>
    <col min="2059" max="2059" width="0.5625" style="139" customWidth="1"/>
    <col min="2060" max="2060" width="2.57421875" style="139" customWidth="1"/>
    <col min="2061" max="2061" width="4.00390625" style="139" customWidth="1"/>
    <col min="2062" max="2062" width="4.8515625" style="139" customWidth="1"/>
    <col min="2063" max="2063" width="3.57421875" style="139" customWidth="1"/>
    <col min="2064" max="2064" width="13.140625" style="139" customWidth="1"/>
    <col min="2065" max="2065" width="6.421875" style="139" customWidth="1"/>
    <col min="2066" max="2066" width="15.28125" style="139" customWidth="1"/>
    <col min="2067" max="2067" width="0.42578125" style="139" customWidth="1"/>
    <col min="2068" max="2304" width="9.140625" style="139" customWidth="1"/>
    <col min="2305" max="2305" width="2.57421875" style="139" customWidth="1"/>
    <col min="2306" max="2306" width="2.140625" style="139" customWidth="1"/>
    <col min="2307" max="2307" width="3.28125" style="139" customWidth="1"/>
    <col min="2308" max="2308" width="9.421875" style="139" customWidth="1"/>
    <col min="2309" max="2309" width="12.7109375" style="139" customWidth="1"/>
    <col min="2310" max="2310" width="0.42578125" style="139" customWidth="1"/>
    <col min="2311" max="2311" width="2.7109375" style="139" customWidth="1"/>
    <col min="2312" max="2312" width="2.57421875" style="139" customWidth="1"/>
    <col min="2313" max="2313" width="10.57421875" style="139" customWidth="1"/>
    <col min="2314" max="2314" width="13.8515625" style="139" customWidth="1"/>
    <col min="2315" max="2315" width="0.5625" style="139" customWidth="1"/>
    <col min="2316" max="2316" width="2.57421875" style="139" customWidth="1"/>
    <col min="2317" max="2317" width="4.00390625" style="139" customWidth="1"/>
    <col min="2318" max="2318" width="4.8515625" style="139" customWidth="1"/>
    <col min="2319" max="2319" width="3.57421875" style="139" customWidth="1"/>
    <col min="2320" max="2320" width="13.140625" style="139" customWidth="1"/>
    <col min="2321" max="2321" width="6.421875" style="139" customWidth="1"/>
    <col min="2322" max="2322" width="15.28125" style="139" customWidth="1"/>
    <col min="2323" max="2323" width="0.42578125" style="139" customWidth="1"/>
    <col min="2324" max="2560" width="9.140625" style="139" customWidth="1"/>
    <col min="2561" max="2561" width="2.57421875" style="139" customWidth="1"/>
    <col min="2562" max="2562" width="2.140625" style="139" customWidth="1"/>
    <col min="2563" max="2563" width="3.28125" style="139" customWidth="1"/>
    <col min="2564" max="2564" width="9.421875" style="139" customWidth="1"/>
    <col min="2565" max="2565" width="12.7109375" style="139" customWidth="1"/>
    <col min="2566" max="2566" width="0.42578125" style="139" customWidth="1"/>
    <col min="2567" max="2567" width="2.7109375" style="139" customWidth="1"/>
    <col min="2568" max="2568" width="2.57421875" style="139" customWidth="1"/>
    <col min="2569" max="2569" width="10.57421875" style="139" customWidth="1"/>
    <col min="2570" max="2570" width="13.8515625" style="139" customWidth="1"/>
    <col min="2571" max="2571" width="0.5625" style="139" customWidth="1"/>
    <col min="2572" max="2572" width="2.57421875" style="139" customWidth="1"/>
    <col min="2573" max="2573" width="4.00390625" style="139" customWidth="1"/>
    <col min="2574" max="2574" width="4.8515625" style="139" customWidth="1"/>
    <col min="2575" max="2575" width="3.57421875" style="139" customWidth="1"/>
    <col min="2576" max="2576" width="13.140625" style="139" customWidth="1"/>
    <col min="2577" max="2577" width="6.421875" style="139" customWidth="1"/>
    <col min="2578" max="2578" width="15.28125" style="139" customWidth="1"/>
    <col min="2579" max="2579" width="0.42578125" style="139" customWidth="1"/>
    <col min="2580" max="2816" width="9.140625" style="139" customWidth="1"/>
    <col min="2817" max="2817" width="2.57421875" style="139" customWidth="1"/>
    <col min="2818" max="2818" width="2.140625" style="139" customWidth="1"/>
    <col min="2819" max="2819" width="3.28125" style="139" customWidth="1"/>
    <col min="2820" max="2820" width="9.421875" style="139" customWidth="1"/>
    <col min="2821" max="2821" width="12.7109375" style="139" customWidth="1"/>
    <col min="2822" max="2822" width="0.42578125" style="139" customWidth="1"/>
    <col min="2823" max="2823" width="2.7109375" style="139" customWidth="1"/>
    <col min="2824" max="2824" width="2.57421875" style="139" customWidth="1"/>
    <col min="2825" max="2825" width="10.57421875" style="139" customWidth="1"/>
    <col min="2826" max="2826" width="13.8515625" style="139" customWidth="1"/>
    <col min="2827" max="2827" width="0.5625" style="139" customWidth="1"/>
    <col min="2828" max="2828" width="2.57421875" style="139" customWidth="1"/>
    <col min="2829" max="2829" width="4.00390625" style="139" customWidth="1"/>
    <col min="2830" max="2830" width="4.8515625" style="139" customWidth="1"/>
    <col min="2831" max="2831" width="3.57421875" style="139" customWidth="1"/>
    <col min="2832" max="2832" width="13.140625" style="139" customWidth="1"/>
    <col min="2833" max="2833" width="6.421875" style="139" customWidth="1"/>
    <col min="2834" max="2834" width="15.28125" style="139" customWidth="1"/>
    <col min="2835" max="2835" width="0.42578125" style="139" customWidth="1"/>
    <col min="2836" max="3072" width="9.140625" style="139" customWidth="1"/>
    <col min="3073" max="3073" width="2.57421875" style="139" customWidth="1"/>
    <col min="3074" max="3074" width="2.140625" style="139" customWidth="1"/>
    <col min="3075" max="3075" width="3.28125" style="139" customWidth="1"/>
    <col min="3076" max="3076" width="9.421875" style="139" customWidth="1"/>
    <col min="3077" max="3077" width="12.7109375" style="139" customWidth="1"/>
    <col min="3078" max="3078" width="0.42578125" style="139" customWidth="1"/>
    <col min="3079" max="3079" width="2.7109375" style="139" customWidth="1"/>
    <col min="3080" max="3080" width="2.57421875" style="139" customWidth="1"/>
    <col min="3081" max="3081" width="10.57421875" style="139" customWidth="1"/>
    <col min="3082" max="3082" width="13.8515625" style="139" customWidth="1"/>
    <col min="3083" max="3083" width="0.5625" style="139" customWidth="1"/>
    <col min="3084" max="3084" width="2.57421875" style="139" customWidth="1"/>
    <col min="3085" max="3085" width="4.00390625" style="139" customWidth="1"/>
    <col min="3086" max="3086" width="4.8515625" style="139" customWidth="1"/>
    <col min="3087" max="3087" width="3.57421875" style="139" customWidth="1"/>
    <col min="3088" max="3088" width="13.140625" style="139" customWidth="1"/>
    <col min="3089" max="3089" width="6.421875" style="139" customWidth="1"/>
    <col min="3090" max="3090" width="15.28125" style="139" customWidth="1"/>
    <col min="3091" max="3091" width="0.42578125" style="139" customWidth="1"/>
    <col min="3092" max="3328" width="9.140625" style="139" customWidth="1"/>
    <col min="3329" max="3329" width="2.57421875" style="139" customWidth="1"/>
    <col min="3330" max="3330" width="2.140625" style="139" customWidth="1"/>
    <col min="3331" max="3331" width="3.28125" style="139" customWidth="1"/>
    <col min="3332" max="3332" width="9.421875" style="139" customWidth="1"/>
    <col min="3333" max="3333" width="12.7109375" style="139" customWidth="1"/>
    <col min="3334" max="3334" width="0.42578125" style="139" customWidth="1"/>
    <col min="3335" max="3335" width="2.7109375" style="139" customWidth="1"/>
    <col min="3336" max="3336" width="2.57421875" style="139" customWidth="1"/>
    <col min="3337" max="3337" width="10.57421875" style="139" customWidth="1"/>
    <col min="3338" max="3338" width="13.8515625" style="139" customWidth="1"/>
    <col min="3339" max="3339" width="0.5625" style="139" customWidth="1"/>
    <col min="3340" max="3340" width="2.57421875" style="139" customWidth="1"/>
    <col min="3341" max="3341" width="4.00390625" style="139" customWidth="1"/>
    <col min="3342" max="3342" width="4.8515625" style="139" customWidth="1"/>
    <col min="3343" max="3343" width="3.57421875" style="139" customWidth="1"/>
    <col min="3344" max="3344" width="13.140625" style="139" customWidth="1"/>
    <col min="3345" max="3345" width="6.421875" style="139" customWidth="1"/>
    <col min="3346" max="3346" width="15.28125" style="139" customWidth="1"/>
    <col min="3347" max="3347" width="0.42578125" style="139" customWidth="1"/>
    <col min="3348" max="3584" width="9.140625" style="139" customWidth="1"/>
    <col min="3585" max="3585" width="2.57421875" style="139" customWidth="1"/>
    <col min="3586" max="3586" width="2.140625" style="139" customWidth="1"/>
    <col min="3587" max="3587" width="3.28125" style="139" customWidth="1"/>
    <col min="3588" max="3588" width="9.421875" style="139" customWidth="1"/>
    <col min="3589" max="3589" width="12.7109375" style="139" customWidth="1"/>
    <col min="3590" max="3590" width="0.42578125" style="139" customWidth="1"/>
    <col min="3591" max="3591" width="2.7109375" style="139" customWidth="1"/>
    <col min="3592" max="3592" width="2.57421875" style="139" customWidth="1"/>
    <col min="3593" max="3593" width="10.57421875" style="139" customWidth="1"/>
    <col min="3594" max="3594" width="13.8515625" style="139" customWidth="1"/>
    <col min="3595" max="3595" width="0.5625" style="139" customWidth="1"/>
    <col min="3596" max="3596" width="2.57421875" style="139" customWidth="1"/>
    <col min="3597" max="3597" width="4.00390625" style="139" customWidth="1"/>
    <col min="3598" max="3598" width="4.8515625" style="139" customWidth="1"/>
    <col min="3599" max="3599" width="3.57421875" style="139" customWidth="1"/>
    <col min="3600" max="3600" width="13.140625" style="139" customWidth="1"/>
    <col min="3601" max="3601" width="6.421875" style="139" customWidth="1"/>
    <col min="3602" max="3602" width="15.28125" style="139" customWidth="1"/>
    <col min="3603" max="3603" width="0.42578125" style="139" customWidth="1"/>
    <col min="3604" max="3840" width="9.140625" style="139" customWidth="1"/>
    <col min="3841" max="3841" width="2.57421875" style="139" customWidth="1"/>
    <col min="3842" max="3842" width="2.140625" style="139" customWidth="1"/>
    <col min="3843" max="3843" width="3.28125" style="139" customWidth="1"/>
    <col min="3844" max="3844" width="9.421875" style="139" customWidth="1"/>
    <col min="3845" max="3845" width="12.7109375" style="139" customWidth="1"/>
    <col min="3846" max="3846" width="0.42578125" style="139" customWidth="1"/>
    <col min="3847" max="3847" width="2.7109375" style="139" customWidth="1"/>
    <col min="3848" max="3848" width="2.57421875" style="139" customWidth="1"/>
    <col min="3849" max="3849" width="10.57421875" style="139" customWidth="1"/>
    <col min="3850" max="3850" width="13.8515625" style="139" customWidth="1"/>
    <col min="3851" max="3851" width="0.5625" style="139" customWidth="1"/>
    <col min="3852" max="3852" width="2.57421875" style="139" customWidth="1"/>
    <col min="3853" max="3853" width="4.00390625" style="139" customWidth="1"/>
    <col min="3854" max="3854" width="4.8515625" style="139" customWidth="1"/>
    <col min="3855" max="3855" width="3.57421875" style="139" customWidth="1"/>
    <col min="3856" max="3856" width="13.140625" style="139" customWidth="1"/>
    <col min="3857" max="3857" width="6.421875" style="139" customWidth="1"/>
    <col min="3858" max="3858" width="15.28125" style="139" customWidth="1"/>
    <col min="3859" max="3859" width="0.42578125" style="139" customWidth="1"/>
    <col min="3860" max="4096" width="9.140625" style="139" customWidth="1"/>
    <col min="4097" max="4097" width="2.57421875" style="139" customWidth="1"/>
    <col min="4098" max="4098" width="2.140625" style="139" customWidth="1"/>
    <col min="4099" max="4099" width="3.28125" style="139" customWidth="1"/>
    <col min="4100" max="4100" width="9.421875" style="139" customWidth="1"/>
    <col min="4101" max="4101" width="12.7109375" style="139" customWidth="1"/>
    <col min="4102" max="4102" width="0.42578125" style="139" customWidth="1"/>
    <col min="4103" max="4103" width="2.7109375" style="139" customWidth="1"/>
    <col min="4104" max="4104" width="2.57421875" style="139" customWidth="1"/>
    <col min="4105" max="4105" width="10.57421875" style="139" customWidth="1"/>
    <col min="4106" max="4106" width="13.8515625" style="139" customWidth="1"/>
    <col min="4107" max="4107" width="0.5625" style="139" customWidth="1"/>
    <col min="4108" max="4108" width="2.57421875" style="139" customWidth="1"/>
    <col min="4109" max="4109" width="4.00390625" style="139" customWidth="1"/>
    <col min="4110" max="4110" width="4.8515625" style="139" customWidth="1"/>
    <col min="4111" max="4111" width="3.57421875" style="139" customWidth="1"/>
    <col min="4112" max="4112" width="13.140625" style="139" customWidth="1"/>
    <col min="4113" max="4113" width="6.421875" style="139" customWidth="1"/>
    <col min="4114" max="4114" width="15.28125" style="139" customWidth="1"/>
    <col min="4115" max="4115" width="0.42578125" style="139" customWidth="1"/>
    <col min="4116" max="4352" width="9.140625" style="139" customWidth="1"/>
    <col min="4353" max="4353" width="2.57421875" style="139" customWidth="1"/>
    <col min="4354" max="4354" width="2.140625" style="139" customWidth="1"/>
    <col min="4355" max="4355" width="3.28125" style="139" customWidth="1"/>
    <col min="4356" max="4356" width="9.421875" style="139" customWidth="1"/>
    <col min="4357" max="4357" width="12.7109375" style="139" customWidth="1"/>
    <col min="4358" max="4358" width="0.42578125" style="139" customWidth="1"/>
    <col min="4359" max="4359" width="2.7109375" style="139" customWidth="1"/>
    <col min="4360" max="4360" width="2.57421875" style="139" customWidth="1"/>
    <col min="4361" max="4361" width="10.57421875" style="139" customWidth="1"/>
    <col min="4362" max="4362" width="13.8515625" style="139" customWidth="1"/>
    <col min="4363" max="4363" width="0.5625" style="139" customWidth="1"/>
    <col min="4364" max="4364" width="2.57421875" style="139" customWidth="1"/>
    <col min="4365" max="4365" width="4.00390625" style="139" customWidth="1"/>
    <col min="4366" max="4366" width="4.8515625" style="139" customWidth="1"/>
    <col min="4367" max="4367" width="3.57421875" style="139" customWidth="1"/>
    <col min="4368" max="4368" width="13.140625" style="139" customWidth="1"/>
    <col min="4369" max="4369" width="6.421875" style="139" customWidth="1"/>
    <col min="4370" max="4370" width="15.28125" style="139" customWidth="1"/>
    <col min="4371" max="4371" width="0.42578125" style="139" customWidth="1"/>
    <col min="4372" max="4608" width="9.140625" style="139" customWidth="1"/>
    <col min="4609" max="4609" width="2.57421875" style="139" customWidth="1"/>
    <col min="4610" max="4610" width="2.140625" style="139" customWidth="1"/>
    <col min="4611" max="4611" width="3.28125" style="139" customWidth="1"/>
    <col min="4612" max="4612" width="9.421875" style="139" customWidth="1"/>
    <col min="4613" max="4613" width="12.7109375" style="139" customWidth="1"/>
    <col min="4614" max="4614" width="0.42578125" style="139" customWidth="1"/>
    <col min="4615" max="4615" width="2.7109375" style="139" customWidth="1"/>
    <col min="4616" max="4616" width="2.57421875" style="139" customWidth="1"/>
    <col min="4617" max="4617" width="10.57421875" style="139" customWidth="1"/>
    <col min="4618" max="4618" width="13.8515625" style="139" customWidth="1"/>
    <col min="4619" max="4619" width="0.5625" style="139" customWidth="1"/>
    <col min="4620" max="4620" width="2.57421875" style="139" customWidth="1"/>
    <col min="4621" max="4621" width="4.00390625" style="139" customWidth="1"/>
    <col min="4622" max="4622" width="4.8515625" style="139" customWidth="1"/>
    <col min="4623" max="4623" width="3.57421875" style="139" customWidth="1"/>
    <col min="4624" max="4624" width="13.140625" style="139" customWidth="1"/>
    <col min="4625" max="4625" width="6.421875" style="139" customWidth="1"/>
    <col min="4626" max="4626" width="15.28125" style="139" customWidth="1"/>
    <col min="4627" max="4627" width="0.42578125" style="139" customWidth="1"/>
    <col min="4628" max="4864" width="9.140625" style="139" customWidth="1"/>
    <col min="4865" max="4865" width="2.57421875" style="139" customWidth="1"/>
    <col min="4866" max="4866" width="2.140625" style="139" customWidth="1"/>
    <col min="4867" max="4867" width="3.28125" style="139" customWidth="1"/>
    <col min="4868" max="4868" width="9.421875" style="139" customWidth="1"/>
    <col min="4869" max="4869" width="12.7109375" style="139" customWidth="1"/>
    <col min="4870" max="4870" width="0.42578125" style="139" customWidth="1"/>
    <col min="4871" max="4871" width="2.7109375" style="139" customWidth="1"/>
    <col min="4872" max="4872" width="2.57421875" style="139" customWidth="1"/>
    <col min="4873" max="4873" width="10.57421875" style="139" customWidth="1"/>
    <col min="4874" max="4874" width="13.8515625" style="139" customWidth="1"/>
    <col min="4875" max="4875" width="0.5625" style="139" customWidth="1"/>
    <col min="4876" max="4876" width="2.57421875" style="139" customWidth="1"/>
    <col min="4877" max="4877" width="4.00390625" style="139" customWidth="1"/>
    <col min="4878" max="4878" width="4.8515625" style="139" customWidth="1"/>
    <col min="4879" max="4879" width="3.57421875" style="139" customWidth="1"/>
    <col min="4880" max="4880" width="13.140625" style="139" customWidth="1"/>
    <col min="4881" max="4881" width="6.421875" style="139" customWidth="1"/>
    <col min="4882" max="4882" width="15.28125" style="139" customWidth="1"/>
    <col min="4883" max="4883" width="0.42578125" style="139" customWidth="1"/>
    <col min="4884" max="5120" width="9.140625" style="139" customWidth="1"/>
    <col min="5121" max="5121" width="2.57421875" style="139" customWidth="1"/>
    <col min="5122" max="5122" width="2.140625" style="139" customWidth="1"/>
    <col min="5123" max="5123" width="3.28125" style="139" customWidth="1"/>
    <col min="5124" max="5124" width="9.421875" style="139" customWidth="1"/>
    <col min="5125" max="5125" width="12.7109375" style="139" customWidth="1"/>
    <col min="5126" max="5126" width="0.42578125" style="139" customWidth="1"/>
    <col min="5127" max="5127" width="2.7109375" style="139" customWidth="1"/>
    <col min="5128" max="5128" width="2.57421875" style="139" customWidth="1"/>
    <col min="5129" max="5129" width="10.57421875" style="139" customWidth="1"/>
    <col min="5130" max="5130" width="13.8515625" style="139" customWidth="1"/>
    <col min="5131" max="5131" width="0.5625" style="139" customWidth="1"/>
    <col min="5132" max="5132" width="2.57421875" style="139" customWidth="1"/>
    <col min="5133" max="5133" width="4.00390625" style="139" customWidth="1"/>
    <col min="5134" max="5134" width="4.8515625" style="139" customWidth="1"/>
    <col min="5135" max="5135" width="3.57421875" style="139" customWidth="1"/>
    <col min="5136" max="5136" width="13.140625" style="139" customWidth="1"/>
    <col min="5137" max="5137" width="6.421875" style="139" customWidth="1"/>
    <col min="5138" max="5138" width="15.28125" style="139" customWidth="1"/>
    <col min="5139" max="5139" width="0.42578125" style="139" customWidth="1"/>
    <col min="5140" max="5376" width="9.140625" style="139" customWidth="1"/>
    <col min="5377" max="5377" width="2.57421875" style="139" customWidth="1"/>
    <col min="5378" max="5378" width="2.140625" style="139" customWidth="1"/>
    <col min="5379" max="5379" width="3.28125" style="139" customWidth="1"/>
    <col min="5380" max="5380" width="9.421875" style="139" customWidth="1"/>
    <col min="5381" max="5381" width="12.7109375" style="139" customWidth="1"/>
    <col min="5382" max="5382" width="0.42578125" style="139" customWidth="1"/>
    <col min="5383" max="5383" width="2.7109375" style="139" customWidth="1"/>
    <col min="5384" max="5384" width="2.57421875" style="139" customWidth="1"/>
    <col min="5385" max="5385" width="10.57421875" style="139" customWidth="1"/>
    <col min="5386" max="5386" width="13.8515625" style="139" customWidth="1"/>
    <col min="5387" max="5387" width="0.5625" style="139" customWidth="1"/>
    <col min="5388" max="5388" width="2.57421875" style="139" customWidth="1"/>
    <col min="5389" max="5389" width="4.00390625" style="139" customWidth="1"/>
    <col min="5390" max="5390" width="4.8515625" style="139" customWidth="1"/>
    <col min="5391" max="5391" width="3.57421875" style="139" customWidth="1"/>
    <col min="5392" max="5392" width="13.140625" style="139" customWidth="1"/>
    <col min="5393" max="5393" width="6.421875" style="139" customWidth="1"/>
    <col min="5394" max="5394" width="15.28125" style="139" customWidth="1"/>
    <col min="5395" max="5395" width="0.42578125" style="139" customWidth="1"/>
    <col min="5396" max="5632" width="9.140625" style="139" customWidth="1"/>
    <col min="5633" max="5633" width="2.57421875" style="139" customWidth="1"/>
    <col min="5634" max="5634" width="2.140625" style="139" customWidth="1"/>
    <col min="5635" max="5635" width="3.28125" style="139" customWidth="1"/>
    <col min="5636" max="5636" width="9.421875" style="139" customWidth="1"/>
    <col min="5637" max="5637" width="12.7109375" style="139" customWidth="1"/>
    <col min="5638" max="5638" width="0.42578125" style="139" customWidth="1"/>
    <col min="5639" max="5639" width="2.7109375" style="139" customWidth="1"/>
    <col min="5640" max="5640" width="2.57421875" style="139" customWidth="1"/>
    <col min="5641" max="5641" width="10.57421875" style="139" customWidth="1"/>
    <col min="5642" max="5642" width="13.8515625" style="139" customWidth="1"/>
    <col min="5643" max="5643" width="0.5625" style="139" customWidth="1"/>
    <col min="5644" max="5644" width="2.57421875" style="139" customWidth="1"/>
    <col min="5645" max="5645" width="4.00390625" style="139" customWidth="1"/>
    <col min="5646" max="5646" width="4.8515625" style="139" customWidth="1"/>
    <col min="5647" max="5647" width="3.57421875" style="139" customWidth="1"/>
    <col min="5648" max="5648" width="13.140625" style="139" customWidth="1"/>
    <col min="5649" max="5649" width="6.421875" style="139" customWidth="1"/>
    <col min="5650" max="5650" width="15.28125" style="139" customWidth="1"/>
    <col min="5651" max="5651" width="0.42578125" style="139" customWidth="1"/>
    <col min="5652" max="5888" width="9.140625" style="139" customWidth="1"/>
    <col min="5889" max="5889" width="2.57421875" style="139" customWidth="1"/>
    <col min="5890" max="5890" width="2.140625" style="139" customWidth="1"/>
    <col min="5891" max="5891" width="3.28125" style="139" customWidth="1"/>
    <col min="5892" max="5892" width="9.421875" style="139" customWidth="1"/>
    <col min="5893" max="5893" width="12.7109375" style="139" customWidth="1"/>
    <col min="5894" max="5894" width="0.42578125" style="139" customWidth="1"/>
    <col min="5895" max="5895" width="2.7109375" style="139" customWidth="1"/>
    <col min="5896" max="5896" width="2.57421875" style="139" customWidth="1"/>
    <col min="5897" max="5897" width="10.57421875" style="139" customWidth="1"/>
    <col min="5898" max="5898" width="13.8515625" style="139" customWidth="1"/>
    <col min="5899" max="5899" width="0.5625" style="139" customWidth="1"/>
    <col min="5900" max="5900" width="2.57421875" style="139" customWidth="1"/>
    <col min="5901" max="5901" width="4.00390625" style="139" customWidth="1"/>
    <col min="5902" max="5902" width="4.8515625" style="139" customWidth="1"/>
    <col min="5903" max="5903" width="3.57421875" style="139" customWidth="1"/>
    <col min="5904" max="5904" width="13.140625" style="139" customWidth="1"/>
    <col min="5905" max="5905" width="6.421875" style="139" customWidth="1"/>
    <col min="5906" max="5906" width="15.28125" style="139" customWidth="1"/>
    <col min="5907" max="5907" width="0.42578125" style="139" customWidth="1"/>
    <col min="5908" max="6144" width="9.140625" style="139" customWidth="1"/>
    <col min="6145" max="6145" width="2.57421875" style="139" customWidth="1"/>
    <col min="6146" max="6146" width="2.140625" style="139" customWidth="1"/>
    <col min="6147" max="6147" width="3.28125" style="139" customWidth="1"/>
    <col min="6148" max="6148" width="9.421875" style="139" customWidth="1"/>
    <col min="6149" max="6149" width="12.7109375" style="139" customWidth="1"/>
    <col min="6150" max="6150" width="0.42578125" style="139" customWidth="1"/>
    <col min="6151" max="6151" width="2.7109375" style="139" customWidth="1"/>
    <col min="6152" max="6152" width="2.57421875" style="139" customWidth="1"/>
    <col min="6153" max="6153" width="10.57421875" style="139" customWidth="1"/>
    <col min="6154" max="6154" width="13.8515625" style="139" customWidth="1"/>
    <col min="6155" max="6155" width="0.5625" style="139" customWidth="1"/>
    <col min="6156" max="6156" width="2.57421875" style="139" customWidth="1"/>
    <col min="6157" max="6157" width="4.00390625" style="139" customWidth="1"/>
    <col min="6158" max="6158" width="4.8515625" style="139" customWidth="1"/>
    <col min="6159" max="6159" width="3.57421875" style="139" customWidth="1"/>
    <col min="6160" max="6160" width="13.140625" style="139" customWidth="1"/>
    <col min="6161" max="6161" width="6.421875" style="139" customWidth="1"/>
    <col min="6162" max="6162" width="15.28125" style="139" customWidth="1"/>
    <col min="6163" max="6163" width="0.42578125" style="139" customWidth="1"/>
    <col min="6164" max="6400" width="9.140625" style="139" customWidth="1"/>
    <col min="6401" max="6401" width="2.57421875" style="139" customWidth="1"/>
    <col min="6402" max="6402" width="2.140625" style="139" customWidth="1"/>
    <col min="6403" max="6403" width="3.28125" style="139" customWidth="1"/>
    <col min="6404" max="6404" width="9.421875" style="139" customWidth="1"/>
    <col min="6405" max="6405" width="12.7109375" style="139" customWidth="1"/>
    <col min="6406" max="6406" width="0.42578125" style="139" customWidth="1"/>
    <col min="6407" max="6407" width="2.7109375" style="139" customWidth="1"/>
    <col min="6408" max="6408" width="2.57421875" style="139" customWidth="1"/>
    <col min="6409" max="6409" width="10.57421875" style="139" customWidth="1"/>
    <col min="6410" max="6410" width="13.8515625" style="139" customWidth="1"/>
    <col min="6411" max="6411" width="0.5625" style="139" customWidth="1"/>
    <col min="6412" max="6412" width="2.57421875" style="139" customWidth="1"/>
    <col min="6413" max="6413" width="4.00390625" style="139" customWidth="1"/>
    <col min="6414" max="6414" width="4.8515625" style="139" customWidth="1"/>
    <col min="6415" max="6415" width="3.57421875" style="139" customWidth="1"/>
    <col min="6416" max="6416" width="13.140625" style="139" customWidth="1"/>
    <col min="6417" max="6417" width="6.421875" style="139" customWidth="1"/>
    <col min="6418" max="6418" width="15.28125" style="139" customWidth="1"/>
    <col min="6419" max="6419" width="0.42578125" style="139" customWidth="1"/>
    <col min="6420" max="6656" width="9.140625" style="139" customWidth="1"/>
    <col min="6657" max="6657" width="2.57421875" style="139" customWidth="1"/>
    <col min="6658" max="6658" width="2.140625" style="139" customWidth="1"/>
    <col min="6659" max="6659" width="3.28125" style="139" customWidth="1"/>
    <col min="6660" max="6660" width="9.421875" style="139" customWidth="1"/>
    <col min="6661" max="6661" width="12.7109375" style="139" customWidth="1"/>
    <col min="6662" max="6662" width="0.42578125" style="139" customWidth="1"/>
    <col min="6663" max="6663" width="2.7109375" style="139" customWidth="1"/>
    <col min="6664" max="6664" width="2.57421875" style="139" customWidth="1"/>
    <col min="6665" max="6665" width="10.57421875" style="139" customWidth="1"/>
    <col min="6666" max="6666" width="13.8515625" style="139" customWidth="1"/>
    <col min="6667" max="6667" width="0.5625" style="139" customWidth="1"/>
    <col min="6668" max="6668" width="2.57421875" style="139" customWidth="1"/>
    <col min="6669" max="6669" width="4.00390625" style="139" customWidth="1"/>
    <col min="6670" max="6670" width="4.8515625" style="139" customWidth="1"/>
    <col min="6671" max="6671" width="3.57421875" style="139" customWidth="1"/>
    <col min="6672" max="6672" width="13.140625" style="139" customWidth="1"/>
    <col min="6673" max="6673" width="6.421875" style="139" customWidth="1"/>
    <col min="6674" max="6674" width="15.28125" style="139" customWidth="1"/>
    <col min="6675" max="6675" width="0.42578125" style="139" customWidth="1"/>
    <col min="6676" max="6912" width="9.140625" style="139" customWidth="1"/>
    <col min="6913" max="6913" width="2.57421875" style="139" customWidth="1"/>
    <col min="6914" max="6914" width="2.140625" style="139" customWidth="1"/>
    <col min="6915" max="6915" width="3.28125" style="139" customWidth="1"/>
    <col min="6916" max="6916" width="9.421875" style="139" customWidth="1"/>
    <col min="6917" max="6917" width="12.7109375" style="139" customWidth="1"/>
    <col min="6918" max="6918" width="0.42578125" style="139" customWidth="1"/>
    <col min="6919" max="6919" width="2.7109375" style="139" customWidth="1"/>
    <col min="6920" max="6920" width="2.57421875" style="139" customWidth="1"/>
    <col min="6921" max="6921" width="10.57421875" style="139" customWidth="1"/>
    <col min="6922" max="6922" width="13.8515625" style="139" customWidth="1"/>
    <col min="6923" max="6923" width="0.5625" style="139" customWidth="1"/>
    <col min="6924" max="6924" width="2.57421875" style="139" customWidth="1"/>
    <col min="6925" max="6925" width="4.00390625" style="139" customWidth="1"/>
    <col min="6926" max="6926" width="4.8515625" style="139" customWidth="1"/>
    <col min="6927" max="6927" width="3.57421875" style="139" customWidth="1"/>
    <col min="6928" max="6928" width="13.140625" style="139" customWidth="1"/>
    <col min="6929" max="6929" width="6.421875" style="139" customWidth="1"/>
    <col min="6930" max="6930" width="15.28125" style="139" customWidth="1"/>
    <col min="6931" max="6931" width="0.42578125" style="139" customWidth="1"/>
    <col min="6932" max="7168" width="9.140625" style="139" customWidth="1"/>
    <col min="7169" max="7169" width="2.57421875" style="139" customWidth="1"/>
    <col min="7170" max="7170" width="2.140625" style="139" customWidth="1"/>
    <col min="7171" max="7171" width="3.28125" style="139" customWidth="1"/>
    <col min="7172" max="7172" width="9.421875" style="139" customWidth="1"/>
    <col min="7173" max="7173" width="12.7109375" style="139" customWidth="1"/>
    <col min="7174" max="7174" width="0.42578125" style="139" customWidth="1"/>
    <col min="7175" max="7175" width="2.7109375" style="139" customWidth="1"/>
    <col min="7176" max="7176" width="2.57421875" style="139" customWidth="1"/>
    <col min="7177" max="7177" width="10.57421875" style="139" customWidth="1"/>
    <col min="7178" max="7178" width="13.8515625" style="139" customWidth="1"/>
    <col min="7179" max="7179" width="0.5625" style="139" customWidth="1"/>
    <col min="7180" max="7180" width="2.57421875" style="139" customWidth="1"/>
    <col min="7181" max="7181" width="4.00390625" style="139" customWidth="1"/>
    <col min="7182" max="7182" width="4.8515625" style="139" customWidth="1"/>
    <col min="7183" max="7183" width="3.57421875" style="139" customWidth="1"/>
    <col min="7184" max="7184" width="13.140625" style="139" customWidth="1"/>
    <col min="7185" max="7185" width="6.421875" style="139" customWidth="1"/>
    <col min="7186" max="7186" width="15.28125" style="139" customWidth="1"/>
    <col min="7187" max="7187" width="0.42578125" style="139" customWidth="1"/>
    <col min="7188" max="7424" width="9.140625" style="139" customWidth="1"/>
    <col min="7425" max="7425" width="2.57421875" style="139" customWidth="1"/>
    <col min="7426" max="7426" width="2.140625" style="139" customWidth="1"/>
    <col min="7427" max="7427" width="3.28125" style="139" customWidth="1"/>
    <col min="7428" max="7428" width="9.421875" style="139" customWidth="1"/>
    <col min="7429" max="7429" width="12.7109375" style="139" customWidth="1"/>
    <col min="7430" max="7430" width="0.42578125" style="139" customWidth="1"/>
    <col min="7431" max="7431" width="2.7109375" style="139" customWidth="1"/>
    <col min="7432" max="7432" width="2.57421875" style="139" customWidth="1"/>
    <col min="7433" max="7433" width="10.57421875" style="139" customWidth="1"/>
    <col min="7434" max="7434" width="13.8515625" style="139" customWidth="1"/>
    <col min="7435" max="7435" width="0.5625" style="139" customWidth="1"/>
    <col min="7436" max="7436" width="2.57421875" style="139" customWidth="1"/>
    <col min="7437" max="7437" width="4.00390625" style="139" customWidth="1"/>
    <col min="7438" max="7438" width="4.8515625" style="139" customWidth="1"/>
    <col min="7439" max="7439" width="3.57421875" style="139" customWidth="1"/>
    <col min="7440" max="7440" width="13.140625" style="139" customWidth="1"/>
    <col min="7441" max="7441" width="6.421875" style="139" customWidth="1"/>
    <col min="7442" max="7442" width="15.28125" style="139" customWidth="1"/>
    <col min="7443" max="7443" width="0.42578125" style="139" customWidth="1"/>
    <col min="7444" max="7680" width="9.140625" style="139" customWidth="1"/>
    <col min="7681" max="7681" width="2.57421875" style="139" customWidth="1"/>
    <col min="7682" max="7682" width="2.140625" style="139" customWidth="1"/>
    <col min="7683" max="7683" width="3.28125" style="139" customWidth="1"/>
    <col min="7684" max="7684" width="9.421875" style="139" customWidth="1"/>
    <col min="7685" max="7685" width="12.7109375" style="139" customWidth="1"/>
    <col min="7686" max="7686" width="0.42578125" style="139" customWidth="1"/>
    <col min="7687" max="7687" width="2.7109375" style="139" customWidth="1"/>
    <col min="7688" max="7688" width="2.57421875" style="139" customWidth="1"/>
    <col min="7689" max="7689" width="10.57421875" style="139" customWidth="1"/>
    <col min="7690" max="7690" width="13.8515625" style="139" customWidth="1"/>
    <col min="7691" max="7691" width="0.5625" style="139" customWidth="1"/>
    <col min="7692" max="7692" width="2.57421875" style="139" customWidth="1"/>
    <col min="7693" max="7693" width="4.00390625" style="139" customWidth="1"/>
    <col min="7694" max="7694" width="4.8515625" style="139" customWidth="1"/>
    <col min="7695" max="7695" width="3.57421875" style="139" customWidth="1"/>
    <col min="7696" max="7696" width="13.140625" style="139" customWidth="1"/>
    <col min="7697" max="7697" width="6.421875" style="139" customWidth="1"/>
    <col min="7698" max="7698" width="15.28125" style="139" customWidth="1"/>
    <col min="7699" max="7699" width="0.42578125" style="139" customWidth="1"/>
    <col min="7700" max="7936" width="9.140625" style="139" customWidth="1"/>
    <col min="7937" max="7937" width="2.57421875" style="139" customWidth="1"/>
    <col min="7938" max="7938" width="2.140625" style="139" customWidth="1"/>
    <col min="7939" max="7939" width="3.28125" style="139" customWidth="1"/>
    <col min="7940" max="7940" width="9.421875" style="139" customWidth="1"/>
    <col min="7941" max="7941" width="12.7109375" style="139" customWidth="1"/>
    <col min="7942" max="7942" width="0.42578125" style="139" customWidth="1"/>
    <col min="7943" max="7943" width="2.7109375" style="139" customWidth="1"/>
    <col min="7944" max="7944" width="2.57421875" style="139" customWidth="1"/>
    <col min="7945" max="7945" width="10.57421875" style="139" customWidth="1"/>
    <col min="7946" max="7946" width="13.8515625" style="139" customWidth="1"/>
    <col min="7947" max="7947" width="0.5625" style="139" customWidth="1"/>
    <col min="7948" max="7948" width="2.57421875" style="139" customWidth="1"/>
    <col min="7949" max="7949" width="4.00390625" style="139" customWidth="1"/>
    <col min="7950" max="7950" width="4.8515625" style="139" customWidth="1"/>
    <col min="7951" max="7951" width="3.57421875" style="139" customWidth="1"/>
    <col min="7952" max="7952" width="13.140625" style="139" customWidth="1"/>
    <col min="7953" max="7953" width="6.421875" style="139" customWidth="1"/>
    <col min="7954" max="7954" width="15.28125" style="139" customWidth="1"/>
    <col min="7955" max="7955" width="0.42578125" style="139" customWidth="1"/>
    <col min="7956" max="8192" width="9.140625" style="139" customWidth="1"/>
    <col min="8193" max="8193" width="2.57421875" style="139" customWidth="1"/>
    <col min="8194" max="8194" width="2.140625" style="139" customWidth="1"/>
    <col min="8195" max="8195" width="3.28125" style="139" customWidth="1"/>
    <col min="8196" max="8196" width="9.421875" style="139" customWidth="1"/>
    <col min="8197" max="8197" width="12.7109375" style="139" customWidth="1"/>
    <col min="8198" max="8198" width="0.42578125" style="139" customWidth="1"/>
    <col min="8199" max="8199" width="2.7109375" style="139" customWidth="1"/>
    <col min="8200" max="8200" width="2.57421875" style="139" customWidth="1"/>
    <col min="8201" max="8201" width="10.57421875" style="139" customWidth="1"/>
    <col min="8202" max="8202" width="13.8515625" style="139" customWidth="1"/>
    <col min="8203" max="8203" width="0.5625" style="139" customWidth="1"/>
    <col min="8204" max="8204" width="2.57421875" style="139" customWidth="1"/>
    <col min="8205" max="8205" width="4.00390625" style="139" customWidth="1"/>
    <col min="8206" max="8206" width="4.8515625" style="139" customWidth="1"/>
    <col min="8207" max="8207" width="3.57421875" style="139" customWidth="1"/>
    <col min="8208" max="8208" width="13.140625" style="139" customWidth="1"/>
    <col min="8209" max="8209" width="6.421875" style="139" customWidth="1"/>
    <col min="8210" max="8210" width="15.28125" style="139" customWidth="1"/>
    <col min="8211" max="8211" width="0.42578125" style="139" customWidth="1"/>
    <col min="8212" max="8448" width="9.140625" style="139" customWidth="1"/>
    <col min="8449" max="8449" width="2.57421875" style="139" customWidth="1"/>
    <col min="8450" max="8450" width="2.140625" style="139" customWidth="1"/>
    <col min="8451" max="8451" width="3.28125" style="139" customWidth="1"/>
    <col min="8452" max="8452" width="9.421875" style="139" customWidth="1"/>
    <col min="8453" max="8453" width="12.7109375" style="139" customWidth="1"/>
    <col min="8454" max="8454" width="0.42578125" style="139" customWidth="1"/>
    <col min="8455" max="8455" width="2.7109375" style="139" customWidth="1"/>
    <col min="8456" max="8456" width="2.57421875" style="139" customWidth="1"/>
    <col min="8457" max="8457" width="10.57421875" style="139" customWidth="1"/>
    <col min="8458" max="8458" width="13.8515625" style="139" customWidth="1"/>
    <col min="8459" max="8459" width="0.5625" style="139" customWidth="1"/>
    <col min="8460" max="8460" width="2.57421875" style="139" customWidth="1"/>
    <col min="8461" max="8461" width="4.00390625" style="139" customWidth="1"/>
    <col min="8462" max="8462" width="4.8515625" style="139" customWidth="1"/>
    <col min="8463" max="8463" width="3.57421875" style="139" customWidth="1"/>
    <col min="8464" max="8464" width="13.140625" style="139" customWidth="1"/>
    <col min="8465" max="8465" width="6.421875" style="139" customWidth="1"/>
    <col min="8466" max="8466" width="15.28125" style="139" customWidth="1"/>
    <col min="8467" max="8467" width="0.42578125" style="139" customWidth="1"/>
    <col min="8468" max="8704" width="9.140625" style="139" customWidth="1"/>
    <col min="8705" max="8705" width="2.57421875" style="139" customWidth="1"/>
    <col min="8706" max="8706" width="2.140625" style="139" customWidth="1"/>
    <col min="8707" max="8707" width="3.28125" style="139" customWidth="1"/>
    <col min="8708" max="8708" width="9.421875" style="139" customWidth="1"/>
    <col min="8709" max="8709" width="12.7109375" style="139" customWidth="1"/>
    <col min="8710" max="8710" width="0.42578125" style="139" customWidth="1"/>
    <col min="8711" max="8711" width="2.7109375" style="139" customWidth="1"/>
    <col min="8712" max="8712" width="2.57421875" style="139" customWidth="1"/>
    <col min="8713" max="8713" width="10.57421875" style="139" customWidth="1"/>
    <col min="8714" max="8714" width="13.8515625" style="139" customWidth="1"/>
    <col min="8715" max="8715" width="0.5625" style="139" customWidth="1"/>
    <col min="8716" max="8716" width="2.57421875" style="139" customWidth="1"/>
    <col min="8717" max="8717" width="4.00390625" style="139" customWidth="1"/>
    <col min="8718" max="8718" width="4.8515625" style="139" customWidth="1"/>
    <col min="8719" max="8719" width="3.57421875" style="139" customWidth="1"/>
    <col min="8720" max="8720" width="13.140625" style="139" customWidth="1"/>
    <col min="8721" max="8721" width="6.421875" style="139" customWidth="1"/>
    <col min="8722" max="8722" width="15.28125" style="139" customWidth="1"/>
    <col min="8723" max="8723" width="0.42578125" style="139" customWidth="1"/>
    <col min="8724" max="8960" width="9.140625" style="139" customWidth="1"/>
    <col min="8961" max="8961" width="2.57421875" style="139" customWidth="1"/>
    <col min="8962" max="8962" width="2.140625" style="139" customWidth="1"/>
    <col min="8963" max="8963" width="3.28125" style="139" customWidth="1"/>
    <col min="8964" max="8964" width="9.421875" style="139" customWidth="1"/>
    <col min="8965" max="8965" width="12.7109375" style="139" customWidth="1"/>
    <col min="8966" max="8966" width="0.42578125" style="139" customWidth="1"/>
    <col min="8967" max="8967" width="2.7109375" style="139" customWidth="1"/>
    <col min="8968" max="8968" width="2.57421875" style="139" customWidth="1"/>
    <col min="8969" max="8969" width="10.57421875" style="139" customWidth="1"/>
    <col min="8970" max="8970" width="13.8515625" style="139" customWidth="1"/>
    <col min="8971" max="8971" width="0.5625" style="139" customWidth="1"/>
    <col min="8972" max="8972" width="2.57421875" style="139" customWidth="1"/>
    <col min="8973" max="8973" width="4.00390625" style="139" customWidth="1"/>
    <col min="8974" max="8974" width="4.8515625" style="139" customWidth="1"/>
    <col min="8975" max="8975" width="3.57421875" style="139" customWidth="1"/>
    <col min="8976" max="8976" width="13.140625" style="139" customWidth="1"/>
    <col min="8977" max="8977" width="6.421875" style="139" customWidth="1"/>
    <col min="8978" max="8978" width="15.28125" style="139" customWidth="1"/>
    <col min="8979" max="8979" width="0.42578125" style="139" customWidth="1"/>
    <col min="8980" max="9216" width="9.140625" style="139" customWidth="1"/>
    <col min="9217" max="9217" width="2.57421875" style="139" customWidth="1"/>
    <col min="9218" max="9218" width="2.140625" style="139" customWidth="1"/>
    <col min="9219" max="9219" width="3.28125" style="139" customWidth="1"/>
    <col min="9220" max="9220" width="9.421875" style="139" customWidth="1"/>
    <col min="9221" max="9221" width="12.7109375" style="139" customWidth="1"/>
    <col min="9222" max="9222" width="0.42578125" style="139" customWidth="1"/>
    <col min="9223" max="9223" width="2.7109375" style="139" customWidth="1"/>
    <col min="9224" max="9224" width="2.57421875" style="139" customWidth="1"/>
    <col min="9225" max="9225" width="10.57421875" style="139" customWidth="1"/>
    <col min="9226" max="9226" width="13.8515625" style="139" customWidth="1"/>
    <col min="9227" max="9227" width="0.5625" style="139" customWidth="1"/>
    <col min="9228" max="9228" width="2.57421875" style="139" customWidth="1"/>
    <col min="9229" max="9229" width="4.00390625" style="139" customWidth="1"/>
    <col min="9230" max="9230" width="4.8515625" style="139" customWidth="1"/>
    <col min="9231" max="9231" width="3.57421875" style="139" customWidth="1"/>
    <col min="9232" max="9232" width="13.140625" style="139" customWidth="1"/>
    <col min="9233" max="9233" width="6.421875" style="139" customWidth="1"/>
    <col min="9234" max="9234" width="15.28125" style="139" customWidth="1"/>
    <col min="9235" max="9235" width="0.42578125" style="139" customWidth="1"/>
    <col min="9236" max="9472" width="9.140625" style="139" customWidth="1"/>
    <col min="9473" max="9473" width="2.57421875" style="139" customWidth="1"/>
    <col min="9474" max="9474" width="2.140625" style="139" customWidth="1"/>
    <col min="9475" max="9475" width="3.28125" style="139" customWidth="1"/>
    <col min="9476" max="9476" width="9.421875" style="139" customWidth="1"/>
    <col min="9477" max="9477" width="12.7109375" style="139" customWidth="1"/>
    <col min="9478" max="9478" width="0.42578125" style="139" customWidth="1"/>
    <col min="9479" max="9479" width="2.7109375" style="139" customWidth="1"/>
    <col min="9480" max="9480" width="2.57421875" style="139" customWidth="1"/>
    <col min="9481" max="9481" width="10.57421875" style="139" customWidth="1"/>
    <col min="9482" max="9482" width="13.8515625" style="139" customWidth="1"/>
    <col min="9483" max="9483" width="0.5625" style="139" customWidth="1"/>
    <col min="9484" max="9484" width="2.57421875" style="139" customWidth="1"/>
    <col min="9485" max="9485" width="4.00390625" style="139" customWidth="1"/>
    <col min="9486" max="9486" width="4.8515625" style="139" customWidth="1"/>
    <col min="9487" max="9487" width="3.57421875" style="139" customWidth="1"/>
    <col min="9488" max="9488" width="13.140625" style="139" customWidth="1"/>
    <col min="9489" max="9489" width="6.421875" style="139" customWidth="1"/>
    <col min="9490" max="9490" width="15.28125" style="139" customWidth="1"/>
    <col min="9491" max="9491" width="0.42578125" style="139" customWidth="1"/>
    <col min="9492" max="9728" width="9.140625" style="139" customWidth="1"/>
    <col min="9729" max="9729" width="2.57421875" style="139" customWidth="1"/>
    <col min="9730" max="9730" width="2.140625" style="139" customWidth="1"/>
    <col min="9731" max="9731" width="3.28125" style="139" customWidth="1"/>
    <col min="9732" max="9732" width="9.421875" style="139" customWidth="1"/>
    <col min="9733" max="9733" width="12.7109375" style="139" customWidth="1"/>
    <col min="9734" max="9734" width="0.42578125" style="139" customWidth="1"/>
    <col min="9735" max="9735" width="2.7109375" style="139" customWidth="1"/>
    <col min="9736" max="9736" width="2.57421875" style="139" customWidth="1"/>
    <col min="9737" max="9737" width="10.57421875" style="139" customWidth="1"/>
    <col min="9738" max="9738" width="13.8515625" style="139" customWidth="1"/>
    <col min="9739" max="9739" width="0.5625" style="139" customWidth="1"/>
    <col min="9740" max="9740" width="2.57421875" style="139" customWidth="1"/>
    <col min="9741" max="9741" width="4.00390625" style="139" customWidth="1"/>
    <col min="9742" max="9742" width="4.8515625" style="139" customWidth="1"/>
    <col min="9743" max="9743" width="3.57421875" style="139" customWidth="1"/>
    <col min="9744" max="9744" width="13.140625" style="139" customWidth="1"/>
    <col min="9745" max="9745" width="6.421875" style="139" customWidth="1"/>
    <col min="9746" max="9746" width="15.28125" style="139" customWidth="1"/>
    <col min="9747" max="9747" width="0.42578125" style="139" customWidth="1"/>
    <col min="9748" max="9984" width="9.140625" style="139" customWidth="1"/>
    <col min="9985" max="9985" width="2.57421875" style="139" customWidth="1"/>
    <col min="9986" max="9986" width="2.140625" style="139" customWidth="1"/>
    <col min="9987" max="9987" width="3.28125" style="139" customWidth="1"/>
    <col min="9988" max="9988" width="9.421875" style="139" customWidth="1"/>
    <col min="9989" max="9989" width="12.7109375" style="139" customWidth="1"/>
    <col min="9990" max="9990" width="0.42578125" style="139" customWidth="1"/>
    <col min="9991" max="9991" width="2.7109375" style="139" customWidth="1"/>
    <col min="9992" max="9992" width="2.57421875" style="139" customWidth="1"/>
    <col min="9993" max="9993" width="10.57421875" style="139" customWidth="1"/>
    <col min="9994" max="9994" width="13.8515625" style="139" customWidth="1"/>
    <col min="9995" max="9995" width="0.5625" style="139" customWidth="1"/>
    <col min="9996" max="9996" width="2.57421875" style="139" customWidth="1"/>
    <col min="9997" max="9997" width="4.00390625" style="139" customWidth="1"/>
    <col min="9998" max="9998" width="4.8515625" style="139" customWidth="1"/>
    <col min="9999" max="9999" width="3.57421875" style="139" customWidth="1"/>
    <col min="10000" max="10000" width="13.140625" style="139" customWidth="1"/>
    <col min="10001" max="10001" width="6.421875" style="139" customWidth="1"/>
    <col min="10002" max="10002" width="15.28125" style="139" customWidth="1"/>
    <col min="10003" max="10003" width="0.42578125" style="139" customWidth="1"/>
    <col min="10004" max="10240" width="9.140625" style="139" customWidth="1"/>
    <col min="10241" max="10241" width="2.57421875" style="139" customWidth="1"/>
    <col min="10242" max="10242" width="2.140625" style="139" customWidth="1"/>
    <col min="10243" max="10243" width="3.28125" style="139" customWidth="1"/>
    <col min="10244" max="10244" width="9.421875" style="139" customWidth="1"/>
    <col min="10245" max="10245" width="12.7109375" style="139" customWidth="1"/>
    <col min="10246" max="10246" width="0.42578125" style="139" customWidth="1"/>
    <col min="10247" max="10247" width="2.7109375" style="139" customWidth="1"/>
    <col min="10248" max="10248" width="2.57421875" style="139" customWidth="1"/>
    <col min="10249" max="10249" width="10.57421875" style="139" customWidth="1"/>
    <col min="10250" max="10250" width="13.8515625" style="139" customWidth="1"/>
    <col min="10251" max="10251" width="0.5625" style="139" customWidth="1"/>
    <col min="10252" max="10252" width="2.57421875" style="139" customWidth="1"/>
    <col min="10253" max="10253" width="4.00390625" style="139" customWidth="1"/>
    <col min="10254" max="10254" width="4.8515625" style="139" customWidth="1"/>
    <col min="10255" max="10255" width="3.57421875" style="139" customWidth="1"/>
    <col min="10256" max="10256" width="13.140625" style="139" customWidth="1"/>
    <col min="10257" max="10257" width="6.421875" style="139" customWidth="1"/>
    <col min="10258" max="10258" width="15.28125" style="139" customWidth="1"/>
    <col min="10259" max="10259" width="0.42578125" style="139" customWidth="1"/>
    <col min="10260" max="10496" width="9.140625" style="139" customWidth="1"/>
    <col min="10497" max="10497" width="2.57421875" style="139" customWidth="1"/>
    <col min="10498" max="10498" width="2.140625" style="139" customWidth="1"/>
    <col min="10499" max="10499" width="3.28125" style="139" customWidth="1"/>
    <col min="10500" max="10500" width="9.421875" style="139" customWidth="1"/>
    <col min="10501" max="10501" width="12.7109375" style="139" customWidth="1"/>
    <col min="10502" max="10502" width="0.42578125" style="139" customWidth="1"/>
    <col min="10503" max="10503" width="2.7109375" style="139" customWidth="1"/>
    <col min="10504" max="10504" width="2.57421875" style="139" customWidth="1"/>
    <col min="10505" max="10505" width="10.57421875" style="139" customWidth="1"/>
    <col min="10506" max="10506" width="13.8515625" style="139" customWidth="1"/>
    <col min="10507" max="10507" width="0.5625" style="139" customWidth="1"/>
    <col min="10508" max="10508" width="2.57421875" style="139" customWidth="1"/>
    <col min="10509" max="10509" width="4.00390625" style="139" customWidth="1"/>
    <col min="10510" max="10510" width="4.8515625" style="139" customWidth="1"/>
    <col min="10511" max="10511" width="3.57421875" style="139" customWidth="1"/>
    <col min="10512" max="10512" width="13.140625" style="139" customWidth="1"/>
    <col min="10513" max="10513" width="6.421875" style="139" customWidth="1"/>
    <col min="10514" max="10514" width="15.28125" style="139" customWidth="1"/>
    <col min="10515" max="10515" width="0.42578125" style="139" customWidth="1"/>
    <col min="10516" max="10752" width="9.140625" style="139" customWidth="1"/>
    <col min="10753" max="10753" width="2.57421875" style="139" customWidth="1"/>
    <col min="10754" max="10754" width="2.140625" style="139" customWidth="1"/>
    <col min="10755" max="10755" width="3.28125" style="139" customWidth="1"/>
    <col min="10756" max="10756" width="9.421875" style="139" customWidth="1"/>
    <col min="10757" max="10757" width="12.7109375" style="139" customWidth="1"/>
    <col min="10758" max="10758" width="0.42578125" style="139" customWidth="1"/>
    <col min="10759" max="10759" width="2.7109375" style="139" customWidth="1"/>
    <col min="10760" max="10760" width="2.57421875" style="139" customWidth="1"/>
    <col min="10761" max="10761" width="10.57421875" style="139" customWidth="1"/>
    <col min="10762" max="10762" width="13.8515625" style="139" customWidth="1"/>
    <col min="10763" max="10763" width="0.5625" style="139" customWidth="1"/>
    <col min="10764" max="10764" width="2.57421875" style="139" customWidth="1"/>
    <col min="10765" max="10765" width="4.00390625" style="139" customWidth="1"/>
    <col min="10766" max="10766" width="4.8515625" style="139" customWidth="1"/>
    <col min="10767" max="10767" width="3.57421875" style="139" customWidth="1"/>
    <col min="10768" max="10768" width="13.140625" style="139" customWidth="1"/>
    <col min="10769" max="10769" width="6.421875" style="139" customWidth="1"/>
    <col min="10770" max="10770" width="15.28125" style="139" customWidth="1"/>
    <col min="10771" max="10771" width="0.42578125" style="139" customWidth="1"/>
    <col min="10772" max="11008" width="9.140625" style="139" customWidth="1"/>
    <col min="11009" max="11009" width="2.57421875" style="139" customWidth="1"/>
    <col min="11010" max="11010" width="2.140625" style="139" customWidth="1"/>
    <col min="11011" max="11011" width="3.28125" style="139" customWidth="1"/>
    <col min="11012" max="11012" width="9.421875" style="139" customWidth="1"/>
    <col min="11013" max="11013" width="12.7109375" style="139" customWidth="1"/>
    <col min="11014" max="11014" width="0.42578125" style="139" customWidth="1"/>
    <col min="11015" max="11015" width="2.7109375" style="139" customWidth="1"/>
    <col min="11016" max="11016" width="2.57421875" style="139" customWidth="1"/>
    <col min="11017" max="11017" width="10.57421875" style="139" customWidth="1"/>
    <col min="11018" max="11018" width="13.8515625" style="139" customWidth="1"/>
    <col min="11019" max="11019" width="0.5625" style="139" customWidth="1"/>
    <col min="11020" max="11020" width="2.57421875" style="139" customWidth="1"/>
    <col min="11021" max="11021" width="4.00390625" style="139" customWidth="1"/>
    <col min="11022" max="11022" width="4.8515625" style="139" customWidth="1"/>
    <col min="11023" max="11023" width="3.57421875" style="139" customWidth="1"/>
    <col min="11024" max="11024" width="13.140625" style="139" customWidth="1"/>
    <col min="11025" max="11025" width="6.421875" style="139" customWidth="1"/>
    <col min="11026" max="11026" width="15.28125" style="139" customWidth="1"/>
    <col min="11027" max="11027" width="0.42578125" style="139" customWidth="1"/>
    <col min="11028" max="11264" width="9.140625" style="139" customWidth="1"/>
    <col min="11265" max="11265" width="2.57421875" style="139" customWidth="1"/>
    <col min="11266" max="11266" width="2.140625" style="139" customWidth="1"/>
    <col min="11267" max="11267" width="3.28125" style="139" customWidth="1"/>
    <col min="11268" max="11268" width="9.421875" style="139" customWidth="1"/>
    <col min="11269" max="11269" width="12.7109375" style="139" customWidth="1"/>
    <col min="11270" max="11270" width="0.42578125" style="139" customWidth="1"/>
    <col min="11271" max="11271" width="2.7109375" style="139" customWidth="1"/>
    <col min="11272" max="11272" width="2.57421875" style="139" customWidth="1"/>
    <col min="11273" max="11273" width="10.57421875" style="139" customWidth="1"/>
    <col min="11274" max="11274" width="13.8515625" style="139" customWidth="1"/>
    <col min="11275" max="11275" width="0.5625" style="139" customWidth="1"/>
    <col min="11276" max="11276" width="2.57421875" style="139" customWidth="1"/>
    <col min="11277" max="11277" width="4.00390625" style="139" customWidth="1"/>
    <col min="11278" max="11278" width="4.8515625" style="139" customWidth="1"/>
    <col min="11279" max="11279" width="3.57421875" style="139" customWidth="1"/>
    <col min="11280" max="11280" width="13.140625" style="139" customWidth="1"/>
    <col min="11281" max="11281" width="6.421875" style="139" customWidth="1"/>
    <col min="11282" max="11282" width="15.28125" style="139" customWidth="1"/>
    <col min="11283" max="11283" width="0.42578125" style="139" customWidth="1"/>
    <col min="11284" max="11520" width="9.140625" style="139" customWidth="1"/>
    <col min="11521" max="11521" width="2.57421875" style="139" customWidth="1"/>
    <col min="11522" max="11522" width="2.140625" style="139" customWidth="1"/>
    <col min="11523" max="11523" width="3.28125" style="139" customWidth="1"/>
    <col min="11524" max="11524" width="9.421875" style="139" customWidth="1"/>
    <col min="11525" max="11525" width="12.7109375" style="139" customWidth="1"/>
    <col min="11526" max="11526" width="0.42578125" style="139" customWidth="1"/>
    <col min="11527" max="11527" width="2.7109375" style="139" customWidth="1"/>
    <col min="11528" max="11528" width="2.57421875" style="139" customWidth="1"/>
    <col min="11529" max="11529" width="10.57421875" style="139" customWidth="1"/>
    <col min="11530" max="11530" width="13.8515625" style="139" customWidth="1"/>
    <col min="11531" max="11531" width="0.5625" style="139" customWidth="1"/>
    <col min="11532" max="11532" width="2.57421875" style="139" customWidth="1"/>
    <col min="11533" max="11533" width="4.00390625" style="139" customWidth="1"/>
    <col min="11534" max="11534" width="4.8515625" style="139" customWidth="1"/>
    <col min="11535" max="11535" width="3.57421875" style="139" customWidth="1"/>
    <col min="11536" max="11536" width="13.140625" style="139" customWidth="1"/>
    <col min="11537" max="11537" width="6.421875" style="139" customWidth="1"/>
    <col min="11538" max="11538" width="15.28125" style="139" customWidth="1"/>
    <col min="11539" max="11539" width="0.42578125" style="139" customWidth="1"/>
    <col min="11540" max="11776" width="9.140625" style="139" customWidth="1"/>
    <col min="11777" max="11777" width="2.57421875" style="139" customWidth="1"/>
    <col min="11778" max="11778" width="2.140625" style="139" customWidth="1"/>
    <col min="11779" max="11779" width="3.28125" style="139" customWidth="1"/>
    <col min="11780" max="11780" width="9.421875" style="139" customWidth="1"/>
    <col min="11781" max="11781" width="12.7109375" style="139" customWidth="1"/>
    <col min="11782" max="11782" width="0.42578125" style="139" customWidth="1"/>
    <col min="11783" max="11783" width="2.7109375" style="139" customWidth="1"/>
    <col min="11784" max="11784" width="2.57421875" style="139" customWidth="1"/>
    <col min="11785" max="11785" width="10.57421875" style="139" customWidth="1"/>
    <col min="11786" max="11786" width="13.8515625" style="139" customWidth="1"/>
    <col min="11787" max="11787" width="0.5625" style="139" customWidth="1"/>
    <col min="11788" max="11788" width="2.57421875" style="139" customWidth="1"/>
    <col min="11789" max="11789" width="4.00390625" style="139" customWidth="1"/>
    <col min="11790" max="11790" width="4.8515625" style="139" customWidth="1"/>
    <col min="11791" max="11791" width="3.57421875" style="139" customWidth="1"/>
    <col min="11792" max="11792" width="13.140625" style="139" customWidth="1"/>
    <col min="11793" max="11793" width="6.421875" style="139" customWidth="1"/>
    <col min="11794" max="11794" width="15.28125" style="139" customWidth="1"/>
    <col min="11795" max="11795" width="0.42578125" style="139" customWidth="1"/>
    <col min="11796" max="12032" width="9.140625" style="139" customWidth="1"/>
    <col min="12033" max="12033" width="2.57421875" style="139" customWidth="1"/>
    <col min="12034" max="12034" width="2.140625" style="139" customWidth="1"/>
    <col min="12035" max="12035" width="3.28125" style="139" customWidth="1"/>
    <col min="12036" max="12036" width="9.421875" style="139" customWidth="1"/>
    <col min="12037" max="12037" width="12.7109375" style="139" customWidth="1"/>
    <col min="12038" max="12038" width="0.42578125" style="139" customWidth="1"/>
    <col min="12039" max="12039" width="2.7109375" style="139" customWidth="1"/>
    <col min="12040" max="12040" width="2.57421875" style="139" customWidth="1"/>
    <col min="12041" max="12041" width="10.57421875" style="139" customWidth="1"/>
    <col min="12042" max="12042" width="13.8515625" style="139" customWidth="1"/>
    <col min="12043" max="12043" width="0.5625" style="139" customWidth="1"/>
    <col min="12044" max="12044" width="2.57421875" style="139" customWidth="1"/>
    <col min="12045" max="12045" width="4.00390625" style="139" customWidth="1"/>
    <col min="12046" max="12046" width="4.8515625" style="139" customWidth="1"/>
    <col min="12047" max="12047" width="3.57421875" style="139" customWidth="1"/>
    <col min="12048" max="12048" width="13.140625" style="139" customWidth="1"/>
    <col min="12049" max="12049" width="6.421875" style="139" customWidth="1"/>
    <col min="12050" max="12050" width="15.28125" style="139" customWidth="1"/>
    <col min="12051" max="12051" width="0.42578125" style="139" customWidth="1"/>
    <col min="12052" max="12288" width="9.140625" style="139" customWidth="1"/>
    <col min="12289" max="12289" width="2.57421875" style="139" customWidth="1"/>
    <col min="12290" max="12290" width="2.140625" style="139" customWidth="1"/>
    <col min="12291" max="12291" width="3.28125" style="139" customWidth="1"/>
    <col min="12292" max="12292" width="9.421875" style="139" customWidth="1"/>
    <col min="12293" max="12293" width="12.7109375" style="139" customWidth="1"/>
    <col min="12294" max="12294" width="0.42578125" style="139" customWidth="1"/>
    <col min="12295" max="12295" width="2.7109375" style="139" customWidth="1"/>
    <col min="12296" max="12296" width="2.57421875" style="139" customWidth="1"/>
    <col min="12297" max="12297" width="10.57421875" style="139" customWidth="1"/>
    <col min="12298" max="12298" width="13.8515625" style="139" customWidth="1"/>
    <col min="12299" max="12299" width="0.5625" style="139" customWidth="1"/>
    <col min="12300" max="12300" width="2.57421875" style="139" customWidth="1"/>
    <col min="12301" max="12301" width="4.00390625" style="139" customWidth="1"/>
    <col min="12302" max="12302" width="4.8515625" style="139" customWidth="1"/>
    <col min="12303" max="12303" width="3.57421875" style="139" customWidth="1"/>
    <col min="12304" max="12304" width="13.140625" style="139" customWidth="1"/>
    <col min="12305" max="12305" width="6.421875" style="139" customWidth="1"/>
    <col min="12306" max="12306" width="15.28125" style="139" customWidth="1"/>
    <col min="12307" max="12307" width="0.42578125" style="139" customWidth="1"/>
    <col min="12308" max="12544" width="9.140625" style="139" customWidth="1"/>
    <col min="12545" max="12545" width="2.57421875" style="139" customWidth="1"/>
    <col min="12546" max="12546" width="2.140625" style="139" customWidth="1"/>
    <col min="12547" max="12547" width="3.28125" style="139" customWidth="1"/>
    <col min="12548" max="12548" width="9.421875" style="139" customWidth="1"/>
    <col min="12549" max="12549" width="12.7109375" style="139" customWidth="1"/>
    <col min="12550" max="12550" width="0.42578125" style="139" customWidth="1"/>
    <col min="12551" max="12551" width="2.7109375" style="139" customWidth="1"/>
    <col min="12552" max="12552" width="2.57421875" style="139" customWidth="1"/>
    <col min="12553" max="12553" width="10.57421875" style="139" customWidth="1"/>
    <col min="12554" max="12554" width="13.8515625" style="139" customWidth="1"/>
    <col min="12555" max="12555" width="0.5625" style="139" customWidth="1"/>
    <col min="12556" max="12556" width="2.57421875" style="139" customWidth="1"/>
    <col min="12557" max="12557" width="4.00390625" style="139" customWidth="1"/>
    <col min="12558" max="12558" width="4.8515625" style="139" customWidth="1"/>
    <col min="12559" max="12559" width="3.57421875" style="139" customWidth="1"/>
    <col min="12560" max="12560" width="13.140625" style="139" customWidth="1"/>
    <col min="12561" max="12561" width="6.421875" style="139" customWidth="1"/>
    <col min="12562" max="12562" width="15.28125" style="139" customWidth="1"/>
    <col min="12563" max="12563" width="0.42578125" style="139" customWidth="1"/>
    <col min="12564" max="12800" width="9.140625" style="139" customWidth="1"/>
    <col min="12801" max="12801" width="2.57421875" style="139" customWidth="1"/>
    <col min="12802" max="12802" width="2.140625" style="139" customWidth="1"/>
    <col min="12803" max="12803" width="3.28125" style="139" customWidth="1"/>
    <col min="12804" max="12804" width="9.421875" style="139" customWidth="1"/>
    <col min="12805" max="12805" width="12.7109375" style="139" customWidth="1"/>
    <col min="12806" max="12806" width="0.42578125" style="139" customWidth="1"/>
    <col min="12807" max="12807" width="2.7109375" style="139" customWidth="1"/>
    <col min="12808" max="12808" width="2.57421875" style="139" customWidth="1"/>
    <col min="12809" max="12809" width="10.57421875" style="139" customWidth="1"/>
    <col min="12810" max="12810" width="13.8515625" style="139" customWidth="1"/>
    <col min="12811" max="12811" width="0.5625" style="139" customWidth="1"/>
    <col min="12812" max="12812" width="2.57421875" style="139" customWidth="1"/>
    <col min="12813" max="12813" width="4.00390625" style="139" customWidth="1"/>
    <col min="12814" max="12814" width="4.8515625" style="139" customWidth="1"/>
    <col min="12815" max="12815" width="3.57421875" style="139" customWidth="1"/>
    <col min="12816" max="12816" width="13.140625" style="139" customWidth="1"/>
    <col min="12817" max="12817" width="6.421875" style="139" customWidth="1"/>
    <col min="12818" max="12818" width="15.28125" style="139" customWidth="1"/>
    <col min="12819" max="12819" width="0.42578125" style="139" customWidth="1"/>
    <col min="12820" max="13056" width="9.140625" style="139" customWidth="1"/>
    <col min="13057" max="13057" width="2.57421875" style="139" customWidth="1"/>
    <col min="13058" max="13058" width="2.140625" style="139" customWidth="1"/>
    <col min="13059" max="13059" width="3.28125" style="139" customWidth="1"/>
    <col min="13060" max="13060" width="9.421875" style="139" customWidth="1"/>
    <col min="13061" max="13061" width="12.7109375" style="139" customWidth="1"/>
    <col min="13062" max="13062" width="0.42578125" style="139" customWidth="1"/>
    <col min="13063" max="13063" width="2.7109375" style="139" customWidth="1"/>
    <col min="13064" max="13064" width="2.57421875" style="139" customWidth="1"/>
    <col min="13065" max="13065" width="10.57421875" style="139" customWidth="1"/>
    <col min="13066" max="13066" width="13.8515625" style="139" customWidth="1"/>
    <col min="13067" max="13067" width="0.5625" style="139" customWidth="1"/>
    <col min="13068" max="13068" width="2.57421875" style="139" customWidth="1"/>
    <col min="13069" max="13069" width="4.00390625" style="139" customWidth="1"/>
    <col min="13070" max="13070" width="4.8515625" style="139" customWidth="1"/>
    <col min="13071" max="13071" width="3.57421875" style="139" customWidth="1"/>
    <col min="13072" max="13072" width="13.140625" style="139" customWidth="1"/>
    <col min="13073" max="13073" width="6.421875" style="139" customWidth="1"/>
    <col min="13074" max="13074" width="15.28125" style="139" customWidth="1"/>
    <col min="13075" max="13075" width="0.42578125" style="139" customWidth="1"/>
    <col min="13076" max="13312" width="9.140625" style="139" customWidth="1"/>
    <col min="13313" max="13313" width="2.57421875" style="139" customWidth="1"/>
    <col min="13314" max="13314" width="2.140625" style="139" customWidth="1"/>
    <col min="13315" max="13315" width="3.28125" style="139" customWidth="1"/>
    <col min="13316" max="13316" width="9.421875" style="139" customWidth="1"/>
    <col min="13317" max="13317" width="12.7109375" style="139" customWidth="1"/>
    <col min="13318" max="13318" width="0.42578125" style="139" customWidth="1"/>
    <col min="13319" max="13319" width="2.7109375" style="139" customWidth="1"/>
    <col min="13320" max="13320" width="2.57421875" style="139" customWidth="1"/>
    <col min="13321" max="13321" width="10.57421875" style="139" customWidth="1"/>
    <col min="13322" max="13322" width="13.8515625" style="139" customWidth="1"/>
    <col min="13323" max="13323" width="0.5625" style="139" customWidth="1"/>
    <col min="13324" max="13324" width="2.57421875" style="139" customWidth="1"/>
    <col min="13325" max="13325" width="4.00390625" style="139" customWidth="1"/>
    <col min="13326" max="13326" width="4.8515625" style="139" customWidth="1"/>
    <col min="13327" max="13327" width="3.57421875" style="139" customWidth="1"/>
    <col min="13328" max="13328" width="13.140625" style="139" customWidth="1"/>
    <col min="13329" max="13329" width="6.421875" style="139" customWidth="1"/>
    <col min="13330" max="13330" width="15.28125" style="139" customWidth="1"/>
    <col min="13331" max="13331" width="0.42578125" style="139" customWidth="1"/>
    <col min="13332" max="13568" width="9.140625" style="139" customWidth="1"/>
    <col min="13569" max="13569" width="2.57421875" style="139" customWidth="1"/>
    <col min="13570" max="13570" width="2.140625" style="139" customWidth="1"/>
    <col min="13571" max="13571" width="3.28125" style="139" customWidth="1"/>
    <col min="13572" max="13572" width="9.421875" style="139" customWidth="1"/>
    <col min="13573" max="13573" width="12.7109375" style="139" customWidth="1"/>
    <col min="13574" max="13574" width="0.42578125" style="139" customWidth="1"/>
    <col min="13575" max="13575" width="2.7109375" style="139" customWidth="1"/>
    <col min="13576" max="13576" width="2.57421875" style="139" customWidth="1"/>
    <col min="13577" max="13577" width="10.57421875" style="139" customWidth="1"/>
    <col min="13578" max="13578" width="13.8515625" style="139" customWidth="1"/>
    <col min="13579" max="13579" width="0.5625" style="139" customWidth="1"/>
    <col min="13580" max="13580" width="2.57421875" style="139" customWidth="1"/>
    <col min="13581" max="13581" width="4.00390625" style="139" customWidth="1"/>
    <col min="13582" max="13582" width="4.8515625" style="139" customWidth="1"/>
    <col min="13583" max="13583" width="3.57421875" style="139" customWidth="1"/>
    <col min="13584" max="13584" width="13.140625" style="139" customWidth="1"/>
    <col min="13585" max="13585" width="6.421875" style="139" customWidth="1"/>
    <col min="13586" max="13586" width="15.28125" style="139" customWidth="1"/>
    <col min="13587" max="13587" width="0.42578125" style="139" customWidth="1"/>
    <col min="13588" max="13824" width="9.140625" style="139" customWidth="1"/>
    <col min="13825" max="13825" width="2.57421875" style="139" customWidth="1"/>
    <col min="13826" max="13826" width="2.140625" style="139" customWidth="1"/>
    <col min="13827" max="13827" width="3.28125" style="139" customWidth="1"/>
    <col min="13828" max="13828" width="9.421875" style="139" customWidth="1"/>
    <col min="13829" max="13829" width="12.7109375" style="139" customWidth="1"/>
    <col min="13830" max="13830" width="0.42578125" style="139" customWidth="1"/>
    <col min="13831" max="13831" width="2.7109375" style="139" customWidth="1"/>
    <col min="13832" max="13832" width="2.57421875" style="139" customWidth="1"/>
    <col min="13833" max="13833" width="10.57421875" style="139" customWidth="1"/>
    <col min="13834" max="13834" width="13.8515625" style="139" customWidth="1"/>
    <col min="13835" max="13835" width="0.5625" style="139" customWidth="1"/>
    <col min="13836" max="13836" width="2.57421875" style="139" customWidth="1"/>
    <col min="13837" max="13837" width="4.00390625" style="139" customWidth="1"/>
    <col min="13838" max="13838" width="4.8515625" style="139" customWidth="1"/>
    <col min="13839" max="13839" width="3.57421875" style="139" customWidth="1"/>
    <col min="13840" max="13840" width="13.140625" style="139" customWidth="1"/>
    <col min="13841" max="13841" width="6.421875" style="139" customWidth="1"/>
    <col min="13842" max="13842" width="15.28125" style="139" customWidth="1"/>
    <col min="13843" max="13843" width="0.42578125" style="139" customWidth="1"/>
    <col min="13844" max="14080" width="9.140625" style="139" customWidth="1"/>
    <col min="14081" max="14081" width="2.57421875" style="139" customWidth="1"/>
    <col min="14082" max="14082" width="2.140625" style="139" customWidth="1"/>
    <col min="14083" max="14083" width="3.28125" style="139" customWidth="1"/>
    <col min="14084" max="14084" width="9.421875" style="139" customWidth="1"/>
    <col min="14085" max="14085" width="12.7109375" style="139" customWidth="1"/>
    <col min="14086" max="14086" width="0.42578125" style="139" customWidth="1"/>
    <col min="14087" max="14087" width="2.7109375" style="139" customWidth="1"/>
    <col min="14088" max="14088" width="2.57421875" style="139" customWidth="1"/>
    <col min="14089" max="14089" width="10.57421875" style="139" customWidth="1"/>
    <col min="14090" max="14090" width="13.8515625" style="139" customWidth="1"/>
    <col min="14091" max="14091" width="0.5625" style="139" customWidth="1"/>
    <col min="14092" max="14092" width="2.57421875" style="139" customWidth="1"/>
    <col min="14093" max="14093" width="4.00390625" style="139" customWidth="1"/>
    <col min="14094" max="14094" width="4.8515625" style="139" customWidth="1"/>
    <col min="14095" max="14095" width="3.57421875" style="139" customWidth="1"/>
    <col min="14096" max="14096" width="13.140625" style="139" customWidth="1"/>
    <col min="14097" max="14097" width="6.421875" style="139" customWidth="1"/>
    <col min="14098" max="14098" width="15.28125" style="139" customWidth="1"/>
    <col min="14099" max="14099" width="0.42578125" style="139" customWidth="1"/>
    <col min="14100" max="14336" width="9.140625" style="139" customWidth="1"/>
    <col min="14337" max="14337" width="2.57421875" style="139" customWidth="1"/>
    <col min="14338" max="14338" width="2.140625" style="139" customWidth="1"/>
    <col min="14339" max="14339" width="3.28125" style="139" customWidth="1"/>
    <col min="14340" max="14340" width="9.421875" style="139" customWidth="1"/>
    <col min="14341" max="14341" width="12.7109375" style="139" customWidth="1"/>
    <col min="14342" max="14342" width="0.42578125" style="139" customWidth="1"/>
    <col min="14343" max="14343" width="2.7109375" style="139" customWidth="1"/>
    <col min="14344" max="14344" width="2.57421875" style="139" customWidth="1"/>
    <col min="14345" max="14345" width="10.57421875" style="139" customWidth="1"/>
    <col min="14346" max="14346" width="13.8515625" style="139" customWidth="1"/>
    <col min="14347" max="14347" width="0.5625" style="139" customWidth="1"/>
    <col min="14348" max="14348" width="2.57421875" style="139" customWidth="1"/>
    <col min="14349" max="14349" width="4.00390625" style="139" customWidth="1"/>
    <col min="14350" max="14350" width="4.8515625" style="139" customWidth="1"/>
    <col min="14351" max="14351" width="3.57421875" style="139" customWidth="1"/>
    <col min="14352" max="14352" width="13.140625" style="139" customWidth="1"/>
    <col min="14353" max="14353" width="6.421875" style="139" customWidth="1"/>
    <col min="14354" max="14354" width="15.28125" style="139" customWidth="1"/>
    <col min="14355" max="14355" width="0.42578125" style="139" customWidth="1"/>
    <col min="14356" max="14592" width="9.140625" style="139" customWidth="1"/>
    <col min="14593" max="14593" width="2.57421875" style="139" customWidth="1"/>
    <col min="14594" max="14594" width="2.140625" style="139" customWidth="1"/>
    <col min="14595" max="14595" width="3.28125" style="139" customWidth="1"/>
    <col min="14596" max="14596" width="9.421875" style="139" customWidth="1"/>
    <col min="14597" max="14597" width="12.7109375" style="139" customWidth="1"/>
    <col min="14598" max="14598" width="0.42578125" style="139" customWidth="1"/>
    <col min="14599" max="14599" width="2.7109375" style="139" customWidth="1"/>
    <col min="14600" max="14600" width="2.57421875" style="139" customWidth="1"/>
    <col min="14601" max="14601" width="10.57421875" style="139" customWidth="1"/>
    <col min="14602" max="14602" width="13.8515625" style="139" customWidth="1"/>
    <col min="14603" max="14603" width="0.5625" style="139" customWidth="1"/>
    <col min="14604" max="14604" width="2.57421875" style="139" customWidth="1"/>
    <col min="14605" max="14605" width="4.00390625" style="139" customWidth="1"/>
    <col min="14606" max="14606" width="4.8515625" style="139" customWidth="1"/>
    <col min="14607" max="14607" width="3.57421875" style="139" customWidth="1"/>
    <col min="14608" max="14608" width="13.140625" style="139" customWidth="1"/>
    <col min="14609" max="14609" width="6.421875" style="139" customWidth="1"/>
    <col min="14610" max="14610" width="15.28125" style="139" customWidth="1"/>
    <col min="14611" max="14611" width="0.42578125" style="139" customWidth="1"/>
    <col min="14612" max="14848" width="9.140625" style="139" customWidth="1"/>
    <col min="14849" max="14849" width="2.57421875" style="139" customWidth="1"/>
    <col min="14850" max="14850" width="2.140625" style="139" customWidth="1"/>
    <col min="14851" max="14851" width="3.28125" style="139" customWidth="1"/>
    <col min="14852" max="14852" width="9.421875" style="139" customWidth="1"/>
    <col min="14853" max="14853" width="12.7109375" style="139" customWidth="1"/>
    <col min="14854" max="14854" width="0.42578125" style="139" customWidth="1"/>
    <col min="14855" max="14855" width="2.7109375" style="139" customWidth="1"/>
    <col min="14856" max="14856" width="2.57421875" style="139" customWidth="1"/>
    <col min="14857" max="14857" width="10.57421875" style="139" customWidth="1"/>
    <col min="14858" max="14858" width="13.8515625" style="139" customWidth="1"/>
    <col min="14859" max="14859" width="0.5625" style="139" customWidth="1"/>
    <col min="14860" max="14860" width="2.57421875" style="139" customWidth="1"/>
    <col min="14861" max="14861" width="4.00390625" style="139" customWidth="1"/>
    <col min="14862" max="14862" width="4.8515625" style="139" customWidth="1"/>
    <col min="14863" max="14863" width="3.57421875" style="139" customWidth="1"/>
    <col min="14864" max="14864" width="13.140625" style="139" customWidth="1"/>
    <col min="14865" max="14865" width="6.421875" style="139" customWidth="1"/>
    <col min="14866" max="14866" width="15.28125" style="139" customWidth="1"/>
    <col min="14867" max="14867" width="0.42578125" style="139" customWidth="1"/>
    <col min="14868" max="15104" width="9.140625" style="139" customWidth="1"/>
    <col min="15105" max="15105" width="2.57421875" style="139" customWidth="1"/>
    <col min="15106" max="15106" width="2.140625" style="139" customWidth="1"/>
    <col min="15107" max="15107" width="3.28125" style="139" customWidth="1"/>
    <col min="15108" max="15108" width="9.421875" style="139" customWidth="1"/>
    <col min="15109" max="15109" width="12.7109375" style="139" customWidth="1"/>
    <col min="15110" max="15110" width="0.42578125" style="139" customWidth="1"/>
    <col min="15111" max="15111" width="2.7109375" style="139" customWidth="1"/>
    <col min="15112" max="15112" width="2.57421875" style="139" customWidth="1"/>
    <col min="15113" max="15113" width="10.57421875" style="139" customWidth="1"/>
    <col min="15114" max="15114" width="13.8515625" style="139" customWidth="1"/>
    <col min="15115" max="15115" width="0.5625" style="139" customWidth="1"/>
    <col min="15116" max="15116" width="2.57421875" style="139" customWidth="1"/>
    <col min="15117" max="15117" width="4.00390625" style="139" customWidth="1"/>
    <col min="15118" max="15118" width="4.8515625" style="139" customWidth="1"/>
    <col min="15119" max="15119" width="3.57421875" style="139" customWidth="1"/>
    <col min="15120" max="15120" width="13.140625" style="139" customWidth="1"/>
    <col min="15121" max="15121" width="6.421875" style="139" customWidth="1"/>
    <col min="15122" max="15122" width="15.28125" style="139" customWidth="1"/>
    <col min="15123" max="15123" width="0.42578125" style="139" customWidth="1"/>
    <col min="15124" max="15360" width="9.140625" style="139" customWidth="1"/>
    <col min="15361" max="15361" width="2.57421875" style="139" customWidth="1"/>
    <col min="15362" max="15362" width="2.140625" style="139" customWidth="1"/>
    <col min="15363" max="15363" width="3.28125" style="139" customWidth="1"/>
    <col min="15364" max="15364" width="9.421875" style="139" customWidth="1"/>
    <col min="15365" max="15365" width="12.7109375" style="139" customWidth="1"/>
    <col min="15366" max="15366" width="0.42578125" style="139" customWidth="1"/>
    <col min="15367" max="15367" width="2.7109375" style="139" customWidth="1"/>
    <col min="15368" max="15368" width="2.57421875" style="139" customWidth="1"/>
    <col min="15369" max="15369" width="10.57421875" style="139" customWidth="1"/>
    <col min="15370" max="15370" width="13.8515625" style="139" customWidth="1"/>
    <col min="15371" max="15371" width="0.5625" style="139" customWidth="1"/>
    <col min="15372" max="15372" width="2.57421875" style="139" customWidth="1"/>
    <col min="15373" max="15373" width="4.00390625" style="139" customWidth="1"/>
    <col min="15374" max="15374" width="4.8515625" style="139" customWidth="1"/>
    <col min="15375" max="15375" width="3.57421875" style="139" customWidth="1"/>
    <col min="15376" max="15376" width="13.140625" style="139" customWidth="1"/>
    <col min="15377" max="15377" width="6.421875" style="139" customWidth="1"/>
    <col min="15378" max="15378" width="15.28125" style="139" customWidth="1"/>
    <col min="15379" max="15379" width="0.42578125" style="139" customWidth="1"/>
    <col min="15380" max="15616" width="9.140625" style="139" customWidth="1"/>
    <col min="15617" max="15617" width="2.57421875" style="139" customWidth="1"/>
    <col min="15618" max="15618" width="2.140625" style="139" customWidth="1"/>
    <col min="15619" max="15619" width="3.28125" style="139" customWidth="1"/>
    <col min="15620" max="15620" width="9.421875" style="139" customWidth="1"/>
    <col min="15621" max="15621" width="12.7109375" style="139" customWidth="1"/>
    <col min="15622" max="15622" width="0.42578125" style="139" customWidth="1"/>
    <col min="15623" max="15623" width="2.7109375" style="139" customWidth="1"/>
    <col min="15624" max="15624" width="2.57421875" style="139" customWidth="1"/>
    <col min="15625" max="15625" width="10.57421875" style="139" customWidth="1"/>
    <col min="15626" max="15626" width="13.8515625" style="139" customWidth="1"/>
    <col min="15627" max="15627" width="0.5625" style="139" customWidth="1"/>
    <col min="15628" max="15628" width="2.57421875" style="139" customWidth="1"/>
    <col min="15629" max="15629" width="4.00390625" style="139" customWidth="1"/>
    <col min="15630" max="15630" width="4.8515625" style="139" customWidth="1"/>
    <col min="15631" max="15631" width="3.57421875" style="139" customWidth="1"/>
    <col min="15632" max="15632" width="13.140625" style="139" customWidth="1"/>
    <col min="15633" max="15633" width="6.421875" style="139" customWidth="1"/>
    <col min="15634" max="15634" width="15.28125" style="139" customWidth="1"/>
    <col min="15635" max="15635" width="0.42578125" style="139" customWidth="1"/>
    <col min="15636" max="15872" width="9.140625" style="139" customWidth="1"/>
    <col min="15873" max="15873" width="2.57421875" style="139" customWidth="1"/>
    <col min="15874" max="15874" width="2.140625" style="139" customWidth="1"/>
    <col min="15875" max="15875" width="3.28125" style="139" customWidth="1"/>
    <col min="15876" max="15876" width="9.421875" style="139" customWidth="1"/>
    <col min="15877" max="15877" width="12.7109375" style="139" customWidth="1"/>
    <col min="15878" max="15878" width="0.42578125" style="139" customWidth="1"/>
    <col min="15879" max="15879" width="2.7109375" style="139" customWidth="1"/>
    <col min="15880" max="15880" width="2.57421875" style="139" customWidth="1"/>
    <col min="15881" max="15881" width="10.57421875" style="139" customWidth="1"/>
    <col min="15882" max="15882" width="13.8515625" style="139" customWidth="1"/>
    <col min="15883" max="15883" width="0.5625" style="139" customWidth="1"/>
    <col min="15884" max="15884" width="2.57421875" style="139" customWidth="1"/>
    <col min="15885" max="15885" width="4.00390625" style="139" customWidth="1"/>
    <col min="15886" max="15886" width="4.8515625" style="139" customWidth="1"/>
    <col min="15887" max="15887" width="3.57421875" style="139" customWidth="1"/>
    <col min="15888" max="15888" width="13.140625" style="139" customWidth="1"/>
    <col min="15889" max="15889" width="6.421875" style="139" customWidth="1"/>
    <col min="15890" max="15890" width="15.28125" style="139" customWidth="1"/>
    <col min="15891" max="15891" width="0.42578125" style="139" customWidth="1"/>
    <col min="15892" max="16128" width="9.140625" style="139" customWidth="1"/>
    <col min="16129" max="16129" width="2.57421875" style="139" customWidth="1"/>
    <col min="16130" max="16130" width="2.140625" style="139" customWidth="1"/>
    <col min="16131" max="16131" width="3.28125" style="139" customWidth="1"/>
    <col min="16132" max="16132" width="9.421875" style="139" customWidth="1"/>
    <col min="16133" max="16133" width="12.7109375" style="139" customWidth="1"/>
    <col min="16134" max="16134" width="0.42578125" style="139" customWidth="1"/>
    <col min="16135" max="16135" width="2.7109375" style="139" customWidth="1"/>
    <col min="16136" max="16136" width="2.57421875" style="139" customWidth="1"/>
    <col min="16137" max="16137" width="10.57421875" style="139" customWidth="1"/>
    <col min="16138" max="16138" width="13.8515625" style="139" customWidth="1"/>
    <col min="16139" max="16139" width="0.5625" style="139" customWidth="1"/>
    <col min="16140" max="16140" width="2.57421875" style="139" customWidth="1"/>
    <col min="16141" max="16141" width="4.00390625" style="139" customWidth="1"/>
    <col min="16142" max="16142" width="4.8515625" style="139" customWidth="1"/>
    <col min="16143" max="16143" width="3.57421875" style="139" customWidth="1"/>
    <col min="16144" max="16144" width="13.140625" style="139" customWidth="1"/>
    <col min="16145" max="16145" width="6.421875" style="139" customWidth="1"/>
    <col min="16146" max="16146" width="15.28125" style="139" customWidth="1"/>
    <col min="16147" max="16147" width="0.42578125" style="139" customWidth="1"/>
    <col min="16148" max="16384" width="9.140625" style="139" customWidth="1"/>
  </cols>
  <sheetData>
    <row r="1" spans="1:19" s="27" customFormat="1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</row>
    <row r="2" spans="1:19" s="27" customFormat="1" ht="23.25">
      <c r="A2" s="28"/>
      <c r="B2" s="29"/>
      <c r="C2" s="29"/>
      <c r="D2" s="29"/>
      <c r="E2" s="29"/>
      <c r="F2" s="29"/>
      <c r="G2" s="30" t="s">
        <v>15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</row>
    <row r="3" spans="1:19" s="27" customFormat="1" ht="1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9"/>
      <c r="P3" s="33"/>
      <c r="Q3" s="33"/>
      <c r="R3" s="33"/>
      <c r="S3" s="34"/>
    </row>
    <row r="4" spans="1:19" s="27" customFormat="1" ht="15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s="27" customFormat="1" ht="15">
      <c r="A5" s="38"/>
      <c r="B5" s="39" t="s">
        <v>16</v>
      </c>
      <c r="C5" s="39"/>
      <c r="D5" s="39"/>
      <c r="E5" s="300" t="s">
        <v>17</v>
      </c>
      <c r="F5" s="301"/>
      <c r="G5" s="301"/>
      <c r="H5" s="301"/>
      <c r="I5" s="301"/>
      <c r="J5" s="301"/>
      <c r="K5" s="301"/>
      <c r="L5" s="302"/>
      <c r="M5" s="39"/>
      <c r="N5" s="39"/>
      <c r="O5" s="287" t="s">
        <v>18</v>
      </c>
      <c r="P5" s="287"/>
      <c r="Q5" s="40" t="s">
        <v>19</v>
      </c>
      <c r="R5" s="41"/>
      <c r="S5" s="42"/>
    </row>
    <row r="6" spans="1:19" s="27" customFormat="1" ht="15">
      <c r="A6" s="38"/>
      <c r="B6" s="39" t="s">
        <v>20</v>
      </c>
      <c r="C6" s="39"/>
      <c r="D6" s="39"/>
      <c r="E6" s="303" t="s">
        <v>21</v>
      </c>
      <c r="F6" s="304"/>
      <c r="G6" s="304"/>
      <c r="H6" s="304"/>
      <c r="I6" s="304"/>
      <c r="J6" s="304"/>
      <c r="K6" s="304"/>
      <c r="L6" s="305"/>
      <c r="M6" s="39"/>
      <c r="N6" s="39"/>
      <c r="O6" s="287" t="s">
        <v>22</v>
      </c>
      <c r="P6" s="287"/>
      <c r="Q6" s="43"/>
      <c r="R6" s="44"/>
      <c r="S6" s="42"/>
    </row>
    <row r="7" spans="1:19" s="27" customFormat="1" ht="15.75" thickBot="1">
      <c r="A7" s="38"/>
      <c r="B7" s="39"/>
      <c r="C7" s="39"/>
      <c r="D7" s="39"/>
      <c r="E7" s="306"/>
      <c r="F7" s="307"/>
      <c r="G7" s="307"/>
      <c r="H7" s="307"/>
      <c r="I7" s="307"/>
      <c r="J7" s="307"/>
      <c r="K7" s="307"/>
      <c r="L7" s="308"/>
      <c r="M7" s="39"/>
      <c r="N7" s="39"/>
      <c r="O7" s="287" t="s">
        <v>23</v>
      </c>
      <c r="P7" s="287"/>
      <c r="Q7" s="45" t="s">
        <v>24</v>
      </c>
      <c r="R7" s="46"/>
      <c r="S7" s="42"/>
    </row>
    <row r="8" spans="1:19" s="27" customFormat="1" ht="15.75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287" t="s">
        <v>25</v>
      </c>
      <c r="P8" s="287"/>
      <c r="Q8" s="39" t="s">
        <v>26</v>
      </c>
      <c r="R8" s="39"/>
      <c r="S8" s="42"/>
    </row>
    <row r="9" spans="1:19" s="27" customFormat="1" ht="15.75" thickBot="1">
      <c r="A9" s="38"/>
      <c r="B9" s="39" t="s">
        <v>27</v>
      </c>
      <c r="C9" s="39"/>
      <c r="D9" s="39"/>
      <c r="E9" s="288" t="s">
        <v>28</v>
      </c>
      <c r="F9" s="289"/>
      <c r="G9" s="289"/>
      <c r="H9" s="289"/>
      <c r="I9" s="289"/>
      <c r="J9" s="289"/>
      <c r="K9" s="289"/>
      <c r="L9" s="290"/>
      <c r="M9" s="39"/>
      <c r="N9" s="39"/>
      <c r="O9" s="291">
        <v>72053119</v>
      </c>
      <c r="P9" s="283"/>
      <c r="Q9" s="47" t="s">
        <v>29</v>
      </c>
      <c r="R9" s="48"/>
      <c r="S9" s="42"/>
    </row>
    <row r="10" spans="1:19" s="27" customFormat="1" ht="15.75" thickBot="1">
      <c r="A10" s="38"/>
      <c r="B10" s="39" t="s">
        <v>30</v>
      </c>
      <c r="C10" s="39"/>
      <c r="D10" s="39"/>
      <c r="E10" s="292" t="s">
        <v>31</v>
      </c>
      <c r="F10" s="293"/>
      <c r="G10" s="293"/>
      <c r="H10" s="293"/>
      <c r="I10" s="293"/>
      <c r="J10" s="293"/>
      <c r="K10" s="293"/>
      <c r="L10" s="294"/>
      <c r="M10" s="39"/>
      <c r="N10" s="39"/>
      <c r="O10" s="291" t="s">
        <v>32</v>
      </c>
      <c r="P10" s="283"/>
      <c r="Q10" s="47" t="s">
        <v>33</v>
      </c>
      <c r="R10" s="48"/>
      <c r="S10" s="42"/>
    </row>
    <row r="11" spans="1:19" s="27" customFormat="1" ht="15.75" thickBot="1">
      <c r="A11" s="38"/>
      <c r="B11" s="39" t="s">
        <v>34</v>
      </c>
      <c r="C11" s="39"/>
      <c r="D11" s="39"/>
      <c r="E11" s="295"/>
      <c r="F11" s="296"/>
      <c r="G11" s="296"/>
      <c r="H11" s="296"/>
      <c r="I11" s="296"/>
      <c r="J11" s="296"/>
      <c r="K11" s="296"/>
      <c r="L11" s="297"/>
      <c r="M11" s="49"/>
      <c r="N11" s="49"/>
      <c r="O11" s="298"/>
      <c r="P11" s="299"/>
      <c r="Q11" s="50"/>
      <c r="R11" s="51"/>
      <c r="S11" s="42"/>
    </row>
    <row r="12" spans="1:19" s="27" customFormat="1" ht="15">
      <c r="A12" s="38"/>
      <c r="B12" s="39"/>
      <c r="C12" s="39"/>
      <c r="D12" s="39"/>
      <c r="E12" s="52"/>
      <c r="F12" s="39"/>
      <c r="G12" s="39"/>
      <c r="H12" s="39"/>
      <c r="I12" s="39"/>
      <c r="J12" s="39"/>
      <c r="K12" s="39"/>
      <c r="L12" s="39"/>
      <c r="M12" s="39"/>
      <c r="N12" s="39"/>
      <c r="O12" s="52"/>
      <c r="P12" s="52"/>
      <c r="Q12" s="52"/>
      <c r="R12" s="39"/>
      <c r="S12" s="42"/>
    </row>
    <row r="13" spans="1:19" s="27" customFormat="1" ht="15.75" thickBot="1">
      <c r="A13" s="38"/>
      <c r="B13" s="39"/>
      <c r="C13" s="39"/>
      <c r="D13" s="39"/>
      <c r="E13" s="52" t="s">
        <v>35</v>
      </c>
      <c r="F13" s="39"/>
      <c r="G13" s="39" t="s">
        <v>36</v>
      </c>
      <c r="H13" s="39"/>
      <c r="I13" s="39"/>
      <c r="J13" s="39"/>
      <c r="K13" s="39"/>
      <c r="L13" s="39"/>
      <c r="M13" s="39"/>
      <c r="N13" s="39"/>
      <c r="O13" s="281" t="s">
        <v>37</v>
      </c>
      <c r="P13" s="281"/>
      <c r="Q13" s="52"/>
      <c r="R13" s="53"/>
      <c r="S13" s="42"/>
    </row>
    <row r="14" spans="1:19" s="27" customFormat="1" ht="15.75" thickBot="1">
      <c r="A14" s="38"/>
      <c r="B14" s="39"/>
      <c r="C14" s="39"/>
      <c r="D14" s="39"/>
      <c r="E14" s="54"/>
      <c r="F14" s="39"/>
      <c r="G14" s="47"/>
      <c r="H14" s="55"/>
      <c r="I14" s="56"/>
      <c r="J14" s="39"/>
      <c r="K14" s="39"/>
      <c r="L14" s="39"/>
      <c r="M14" s="39"/>
      <c r="N14" s="39"/>
      <c r="O14" s="282">
        <v>43637</v>
      </c>
      <c r="P14" s="283"/>
      <c r="Q14" s="52"/>
      <c r="R14" s="57"/>
      <c r="S14" s="42"/>
    </row>
    <row r="15" spans="1:19" s="27" customFormat="1" ht="1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39"/>
      <c r="P15" s="59"/>
      <c r="Q15" s="59"/>
      <c r="R15" s="59"/>
      <c r="S15" s="60"/>
    </row>
    <row r="16" spans="1:19" s="27" customFormat="1" ht="15">
      <c r="A16" s="61"/>
      <c r="B16" s="62"/>
      <c r="C16" s="62"/>
      <c r="D16" s="62"/>
      <c r="E16" s="63" t="s">
        <v>38</v>
      </c>
      <c r="F16" s="62"/>
      <c r="G16" s="62"/>
      <c r="H16" s="62"/>
      <c r="I16" s="62"/>
      <c r="J16" s="62"/>
      <c r="K16" s="62"/>
      <c r="L16" s="62"/>
      <c r="M16" s="62"/>
      <c r="N16" s="62"/>
      <c r="O16" s="36"/>
      <c r="P16" s="62"/>
      <c r="Q16" s="62"/>
      <c r="R16" s="62"/>
      <c r="S16" s="64"/>
    </row>
    <row r="17" spans="1:19" s="27" customFormat="1" ht="15">
      <c r="A17" s="65" t="s">
        <v>39</v>
      </c>
      <c r="B17" s="66"/>
      <c r="C17" s="66"/>
      <c r="D17" s="67"/>
      <c r="E17" s="68" t="s">
        <v>40</v>
      </c>
      <c r="F17" s="67"/>
      <c r="G17" s="68" t="s">
        <v>41</v>
      </c>
      <c r="H17" s="66"/>
      <c r="I17" s="67"/>
      <c r="J17" s="68" t="s">
        <v>42</v>
      </c>
      <c r="K17" s="66"/>
      <c r="L17" s="68" t="s">
        <v>43</v>
      </c>
      <c r="M17" s="66"/>
      <c r="N17" s="66"/>
      <c r="O17" s="66"/>
      <c r="P17" s="67"/>
      <c r="Q17" s="68" t="s">
        <v>44</v>
      </c>
      <c r="R17" s="66"/>
      <c r="S17" s="69"/>
    </row>
    <row r="18" spans="1:19" s="27" customFormat="1" ht="15">
      <c r="A18" s="70"/>
      <c r="B18" s="71"/>
      <c r="C18" s="71"/>
      <c r="D18" s="72">
        <v>7886</v>
      </c>
      <c r="E18" s="73">
        <f>R30/D18</f>
        <v>1393.1243232437232</v>
      </c>
      <c r="F18" s="74"/>
      <c r="G18" s="75"/>
      <c r="H18" s="71"/>
      <c r="I18" s="72">
        <v>0</v>
      </c>
      <c r="J18" s="73">
        <v>0</v>
      </c>
      <c r="K18" s="76"/>
      <c r="L18" s="75"/>
      <c r="M18" s="71"/>
      <c r="N18" s="71"/>
      <c r="O18" s="77"/>
      <c r="P18" s="72">
        <v>0</v>
      </c>
      <c r="Q18" s="75"/>
      <c r="R18" s="78">
        <v>0</v>
      </c>
      <c r="S18" s="79"/>
    </row>
    <row r="19" spans="1:19" s="27" customFormat="1" ht="15">
      <c r="A19" s="61"/>
      <c r="B19" s="62"/>
      <c r="C19" s="62"/>
      <c r="D19" s="62"/>
      <c r="E19" s="63" t="s">
        <v>45</v>
      </c>
      <c r="F19" s="62"/>
      <c r="G19" s="62"/>
      <c r="H19" s="62"/>
      <c r="I19" s="62"/>
      <c r="J19" s="80" t="s">
        <v>46</v>
      </c>
      <c r="K19" s="62"/>
      <c r="L19" s="62"/>
      <c r="M19" s="62"/>
      <c r="N19" s="62"/>
      <c r="O19" s="59"/>
      <c r="P19" s="62"/>
      <c r="Q19" s="62"/>
      <c r="R19" s="62"/>
      <c r="S19" s="64"/>
    </row>
    <row r="20" spans="1:19" s="27" customFormat="1" ht="15.75">
      <c r="A20" s="81" t="s">
        <v>47</v>
      </c>
      <c r="B20" s="82"/>
      <c r="C20" s="83" t="s">
        <v>48</v>
      </c>
      <c r="D20" s="84"/>
      <c r="E20" s="84"/>
      <c r="F20" s="85"/>
      <c r="G20" s="81" t="s">
        <v>49</v>
      </c>
      <c r="H20" s="86"/>
      <c r="I20" s="83" t="s">
        <v>50</v>
      </c>
      <c r="J20" s="84"/>
      <c r="K20" s="84"/>
      <c r="L20" s="81" t="s">
        <v>51</v>
      </c>
      <c r="M20" s="86"/>
      <c r="N20" s="83" t="s">
        <v>52</v>
      </c>
      <c r="O20" s="87"/>
      <c r="P20" s="84"/>
      <c r="Q20" s="84"/>
      <c r="R20" s="84"/>
      <c r="S20" s="85"/>
    </row>
    <row r="21" spans="1:19" s="27" customFormat="1" ht="15">
      <c r="A21" s="88" t="s">
        <v>53</v>
      </c>
      <c r="B21" s="89" t="s">
        <v>54</v>
      </c>
      <c r="C21" s="90"/>
      <c r="D21" s="91" t="s">
        <v>55</v>
      </c>
      <c r="E21" s="92">
        <f>'RE ú1'!C16</f>
        <v>1444582.485</v>
      </c>
      <c r="F21" s="93"/>
      <c r="G21" s="88" t="s">
        <v>56</v>
      </c>
      <c r="H21" s="94" t="s">
        <v>57</v>
      </c>
      <c r="I21" s="95"/>
      <c r="J21" s="96">
        <v>0</v>
      </c>
      <c r="K21" s="97"/>
      <c r="L21" s="88" t="s">
        <v>58</v>
      </c>
      <c r="M21" s="98" t="s">
        <v>59</v>
      </c>
      <c r="N21" s="99"/>
      <c r="O21" s="99"/>
      <c r="P21" s="99"/>
      <c r="Q21" s="100">
        <v>0</v>
      </c>
      <c r="R21" s="101">
        <v>0</v>
      </c>
      <c r="S21" s="93"/>
    </row>
    <row r="22" spans="1:19" s="27" customFormat="1" ht="15">
      <c r="A22" s="88" t="s">
        <v>60</v>
      </c>
      <c r="B22" s="102"/>
      <c r="C22" s="103"/>
      <c r="D22" s="91" t="s">
        <v>61</v>
      </c>
      <c r="E22" s="92">
        <f>'RE ú1'!D16</f>
        <v>9479145.9281</v>
      </c>
      <c r="F22" s="93"/>
      <c r="G22" s="88" t="s">
        <v>62</v>
      </c>
      <c r="H22" s="39" t="s">
        <v>63</v>
      </c>
      <c r="I22" s="95"/>
      <c r="J22" s="96">
        <v>0</v>
      </c>
      <c r="K22" s="97"/>
      <c r="L22" s="88" t="s">
        <v>64</v>
      </c>
      <c r="M22" s="98" t="s">
        <v>65</v>
      </c>
      <c r="N22" s="99"/>
      <c r="O22" s="39"/>
      <c r="P22" s="99"/>
      <c r="Q22" s="100">
        <v>0</v>
      </c>
      <c r="R22" s="101">
        <v>0</v>
      </c>
      <c r="S22" s="93"/>
    </row>
    <row r="23" spans="1:19" s="27" customFormat="1" ht="15">
      <c r="A23" s="88" t="s">
        <v>66</v>
      </c>
      <c r="B23" s="89" t="s">
        <v>67</v>
      </c>
      <c r="C23" s="90"/>
      <c r="D23" s="91" t="s">
        <v>55</v>
      </c>
      <c r="E23" s="101">
        <v>0</v>
      </c>
      <c r="F23" s="93"/>
      <c r="G23" s="88" t="s">
        <v>68</v>
      </c>
      <c r="H23" s="94" t="s">
        <v>69</v>
      </c>
      <c r="I23" s="95"/>
      <c r="J23" s="96">
        <v>0</v>
      </c>
      <c r="K23" s="97"/>
      <c r="L23" s="88" t="s">
        <v>70</v>
      </c>
      <c r="M23" s="98" t="s">
        <v>71</v>
      </c>
      <c r="N23" s="99"/>
      <c r="O23" s="99"/>
      <c r="P23" s="99"/>
      <c r="Q23" s="100">
        <v>0</v>
      </c>
      <c r="R23" s="101">
        <v>0</v>
      </c>
      <c r="S23" s="93"/>
    </row>
    <row r="24" spans="1:19" s="27" customFormat="1" ht="15">
      <c r="A24" s="88" t="s">
        <v>72</v>
      </c>
      <c r="B24" s="102"/>
      <c r="C24" s="103"/>
      <c r="D24" s="91" t="s">
        <v>61</v>
      </c>
      <c r="E24" s="101">
        <v>0</v>
      </c>
      <c r="F24" s="93"/>
      <c r="G24" s="88" t="s">
        <v>73</v>
      </c>
      <c r="H24" s="94"/>
      <c r="I24" s="95"/>
      <c r="J24" s="96">
        <v>0</v>
      </c>
      <c r="K24" s="97"/>
      <c r="L24" s="88" t="s">
        <v>74</v>
      </c>
      <c r="M24" s="98" t="s">
        <v>75</v>
      </c>
      <c r="N24" s="99"/>
      <c r="O24" s="39"/>
      <c r="P24" s="99"/>
      <c r="Q24" s="100">
        <v>0</v>
      </c>
      <c r="R24" s="101">
        <v>0</v>
      </c>
      <c r="S24" s="93"/>
    </row>
    <row r="25" spans="1:19" s="27" customFormat="1" ht="15">
      <c r="A25" s="88" t="s">
        <v>76</v>
      </c>
      <c r="B25" s="89" t="s">
        <v>77</v>
      </c>
      <c r="C25" s="90"/>
      <c r="D25" s="91" t="s">
        <v>55</v>
      </c>
      <c r="E25" s="101">
        <v>0</v>
      </c>
      <c r="F25" s="93"/>
      <c r="G25" s="104"/>
      <c r="H25" s="99"/>
      <c r="I25" s="95"/>
      <c r="J25" s="96"/>
      <c r="K25" s="97"/>
      <c r="L25" s="88" t="s">
        <v>78</v>
      </c>
      <c r="M25" s="98" t="s">
        <v>79</v>
      </c>
      <c r="N25" s="99"/>
      <c r="O25" s="99"/>
      <c r="P25" s="99"/>
      <c r="Q25" s="100">
        <v>0</v>
      </c>
      <c r="R25" s="101">
        <v>0</v>
      </c>
      <c r="S25" s="93"/>
    </row>
    <row r="26" spans="1:19" s="27" customFormat="1" ht="15">
      <c r="A26" s="88" t="s">
        <v>80</v>
      </c>
      <c r="B26" s="102"/>
      <c r="C26" s="103"/>
      <c r="D26" s="91" t="s">
        <v>61</v>
      </c>
      <c r="E26" s="101">
        <v>0</v>
      </c>
      <c r="F26" s="93"/>
      <c r="G26" s="104"/>
      <c r="H26" s="99"/>
      <c r="I26" s="95"/>
      <c r="J26" s="96"/>
      <c r="K26" s="97"/>
      <c r="L26" s="88" t="s">
        <v>81</v>
      </c>
      <c r="M26" s="94" t="s">
        <v>82</v>
      </c>
      <c r="N26" s="99"/>
      <c r="O26" s="39"/>
      <c r="P26" s="99"/>
      <c r="Q26" s="95"/>
      <c r="R26" s="101">
        <f>'RE ú1'!E16-'RE ú1'!D16-'RE ú1'!C16</f>
        <v>62450.000000001164</v>
      </c>
      <c r="S26" s="93"/>
    </row>
    <row r="27" spans="1:19" s="27" customFormat="1" ht="15">
      <c r="A27" s="88" t="s">
        <v>83</v>
      </c>
      <c r="B27" s="105" t="s">
        <v>84</v>
      </c>
      <c r="C27" s="99"/>
      <c r="D27" s="95"/>
      <c r="E27" s="106">
        <f>SUM(E21:E26)</f>
        <v>10923728.413099999</v>
      </c>
      <c r="F27" s="64"/>
      <c r="G27" s="88" t="s">
        <v>85</v>
      </c>
      <c r="H27" s="105" t="s">
        <v>86</v>
      </c>
      <c r="I27" s="95"/>
      <c r="J27" s="107"/>
      <c r="K27" s="108"/>
      <c r="L27" s="88" t="s">
        <v>87</v>
      </c>
      <c r="M27" s="105" t="s">
        <v>88</v>
      </c>
      <c r="N27" s="99"/>
      <c r="O27" s="99"/>
      <c r="P27" s="99"/>
      <c r="Q27" s="95"/>
      <c r="R27" s="109">
        <f>SUM(R21:R26)</f>
        <v>62450.000000001164</v>
      </c>
      <c r="S27" s="64"/>
    </row>
    <row r="28" spans="1:19" s="27" customFormat="1" ht="15">
      <c r="A28" s="110" t="s">
        <v>89</v>
      </c>
      <c r="B28" s="111" t="s">
        <v>90</v>
      </c>
      <c r="C28" s="112"/>
      <c r="D28" s="113"/>
      <c r="E28" s="114">
        <v>0</v>
      </c>
      <c r="F28" s="60"/>
      <c r="G28" s="110" t="s">
        <v>91</v>
      </c>
      <c r="H28" s="111" t="s">
        <v>92</v>
      </c>
      <c r="I28" s="113"/>
      <c r="J28" s="115">
        <v>0</v>
      </c>
      <c r="K28" s="116"/>
      <c r="L28" s="110" t="s">
        <v>93</v>
      </c>
      <c r="M28" s="111" t="s">
        <v>94</v>
      </c>
      <c r="N28" s="112"/>
      <c r="O28" s="59"/>
      <c r="P28" s="112"/>
      <c r="Q28" s="113"/>
      <c r="R28" s="114">
        <v>0</v>
      </c>
      <c r="S28" s="60"/>
    </row>
    <row r="29" spans="1:19" s="27" customFormat="1" ht="15.75">
      <c r="A29" s="117" t="s">
        <v>30</v>
      </c>
      <c r="B29" s="36"/>
      <c r="C29" s="36"/>
      <c r="D29" s="36"/>
      <c r="E29" s="36"/>
      <c r="F29" s="118"/>
      <c r="G29" s="119"/>
      <c r="H29" s="36"/>
      <c r="I29" s="36"/>
      <c r="J29" s="36"/>
      <c r="K29" s="36"/>
      <c r="L29" s="81" t="s">
        <v>95</v>
      </c>
      <c r="M29" s="67"/>
      <c r="N29" s="83" t="s">
        <v>96</v>
      </c>
      <c r="O29" s="39"/>
      <c r="P29" s="66"/>
      <c r="Q29" s="66"/>
      <c r="R29" s="66"/>
      <c r="S29" s="69"/>
    </row>
    <row r="30" spans="1:19" s="27" customFormat="1" ht="15">
      <c r="A30" s="38"/>
      <c r="B30" s="39"/>
      <c r="C30" s="39"/>
      <c r="D30" s="39"/>
      <c r="E30" s="39"/>
      <c r="F30" s="120"/>
      <c r="G30" s="121"/>
      <c r="H30" s="39"/>
      <c r="I30" s="39"/>
      <c r="J30" s="39"/>
      <c r="K30" s="39"/>
      <c r="L30" s="88" t="s">
        <v>97</v>
      </c>
      <c r="M30" s="94" t="s">
        <v>98</v>
      </c>
      <c r="N30" s="99"/>
      <c r="O30" s="99"/>
      <c r="P30" s="99"/>
      <c r="Q30" s="95"/>
      <c r="R30" s="109">
        <f>E27+J27+R27+E28+J28+R28</f>
        <v>10986178.4131</v>
      </c>
      <c r="S30" s="64"/>
    </row>
    <row r="31" spans="1:19" s="27" customFormat="1" ht="15">
      <c r="A31" s="122" t="s">
        <v>99</v>
      </c>
      <c r="B31" s="123"/>
      <c r="C31" s="123"/>
      <c r="D31" s="123"/>
      <c r="E31" s="123"/>
      <c r="F31" s="103"/>
      <c r="G31" s="124" t="s">
        <v>100</v>
      </c>
      <c r="H31" s="123"/>
      <c r="I31" s="123"/>
      <c r="J31" s="123"/>
      <c r="K31" s="123"/>
      <c r="L31" s="88" t="s">
        <v>101</v>
      </c>
      <c r="M31" s="98" t="s">
        <v>102</v>
      </c>
      <c r="N31" s="125">
        <v>15</v>
      </c>
      <c r="O31" s="52" t="s">
        <v>103</v>
      </c>
      <c r="P31" s="284">
        <v>0</v>
      </c>
      <c r="Q31" s="281"/>
      <c r="R31" s="126">
        <f>P31*N31/100</f>
        <v>0</v>
      </c>
      <c r="S31" s="127"/>
    </row>
    <row r="32" spans="1:19" s="27" customFormat="1" ht="15.75" thickBot="1">
      <c r="A32" s="128" t="s">
        <v>27</v>
      </c>
      <c r="B32" s="129"/>
      <c r="C32" s="129"/>
      <c r="D32" s="129"/>
      <c r="E32" s="129"/>
      <c r="F32" s="90"/>
      <c r="G32" s="130"/>
      <c r="H32" s="129"/>
      <c r="I32" s="129"/>
      <c r="J32" s="129"/>
      <c r="K32" s="129"/>
      <c r="L32" s="88" t="s">
        <v>104</v>
      </c>
      <c r="M32" s="98" t="s">
        <v>102</v>
      </c>
      <c r="N32" s="125">
        <v>21</v>
      </c>
      <c r="O32" s="131" t="s">
        <v>103</v>
      </c>
      <c r="P32" s="285">
        <f>R30</f>
        <v>10986178.4131</v>
      </c>
      <c r="Q32" s="286"/>
      <c r="R32" s="101">
        <f>P32*N32/100</f>
        <v>2307097.466751</v>
      </c>
      <c r="S32" s="93"/>
    </row>
    <row r="33" spans="1:19" s="27" customFormat="1" ht="15.75" thickBot="1">
      <c r="A33" s="38"/>
      <c r="B33" s="39"/>
      <c r="C33" s="39"/>
      <c r="D33" s="39"/>
      <c r="E33" s="39"/>
      <c r="F33" s="120"/>
      <c r="G33" s="121"/>
      <c r="H33" s="39"/>
      <c r="I33" s="39"/>
      <c r="J33" s="39"/>
      <c r="K33" s="39"/>
      <c r="L33" s="110" t="s">
        <v>105</v>
      </c>
      <c r="M33" s="132" t="s">
        <v>106</v>
      </c>
      <c r="N33" s="112"/>
      <c r="O33" s="39"/>
      <c r="P33" s="112"/>
      <c r="Q33" s="113"/>
      <c r="R33" s="133">
        <f>SUM(R30:R32)</f>
        <v>13293275.879851</v>
      </c>
      <c r="S33" s="48"/>
    </row>
    <row r="34" spans="1:19" s="27" customFormat="1" ht="15.75">
      <c r="A34" s="122" t="s">
        <v>99</v>
      </c>
      <c r="B34" s="123"/>
      <c r="C34" s="123"/>
      <c r="D34" s="123"/>
      <c r="E34" s="123"/>
      <c r="F34" s="103"/>
      <c r="G34" s="124" t="s">
        <v>100</v>
      </c>
      <c r="H34" s="123"/>
      <c r="I34" s="123"/>
      <c r="J34" s="123"/>
      <c r="K34" s="123"/>
      <c r="L34" s="81" t="s">
        <v>107</v>
      </c>
      <c r="M34" s="67"/>
      <c r="N34" s="83" t="s">
        <v>108</v>
      </c>
      <c r="O34" s="36"/>
      <c r="P34" s="66"/>
      <c r="Q34" s="66"/>
      <c r="R34" s="134"/>
      <c r="S34" s="69"/>
    </row>
    <row r="35" spans="1:19" s="27" customFormat="1" ht="15">
      <c r="A35" s="128" t="s">
        <v>34</v>
      </c>
      <c r="B35" s="129"/>
      <c r="C35" s="129"/>
      <c r="D35" s="129"/>
      <c r="E35" s="129"/>
      <c r="F35" s="90"/>
      <c r="G35" s="130"/>
      <c r="H35" s="129"/>
      <c r="I35" s="129"/>
      <c r="J35" s="129"/>
      <c r="K35" s="129"/>
      <c r="L35" s="88" t="s">
        <v>109</v>
      </c>
      <c r="M35" s="94" t="s">
        <v>110</v>
      </c>
      <c r="N35" s="99"/>
      <c r="O35" s="99"/>
      <c r="P35" s="99"/>
      <c r="Q35" s="95"/>
      <c r="R35" s="101">
        <v>0</v>
      </c>
      <c r="S35" s="93"/>
    </row>
    <row r="36" spans="1:19" s="27" customFormat="1" ht="15">
      <c r="A36" s="38"/>
      <c r="B36" s="39"/>
      <c r="C36" s="39"/>
      <c r="D36" s="39"/>
      <c r="E36" s="39"/>
      <c r="F36" s="120"/>
      <c r="G36" s="121"/>
      <c r="H36" s="39"/>
      <c r="I36" s="39"/>
      <c r="J36" s="39"/>
      <c r="K36" s="39"/>
      <c r="L36" s="88" t="s">
        <v>111</v>
      </c>
      <c r="M36" s="94" t="s">
        <v>112</v>
      </c>
      <c r="N36" s="99"/>
      <c r="O36" s="123"/>
      <c r="P36" s="99"/>
      <c r="Q36" s="95"/>
      <c r="R36" s="101">
        <v>0</v>
      </c>
      <c r="S36" s="93"/>
    </row>
    <row r="37" spans="1:19" s="27" customFormat="1" ht="15">
      <c r="A37" s="135" t="s">
        <v>99</v>
      </c>
      <c r="B37" s="59"/>
      <c r="C37" s="59"/>
      <c r="D37" s="59"/>
      <c r="E37" s="59"/>
      <c r="F37" s="136"/>
      <c r="G37" s="137" t="s">
        <v>100</v>
      </c>
      <c r="H37" s="59"/>
      <c r="I37" s="59"/>
      <c r="J37" s="59"/>
      <c r="K37" s="59"/>
      <c r="L37" s="110" t="s">
        <v>113</v>
      </c>
      <c r="M37" s="111" t="s">
        <v>114</v>
      </c>
      <c r="N37" s="112"/>
      <c r="O37" s="59"/>
      <c r="P37" s="112"/>
      <c r="Q37" s="113"/>
      <c r="R37" s="73">
        <v>0</v>
      </c>
      <c r="S37" s="138"/>
    </row>
  </sheetData>
  <mergeCells count="17">
    <mergeCell ref="E5:L5"/>
    <mergeCell ref="O5:P5"/>
    <mergeCell ref="E6:L6"/>
    <mergeCell ref="O6:P6"/>
    <mergeCell ref="E7:L7"/>
    <mergeCell ref="O7:P7"/>
    <mergeCell ref="E9:L9"/>
    <mergeCell ref="O9:P9"/>
    <mergeCell ref="E10:L10"/>
    <mergeCell ref="O10:P10"/>
    <mergeCell ref="E11:L11"/>
    <mergeCell ref="O11:P11"/>
    <mergeCell ref="O13:P13"/>
    <mergeCell ref="O14:P14"/>
    <mergeCell ref="P31:Q31"/>
    <mergeCell ref="P32:Q32"/>
    <mergeCell ref="O8:P8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 topLeftCell="A1">
      <selection activeCell="D4" sqref="D4:F4"/>
    </sheetView>
  </sheetViews>
  <sheetFormatPr defaultColWidth="9.140625" defaultRowHeight="12" customHeight="1"/>
  <cols>
    <col min="1" max="1" width="12.8515625" style="139" customWidth="1"/>
    <col min="2" max="2" width="50.28125" style="139" customWidth="1"/>
    <col min="3" max="3" width="15.57421875" style="139" customWidth="1"/>
    <col min="4" max="4" width="13.57421875" style="139" customWidth="1"/>
    <col min="5" max="5" width="15.7109375" style="139" customWidth="1"/>
    <col min="6" max="6" width="12.28125" style="139" customWidth="1"/>
    <col min="7" max="7" width="12.00390625" style="139" customWidth="1"/>
    <col min="8" max="256" width="9.140625" style="139" customWidth="1"/>
    <col min="257" max="257" width="12.8515625" style="139" customWidth="1"/>
    <col min="258" max="258" width="50.28125" style="139" customWidth="1"/>
    <col min="259" max="259" width="13.140625" style="139" customWidth="1"/>
    <col min="260" max="260" width="13.57421875" style="139" customWidth="1"/>
    <col min="261" max="261" width="15.7109375" style="139" customWidth="1"/>
    <col min="262" max="262" width="12.28125" style="139" customWidth="1"/>
    <col min="263" max="263" width="12.00390625" style="139" customWidth="1"/>
    <col min="264" max="512" width="9.140625" style="139" customWidth="1"/>
    <col min="513" max="513" width="12.8515625" style="139" customWidth="1"/>
    <col min="514" max="514" width="50.28125" style="139" customWidth="1"/>
    <col min="515" max="515" width="13.140625" style="139" customWidth="1"/>
    <col min="516" max="516" width="13.57421875" style="139" customWidth="1"/>
    <col min="517" max="517" width="15.7109375" style="139" customWidth="1"/>
    <col min="518" max="518" width="12.28125" style="139" customWidth="1"/>
    <col min="519" max="519" width="12.00390625" style="139" customWidth="1"/>
    <col min="520" max="768" width="9.140625" style="139" customWidth="1"/>
    <col min="769" max="769" width="12.8515625" style="139" customWidth="1"/>
    <col min="770" max="770" width="50.28125" style="139" customWidth="1"/>
    <col min="771" max="771" width="13.140625" style="139" customWidth="1"/>
    <col min="772" max="772" width="13.57421875" style="139" customWidth="1"/>
    <col min="773" max="773" width="15.7109375" style="139" customWidth="1"/>
    <col min="774" max="774" width="12.28125" style="139" customWidth="1"/>
    <col min="775" max="775" width="12.00390625" style="139" customWidth="1"/>
    <col min="776" max="1024" width="9.140625" style="139" customWidth="1"/>
    <col min="1025" max="1025" width="12.8515625" style="139" customWidth="1"/>
    <col min="1026" max="1026" width="50.28125" style="139" customWidth="1"/>
    <col min="1027" max="1027" width="13.140625" style="139" customWidth="1"/>
    <col min="1028" max="1028" width="13.57421875" style="139" customWidth="1"/>
    <col min="1029" max="1029" width="15.7109375" style="139" customWidth="1"/>
    <col min="1030" max="1030" width="12.28125" style="139" customWidth="1"/>
    <col min="1031" max="1031" width="12.00390625" style="139" customWidth="1"/>
    <col min="1032" max="1280" width="9.140625" style="139" customWidth="1"/>
    <col min="1281" max="1281" width="12.8515625" style="139" customWidth="1"/>
    <col min="1282" max="1282" width="50.28125" style="139" customWidth="1"/>
    <col min="1283" max="1283" width="13.140625" style="139" customWidth="1"/>
    <col min="1284" max="1284" width="13.57421875" style="139" customWidth="1"/>
    <col min="1285" max="1285" width="15.7109375" style="139" customWidth="1"/>
    <col min="1286" max="1286" width="12.28125" style="139" customWidth="1"/>
    <col min="1287" max="1287" width="12.00390625" style="139" customWidth="1"/>
    <col min="1288" max="1536" width="9.140625" style="139" customWidth="1"/>
    <col min="1537" max="1537" width="12.8515625" style="139" customWidth="1"/>
    <col min="1538" max="1538" width="50.28125" style="139" customWidth="1"/>
    <col min="1539" max="1539" width="13.140625" style="139" customWidth="1"/>
    <col min="1540" max="1540" width="13.57421875" style="139" customWidth="1"/>
    <col min="1541" max="1541" width="15.7109375" style="139" customWidth="1"/>
    <col min="1542" max="1542" width="12.28125" style="139" customWidth="1"/>
    <col min="1543" max="1543" width="12.00390625" style="139" customWidth="1"/>
    <col min="1544" max="1792" width="9.140625" style="139" customWidth="1"/>
    <col min="1793" max="1793" width="12.8515625" style="139" customWidth="1"/>
    <col min="1794" max="1794" width="50.28125" style="139" customWidth="1"/>
    <col min="1795" max="1795" width="13.140625" style="139" customWidth="1"/>
    <col min="1796" max="1796" width="13.57421875" style="139" customWidth="1"/>
    <col min="1797" max="1797" width="15.7109375" style="139" customWidth="1"/>
    <col min="1798" max="1798" width="12.28125" style="139" customWidth="1"/>
    <col min="1799" max="1799" width="12.00390625" style="139" customWidth="1"/>
    <col min="1800" max="2048" width="9.140625" style="139" customWidth="1"/>
    <col min="2049" max="2049" width="12.8515625" style="139" customWidth="1"/>
    <col min="2050" max="2050" width="50.28125" style="139" customWidth="1"/>
    <col min="2051" max="2051" width="13.140625" style="139" customWidth="1"/>
    <col min="2052" max="2052" width="13.57421875" style="139" customWidth="1"/>
    <col min="2053" max="2053" width="15.7109375" style="139" customWidth="1"/>
    <col min="2054" max="2054" width="12.28125" style="139" customWidth="1"/>
    <col min="2055" max="2055" width="12.00390625" style="139" customWidth="1"/>
    <col min="2056" max="2304" width="9.140625" style="139" customWidth="1"/>
    <col min="2305" max="2305" width="12.8515625" style="139" customWidth="1"/>
    <col min="2306" max="2306" width="50.28125" style="139" customWidth="1"/>
    <col min="2307" max="2307" width="13.140625" style="139" customWidth="1"/>
    <col min="2308" max="2308" width="13.57421875" style="139" customWidth="1"/>
    <col min="2309" max="2309" width="15.7109375" style="139" customWidth="1"/>
    <col min="2310" max="2310" width="12.28125" style="139" customWidth="1"/>
    <col min="2311" max="2311" width="12.00390625" style="139" customWidth="1"/>
    <col min="2312" max="2560" width="9.140625" style="139" customWidth="1"/>
    <col min="2561" max="2561" width="12.8515625" style="139" customWidth="1"/>
    <col min="2562" max="2562" width="50.28125" style="139" customWidth="1"/>
    <col min="2563" max="2563" width="13.140625" style="139" customWidth="1"/>
    <col min="2564" max="2564" width="13.57421875" style="139" customWidth="1"/>
    <col min="2565" max="2565" width="15.7109375" style="139" customWidth="1"/>
    <col min="2566" max="2566" width="12.28125" style="139" customWidth="1"/>
    <col min="2567" max="2567" width="12.00390625" style="139" customWidth="1"/>
    <col min="2568" max="2816" width="9.140625" style="139" customWidth="1"/>
    <col min="2817" max="2817" width="12.8515625" style="139" customWidth="1"/>
    <col min="2818" max="2818" width="50.28125" style="139" customWidth="1"/>
    <col min="2819" max="2819" width="13.140625" style="139" customWidth="1"/>
    <col min="2820" max="2820" width="13.57421875" style="139" customWidth="1"/>
    <col min="2821" max="2821" width="15.7109375" style="139" customWidth="1"/>
    <col min="2822" max="2822" width="12.28125" style="139" customWidth="1"/>
    <col min="2823" max="2823" width="12.00390625" style="139" customWidth="1"/>
    <col min="2824" max="3072" width="9.140625" style="139" customWidth="1"/>
    <col min="3073" max="3073" width="12.8515625" style="139" customWidth="1"/>
    <col min="3074" max="3074" width="50.28125" style="139" customWidth="1"/>
    <col min="3075" max="3075" width="13.140625" style="139" customWidth="1"/>
    <col min="3076" max="3076" width="13.57421875" style="139" customWidth="1"/>
    <col min="3077" max="3077" width="15.7109375" style="139" customWidth="1"/>
    <col min="3078" max="3078" width="12.28125" style="139" customWidth="1"/>
    <col min="3079" max="3079" width="12.00390625" style="139" customWidth="1"/>
    <col min="3080" max="3328" width="9.140625" style="139" customWidth="1"/>
    <col min="3329" max="3329" width="12.8515625" style="139" customWidth="1"/>
    <col min="3330" max="3330" width="50.28125" style="139" customWidth="1"/>
    <col min="3331" max="3331" width="13.140625" style="139" customWidth="1"/>
    <col min="3332" max="3332" width="13.57421875" style="139" customWidth="1"/>
    <col min="3333" max="3333" width="15.7109375" style="139" customWidth="1"/>
    <col min="3334" max="3334" width="12.28125" style="139" customWidth="1"/>
    <col min="3335" max="3335" width="12.00390625" style="139" customWidth="1"/>
    <col min="3336" max="3584" width="9.140625" style="139" customWidth="1"/>
    <col min="3585" max="3585" width="12.8515625" style="139" customWidth="1"/>
    <col min="3586" max="3586" width="50.28125" style="139" customWidth="1"/>
    <col min="3587" max="3587" width="13.140625" style="139" customWidth="1"/>
    <col min="3588" max="3588" width="13.57421875" style="139" customWidth="1"/>
    <col min="3589" max="3589" width="15.7109375" style="139" customWidth="1"/>
    <col min="3590" max="3590" width="12.28125" style="139" customWidth="1"/>
    <col min="3591" max="3591" width="12.00390625" style="139" customWidth="1"/>
    <col min="3592" max="3840" width="9.140625" style="139" customWidth="1"/>
    <col min="3841" max="3841" width="12.8515625" style="139" customWidth="1"/>
    <col min="3842" max="3842" width="50.28125" style="139" customWidth="1"/>
    <col min="3843" max="3843" width="13.140625" style="139" customWidth="1"/>
    <col min="3844" max="3844" width="13.57421875" style="139" customWidth="1"/>
    <col min="3845" max="3845" width="15.7109375" style="139" customWidth="1"/>
    <col min="3846" max="3846" width="12.28125" style="139" customWidth="1"/>
    <col min="3847" max="3847" width="12.00390625" style="139" customWidth="1"/>
    <col min="3848" max="4096" width="9.140625" style="139" customWidth="1"/>
    <col min="4097" max="4097" width="12.8515625" style="139" customWidth="1"/>
    <col min="4098" max="4098" width="50.28125" style="139" customWidth="1"/>
    <col min="4099" max="4099" width="13.140625" style="139" customWidth="1"/>
    <col min="4100" max="4100" width="13.57421875" style="139" customWidth="1"/>
    <col min="4101" max="4101" width="15.7109375" style="139" customWidth="1"/>
    <col min="4102" max="4102" width="12.28125" style="139" customWidth="1"/>
    <col min="4103" max="4103" width="12.00390625" style="139" customWidth="1"/>
    <col min="4104" max="4352" width="9.140625" style="139" customWidth="1"/>
    <col min="4353" max="4353" width="12.8515625" style="139" customWidth="1"/>
    <col min="4354" max="4354" width="50.28125" style="139" customWidth="1"/>
    <col min="4355" max="4355" width="13.140625" style="139" customWidth="1"/>
    <col min="4356" max="4356" width="13.57421875" style="139" customWidth="1"/>
    <col min="4357" max="4357" width="15.7109375" style="139" customWidth="1"/>
    <col min="4358" max="4358" width="12.28125" style="139" customWidth="1"/>
    <col min="4359" max="4359" width="12.00390625" style="139" customWidth="1"/>
    <col min="4360" max="4608" width="9.140625" style="139" customWidth="1"/>
    <col min="4609" max="4609" width="12.8515625" style="139" customWidth="1"/>
    <col min="4610" max="4610" width="50.28125" style="139" customWidth="1"/>
    <col min="4611" max="4611" width="13.140625" style="139" customWidth="1"/>
    <col min="4612" max="4612" width="13.57421875" style="139" customWidth="1"/>
    <col min="4613" max="4613" width="15.7109375" style="139" customWidth="1"/>
    <col min="4614" max="4614" width="12.28125" style="139" customWidth="1"/>
    <col min="4615" max="4615" width="12.00390625" style="139" customWidth="1"/>
    <col min="4616" max="4864" width="9.140625" style="139" customWidth="1"/>
    <col min="4865" max="4865" width="12.8515625" style="139" customWidth="1"/>
    <col min="4866" max="4866" width="50.28125" style="139" customWidth="1"/>
    <col min="4867" max="4867" width="13.140625" style="139" customWidth="1"/>
    <col min="4868" max="4868" width="13.57421875" style="139" customWidth="1"/>
    <col min="4869" max="4869" width="15.7109375" style="139" customWidth="1"/>
    <col min="4870" max="4870" width="12.28125" style="139" customWidth="1"/>
    <col min="4871" max="4871" width="12.00390625" style="139" customWidth="1"/>
    <col min="4872" max="5120" width="9.140625" style="139" customWidth="1"/>
    <col min="5121" max="5121" width="12.8515625" style="139" customWidth="1"/>
    <col min="5122" max="5122" width="50.28125" style="139" customWidth="1"/>
    <col min="5123" max="5123" width="13.140625" style="139" customWidth="1"/>
    <col min="5124" max="5124" width="13.57421875" style="139" customWidth="1"/>
    <col min="5125" max="5125" width="15.7109375" style="139" customWidth="1"/>
    <col min="5126" max="5126" width="12.28125" style="139" customWidth="1"/>
    <col min="5127" max="5127" width="12.00390625" style="139" customWidth="1"/>
    <col min="5128" max="5376" width="9.140625" style="139" customWidth="1"/>
    <col min="5377" max="5377" width="12.8515625" style="139" customWidth="1"/>
    <col min="5378" max="5378" width="50.28125" style="139" customWidth="1"/>
    <col min="5379" max="5379" width="13.140625" style="139" customWidth="1"/>
    <col min="5380" max="5380" width="13.57421875" style="139" customWidth="1"/>
    <col min="5381" max="5381" width="15.7109375" style="139" customWidth="1"/>
    <col min="5382" max="5382" width="12.28125" style="139" customWidth="1"/>
    <col min="5383" max="5383" width="12.00390625" style="139" customWidth="1"/>
    <col min="5384" max="5632" width="9.140625" style="139" customWidth="1"/>
    <col min="5633" max="5633" width="12.8515625" style="139" customWidth="1"/>
    <col min="5634" max="5634" width="50.28125" style="139" customWidth="1"/>
    <col min="5635" max="5635" width="13.140625" style="139" customWidth="1"/>
    <col min="5636" max="5636" width="13.57421875" style="139" customWidth="1"/>
    <col min="5637" max="5637" width="15.7109375" style="139" customWidth="1"/>
    <col min="5638" max="5638" width="12.28125" style="139" customWidth="1"/>
    <col min="5639" max="5639" width="12.00390625" style="139" customWidth="1"/>
    <col min="5640" max="5888" width="9.140625" style="139" customWidth="1"/>
    <col min="5889" max="5889" width="12.8515625" style="139" customWidth="1"/>
    <col min="5890" max="5890" width="50.28125" style="139" customWidth="1"/>
    <col min="5891" max="5891" width="13.140625" style="139" customWidth="1"/>
    <col min="5892" max="5892" width="13.57421875" style="139" customWidth="1"/>
    <col min="5893" max="5893" width="15.7109375" style="139" customWidth="1"/>
    <col min="5894" max="5894" width="12.28125" style="139" customWidth="1"/>
    <col min="5895" max="5895" width="12.00390625" style="139" customWidth="1"/>
    <col min="5896" max="6144" width="9.140625" style="139" customWidth="1"/>
    <col min="6145" max="6145" width="12.8515625" style="139" customWidth="1"/>
    <col min="6146" max="6146" width="50.28125" style="139" customWidth="1"/>
    <col min="6147" max="6147" width="13.140625" style="139" customWidth="1"/>
    <col min="6148" max="6148" width="13.57421875" style="139" customWidth="1"/>
    <col min="6149" max="6149" width="15.7109375" style="139" customWidth="1"/>
    <col min="6150" max="6150" width="12.28125" style="139" customWidth="1"/>
    <col min="6151" max="6151" width="12.00390625" style="139" customWidth="1"/>
    <col min="6152" max="6400" width="9.140625" style="139" customWidth="1"/>
    <col min="6401" max="6401" width="12.8515625" style="139" customWidth="1"/>
    <col min="6402" max="6402" width="50.28125" style="139" customWidth="1"/>
    <col min="6403" max="6403" width="13.140625" style="139" customWidth="1"/>
    <col min="6404" max="6404" width="13.57421875" style="139" customWidth="1"/>
    <col min="6405" max="6405" width="15.7109375" style="139" customWidth="1"/>
    <col min="6406" max="6406" width="12.28125" style="139" customWidth="1"/>
    <col min="6407" max="6407" width="12.00390625" style="139" customWidth="1"/>
    <col min="6408" max="6656" width="9.140625" style="139" customWidth="1"/>
    <col min="6657" max="6657" width="12.8515625" style="139" customWidth="1"/>
    <col min="6658" max="6658" width="50.28125" style="139" customWidth="1"/>
    <col min="6659" max="6659" width="13.140625" style="139" customWidth="1"/>
    <col min="6660" max="6660" width="13.57421875" style="139" customWidth="1"/>
    <col min="6661" max="6661" width="15.7109375" style="139" customWidth="1"/>
    <col min="6662" max="6662" width="12.28125" style="139" customWidth="1"/>
    <col min="6663" max="6663" width="12.00390625" style="139" customWidth="1"/>
    <col min="6664" max="6912" width="9.140625" style="139" customWidth="1"/>
    <col min="6913" max="6913" width="12.8515625" style="139" customWidth="1"/>
    <col min="6914" max="6914" width="50.28125" style="139" customWidth="1"/>
    <col min="6915" max="6915" width="13.140625" style="139" customWidth="1"/>
    <col min="6916" max="6916" width="13.57421875" style="139" customWidth="1"/>
    <col min="6917" max="6917" width="15.7109375" style="139" customWidth="1"/>
    <col min="6918" max="6918" width="12.28125" style="139" customWidth="1"/>
    <col min="6919" max="6919" width="12.00390625" style="139" customWidth="1"/>
    <col min="6920" max="7168" width="9.140625" style="139" customWidth="1"/>
    <col min="7169" max="7169" width="12.8515625" style="139" customWidth="1"/>
    <col min="7170" max="7170" width="50.28125" style="139" customWidth="1"/>
    <col min="7171" max="7171" width="13.140625" style="139" customWidth="1"/>
    <col min="7172" max="7172" width="13.57421875" style="139" customWidth="1"/>
    <col min="7173" max="7173" width="15.7109375" style="139" customWidth="1"/>
    <col min="7174" max="7174" width="12.28125" style="139" customWidth="1"/>
    <col min="7175" max="7175" width="12.00390625" style="139" customWidth="1"/>
    <col min="7176" max="7424" width="9.140625" style="139" customWidth="1"/>
    <col min="7425" max="7425" width="12.8515625" style="139" customWidth="1"/>
    <col min="7426" max="7426" width="50.28125" style="139" customWidth="1"/>
    <col min="7427" max="7427" width="13.140625" style="139" customWidth="1"/>
    <col min="7428" max="7428" width="13.57421875" style="139" customWidth="1"/>
    <col min="7429" max="7429" width="15.7109375" style="139" customWidth="1"/>
    <col min="7430" max="7430" width="12.28125" style="139" customWidth="1"/>
    <col min="7431" max="7431" width="12.00390625" style="139" customWidth="1"/>
    <col min="7432" max="7680" width="9.140625" style="139" customWidth="1"/>
    <col min="7681" max="7681" width="12.8515625" style="139" customWidth="1"/>
    <col min="7682" max="7682" width="50.28125" style="139" customWidth="1"/>
    <col min="7683" max="7683" width="13.140625" style="139" customWidth="1"/>
    <col min="7684" max="7684" width="13.57421875" style="139" customWidth="1"/>
    <col min="7685" max="7685" width="15.7109375" style="139" customWidth="1"/>
    <col min="7686" max="7686" width="12.28125" style="139" customWidth="1"/>
    <col min="7687" max="7687" width="12.00390625" style="139" customWidth="1"/>
    <col min="7688" max="7936" width="9.140625" style="139" customWidth="1"/>
    <col min="7937" max="7937" width="12.8515625" style="139" customWidth="1"/>
    <col min="7938" max="7938" width="50.28125" style="139" customWidth="1"/>
    <col min="7939" max="7939" width="13.140625" style="139" customWidth="1"/>
    <col min="7940" max="7940" width="13.57421875" style="139" customWidth="1"/>
    <col min="7941" max="7941" width="15.7109375" style="139" customWidth="1"/>
    <col min="7942" max="7942" width="12.28125" style="139" customWidth="1"/>
    <col min="7943" max="7943" width="12.00390625" style="139" customWidth="1"/>
    <col min="7944" max="8192" width="9.140625" style="139" customWidth="1"/>
    <col min="8193" max="8193" width="12.8515625" style="139" customWidth="1"/>
    <col min="8194" max="8194" width="50.28125" style="139" customWidth="1"/>
    <col min="8195" max="8195" width="13.140625" style="139" customWidth="1"/>
    <col min="8196" max="8196" width="13.57421875" style="139" customWidth="1"/>
    <col min="8197" max="8197" width="15.7109375" style="139" customWidth="1"/>
    <col min="8198" max="8198" width="12.28125" style="139" customWidth="1"/>
    <col min="8199" max="8199" width="12.00390625" style="139" customWidth="1"/>
    <col min="8200" max="8448" width="9.140625" style="139" customWidth="1"/>
    <col min="8449" max="8449" width="12.8515625" style="139" customWidth="1"/>
    <col min="8450" max="8450" width="50.28125" style="139" customWidth="1"/>
    <col min="8451" max="8451" width="13.140625" style="139" customWidth="1"/>
    <col min="8452" max="8452" width="13.57421875" style="139" customWidth="1"/>
    <col min="8453" max="8453" width="15.7109375" style="139" customWidth="1"/>
    <col min="8454" max="8454" width="12.28125" style="139" customWidth="1"/>
    <col min="8455" max="8455" width="12.00390625" style="139" customWidth="1"/>
    <col min="8456" max="8704" width="9.140625" style="139" customWidth="1"/>
    <col min="8705" max="8705" width="12.8515625" style="139" customWidth="1"/>
    <col min="8706" max="8706" width="50.28125" style="139" customWidth="1"/>
    <col min="8707" max="8707" width="13.140625" style="139" customWidth="1"/>
    <col min="8708" max="8708" width="13.57421875" style="139" customWidth="1"/>
    <col min="8709" max="8709" width="15.7109375" style="139" customWidth="1"/>
    <col min="8710" max="8710" width="12.28125" style="139" customWidth="1"/>
    <col min="8711" max="8711" width="12.00390625" style="139" customWidth="1"/>
    <col min="8712" max="8960" width="9.140625" style="139" customWidth="1"/>
    <col min="8961" max="8961" width="12.8515625" style="139" customWidth="1"/>
    <col min="8962" max="8962" width="50.28125" style="139" customWidth="1"/>
    <col min="8963" max="8963" width="13.140625" style="139" customWidth="1"/>
    <col min="8964" max="8964" width="13.57421875" style="139" customWidth="1"/>
    <col min="8965" max="8965" width="15.7109375" style="139" customWidth="1"/>
    <col min="8966" max="8966" width="12.28125" style="139" customWidth="1"/>
    <col min="8967" max="8967" width="12.00390625" style="139" customWidth="1"/>
    <col min="8968" max="9216" width="9.140625" style="139" customWidth="1"/>
    <col min="9217" max="9217" width="12.8515625" style="139" customWidth="1"/>
    <col min="9218" max="9218" width="50.28125" style="139" customWidth="1"/>
    <col min="9219" max="9219" width="13.140625" style="139" customWidth="1"/>
    <col min="9220" max="9220" width="13.57421875" style="139" customWidth="1"/>
    <col min="9221" max="9221" width="15.7109375" style="139" customWidth="1"/>
    <col min="9222" max="9222" width="12.28125" style="139" customWidth="1"/>
    <col min="9223" max="9223" width="12.00390625" style="139" customWidth="1"/>
    <col min="9224" max="9472" width="9.140625" style="139" customWidth="1"/>
    <col min="9473" max="9473" width="12.8515625" style="139" customWidth="1"/>
    <col min="9474" max="9474" width="50.28125" style="139" customWidth="1"/>
    <col min="9475" max="9475" width="13.140625" style="139" customWidth="1"/>
    <col min="9476" max="9476" width="13.57421875" style="139" customWidth="1"/>
    <col min="9477" max="9477" width="15.7109375" style="139" customWidth="1"/>
    <col min="9478" max="9478" width="12.28125" style="139" customWidth="1"/>
    <col min="9479" max="9479" width="12.00390625" style="139" customWidth="1"/>
    <col min="9480" max="9728" width="9.140625" style="139" customWidth="1"/>
    <col min="9729" max="9729" width="12.8515625" style="139" customWidth="1"/>
    <col min="9730" max="9730" width="50.28125" style="139" customWidth="1"/>
    <col min="9731" max="9731" width="13.140625" style="139" customWidth="1"/>
    <col min="9732" max="9732" width="13.57421875" style="139" customWidth="1"/>
    <col min="9733" max="9733" width="15.7109375" style="139" customWidth="1"/>
    <col min="9734" max="9734" width="12.28125" style="139" customWidth="1"/>
    <col min="9735" max="9735" width="12.00390625" style="139" customWidth="1"/>
    <col min="9736" max="9984" width="9.140625" style="139" customWidth="1"/>
    <col min="9985" max="9985" width="12.8515625" style="139" customWidth="1"/>
    <col min="9986" max="9986" width="50.28125" style="139" customWidth="1"/>
    <col min="9987" max="9987" width="13.140625" style="139" customWidth="1"/>
    <col min="9988" max="9988" width="13.57421875" style="139" customWidth="1"/>
    <col min="9989" max="9989" width="15.7109375" style="139" customWidth="1"/>
    <col min="9990" max="9990" width="12.28125" style="139" customWidth="1"/>
    <col min="9991" max="9991" width="12.00390625" style="139" customWidth="1"/>
    <col min="9992" max="10240" width="9.140625" style="139" customWidth="1"/>
    <col min="10241" max="10241" width="12.8515625" style="139" customWidth="1"/>
    <col min="10242" max="10242" width="50.28125" style="139" customWidth="1"/>
    <col min="10243" max="10243" width="13.140625" style="139" customWidth="1"/>
    <col min="10244" max="10244" width="13.57421875" style="139" customWidth="1"/>
    <col min="10245" max="10245" width="15.7109375" style="139" customWidth="1"/>
    <col min="10246" max="10246" width="12.28125" style="139" customWidth="1"/>
    <col min="10247" max="10247" width="12.00390625" style="139" customWidth="1"/>
    <col min="10248" max="10496" width="9.140625" style="139" customWidth="1"/>
    <col min="10497" max="10497" width="12.8515625" style="139" customWidth="1"/>
    <col min="10498" max="10498" width="50.28125" style="139" customWidth="1"/>
    <col min="10499" max="10499" width="13.140625" style="139" customWidth="1"/>
    <col min="10500" max="10500" width="13.57421875" style="139" customWidth="1"/>
    <col min="10501" max="10501" width="15.7109375" style="139" customWidth="1"/>
    <col min="10502" max="10502" width="12.28125" style="139" customWidth="1"/>
    <col min="10503" max="10503" width="12.00390625" style="139" customWidth="1"/>
    <col min="10504" max="10752" width="9.140625" style="139" customWidth="1"/>
    <col min="10753" max="10753" width="12.8515625" style="139" customWidth="1"/>
    <col min="10754" max="10754" width="50.28125" style="139" customWidth="1"/>
    <col min="10755" max="10755" width="13.140625" style="139" customWidth="1"/>
    <col min="10756" max="10756" width="13.57421875" style="139" customWidth="1"/>
    <col min="10757" max="10757" width="15.7109375" style="139" customWidth="1"/>
    <col min="10758" max="10758" width="12.28125" style="139" customWidth="1"/>
    <col min="10759" max="10759" width="12.00390625" style="139" customWidth="1"/>
    <col min="10760" max="11008" width="9.140625" style="139" customWidth="1"/>
    <col min="11009" max="11009" width="12.8515625" style="139" customWidth="1"/>
    <col min="11010" max="11010" width="50.28125" style="139" customWidth="1"/>
    <col min="11011" max="11011" width="13.140625" style="139" customWidth="1"/>
    <col min="11012" max="11012" width="13.57421875" style="139" customWidth="1"/>
    <col min="11013" max="11013" width="15.7109375" style="139" customWidth="1"/>
    <col min="11014" max="11014" width="12.28125" style="139" customWidth="1"/>
    <col min="11015" max="11015" width="12.00390625" style="139" customWidth="1"/>
    <col min="11016" max="11264" width="9.140625" style="139" customWidth="1"/>
    <col min="11265" max="11265" width="12.8515625" style="139" customWidth="1"/>
    <col min="11266" max="11266" width="50.28125" style="139" customWidth="1"/>
    <col min="11267" max="11267" width="13.140625" style="139" customWidth="1"/>
    <col min="11268" max="11268" width="13.57421875" style="139" customWidth="1"/>
    <col min="11269" max="11269" width="15.7109375" style="139" customWidth="1"/>
    <col min="11270" max="11270" width="12.28125" style="139" customWidth="1"/>
    <col min="11271" max="11271" width="12.00390625" style="139" customWidth="1"/>
    <col min="11272" max="11520" width="9.140625" style="139" customWidth="1"/>
    <col min="11521" max="11521" width="12.8515625" style="139" customWidth="1"/>
    <col min="11522" max="11522" width="50.28125" style="139" customWidth="1"/>
    <col min="11523" max="11523" width="13.140625" style="139" customWidth="1"/>
    <col min="11524" max="11524" width="13.57421875" style="139" customWidth="1"/>
    <col min="11525" max="11525" width="15.7109375" style="139" customWidth="1"/>
    <col min="11526" max="11526" width="12.28125" style="139" customWidth="1"/>
    <col min="11527" max="11527" width="12.00390625" style="139" customWidth="1"/>
    <col min="11528" max="11776" width="9.140625" style="139" customWidth="1"/>
    <col min="11777" max="11777" width="12.8515625" style="139" customWidth="1"/>
    <col min="11778" max="11778" width="50.28125" style="139" customWidth="1"/>
    <col min="11779" max="11779" width="13.140625" style="139" customWidth="1"/>
    <col min="11780" max="11780" width="13.57421875" style="139" customWidth="1"/>
    <col min="11781" max="11781" width="15.7109375" style="139" customWidth="1"/>
    <col min="11782" max="11782" width="12.28125" style="139" customWidth="1"/>
    <col min="11783" max="11783" width="12.00390625" style="139" customWidth="1"/>
    <col min="11784" max="12032" width="9.140625" style="139" customWidth="1"/>
    <col min="12033" max="12033" width="12.8515625" style="139" customWidth="1"/>
    <col min="12034" max="12034" width="50.28125" style="139" customWidth="1"/>
    <col min="12035" max="12035" width="13.140625" style="139" customWidth="1"/>
    <col min="12036" max="12036" width="13.57421875" style="139" customWidth="1"/>
    <col min="12037" max="12037" width="15.7109375" style="139" customWidth="1"/>
    <col min="12038" max="12038" width="12.28125" style="139" customWidth="1"/>
    <col min="12039" max="12039" width="12.00390625" style="139" customWidth="1"/>
    <col min="12040" max="12288" width="9.140625" style="139" customWidth="1"/>
    <col min="12289" max="12289" width="12.8515625" style="139" customWidth="1"/>
    <col min="12290" max="12290" width="50.28125" style="139" customWidth="1"/>
    <col min="12291" max="12291" width="13.140625" style="139" customWidth="1"/>
    <col min="12292" max="12292" width="13.57421875" style="139" customWidth="1"/>
    <col min="12293" max="12293" width="15.7109375" style="139" customWidth="1"/>
    <col min="12294" max="12294" width="12.28125" style="139" customWidth="1"/>
    <col min="12295" max="12295" width="12.00390625" style="139" customWidth="1"/>
    <col min="12296" max="12544" width="9.140625" style="139" customWidth="1"/>
    <col min="12545" max="12545" width="12.8515625" style="139" customWidth="1"/>
    <col min="12546" max="12546" width="50.28125" style="139" customWidth="1"/>
    <col min="12547" max="12547" width="13.140625" style="139" customWidth="1"/>
    <col min="12548" max="12548" width="13.57421875" style="139" customWidth="1"/>
    <col min="12549" max="12549" width="15.7109375" style="139" customWidth="1"/>
    <col min="12550" max="12550" width="12.28125" style="139" customWidth="1"/>
    <col min="12551" max="12551" width="12.00390625" style="139" customWidth="1"/>
    <col min="12552" max="12800" width="9.140625" style="139" customWidth="1"/>
    <col min="12801" max="12801" width="12.8515625" style="139" customWidth="1"/>
    <col min="12802" max="12802" width="50.28125" style="139" customWidth="1"/>
    <col min="12803" max="12803" width="13.140625" style="139" customWidth="1"/>
    <col min="12804" max="12804" width="13.57421875" style="139" customWidth="1"/>
    <col min="12805" max="12805" width="15.7109375" style="139" customWidth="1"/>
    <col min="12806" max="12806" width="12.28125" style="139" customWidth="1"/>
    <col min="12807" max="12807" width="12.00390625" style="139" customWidth="1"/>
    <col min="12808" max="13056" width="9.140625" style="139" customWidth="1"/>
    <col min="13057" max="13057" width="12.8515625" style="139" customWidth="1"/>
    <col min="13058" max="13058" width="50.28125" style="139" customWidth="1"/>
    <col min="13059" max="13059" width="13.140625" style="139" customWidth="1"/>
    <col min="13060" max="13060" width="13.57421875" style="139" customWidth="1"/>
    <col min="13061" max="13061" width="15.7109375" style="139" customWidth="1"/>
    <col min="13062" max="13062" width="12.28125" style="139" customWidth="1"/>
    <col min="13063" max="13063" width="12.00390625" style="139" customWidth="1"/>
    <col min="13064" max="13312" width="9.140625" style="139" customWidth="1"/>
    <col min="13313" max="13313" width="12.8515625" style="139" customWidth="1"/>
    <col min="13314" max="13314" width="50.28125" style="139" customWidth="1"/>
    <col min="13315" max="13315" width="13.140625" style="139" customWidth="1"/>
    <col min="13316" max="13316" width="13.57421875" style="139" customWidth="1"/>
    <col min="13317" max="13317" width="15.7109375" style="139" customWidth="1"/>
    <col min="13318" max="13318" width="12.28125" style="139" customWidth="1"/>
    <col min="13319" max="13319" width="12.00390625" style="139" customWidth="1"/>
    <col min="13320" max="13568" width="9.140625" style="139" customWidth="1"/>
    <col min="13569" max="13569" width="12.8515625" style="139" customWidth="1"/>
    <col min="13570" max="13570" width="50.28125" style="139" customWidth="1"/>
    <col min="13571" max="13571" width="13.140625" style="139" customWidth="1"/>
    <col min="13572" max="13572" width="13.57421875" style="139" customWidth="1"/>
    <col min="13573" max="13573" width="15.7109375" style="139" customWidth="1"/>
    <col min="13574" max="13574" width="12.28125" style="139" customWidth="1"/>
    <col min="13575" max="13575" width="12.00390625" style="139" customWidth="1"/>
    <col min="13576" max="13824" width="9.140625" style="139" customWidth="1"/>
    <col min="13825" max="13825" width="12.8515625" style="139" customWidth="1"/>
    <col min="13826" max="13826" width="50.28125" style="139" customWidth="1"/>
    <col min="13827" max="13827" width="13.140625" style="139" customWidth="1"/>
    <col min="13828" max="13828" width="13.57421875" style="139" customWidth="1"/>
    <col min="13829" max="13829" width="15.7109375" style="139" customWidth="1"/>
    <col min="13830" max="13830" width="12.28125" style="139" customWidth="1"/>
    <col min="13831" max="13831" width="12.00390625" style="139" customWidth="1"/>
    <col min="13832" max="14080" width="9.140625" style="139" customWidth="1"/>
    <col min="14081" max="14081" width="12.8515625" style="139" customWidth="1"/>
    <col min="14082" max="14082" width="50.28125" style="139" customWidth="1"/>
    <col min="14083" max="14083" width="13.140625" style="139" customWidth="1"/>
    <col min="14084" max="14084" width="13.57421875" style="139" customWidth="1"/>
    <col min="14085" max="14085" width="15.7109375" style="139" customWidth="1"/>
    <col min="14086" max="14086" width="12.28125" style="139" customWidth="1"/>
    <col min="14087" max="14087" width="12.00390625" style="139" customWidth="1"/>
    <col min="14088" max="14336" width="9.140625" style="139" customWidth="1"/>
    <col min="14337" max="14337" width="12.8515625" style="139" customWidth="1"/>
    <col min="14338" max="14338" width="50.28125" style="139" customWidth="1"/>
    <col min="14339" max="14339" width="13.140625" style="139" customWidth="1"/>
    <col min="14340" max="14340" width="13.57421875" style="139" customWidth="1"/>
    <col min="14341" max="14341" width="15.7109375" style="139" customWidth="1"/>
    <col min="14342" max="14342" width="12.28125" style="139" customWidth="1"/>
    <col min="14343" max="14343" width="12.00390625" style="139" customWidth="1"/>
    <col min="14344" max="14592" width="9.140625" style="139" customWidth="1"/>
    <col min="14593" max="14593" width="12.8515625" style="139" customWidth="1"/>
    <col min="14594" max="14594" width="50.28125" style="139" customWidth="1"/>
    <col min="14595" max="14595" width="13.140625" style="139" customWidth="1"/>
    <col min="14596" max="14596" width="13.57421875" style="139" customWidth="1"/>
    <col min="14597" max="14597" width="15.7109375" style="139" customWidth="1"/>
    <col min="14598" max="14598" width="12.28125" style="139" customWidth="1"/>
    <col min="14599" max="14599" width="12.00390625" style="139" customWidth="1"/>
    <col min="14600" max="14848" width="9.140625" style="139" customWidth="1"/>
    <col min="14849" max="14849" width="12.8515625" style="139" customWidth="1"/>
    <col min="14850" max="14850" width="50.28125" style="139" customWidth="1"/>
    <col min="14851" max="14851" width="13.140625" style="139" customWidth="1"/>
    <col min="14852" max="14852" width="13.57421875" style="139" customWidth="1"/>
    <col min="14853" max="14853" width="15.7109375" style="139" customWidth="1"/>
    <col min="14854" max="14854" width="12.28125" style="139" customWidth="1"/>
    <col min="14855" max="14855" width="12.00390625" style="139" customWidth="1"/>
    <col min="14856" max="15104" width="9.140625" style="139" customWidth="1"/>
    <col min="15105" max="15105" width="12.8515625" style="139" customWidth="1"/>
    <col min="15106" max="15106" width="50.28125" style="139" customWidth="1"/>
    <col min="15107" max="15107" width="13.140625" style="139" customWidth="1"/>
    <col min="15108" max="15108" width="13.57421875" style="139" customWidth="1"/>
    <col min="15109" max="15109" width="15.7109375" style="139" customWidth="1"/>
    <col min="15110" max="15110" width="12.28125" style="139" customWidth="1"/>
    <col min="15111" max="15111" width="12.00390625" style="139" customWidth="1"/>
    <col min="15112" max="15360" width="9.140625" style="139" customWidth="1"/>
    <col min="15361" max="15361" width="12.8515625" style="139" customWidth="1"/>
    <col min="15362" max="15362" width="50.28125" style="139" customWidth="1"/>
    <col min="15363" max="15363" width="13.140625" style="139" customWidth="1"/>
    <col min="15364" max="15364" width="13.57421875" style="139" customWidth="1"/>
    <col min="15365" max="15365" width="15.7109375" style="139" customWidth="1"/>
    <col min="15366" max="15366" width="12.28125" style="139" customWidth="1"/>
    <col min="15367" max="15367" width="12.00390625" style="139" customWidth="1"/>
    <col min="15368" max="15616" width="9.140625" style="139" customWidth="1"/>
    <col min="15617" max="15617" width="12.8515625" style="139" customWidth="1"/>
    <col min="15618" max="15618" width="50.28125" style="139" customWidth="1"/>
    <col min="15619" max="15619" width="13.140625" style="139" customWidth="1"/>
    <col min="15620" max="15620" width="13.57421875" style="139" customWidth="1"/>
    <col min="15621" max="15621" width="15.7109375" style="139" customWidth="1"/>
    <col min="15622" max="15622" width="12.28125" style="139" customWidth="1"/>
    <col min="15623" max="15623" width="12.00390625" style="139" customWidth="1"/>
    <col min="15624" max="15872" width="9.140625" style="139" customWidth="1"/>
    <col min="15873" max="15873" width="12.8515625" style="139" customWidth="1"/>
    <col min="15874" max="15874" width="50.28125" style="139" customWidth="1"/>
    <col min="15875" max="15875" width="13.140625" style="139" customWidth="1"/>
    <col min="15876" max="15876" width="13.57421875" style="139" customWidth="1"/>
    <col min="15877" max="15877" width="15.7109375" style="139" customWidth="1"/>
    <col min="15878" max="15878" width="12.28125" style="139" customWidth="1"/>
    <col min="15879" max="15879" width="12.00390625" style="139" customWidth="1"/>
    <col min="15880" max="16128" width="9.140625" style="139" customWidth="1"/>
    <col min="16129" max="16129" width="12.8515625" style="139" customWidth="1"/>
    <col min="16130" max="16130" width="50.28125" style="139" customWidth="1"/>
    <col min="16131" max="16131" width="13.140625" style="139" customWidth="1"/>
    <col min="16132" max="16132" width="13.57421875" style="139" customWidth="1"/>
    <col min="16133" max="16133" width="15.7109375" style="139" customWidth="1"/>
    <col min="16134" max="16134" width="12.28125" style="139" customWidth="1"/>
    <col min="16135" max="16135" width="12.00390625" style="139" customWidth="1"/>
    <col min="16136" max="16384" width="9.140625" style="139" customWidth="1"/>
  </cols>
  <sheetData>
    <row r="1" spans="1:7" s="27" customFormat="1" ht="18">
      <c r="A1" s="140" t="s">
        <v>115</v>
      </c>
      <c r="B1" s="141"/>
      <c r="C1" s="141"/>
      <c r="D1" s="141"/>
      <c r="E1" s="141"/>
      <c r="F1" s="141"/>
      <c r="G1" s="141"/>
    </row>
    <row r="2" spans="1:7" s="27" customFormat="1" ht="15">
      <c r="A2" s="142" t="s">
        <v>116</v>
      </c>
      <c r="B2" s="143"/>
      <c r="C2" s="141"/>
      <c r="D2" s="141"/>
      <c r="E2" s="141"/>
      <c r="F2" s="141"/>
      <c r="G2" s="141"/>
    </row>
    <row r="3" spans="1:7" s="27" customFormat="1" ht="15">
      <c r="A3" s="142" t="s">
        <v>117</v>
      </c>
      <c r="B3" s="143"/>
      <c r="C3" s="144" t="s">
        <v>118</v>
      </c>
      <c r="D3" s="141"/>
      <c r="E3" s="141"/>
      <c r="F3" s="141"/>
      <c r="G3" s="141"/>
    </row>
    <row r="4" spans="1:7" s="27" customFormat="1" ht="15">
      <c r="A4" s="142"/>
      <c r="B4" s="142"/>
      <c r="C4" s="144" t="s">
        <v>119</v>
      </c>
      <c r="D4" s="309"/>
      <c r="E4" s="309"/>
      <c r="F4" s="309"/>
      <c r="G4" s="141"/>
    </row>
    <row r="5" spans="1:7" s="27" customFormat="1" ht="15">
      <c r="A5" s="143" t="s">
        <v>120</v>
      </c>
      <c r="B5" s="143"/>
      <c r="C5" s="144" t="s">
        <v>121</v>
      </c>
      <c r="D5" s="141"/>
      <c r="E5" s="141"/>
      <c r="F5" s="141"/>
      <c r="G5" s="141"/>
    </row>
    <row r="6" spans="1:7" s="27" customFormat="1" ht="15.75" thickBot="1">
      <c r="A6" s="141"/>
      <c r="B6" s="141"/>
      <c r="C6" s="141"/>
      <c r="D6" s="141"/>
      <c r="E6" s="141"/>
      <c r="F6" s="141"/>
      <c r="G6" s="141"/>
    </row>
    <row r="7" spans="1:7" s="27" customFormat="1" ht="23.25" thickBot="1">
      <c r="A7" s="145" t="s">
        <v>122</v>
      </c>
      <c r="B7" s="145" t="s">
        <v>123</v>
      </c>
      <c r="C7" s="145" t="s">
        <v>124</v>
      </c>
      <c r="D7" s="145" t="s">
        <v>125</v>
      </c>
      <c r="E7" s="145" t="s">
        <v>126</v>
      </c>
      <c r="F7" s="145" t="s">
        <v>127</v>
      </c>
      <c r="G7" s="145" t="s">
        <v>128</v>
      </c>
    </row>
    <row r="8" spans="1:7" s="27" customFormat="1" ht="15.75" thickBot="1">
      <c r="A8" s="145" t="s">
        <v>53</v>
      </c>
      <c r="B8" s="145" t="s">
        <v>60</v>
      </c>
      <c r="C8" s="145" t="s">
        <v>66</v>
      </c>
      <c r="D8" s="145" t="s">
        <v>72</v>
      </c>
      <c r="E8" s="145" t="s">
        <v>76</v>
      </c>
      <c r="F8" s="145" t="s">
        <v>80</v>
      </c>
      <c r="G8" s="145" t="s">
        <v>83</v>
      </c>
    </row>
    <row r="9" spans="1:7" s="27" customFormat="1" ht="15">
      <c r="A9" s="143"/>
      <c r="B9" s="143"/>
      <c r="C9" s="143"/>
      <c r="D9" s="143"/>
      <c r="E9" s="143"/>
      <c r="F9" s="143"/>
      <c r="G9" s="143"/>
    </row>
    <row r="10" spans="1:7" s="27" customFormat="1" ht="15">
      <c r="A10" s="146" t="s">
        <v>129</v>
      </c>
      <c r="B10" s="146" t="s">
        <v>9</v>
      </c>
      <c r="C10" s="147">
        <f>'SO 102 ú1'!G10</f>
        <v>0</v>
      </c>
      <c r="D10" s="147">
        <f>'SO 102 ú1'!H10</f>
        <v>0</v>
      </c>
      <c r="E10" s="147">
        <f>'SO 102 ú1'!I10</f>
        <v>62450</v>
      </c>
      <c r="F10" s="148">
        <f>'SO 102 ú1'!K10</f>
        <v>0</v>
      </c>
      <c r="G10" s="148">
        <f>'SO 102 ú1'!M10</f>
        <v>0</v>
      </c>
    </row>
    <row r="11" spans="1:7" s="27" customFormat="1" ht="15">
      <c r="A11" s="146" t="s">
        <v>53</v>
      </c>
      <c r="B11" s="146" t="s">
        <v>10</v>
      </c>
      <c r="C11" s="147">
        <f>'SO 102 ú1'!G13</f>
        <v>90828.705</v>
      </c>
      <c r="D11" s="147">
        <f>'SO 102 ú1'!H13</f>
        <v>1414135.0901</v>
      </c>
      <c r="E11" s="147">
        <f>'SO 102 ú1'!I13</f>
        <v>1504963.7951</v>
      </c>
      <c r="F11" s="148">
        <f>'SO 102 ú1'!K13</f>
        <v>143.582305</v>
      </c>
      <c r="G11" s="148">
        <f>'SO 102 ú1'!M13</f>
        <v>1009.408</v>
      </c>
    </row>
    <row r="12" spans="1:7" s="27" customFormat="1" ht="15">
      <c r="A12" s="146" t="s">
        <v>66</v>
      </c>
      <c r="B12" s="146" t="s">
        <v>11</v>
      </c>
      <c r="C12" s="147">
        <f>'SO 102 ú1'!G58</f>
        <v>0</v>
      </c>
      <c r="D12" s="147">
        <f>'SO 102 ú1'!H58</f>
        <v>27533.75</v>
      </c>
      <c r="E12" s="147">
        <f>'SO 102 ú1'!I58</f>
        <v>27533.75</v>
      </c>
      <c r="F12" s="148">
        <f>'SO 102 ú1'!K58</f>
        <v>6.88914554</v>
      </c>
      <c r="G12" s="148">
        <f>'SO 102 ú1'!M58</f>
        <v>0</v>
      </c>
    </row>
    <row r="13" spans="1:7" s="27" customFormat="1" ht="15">
      <c r="A13" s="146" t="s">
        <v>76</v>
      </c>
      <c r="B13" s="146" t="s">
        <v>12</v>
      </c>
      <c r="C13" s="147">
        <f>'SO 102 ú1'!G69</f>
        <v>1343873.78</v>
      </c>
      <c r="D13" s="147">
        <f>'SO 102 ú1'!H69</f>
        <v>6897866.455</v>
      </c>
      <c r="E13" s="147">
        <f>'SO 102 ú1'!I69</f>
        <v>8241740.235</v>
      </c>
      <c r="F13" s="148">
        <f>'SO 102 ú1'!K69</f>
        <v>504.8098512000001</v>
      </c>
      <c r="G13" s="148">
        <f>'SO 102 ú1'!M69</f>
        <v>0</v>
      </c>
    </row>
    <row r="14" spans="1:7" s="27" customFormat="1" ht="15">
      <c r="A14" s="146" t="s">
        <v>80</v>
      </c>
      <c r="B14" s="146" t="s">
        <v>13</v>
      </c>
      <c r="C14" s="147">
        <f>'SO 102 ú1'!G104</f>
        <v>0</v>
      </c>
      <c r="D14" s="147">
        <f>'SO 102 ú1'!H104</f>
        <v>20221.6</v>
      </c>
      <c r="E14" s="147">
        <f>'SO 102 ú1'!I104</f>
        <v>20221.6</v>
      </c>
      <c r="F14" s="148">
        <f>'SO 102 ú1'!K104</f>
        <v>2.734312</v>
      </c>
      <c r="G14" s="148">
        <f>'SO 102 ú1'!M104</f>
        <v>0</v>
      </c>
    </row>
    <row r="15" spans="1:7" s="27" customFormat="1" ht="15">
      <c r="A15" s="146" t="s">
        <v>62</v>
      </c>
      <c r="B15" s="146" t="s">
        <v>14</v>
      </c>
      <c r="C15" s="147">
        <f>'SO 102 ú1'!G110</f>
        <v>9880</v>
      </c>
      <c r="D15" s="147">
        <f>'SO 102 ú1'!H110</f>
        <v>1119389.033</v>
      </c>
      <c r="E15" s="147">
        <f>'SO 102 ú1'!I110</f>
        <v>1129269.033</v>
      </c>
      <c r="F15" s="148">
        <f>'SO 102 ú1'!K110</f>
        <v>90.2637454</v>
      </c>
      <c r="G15" s="148">
        <f>'SO 102 ú1'!M110</f>
        <v>228.41199999999998</v>
      </c>
    </row>
    <row r="16" spans="1:7" s="27" customFormat="1" ht="15">
      <c r="A16" s="149"/>
      <c r="B16" s="149" t="s">
        <v>130</v>
      </c>
      <c r="C16" s="150">
        <f>SUM(C10:C15)</f>
        <v>1444582.485</v>
      </c>
      <c r="D16" s="150">
        <f>SUM(D10:D15)</f>
        <v>9479145.9281</v>
      </c>
      <c r="E16" s="150">
        <f>SUM(E10:E15)</f>
        <v>10986178.4131</v>
      </c>
      <c r="F16" s="150">
        <f>SUM(F10:F15)</f>
        <v>748.2793591400002</v>
      </c>
      <c r="G16" s="150">
        <f>SUM(G10:G15)</f>
        <v>1237.82</v>
      </c>
    </row>
    <row r="18" ht="12">
      <c r="E18" s="223"/>
    </row>
  </sheetData>
  <mergeCells count="1">
    <mergeCell ref="D4:F4"/>
  </mergeCells>
  <printOptions/>
  <pageMargins left="0.1968503937007874" right="0.1968503937007874" top="0.3937007874015748" bottom="0.3937007874015748" header="0" footer="0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81"/>
  <sheetViews>
    <sheetView workbookViewId="0" topLeftCell="A88">
      <selection activeCell="F14" sqref="F14"/>
    </sheetView>
  </sheetViews>
  <sheetFormatPr defaultColWidth="9.140625" defaultRowHeight="15"/>
  <cols>
    <col min="1" max="1" width="6.421875" style="139" customWidth="1"/>
    <col min="2" max="2" width="9.7109375" style="139" customWidth="1"/>
    <col min="3" max="3" width="49.421875" style="139" customWidth="1"/>
    <col min="4" max="4" width="7.00390625" style="218" customWidth="1"/>
    <col min="5" max="5" width="8.421875" style="139" customWidth="1"/>
    <col min="6" max="6" width="13.7109375" style="221" customWidth="1"/>
    <col min="7" max="7" width="12.421875" style="139" hidden="1" customWidth="1"/>
    <col min="8" max="8" width="14.00390625" style="139" hidden="1" customWidth="1"/>
    <col min="9" max="9" width="15.00390625" style="139" customWidth="1"/>
    <col min="10" max="10" width="8.421875" style="139" customWidth="1"/>
    <col min="11" max="11" width="9.140625" style="139" customWidth="1"/>
    <col min="12" max="12" width="8.421875" style="139" customWidth="1"/>
    <col min="13" max="13" width="10.57421875" style="139" customWidth="1"/>
    <col min="14" max="14" width="9.140625" style="139" customWidth="1"/>
    <col min="15" max="15" width="11.8515625" style="139" bestFit="1" customWidth="1"/>
    <col min="16" max="256" width="9.140625" style="139" customWidth="1"/>
    <col min="257" max="257" width="6.421875" style="139" customWidth="1"/>
    <col min="258" max="258" width="9.7109375" style="139" customWidth="1"/>
    <col min="259" max="259" width="49.421875" style="139" customWidth="1"/>
    <col min="260" max="260" width="7.00390625" style="139" customWidth="1"/>
    <col min="261" max="262" width="8.421875" style="139" customWidth="1"/>
    <col min="263" max="264" width="9.140625" style="139" hidden="1" customWidth="1"/>
    <col min="265" max="265" width="12.421875" style="139" customWidth="1"/>
    <col min="266" max="266" width="8.421875" style="139" customWidth="1"/>
    <col min="267" max="267" width="9.140625" style="139" customWidth="1"/>
    <col min="268" max="268" width="8.421875" style="139" customWidth="1"/>
    <col min="269" max="512" width="9.140625" style="139" customWidth="1"/>
    <col min="513" max="513" width="6.421875" style="139" customWidth="1"/>
    <col min="514" max="514" width="9.7109375" style="139" customWidth="1"/>
    <col min="515" max="515" width="49.421875" style="139" customWidth="1"/>
    <col min="516" max="516" width="7.00390625" style="139" customWidth="1"/>
    <col min="517" max="518" width="8.421875" style="139" customWidth="1"/>
    <col min="519" max="520" width="9.140625" style="139" hidden="1" customWidth="1"/>
    <col min="521" max="521" width="12.421875" style="139" customWidth="1"/>
    <col min="522" max="522" width="8.421875" style="139" customWidth="1"/>
    <col min="523" max="523" width="9.140625" style="139" customWidth="1"/>
    <col min="524" max="524" width="8.421875" style="139" customWidth="1"/>
    <col min="525" max="768" width="9.140625" style="139" customWidth="1"/>
    <col min="769" max="769" width="6.421875" style="139" customWidth="1"/>
    <col min="770" max="770" width="9.7109375" style="139" customWidth="1"/>
    <col min="771" max="771" width="49.421875" style="139" customWidth="1"/>
    <col min="772" max="772" width="7.00390625" style="139" customWidth="1"/>
    <col min="773" max="774" width="8.421875" style="139" customWidth="1"/>
    <col min="775" max="776" width="9.140625" style="139" hidden="1" customWidth="1"/>
    <col min="777" max="777" width="12.421875" style="139" customWidth="1"/>
    <col min="778" max="778" width="8.421875" style="139" customWidth="1"/>
    <col min="779" max="779" width="9.140625" style="139" customWidth="1"/>
    <col min="780" max="780" width="8.421875" style="139" customWidth="1"/>
    <col min="781" max="1024" width="9.140625" style="139" customWidth="1"/>
    <col min="1025" max="1025" width="6.421875" style="139" customWidth="1"/>
    <col min="1026" max="1026" width="9.7109375" style="139" customWidth="1"/>
    <col min="1027" max="1027" width="49.421875" style="139" customWidth="1"/>
    <col min="1028" max="1028" width="7.00390625" style="139" customWidth="1"/>
    <col min="1029" max="1030" width="8.421875" style="139" customWidth="1"/>
    <col min="1031" max="1032" width="9.140625" style="139" hidden="1" customWidth="1"/>
    <col min="1033" max="1033" width="12.421875" style="139" customWidth="1"/>
    <col min="1034" max="1034" width="8.421875" style="139" customWidth="1"/>
    <col min="1035" max="1035" width="9.140625" style="139" customWidth="1"/>
    <col min="1036" max="1036" width="8.421875" style="139" customWidth="1"/>
    <col min="1037" max="1280" width="9.140625" style="139" customWidth="1"/>
    <col min="1281" max="1281" width="6.421875" style="139" customWidth="1"/>
    <col min="1282" max="1282" width="9.7109375" style="139" customWidth="1"/>
    <col min="1283" max="1283" width="49.421875" style="139" customWidth="1"/>
    <col min="1284" max="1284" width="7.00390625" style="139" customWidth="1"/>
    <col min="1285" max="1286" width="8.421875" style="139" customWidth="1"/>
    <col min="1287" max="1288" width="9.140625" style="139" hidden="1" customWidth="1"/>
    <col min="1289" max="1289" width="12.421875" style="139" customWidth="1"/>
    <col min="1290" max="1290" width="8.421875" style="139" customWidth="1"/>
    <col min="1291" max="1291" width="9.140625" style="139" customWidth="1"/>
    <col min="1292" max="1292" width="8.421875" style="139" customWidth="1"/>
    <col min="1293" max="1536" width="9.140625" style="139" customWidth="1"/>
    <col min="1537" max="1537" width="6.421875" style="139" customWidth="1"/>
    <col min="1538" max="1538" width="9.7109375" style="139" customWidth="1"/>
    <col min="1539" max="1539" width="49.421875" style="139" customWidth="1"/>
    <col min="1540" max="1540" width="7.00390625" style="139" customWidth="1"/>
    <col min="1541" max="1542" width="8.421875" style="139" customWidth="1"/>
    <col min="1543" max="1544" width="9.140625" style="139" hidden="1" customWidth="1"/>
    <col min="1545" max="1545" width="12.421875" style="139" customWidth="1"/>
    <col min="1546" max="1546" width="8.421875" style="139" customWidth="1"/>
    <col min="1547" max="1547" width="9.140625" style="139" customWidth="1"/>
    <col min="1548" max="1548" width="8.421875" style="139" customWidth="1"/>
    <col min="1549" max="1792" width="9.140625" style="139" customWidth="1"/>
    <col min="1793" max="1793" width="6.421875" style="139" customWidth="1"/>
    <col min="1794" max="1794" width="9.7109375" style="139" customWidth="1"/>
    <col min="1795" max="1795" width="49.421875" style="139" customWidth="1"/>
    <col min="1796" max="1796" width="7.00390625" style="139" customWidth="1"/>
    <col min="1797" max="1798" width="8.421875" style="139" customWidth="1"/>
    <col min="1799" max="1800" width="9.140625" style="139" hidden="1" customWidth="1"/>
    <col min="1801" max="1801" width="12.421875" style="139" customWidth="1"/>
    <col min="1802" max="1802" width="8.421875" style="139" customWidth="1"/>
    <col min="1803" max="1803" width="9.140625" style="139" customWidth="1"/>
    <col min="1804" max="1804" width="8.421875" style="139" customWidth="1"/>
    <col min="1805" max="2048" width="9.140625" style="139" customWidth="1"/>
    <col min="2049" max="2049" width="6.421875" style="139" customWidth="1"/>
    <col min="2050" max="2050" width="9.7109375" style="139" customWidth="1"/>
    <col min="2051" max="2051" width="49.421875" style="139" customWidth="1"/>
    <col min="2052" max="2052" width="7.00390625" style="139" customWidth="1"/>
    <col min="2053" max="2054" width="8.421875" style="139" customWidth="1"/>
    <col min="2055" max="2056" width="9.140625" style="139" hidden="1" customWidth="1"/>
    <col min="2057" max="2057" width="12.421875" style="139" customWidth="1"/>
    <col min="2058" max="2058" width="8.421875" style="139" customWidth="1"/>
    <col min="2059" max="2059" width="9.140625" style="139" customWidth="1"/>
    <col min="2060" max="2060" width="8.421875" style="139" customWidth="1"/>
    <col min="2061" max="2304" width="9.140625" style="139" customWidth="1"/>
    <col min="2305" max="2305" width="6.421875" style="139" customWidth="1"/>
    <col min="2306" max="2306" width="9.7109375" style="139" customWidth="1"/>
    <col min="2307" max="2307" width="49.421875" style="139" customWidth="1"/>
    <col min="2308" max="2308" width="7.00390625" style="139" customWidth="1"/>
    <col min="2309" max="2310" width="8.421875" style="139" customWidth="1"/>
    <col min="2311" max="2312" width="9.140625" style="139" hidden="1" customWidth="1"/>
    <col min="2313" max="2313" width="12.421875" style="139" customWidth="1"/>
    <col min="2314" max="2314" width="8.421875" style="139" customWidth="1"/>
    <col min="2315" max="2315" width="9.140625" style="139" customWidth="1"/>
    <col min="2316" max="2316" width="8.421875" style="139" customWidth="1"/>
    <col min="2317" max="2560" width="9.140625" style="139" customWidth="1"/>
    <col min="2561" max="2561" width="6.421875" style="139" customWidth="1"/>
    <col min="2562" max="2562" width="9.7109375" style="139" customWidth="1"/>
    <col min="2563" max="2563" width="49.421875" style="139" customWidth="1"/>
    <col min="2564" max="2564" width="7.00390625" style="139" customWidth="1"/>
    <col min="2565" max="2566" width="8.421875" style="139" customWidth="1"/>
    <col min="2567" max="2568" width="9.140625" style="139" hidden="1" customWidth="1"/>
    <col min="2569" max="2569" width="12.421875" style="139" customWidth="1"/>
    <col min="2570" max="2570" width="8.421875" style="139" customWidth="1"/>
    <col min="2571" max="2571" width="9.140625" style="139" customWidth="1"/>
    <col min="2572" max="2572" width="8.421875" style="139" customWidth="1"/>
    <col min="2573" max="2816" width="9.140625" style="139" customWidth="1"/>
    <col min="2817" max="2817" width="6.421875" style="139" customWidth="1"/>
    <col min="2818" max="2818" width="9.7109375" style="139" customWidth="1"/>
    <col min="2819" max="2819" width="49.421875" style="139" customWidth="1"/>
    <col min="2820" max="2820" width="7.00390625" style="139" customWidth="1"/>
    <col min="2821" max="2822" width="8.421875" style="139" customWidth="1"/>
    <col min="2823" max="2824" width="9.140625" style="139" hidden="1" customWidth="1"/>
    <col min="2825" max="2825" width="12.421875" style="139" customWidth="1"/>
    <col min="2826" max="2826" width="8.421875" style="139" customWidth="1"/>
    <col min="2827" max="2827" width="9.140625" style="139" customWidth="1"/>
    <col min="2828" max="2828" width="8.421875" style="139" customWidth="1"/>
    <col min="2829" max="3072" width="9.140625" style="139" customWidth="1"/>
    <col min="3073" max="3073" width="6.421875" style="139" customWidth="1"/>
    <col min="3074" max="3074" width="9.7109375" style="139" customWidth="1"/>
    <col min="3075" max="3075" width="49.421875" style="139" customWidth="1"/>
    <col min="3076" max="3076" width="7.00390625" style="139" customWidth="1"/>
    <col min="3077" max="3078" width="8.421875" style="139" customWidth="1"/>
    <col min="3079" max="3080" width="9.140625" style="139" hidden="1" customWidth="1"/>
    <col min="3081" max="3081" width="12.421875" style="139" customWidth="1"/>
    <col min="3082" max="3082" width="8.421875" style="139" customWidth="1"/>
    <col min="3083" max="3083" width="9.140625" style="139" customWidth="1"/>
    <col min="3084" max="3084" width="8.421875" style="139" customWidth="1"/>
    <col min="3085" max="3328" width="9.140625" style="139" customWidth="1"/>
    <col min="3329" max="3329" width="6.421875" style="139" customWidth="1"/>
    <col min="3330" max="3330" width="9.7109375" style="139" customWidth="1"/>
    <col min="3331" max="3331" width="49.421875" style="139" customWidth="1"/>
    <col min="3332" max="3332" width="7.00390625" style="139" customWidth="1"/>
    <col min="3333" max="3334" width="8.421875" style="139" customWidth="1"/>
    <col min="3335" max="3336" width="9.140625" style="139" hidden="1" customWidth="1"/>
    <col min="3337" max="3337" width="12.421875" style="139" customWidth="1"/>
    <col min="3338" max="3338" width="8.421875" style="139" customWidth="1"/>
    <col min="3339" max="3339" width="9.140625" style="139" customWidth="1"/>
    <col min="3340" max="3340" width="8.421875" style="139" customWidth="1"/>
    <col min="3341" max="3584" width="9.140625" style="139" customWidth="1"/>
    <col min="3585" max="3585" width="6.421875" style="139" customWidth="1"/>
    <col min="3586" max="3586" width="9.7109375" style="139" customWidth="1"/>
    <col min="3587" max="3587" width="49.421875" style="139" customWidth="1"/>
    <col min="3588" max="3588" width="7.00390625" style="139" customWidth="1"/>
    <col min="3589" max="3590" width="8.421875" style="139" customWidth="1"/>
    <col min="3591" max="3592" width="9.140625" style="139" hidden="1" customWidth="1"/>
    <col min="3593" max="3593" width="12.421875" style="139" customWidth="1"/>
    <col min="3594" max="3594" width="8.421875" style="139" customWidth="1"/>
    <col min="3595" max="3595" width="9.140625" style="139" customWidth="1"/>
    <col min="3596" max="3596" width="8.421875" style="139" customWidth="1"/>
    <col min="3597" max="3840" width="9.140625" style="139" customWidth="1"/>
    <col min="3841" max="3841" width="6.421875" style="139" customWidth="1"/>
    <col min="3842" max="3842" width="9.7109375" style="139" customWidth="1"/>
    <col min="3843" max="3843" width="49.421875" style="139" customWidth="1"/>
    <col min="3844" max="3844" width="7.00390625" style="139" customWidth="1"/>
    <col min="3845" max="3846" width="8.421875" style="139" customWidth="1"/>
    <col min="3847" max="3848" width="9.140625" style="139" hidden="1" customWidth="1"/>
    <col min="3849" max="3849" width="12.421875" style="139" customWidth="1"/>
    <col min="3850" max="3850" width="8.421875" style="139" customWidth="1"/>
    <col min="3851" max="3851" width="9.140625" style="139" customWidth="1"/>
    <col min="3852" max="3852" width="8.421875" style="139" customWidth="1"/>
    <col min="3853" max="4096" width="9.140625" style="139" customWidth="1"/>
    <col min="4097" max="4097" width="6.421875" style="139" customWidth="1"/>
    <col min="4098" max="4098" width="9.7109375" style="139" customWidth="1"/>
    <col min="4099" max="4099" width="49.421875" style="139" customWidth="1"/>
    <col min="4100" max="4100" width="7.00390625" style="139" customWidth="1"/>
    <col min="4101" max="4102" width="8.421875" style="139" customWidth="1"/>
    <col min="4103" max="4104" width="9.140625" style="139" hidden="1" customWidth="1"/>
    <col min="4105" max="4105" width="12.421875" style="139" customWidth="1"/>
    <col min="4106" max="4106" width="8.421875" style="139" customWidth="1"/>
    <col min="4107" max="4107" width="9.140625" style="139" customWidth="1"/>
    <col min="4108" max="4108" width="8.421875" style="139" customWidth="1"/>
    <col min="4109" max="4352" width="9.140625" style="139" customWidth="1"/>
    <col min="4353" max="4353" width="6.421875" style="139" customWidth="1"/>
    <col min="4354" max="4354" width="9.7109375" style="139" customWidth="1"/>
    <col min="4355" max="4355" width="49.421875" style="139" customWidth="1"/>
    <col min="4356" max="4356" width="7.00390625" style="139" customWidth="1"/>
    <col min="4357" max="4358" width="8.421875" style="139" customWidth="1"/>
    <col min="4359" max="4360" width="9.140625" style="139" hidden="1" customWidth="1"/>
    <col min="4361" max="4361" width="12.421875" style="139" customWidth="1"/>
    <col min="4362" max="4362" width="8.421875" style="139" customWidth="1"/>
    <col min="4363" max="4363" width="9.140625" style="139" customWidth="1"/>
    <col min="4364" max="4364" width="8.421875" style="139" customWidth="1"/>
    <col min="4365" max="4608" width="9.140625" style="139" customWidth="1"/>
    <col min="4609" max="4609" width="6.421875" style="139" customWidth="1"/>
    <col min="4610" max="4610" width="9.7109375" style="139" customWidth="1"/>
    <col min="4611" max="4611" width="49.421875" style="139" customWidth="1"/>
    <col min="4612" max="4612" width="7.00390625" style="139" customWidth="1"/>
    <col min="4613" max="4614" width="8.421875" style="139" customWidth="1"/>
    <col min="4615" max="4616" width="9.140625" style="139" hidden="1" customWidth="1"/>
    <col min="4617" max="4617" width="12.421875" style="139" customWidth="1"/>
    <col min="4618" max="4618" width="8.421875" style="139" customWidth="1"/>
    <col min="4619" max="4619" width="9.140625" style="139" customWidth="1"/>
    <col min="4620" max="4620" width="8.421875" style="139" customWidth="1"/>
    <col min="4621" max="4864" width="9.140625" style="139" customWidth="1"/>
    <col min="4865" max="4865" width="6.421875" style="139" customWidth="1"/>
    <col min="4866" max="4866" width="9.7109375" style="139" customWidth="1"/>
    <col min="4867" max="4867" width="49.421875" style="139" customWidth="1"/>
    <col min="4868" max="4868" width="7.00390625" style="139" customWidth="1"/>
    <col min="4869" max="4870" width="8.421875" style="139" customWidth="1"/>
    <col min="4871" max="4872" width="9.140625" style="139" hidden="1" customWidth="1"/>
    <col min="4873" max="4873" width="12.421875" style="139" customWidth="1"/>
    <col min="4874" max="4874" width="8.421875" style="139" customWidth="1"/>
    <col min="4875" max="4875" width="9.140625" style="139" customWidth="1"/>
    <col min="4876" max="4876" width="8.421875" style="139" customWidth="1"/>
    <col min="4877" max="5120" width="9.140625" style="139" customWidth="1"/>
    <col min="5121" max="5121" width="6.421875" style="139" customWidth="1"/>
    <col min="5122" max="5122" width="9.7109375" style="139" customWidth="1"/>
    <col min="5123" max="5123" width="49.421875" style="139" customWidth="1"/>
    <col min="5124" max="5124" width="7.00390625" style="139" customWidth="1"/>
    <col min="5125" max="5126" width="8.421875" style="139" customWidth="1"/>
    <col min="5127" max="5128" width="9.140625" style="139" hidden="1" customWidth="1"/>
    <col min="5129" max="5129" width="12.421875" style="139" customWidth="1"/>
    <col min="5130" max="5130" width="8.421875" style="139" customWidth="1"/>
    <col min="5131" max="5131" width="9.140625" style="139" customWidth="1"/>
    <col min="5132" max="5132" width="8.421875" style="139" customWidth="1"/>
    <col min="5133" max="5376" width="9.140625" style="139" customWidth="1"/>
    <col min="5377" max="5377" width="6.421875" style="139" customWidth="1"/>
    <col min="5378" max="5378" width="9.7109375" style="139" customWidth="1"/>
    <col min="5379" max="5379" width="49.421875" style="139" customWidth="1"/>
    <col min="5380" max="5380" width="7.00390625" style="139" customWidth="1"/>
    <col min="5381" max="5382" width="8.421875" style="139" customWidth="1"/>
    <col min="5383" max="5384" width="9.140625" style="139" hidden="1" customWidth="1"/>
    <col min="5385" max="5385" width="12.421875" style="139" customWidth="1"/>
    <col min="5386" max="5386" width="8.421875" style="139" customWidth="1"/>
    <col min="5387" max="5387" width="9.140625" style="139" customWidth="1"/>
    <col min="5388" max="5388" width="8.421875" style="139" customWidth="1"/>
    <col min="5389" max="5632" width="9.140625" style="139" customWidth="1"/>
    <col min="5633" max="5633" width="6.421875" style="139" customWidth="1"/>
    <col min="5634" max="5634" width="9.7109375" style="139" customWidth="1"/>
    <col min="5635" max="5635" width="49.421875" style="139" customWidth="1"/>
    <col min="5636" max="5636" width="7.00390625" style="139" customWidth="1"/>
    <col min="5637" max="5638" width="8.421875" style="139" customWidth="1"/>
    <col min="5639" max="5640" width="9.140625" style="139" hidden="1" customWidth="1"/>
    <col min="5641" max="5641" width="12.421875" style="139" customWidth="1"/>
    <col min="5642" max="5642" width="8.421875" style="139" customWidth="1"/>
    <col min="5643" max="5643" width="9.140625" style="139" customWidth="1"/>
    <col min="5644" max="5644" width="8.421875" style="139" customWidth="1"/>
    <col min="5645" max="5888" width="9.140625" style="139" customWidth="1"/>
    <col min="5889" max="5889" width="6.421875" style="139" customWidth="1"/>
    <col min="5890" max="5890" width="9.7109375" style="139" customWidth="1"/>
    <col min="5891" max="5891" width="49.421875" style="139" customWidth="1"/>
    <col min="5892" max="5892" width="7.00390625" style="139" customWidth="1"/>
    <col min="5893" max="5894" width="8.421875" style="139" customWidth="1"/>
    <col min="5895" max="5896" width="9.140625" style="139" hidden="1" customWidth="1"/>
    <col min="5897" max="5897" width="12.421875" style="139" customWidth="1"/>
    <col min="5898" max="5898" width="8.421875" style="139" customWidth="1"/>
    <col min="5899" max="5899" width="9.140625" style="139" customWidth="1"/>
    <col min="5900" max="5900" width="8.421875" style="139" customWidth="1"/>
    <col min="5901" max="6144" width="9.140625" style="139" customWidth="1"/>
    <col min="6145" max="6145" width="6.421875" style="139" customWidth="1"/>
    <col min="6146" max="6146" width="9.7109375" style="139" customWidth="1"/>
    <col min="6147" max="6147" width="49.421875" style="139" customWidth="1"/>
    <col min="6148" max="6148" width="7.00390625" style="139" customWidth="1"/>
    <col min="6149" max="6150" width="8.421875" style="139" customWidth="1"/>
    <col min="6151" max="6152" width="9.140625" style="139" hidden="1" customWidth="1"/>
    <col min="6153" max="6153" width="12.421875" style="139" customWidth="1"/>
    <col min="6154" max="6154" width="8.421875" style="139" customWidth="1"/>
    <col min="6155" max="6155" width="9.140625" style="139" customWidth="1"/>
    <col min="6156" max="6156" width="8.421875" style="139" customWidth="1"/>
    <col min="6157" max="6400" width="9.140625" style="139" customWidth="1"/>
    <col min="6401" max="6401" width="6.421875" style="139" customWidth="1"/>
    <col min="6402" max="6402" width="9.7109375" style="139" customWidth="1"/>
    <col min="6403" max="6403" width="49.421875" style="139" customWidth="1"/>
    <col min="6404" max="6404" width="7.00390625" style="139" customWidth="1"/>
    <col min="6405" max="6406" width="8.421875" style="139" customWidth="1"/>
    <col min="6407" max="6408" width="9.140625" style="139" hidden="1" customWidth="1"/>
    <col min="6409" max="6409" width="12.421875" style="139" customWidth="1"/>
    <col min="6410" max="6410" width="8.421875" style="139" customWidth="1"/>
    <col min="6411" max="6411" width="9.140625" style="139" customWidth="1"/>
    <col min="6412" max="6412" width="8.421875" style="139" customWidth="1"/>
    <col min="6413" max="6656" width="9.140625" style="139" customWidth="1"/>
    <col min="6657" max="6657" width="6.421875" style="139" customWidth="1"/>
    <col min="6658" max="6658" width="9.7109375" style="139" customWidth="1"/>
    <col min="6659" max="6659" width="49.421875" style="139" customWidth="1"/>
    <col min="6660" max="6660" width="7.00390625" style="139" customWidth="1"/>
    <col min="6661" max="6662" width="8.421875" style="139" customWidth="1"/>
    <col min="6663" max="6664" width="9.140625" style="139" hidden="1" customWidth="1"/>
    <col min="6665" max="6665" width="12.421875" style="139" customWidth="1"/>
    <col min="6666" max="6666" width="8.421875" style="139" customWidth="1"/>
    <col min="6667" max="6667" width="9.140625" style="139" customWidth="1"/>
    <col min="6668" max="6668" width="8.421875" style="139" customWidth="1"/>
    <col min="6669" max="6912" width="9.140625" style="139" customWidth="1"/>
    <col min="6913" max="6913" width="6.421875" style="139" customWidth="1"/>
    <col min="6914" max="6914" width="9.7109375" style="139" customWidth="1"/>
    <col min="6915" max="6915" width="49.421875" style="139" customWidth="1"/>
    <col min="6916" max="6916" width="7.00390625" style="139" customWidth="1"/>
    <col min="6917" max="6918" width="8.421875" style="139" customWidth="1"/>
    <col min="6919" max="6920" width="9.140625" style="139" hidden="1" customWidth="1"/>
    <col min="6921" max="6921" width="12.421875" style="139" customWidth="1"/>
    <col min="6922" max="6922" width="8.421875" style="139" customWidth="1"/>
    <col min="6923" max="6923" width="9.140625" style="139" customWidth="1"/>
    <col min="6924" max="6924" width="8.421875" style="139" customWidth="1"/>
    <col min="6925" max="7168" width="9.140625" style="139" customWidth="1"/>
    <col min="7169" max="7169" width="6.421875" style="139" customWidth="1"/>
    <col min="7170" max="7170" width="9.7109375" style="139" customWidth="1"/>
    <col min="7171" max="7171" width="49.421875" style="139" customWidth="1"/>
    <col min="7172" max="7172" width="7.00390625" style="139" customWidth="1"/>
    <col min="7173" max="7174" width="8.421875" style="139" customWidth="1"/>
    <col min="7175" max="7176" width="9.140625" style="139" hidden="1" customWidth="1"/>
    <col min="7177" max="7177" width="12.421875" style="139" customWidth="1"/>
    <col min="7178" max="7178" width="8.421875" style="139" customWidth="1"/>
    <col min="7179" max="7179" width="9.140625" style="139" customWidth="1"/>
    <col min="7180" max="7180" width="8.421875" style="139" customWidth="1"/>
    <col min="7181" max="7424" width="9.140625" style="139" customWidth="1"/>
    <col min="7425" max="7425" width="6.421875" style="139" customWidth="1"/>
    <col min="7426" max="7426" width="9.7109375" style="139" customWidth="1"/>
    <col min="7427" max="7427" width="49.421875" style="139" customWidth="1"/>
    <col min="7428" max="7428" width="7.00390625" style="139" customWidth="1"/>
    <col min="7429" max="7430" width="8.421875" style="139" customWidth="1"/>
    <col min="7431" max="7432" width="9.140625" style="139" hidden="1" customWidth="1"/>
    <col min="7433" max="7433" width="12.421875" style="139" customWidth="1"/>
    <col min="7434" max="7434" width="8.421875" style="139" customWidth="1"/>
    <col min="7435" max="7435" width="9.140625" style="139" customWidth="1"/>
    <col min="7436" max="7436" width="8.421875" style="139" customWidth="1"/>
    <col min="7437" max="7680" width="9.140625" style="139" customWidth="1"/>
    <col min="7681" max="7681" width="6.421875" style="139" customWidth="1"/>
    <col min="7682" max="7682" width="9.7109375" style="139" customWidth="1"/>
    <col min="7683" max="7683" width="49.421875" style="139" customWidth="1"/>
    <col min="7684" max="7684" width="7.00390625" style="139" customWidth="1"/>
    <col min="7685" max="7686" width="8.421875" style="139" customWidth="1"/>
    <col min="7687" max="7688" width="9.140625" style="139" hidden="1" customWidth="1"/>
    <col min="7689" max="7689" width="12.421875" style="139" customWidth="1"/>
    <col min="7690" max="7690" width="8.421875" style="139" customWidth="1"/>
    <col min="7691" max="7691" width="9.140625" style="139" customWidth="1"/>
    <col min="7692" max="7692" width="8.421875" style="139" customWidth="1"/>
    <col min="7693" max="7936" width="9.140625" style="139" customWidth="1"/>
    <col min="7937" max="7937" width="6.421875" style="139" customWidth="1"/>
    <col min="7938" max="7938" width="9.7109375" style="139" customWidth="1"/>
    <col min="7939" max="7939" width="49.421875" style="139" customWidth="1"/>
    <col min="7940" max="7940" width="7.00390625" style="139" customWidth="1"/>
    <col min="7941" max="7942" width="8.421875" style="139" customWidth="1"/>
    <col min="7943" max="7944" width="9.140625" style="139" hidden="1" customWidth="1"/>
    <col min="7945" max="7945" width="12.421875" style="139" customWidth="1"/>
    <col min="7946" max="7946" width="8.421875" style="139" customWidth="1"/>
    <col min="7947" max="7947" width="9.140625" style="139" customWidth="1"/>
    <col min="7948" max="7948" width="8.421875" style="139" customWidth="1"/>
    <col min="7949" max="8192" width="9.140625" style="139" customWidth="1"/>
    <col min="8193" max="8193" width="6.421875" style="139" customWidth="1"/>
    <col min="8194" max="8194" width="9.7109375" style="139" customWidth="1"/>
    <col min="8195" max="8195" width="49.421875" style="139" customWidth="1"/>
    <col min="8196" max="8196" width="7.00390625" style="139" customWidth="1"/>
    <col min="8197" max="8198" width="8.421875" style="139" customWidth="1"/>
    <col min="8199" max="8200" width="9.140625" style="139" hidden="1" customWidth="1"/>
    <col min="8201" max="8201" width="12.421875" style="139" customWidth="1"/>
    <col min="8202" max="8202" width="8.421875" style="139" customWidth="1"/>
    <col min="8203" max="8203" width="9.140625" style="139" customWidth="1"/>
    <col min="8204" max="8204" width="8.421875" style="139" customWidth="1"/>
    <col min="8205" max="8448" width="9.140625" style="139" customWidth="1"/>
    <col min="8449" max="8449" width="6.421875" style="139" customWidth="1"/>
    <col min="8450" max="8450" width="9.7109375" style="139" customWidth="1"/>
    <col min="8451" max="8451" width="49.421875" style="139" customWidth="1"/>
    <col min="8452" max="8452" width="7.00390625" style="139" customWidth="1"/>
    <col min="8453" max="8454" width="8.421875" style="139" customWidth="1"/>
    <col min="8455" max="8456" width="9.140625" style="139" hidden="1" customWidth="1"/>
    <col min="8457" max="8457" width="12.421875" style="139" customWidth="1"/>
    <col min="8458" max="8458" width="8.421875" style="139" customWidth="1"/>
    <col min="8459" max="8459" width="9.140625" style="139" customWidth="1"/>
    <col min="8460" max="8460" width="8.421875" style="139" customWidth="1"/>
    <col min="8461" max="8704" width="9.140625" style="139" customWidth="1"/>
    <col min="8705" max="8705" width="6.421875" style="139" customWidth="1"/>
    <col min="8706" max="8706" width="9.7109375" style="139" customWidth="1"/>
    <col min="8707" max="8707" width="49.421875" style="139" customWidth="1"/>
    <col min="8708" max="8708" width="7.00390625" style="139" customWidth="1"/>
    <col min="8709" max="8710" width="8.421875" style="139" customWidth="1"/>
    <col min="8711" max="8712" width="9.140625" style="139" hidden="1" customWidth="1"/>
    <col min="8713" max="8713" width="12.421875" style="139" customWidth="1"/>
    <col min="8714" max="8714" width="8.421875" style="139" customWidth="1"/>
    <col min="8715" max="8715" width="9.140625" style="139" customWidth="1"/>
    <col min="8716" max="8716" width="8.421875" style="139" customWidth="1"/>
    <col min="8717" max="8960" width="9.140625" style="139" customWidth="1"/>
    <col min="8961" max="8961" width="6.421875" style="139" customWidth="1"/>
    <col min="8962" max="8962" width="9.7109375" style="139" customWidth="1"/>
    <col min="8963" max="8963" width="49.421875" style="139" customWidth="1"/>
    <col min="8964" max="8964" width="7.00390625" style="139" customWidth="1"/>
    <col min="8965" max="8966" width="8.421875" style="139" customWidth="1"/>
    <col min="8967" max="8968" width="9.140625" style="139" hidden="1" customWidth="1"/>
    <col min="8969" max="8969" width="12.421875" style="139" customWidth="1"/>
    <col min="8970" max="8970" width="8.421875" style="139" customWidth="1"/>
    <col min="8971" max="8971" width="9.140625" style="139" customWidth="1"/>
    <col min="8972" max="8972" width="8.421875" style="139" customWidth="1"/>
    <col min="8973" max="9216" width="9.140625" style="139" customWidth="1"/>
    <col min="9217" max="9217" width="6.421875" style="139" customWidth="1"/>
    <col min="9218" max="9218" width="9.7109375" style="139" customWidth="1"/>
    <col min="9219" max="9219" width="49.421875" style="139" customWidth="1"/>
    <col min="9220" max="9220" width="7.00390625" style="139" customWidth="1"/>
    <col min="9221" max="9222" width="8.421875" style="139" customWidth="1"/>
    <col min="9223" max="9224" width="9.140625" style="139" hidden="1" customWidth="1"/>
    <col min="9225" max="9225" width="12.421875" style="139" customWidth="1"/>
    <col min="9226" max="9226" width="8.421875" style="139" customWidth="1"/>
    <col min="9227" max="9227" width="9.140625" style="139" customWidth="1"/>
    <col min="9228" max="9228" width="8.421875" style="139" customWidth="1"/>
    <col min="9229" max="9472" width="9.140625" style="139" customWidth="1"/>
    <col min="9473" max="9473" width="6.421875" style="139" customWidth="1"/>
    <col min="9474" max="9474" width="9.7109375" style="139" customWidth="1"/>
    <col min="9475" max="9475" width="49.421875" style="139" customWidth="1"/>
    <col min="9476" max="9476" width="7.00390625" style="139" customWidth="1"/>
    <col min="9477" max="9478" width="8.421875" style="139" customWidth="1"/>
    <col min="9479" max="9480" width="9.140625" style="139" hidden="1" customWidth="1"/>
    <col min="9481" max="9481" width="12.421875" style="139" customWidth="1"/>
    <col min="9482" max="9482" width="8.421875" style="139" customWidth="1"/>
    <col min="9483" max="9483" width="9.140625" style="139" customWidth="1"/>
    <col min="9484" max="9484" width="8.421875" style="139" customWidth="1"/>
    <col min="9485" max="9728" width="9.140625" style="139" customWidth="1"/>
    <col min="9729" max="9729" width="6.421875" style="139" customWidth="1"/>
    <col min="9730" max="9730" width="9.7109375" style="139" customWidth="1"/>
    <col min="9731" max="9731" width="49.421875" style="139" customWidth="1"/>
    <col min="9732" max="9732" width="7.00390625" style="139" customWidth="1"/>
    <col min="9733" max="9734" width="8.421875" style="139" customWidth="1"/>
    <col min="9735" max="9736" width="9.140625" style="139" hidden="1" customWidth="1"/>
    <col min="9737" max="9737" width="12.421875" style="139" customWidth="1"/>
    <col min="9738" max="9738" width="8.421875" style="139" customWidth="1"/>
    <col min="9739" max="9739" width="9.140625" style="139" customWidth="1"/>
    <col min="9740" max="9740" width="8.421875" style="139" customWidth="1"/>
    <col min="9741" max="9984" width="9.140625" style="139" customWidth="1"/>
    <col min="9985" max="9985" width="6.421875" style="139" customWidth="1"/>
    <col min="9986" max="9986" width="9.7109375" style="139" customWidth="1"/>
    <col min="9987" max="9987" width="49.421875" style="139" customWidth="1"/>
    <col min="9988" max="9988" width="7.00390625" style="139" customWidth="1"/>
    <col min="9989" max="9990" width="8.421875" style="139" customWidth="1"/>
    <col min="9991" max="9992" width="9.140625" style="139" hidden="1" customWidth="1"/>
    <col min="9993" max="9993" width="12.421875" style="139" customWidth="1"/>
    <col min="9994" max="9994" width="8.421875" style="139" customWidth="1"/>
    <col min="9995" max="9995" width="9.140625" style="139" customWidth="1"/>
    <col min="9996" max="9996" width="8.421875" style="139" customWidth="1"/>
    <col min="9997" max="10240" width="9.140625" style="139" customWidth="1"/>
    <col min="10241" max="10241" width="6.421875" style="139" customWidth="1"/>
    <col min="10242" max="10242" width="9.7109375" style="139" customWidth="1"/>
    <col min="10243" max="10243" width="49.421875" style="139" customWidth="1"/>
    <col min="10244" max="10244" width="7.00390625" style="139" customWidth="1"/>
    <col min="10245" max="10246" width="8.421875" style="139" customWidth="1"/>
    <col min="10247" max="10248" width="9.140625" style="139" hidden="1" customWidth="1"/>
    <col min="10249" max="10249" width="12.421875" style="139" customWidth="1"/>
    <col min="10250" max="10250" width="8.421875" style="139" customWidth="1"/>
    <col min="10251" max="10251" width="9.140625" style="139" customWidth="1"/>
    <col min="10252" max="10252" width="8.421875" style="139" customWidth="1"/>
    <col min="10253" max="10496" width="9.140625" style="139" customWidth="1"/>
    <col min="10497" max="10497" width="6.421875" style="139" customWidth="1"/>
    <col min="10498" max="10498" width="9.7109375" style="139" customWidth="1"/>
    <col min="10499" max="10499" width="49.421875" style="139" customWidth="1"/>
    <col min="10500" max="10500" width="7.00390625" style="139" customWidth="1"/>
    <col min="10501" max="10502" width="8.421875" style="139" customWidth="1"/>
    <col min="10503" max="10504" width="9.140625" style="139" hidden="1" customWidth="1"/>
    <col min="10505" max="10505" width="12.421875" style="139" customWidth="1"/>
    <col min="10506" max="10506" width="8.421875" style="139" customWidth="1"/>
    <col min="10507" max="10507" width="9.140625" style="139" customWidth="1"/>
    <col min="10508" max="10508" width="8.421875" style="139" customWidth="1"/>
    <col min="10509" max="10752" width="9.140625" style="139" customWidth="1"/>
    <col min="10753" max="10753" width="6.421875" style="139" customWidth="1"/>
    <col min="10754" max="10754" width="9.7109375" style="139" customWidth="1"/>
    <col min="10755" max="10755" width="49.421875" style="139" customWidth="1"/>
    <col min="10756" max="10756" width="7.00390625" style="139" customWidth="1"/>
    <col min="10757" max="10758" width="8.421875" style="139" customWidth="1"/>
    <col min="10759" max="10760" width="9.140625" style="139" hidden="1" customWidth="1"/>
    <col min="10761" max="10761" width="12.421875" style="139" customWidth="1"/>
    <col min="10762" max="10762" width="8.421875" style="139" customWidth="1"/>
    <col min="10763" max="10763" width="9.140625" style="139" customWidth="1"/>
    <col min="10764" max="10764" width="8.421875" style="139" customWidth="1"/>
    <col min="10765" max="11008" width="9.140625" style="139" customWidth="1"/>
    <col min="11009" max="11009" width="6.421875" style="139" customWidth="1"/>
    <col min="11010" max="11010" width="9.7109375" style="139" customWidth="1"/>
    <col min="11011" max="11011" width="49.421875" style="139" customWidth="1"/>
    <col min="11012" max="11012" width="7.00390625" style="139" customWidth="1"/>
    <col min="11013" max="11014" width="8.421875" style="139" customWidth="1"/>
    <col min="11015" max="11016" width="9.140625" style="139" hidden="1" customWidth="1"/>
    <col min="11017" max="11017" width="12.421875" style="139" customWidth="1"/>
    <col min="11018" max="11018" width="8.421875" style="139" customWidth="1"/>
    <col min="11019" max="11019" width="9.140625" style="139" customWidth="1"/>
    <col min="11020" max="11020" width="8.421875" style="139" customWidth="1"/>
    <col min="11021" max="11264" width="9.140625" style="139" customWidth="1"/>
    <col min="11265" max="11265" width="6.421875" style="139" customWidth="1"/>
    <col min="11266" max="11266" width="9.7109375" style="139" customWidth="1"/>
    <col min="11267" max="11267" width="49.421875" style="139" customWidth="1"/>
    <col min="11268" max="11268" width="7.00390625" style="139" customWidth="1"/>
    <col min="11269" max="11270" width="8.421875" style="139" customWidth="1"/>
    <col min="11271" max="11272" width="9.140625" style="139" hidden="1" customWidth="1"/>
    <col min="11273" max="11273" width="12.421875" style="139" customWidth="1"/>
    <col min="11274" max="11274" width="8.421875" style="139" customWidth="1"/>
    <col min="11275" max="11275" width="9.140625" style="139" customWidth="1"/>
    <col min="11276" max="11276" width="8.421875" style="139" customWidth="1"/>
    <col min="11277" max="11520" width="9.140625" style="139" customWidth="1"/>
    <col min="11521" max="11521" width="6.421875" style="139" customWidth="1"/>
    <col min="11522" max="11522" width="9.7109375" style="139" customWidth="1"/>
    <col min="11523" max="11523" width="49.421875" style="139" customWidth="1"/>
    <col min="11524" max="11524" width="7.00390625" style="139" customWidth="1"/>
    <col min="11525" max="11526" width="8.421875" style="139" customWidth="1"/>
    <col min="11527" max="11528" width="9.140625" style="139" hidden="1" customWidth="1"/>
    <col min="11529" max="11529" width="12.421875" style="139" customWidth="1"/>
    <col min="11530" max="11530" width="8.421875" style="139" customWidth="1"/>
    <col min="11531" max="11531" width="9.140625" style="139" customWidth="1"/>
    <col min="11532" max="11532" width="8.421875" style="139" customWidth="1"/>
    <col min="11533" max="11776" width="9.140625" style="139" customWidth="1"/>
    <col min="11777" max="11777" width="6.421875" style="139" customWidth="1"/>
    <col min="11778" max="11778" width="9.7109375" style="139" customWidth="1"/>
    <col min="11779" max="11779" width="49.421875" style="139" customWidth="1"/>
    <col min="11780" max="11780" width="7.00390625" style="139" customWidth="1"/>
    <col min="11781" max="11782" width="8.421875" style="139" customWidth="1"/>
    <col min="11783" max="11784" width="9.140625" style="139" hidden="1" customWidth="1"/>
    <col min="11785" max="11785" width="12.421875" style="139" customWidth="1"/>
    <col min="11786" max="11786" width="8.421875" style="139" customWidth="1"/>
    <col min="11787" max="11787" width="9.140625" style="139" customWidth="1"/>
    <col min="11788" max="11788" width="8.421875" style="139" customWidth="1"/>
    <col min="11789" max="12032" width="9.140625" style="139" customWidth="1"/>
    <col min="12033" max="12033" width="6.421875" style="139" customWidth="1"/>
    <col min="12034" max="12034" width="9.7109375" style="139" customWidth="1"/>
    <col min="12035" max="12035" width="49.421875" style="139" customWidth="1"/>
    <col min="12036" max="12036" width="7.00390625" style="139" customWidth="1"/>
    <col min="12037" max="12038" width="8.421875" style="139" customWidth="1"/>
    <col min="12039" max="12040" width="9.140625" style="139" hidden="1" customWidth="1"/>
    <col min="12041" max="12041" width="12.421875" style="139" customWidth="1"/>
    <col min="12042" max="12042" width="8.421875" style="139" customWidth="1"/>
    <col min="12043" max="12043" width="9.140625" style="139" customWidth="1"/>
    <col min="12044" max="12044" width="8.421875" style="139" customWidth="1"/>
    <col min="12045" max="12288" width="9.140625" style="139" customWidth="1"/>
    <col min="12289" max="12289" width="6.421875" style="139" customWidth="1"/>
    <col min="12290" max="12290" width="9.7109375" style="139" customWidth="1"/>
    <col min="12291" max="12291" width="49.421875" style="139" customWidth="1"/>
    <col min="12292" max="12292" width="7.00390625" style="139" customWidth="1"/>
    <col min="12293" max="12294" width="8.421875" style="139" customWidth="1"/>
    <col min="12295" max="12296" width="9.140625" style="139" hidden="1" customWidth="1"/>
    <col min="12297" max="12297" width="12.421875" style="139" customWidth="1"/>
    <col min="12298" max="12298" width="8.421875" style="139" customWidth="1"/>
    <col min="12299" max="12299" width="9.140625" style="139" customWidth="1"/>
    <col min="12300" max="12300" width="8.421875" style="139" customWidth="1"/>
    <col min="12301" max="12544" width="9.140625" style="139" customWidth="1"/>
    <col min="12545" max="12545" width="6.421875" style="139" customWidth="1"/>
    <col min="12546" max="12546" width="9.7109375" style="139" customWidth="1"/>
    <col min="12547" max="12547" width="49.421875" style="139" customWidth="1"/>
    <col min="12548" max="12548" width="7.00390625" style="139" customWidth="1"/>
    <col min="12549" max="12550" width="8.421875" style="139" customWidth="1"/>
    <col min="12551" max="12552" width="9.140625" style="139" hidden="1" customWidth="1"/>
    <col min="12553" max="12553" width="12.421875" style="139" customWidth="1"/>
    <col min="12554" max="12554" width="8.421875" style="139" customWidth="1"/>
    <col min="12555" max="12555" width="9.140625" style="139" customWidth="1"/>
    <col min="12556" max="12556" width="8.421875" style="139" customWidth="1"/>
    <col min="12557" max="12800" width="9.140625" style="139" customWidth="1"/>
    <col min="12801" max="12801" width="6.421875" style="139" customWidth="1"/>
    <col min="12802" max="12802" width="9.7109375" style="139" customWidth="1"/>
    <col min="12803" max="12803" width="49.421875" style="139" customWidth="1"/>
    <col min="12804" max="12804" width="7.00390625" style="139" customWidth="1"/>
    <col min="12805" max="12806" width="8.421875" style="139" customWidth="1"/>
    <col min="12807" max="12808" width="9.140625" style="139" hidden="1" customWidth="1"/>
    <col min="12809" max="12809" width="12.421875" style="139" customWidth="1"/>
    <col min="12810" max="12810" width="8.421875" style="139" customWidth="1"/>
    <col min="12811" max="12811" width="9.140625" style="139" customWidth="1"/>
    <col min="12812" max="12812" width="8.421875" style="139" customWidth="1"/>
    <col min="12813" max="13056" width="9.140625" style="139" customWidth="1"/>
    <col min="13057" max="13057" width="6.421875" style="139" customWidth="1"/>
    <col min="13058" max="13058" width="9.7109375" style="139" customWidth="1"/>
    <col min="13059" max="13059" width="49.421875" style="139" customWidth="1"/>
    <col min="13060" max="13060" width="7.00390625" style="139" customWidth="1"/>
    <col min="13061" max="13062" width="8.421875" style="139" customWidth="1"/>
    <col min="13063" max="13064" width="9.140625" style="139" hidden="1" customWidth="1"/>
    <col min="13065" max="13065" width="12.421875" style="139" customWidth="1"/>
    <col min="13066" max="13066" width="8.421875" style="139" customWidth="1"/>
    <col min="13067" max="13067" width="9.140625" style="139" customWidth="1"/>
    <col min="13068" max="13068" width="8.421875" style="139" customWidth="1"/>
    <col min="13069" max="13312" width="9.140625" style="139" customWidth="1"/>
    <col min="13313" max="13313" width="6.421875" style="139" customWidth="1"/>
    <col min="13314" max="13314" width="9.7109375" style="139" customWidth="1"/>
    <col min="13315" max="13315" width="49.421875" style="139" customWidth="1"/>
    <col min="13316" max="13316" width="7.00390625" style="139" customWidth="1"/>
    <col min="13317" max="13318" width="8.421875" style="139" customWidth="1"/>
    <col min="13319" max="13320" width="9.140625" style="139" hidden="1" customWidth="1"/>
    <col min="13321" max="13321" width="12.421875" style="139" customWidth="1"/>
    <col min="13322" max="13322" width="8.421875" style="139" customWidth="1"/>
    <col min="13323" max="13323" width="9.140625" style="139" customWidth="1"/>
    <col min="13324" max="13324" width="8.421875" style="139" customWidth="1"/>
    <col min="13325" max="13568" width="9.140625" style="139" customWidth="1"/>
    <col min="13569" max="13569" width="6.421875" style="139" customWidth="1"/>
    <col min="13570" max="13570" width="9.7109375" style="139" customWidth="1"/>
    <col min="13571" max="13571" width="49.421875" style="139" customWidth="1"/>
    <col min="13572" max="13572" width="7.00390625" style="139" customWidth="1"/>
    <col min="13573" max="13574" width="8.421875" style="139" customWidth="1"/>
    <col min="13575" max="13576" width="9.140625" style="139" hidden="1" customWidth="1"/>
    <col min="13577" max="13577" width="12.421875" style="139" customWidth="1"/>
    <col min="13578" max="13578" width="8.421875" style="139" customWidth="1"/>
    <col min="13579" max="13579" width="9.140625" style="139" customWidth="1"/>
    <col min="13580" max="13580" width="8.421875" style="139" customWidth="1"/>
    <col min="13581" max="13824" width="9.140625" style="139" customWidth="1"/>
    <col min="13825" max="13825" width="6.421875" style="139" customWidth="1"/>
    <col min="13826" max="13826" width="9.7109375" style="139" customWidth="1"/>
    <col min="13827" max="13827" width="49.421875" style="139" customWidth="1"/>
    <col min="13828" max="13828" width="7.00390625" style="139" customWidth="1"/>
    <col min="13829" max="13830" width="8.421875" style="139" customWidth="1"/>
    <col min="13831" max="13832" width="9.140625" style="139" hidden="1" customWidth="1"/>
    <col min="13833" max="13833" width="12.421875" style="139" customWidth="1"/>
    <col min="13834" max="13834" width="8.421875" style="139" customWidth="1"/>
    <col min="13835" max="13835" width="9.140625" style="139" customWidth="1"/>
    <col min="13836" max="13836" width="8.421875" style="139" customWidth="1"/>
    <col min="13837" max="14080" width="9.140625" style="139" customWidth="1"/>
    <col min="14081" max="14081" width="6.421875" style="139" customWidth="1"/>
    <col min="14082" max="14082" width="9.7109375" style="139" customWidth="1"/>
    <col min="14083" max="14083" width="49.421875" style="139" customWidth="1"/>
    <col min="14084" max="14084" width="7.00390625" style="139" customWidth="1"/>
    <col min="14085" max="14086" width="8.421875" style="139" customWidth="1"/>
    <col min="14087" max="14088" width="9.140625" style="139" hidden="1" customWidth="1"/>
    <col min="14089" max="14089" width="12.421875" style="139" customWidth="1"/>
    <col min="14090" max="14090" width="8.421875" style="139" customWidth="1"/>
    <col min="14091" max="14091" width="9.140625" style="139" customWidth="1"/>
    <col min="14092" max="14092" width="8.421875" style="139" customWidth="1"/>
    <col min="14093" max="14336" width="9.140625" style="139" customWidth="1"/>
    <col min="14337" max="14337" width="6.421875" style="139" customWidth="1"/>
    <col min="14338" max="14338" width="9.7109375" style="139" customWidth="1"/>
    <col min="14339" max="14339" width="49.421875" style="139" customWidth="1"/>
    <col min="14340" max="14340" width="7.00390625" style="139" customWidth="1"/>
    <col min="14341" max="14342" width="8.421875" style="139" customWidth="1"/>
    <col min="14343" max="14344" width="9.140625" style="139" hidden="1" customWidth="1"/>
    <col min="14345" max="14345" width="12.421875" style="139" customWidth="1"/>
    <col min="14346" max="14346" width="8.421875" style="139" customWidth="1"/>
    <col min="14347" max="14347" width="9.140625" style="139" customWidth="1"/>
    <col min="14348" max="14348" width="8.421875" style="139" customWidth="1"/>
    <col min="14349" max="14592" width="9.140625" style="139" customWidth="1"/>
    <col min="14593" max="14593" width="6.421875" style="139" customWidth="1"/>
    <col min="14594" max="14594" width="9.7109375" style="139" customWidth="1"/>
    <col min="14595" max="14595" width="49.421875" style="139" customWidth="1"/>
    <col min="14596" max="14596" width="7.00390625" style="139" customWidth="1"/>
    <col min="14597" max="14598" width="8.421875" style="139" customWidth="1"/>
    <col min="14599" max="14600" width="9.140625" style="139" hidden="1" customWidth="1"/>
    <col min="14601" max="14601" width="12.421875" style="139" customWidth="1"/>
    <col min="14602" max="14602" width="8.421875" style="139" customWidth="1"/>
    <col min="14603" max="14603" width="9.140625" style="139" customWidth="1"/>
    <col min="14604" max="14604" width="8.421875" style="139" customWidth="1"/>
    <col min="14605" max="14848" width="9.140625" style="139" customWidth="1"/>
    <col min="14849" max="14849" width="6.421875" style="139" customWidth="1"/>
    <col min="14850" max="14850" width="9.7109375" style="139" customWidth="1"/>
    <col min="14851" max="14851" width="49.421875" style="139" customWidth="1"/>
    <col min="14852" max="14852" width="7.00390625" style="139" customWidth="1"/>
    <col min="14853" max="14854" width="8.421875" style="139" customWidth="1"/>
    <col min="14855" max="14856" width="9.140625" style="139" hidden="1" customWidth="1"/>
    <col min="14857" max="14857" width="12.421875" style="139" customWidth="1"/>
    <col min="14858" max="14858" width="8.421875" style="139" customWidth="1"/>
    <col min="14859" max="14859" width="9.140625" style="139" customWidth="1"/>
    <col min="14860" max="14860" width="8.421875" style="139" customWidth="1"/>
    <col min="14861" max="15104" width="9.140625" style="139" customWidth="1"/>
    <col min="15105" max="15105" width="6.421875" style="139" customWidth="1"/>
    <col min="15106" max="15106" width="9.7109375" style="139" customWidth="1"/>
    <col min="15107" max="15107" width="49.421875" style="139" customWidth="1"/>
    <col min="15108" max="15108" width="7.00390625" style="139" customWidth="1"/>
    <col min="15109" max="15110" width="8.421875" style="139" customWidth="1"/>
    <col min="15111" max="15112" width="9.140625" style="139" hidden="1" customWidth="1"/>
    <col min="15113" max="15113" width="12.421875" style="139" customWidth="1"/>
    <col min="15114" max="15114" width="8.421875" style="139" customWidth="1"/>
    <col min="15115" max="15115" width="9.140625" style="139" customWidth="1"/>
    <col min="15116" max="15116" width="8.421875" style="139" customWidth="1"/>
    <col min="15117" max="15360" width="9.140625" style="139" customWidth="1"/>
    <col min="15361" max="15361" width="6.421875" style="139" customWidth="1"/>
    <col min="15362" max="15362" width="9.7109375" style="139" customWidth="1"/>
    <col min="15363" max="15363" width="49.421875" style="139" customWidth="1"/>
    <col min="15364" max="15364" width="7.00390625" style="139" customWidth="1"/>
    <col min="15365" max="15366" width="8.421875" style="139" customWidth="1"/>
    <col min="15367" max="15368" width="9.140625" style="139" hidden="1" customWidth="1"/>
    <col min="15369" max="15369" width="12.421875" style="139" customWidth="1"/>
    <col min="15370" max="15370" width="8.421875" style="139" customWidth="1"/>
    <col min="15371" max="15371" width="9.140625" style="139" customWidth="1"/>
    <col min="15372" max="15372" width="8.421875" style="139" customWidth="1"/>
    <col min="15373" max="15616" width="9.140625" style="139" customWidth="1"/>
    <col min="15617" max="15617" width="6.421875" style="139" customWidth="1"/>
    <col min="15618" max="15618" width="9.7109375" style="139" customWidth="1"/>
    <col min="15619" max="15619" width="49.421875" style="139" customWidth="1"/>
    <col min="15620" max="15620" width="7.00390625" style="139" customWidth="1"/>
    <col min="15621" max="15622" width="8.421875" style="139" customWidth="1"/>
    <col min="15623" max="15624" width="9.140625" style="139" hidden="1" customWidth="1"/>
    <col min="15625" max="15625" width="12.421875" style="139" customWidth="1"/>
    <col min="15626" max="15626" width="8.421875" style="139" customWidth="1"/>
    <col min="15627" max="15627" width="9.140625" style="139" customWidth="1"/>
    <col min="15628" max="15628" width="8.421875" style="139" customWidth="1"/>
    <col min="15629" max="15872" width="9.140625" style="139" customWidth="1"/>
    <col min="15873" max="15873" width="6.421875" style="139" customWidth="1"/>
    <col min="15874" max="15874" width="9.7109375" style="139" customWidth="1"/>
    <col min="15875" max="15875" width="49.421875" style="139" customWidth="1"/>
    <col min="15876" max="15876" width="7.00390625" style="139" customWidth="1"/>
    <col min="15877" max="15878" width="8.421875" style="139" customWidth="1"/>
    <col min="15879" max="15880" width="9.140625" style="139" hidden="1" customWidth="1"/>
    <col min="15881" max="15881" width="12.421875" style="139" customWidth="1"/>
    <col min="15882" max="15882" width="8.421875" style="139" customWidth="1"/>
    <col min="15883" max="15883" width="9.140625" style="139" customWidth="1"/>
    <col min="15884" max="15884" width="8.421875" style="139" customWidth="1"/>
    <col min="15885" max="16128" width="9.140625" style="139" customWidth="1"/>
    <col min="16129" max="16129" width="6.421875" style="139" customWidth="1"/>
    <col min="16130" max="16130" width="9.7109375" style="139" customWidth="1"/>
    <col min="16131" max="16131" width="49.421875" style="139" customWidth="1"/>
    <col min="16132" max="16132" width="7.00390625" style="139" customWidth="1"/>
    <col min="16133" max="16134" width="8.421875" style="139" customWidth="1"/>
    <col min="16135" max="16136" width="9.140625" style="139" hidden="1" customWidth="1"/>
    <col min="16137" max="16137" width="12.421875" style="139" customWidth="1"/>
    <col min="16138" max="16138" width="8.421875" style="139" customWidth="1"/>
    <col min="16139" max="16139" width="9.140625" style="139" customWidth="1"/>
    <col min="16140" max="16140" width="8.421875" style="139" customWidth="1"/>
    <col min="16141" max="16384" width="9.140625" style="139" customWidth="1"/>
  </cols>
  <sheetData>
    <row r="1" spans="1:13" s="27" customFormat="1" ht="20.25" customHeight="1">
      <c r="A1" s="140" t="s">
        <v>131</v>
      </c>
      <c r="B1" s="141"/>
      <c r="C1" s="141"/>
      <c r="D1" s="151"/>
      <c r="E1" s="141"/>
      <c r="F1" s="219"/>
      <c r="G1" s="141"/>
      <c r="H1" s="141"/>
      <c r="I1" s="141"/>
      <c r="J1" s="141"/>
      <c r="K1" s="141"/>
      <c r="L1" s="141"/>
      <c r="M1" s="141"/>
    </row>
    <row r="2" spans="1:13" s="27" customFormat="1" ht="12" customHeight="1">
      <c r="A2" s="142" t="s">
        <v>116</v>
      </c>
      <c r="B2" s="143"/>
      <c r="C2" s="143"/>
      <c r="D2" s="152"/>
      <c r="E2" s="143"/>
      <c r="F2" s="219"/>
      <c r="G2" s="141"/>
      <c r="H2" s="141"/>
      <c r="I2" s="141"/>
      <c r="J2" s="141"/>
      <c r="K2" s="141"/>
      <c r="L2" s="141"/>
      <c r="M2" s="141"/>
    </row>
    <row r="3" spans="1:13" s="27" customFormat="1" ht="12" customHeight="1">
      <c r="A3" s="142" t="s">
        <v>117</v>
      </c>
      <c r="B3" s="143"/>
      <c r="C3" s="143"/>
      <c r="D3" s="152"/>
      <c r="E3" s="143" t="s">
        <v>118</v>
      </c>
      <c r="F3" s="219"/>
      <c r="G3" s="141"/>
      <c r="H3" s="141"/>
      <c r="I3" s="141"/>
      <c r="J3" s="141"/>
      <c r="K3" s="141"/>
      <c r="L3" s="141"/>
      <c r="M3" s="141"/>
    </row>
    <row r="4" spans="1:13" s="27" customFormat="1" ht="12" customHeight="1">
      <c r="A4" s="142"/>
      <c r="B4" s="142"/>
      <c r="C4" s="143"/>
      <c r="D4" s="152"/>
      <c r="E4" s="143" t="s">
        <v>119</v>
      </c>
      <c r="F4" s="309"/>
      <c r="G4" s="309"/>
      <c r="H4" s="309"/>
      <c r="I4" s="309"/>
      <c r="J4" s="309"/>
      <c r="K4" s="309"/>
      <c r="L4" s="309"/>
      <c r="M4" s="141"/>
    </row>
    <row r="5" spans="1:13" s="27" customFormat="1" ht="12" customHeight="1">
      <c r="A5" s="143" t="s">
        <v>120</v>
      </c>
      <c r="B5" s="143"/>
      <c r="C5" s="143"/>
      <c r="D5" s="152"/>
      <c r="E5" s="143" t="s">
        <v>121</v>
      </c>
      <c r="F5" s="219"/>
      <c r="G5" s="141"/>
      <c r="H5" s="141"/>
      <c r="I5" s="141"/>
      <c r="J5" s="141"/>
      <c r="K5" s="141"/>
      <c r="L5" s="141"/>
      <c r="M5" s="141"/>
    </row>
    <row r="6" spans="1:13" s="27" customFormat="1" ht="6" customHeight="1" thickBot="1">
      <c r="A6" s="141"/>
      <c r="B6" s="141"/>
      <c r="C6" s="141"/>
      <c r="D6" s="151"/>
      <c r="E6" s="141"/>
      <c r="F6" s="219"/>
      <c r="G6" s="141"/>
      <c r="H6" s="141"/>
      <c r="I6" s="141"/>
      <c r="J6" s="141"/>
      <c r="K6" s="141"/>
      <c r="L6" s="141"/>
      <c r="M6" s="141"/>
    </row>
    <row r="7" spans="1:13" s="27" customFormat="1" ht="24" customHeight="1">
      <c r="A7" s="153" t="s">
        <v>132</v>
      </c>
      <c r="B7" s="154" t="s">
        <v>122</v>
      </c>
      <c r="C7" s="154" t="s">
        <v>123</v>
      </c>
      <c r="D7" s="154" t="s">
        <v>133</v>
      </c>
      <c r="E7" s="154" t="s">
        <v>134</v>
      </c>
      <c r="F7" s="154" t="s">
        <v>135</v>
      </c>
      <c r="G7" s="154" t="s">
        <v>124</v>
      </c>
      <c r="H7" s="154" t="s">
        <v>125</v>
      </c>
      <c r="I7" s="155" t="s">
        <v>126</v>
      </c>
      <c r="J7" s="153" t="s">
        <v>136</v>
      </c>
      <c r="K7" s="154" t="s">
        <v>127</v>
      </c>
      <c r="L7" s="154" t="s">
        <v>137</v>
      </c>
      <c r="M7" s="155" t="s">
        <v>138</v>
      </c>
    </row>
    <row r="8" spans="1:13" s="27" customFormat="1" ht="12" customHeight="1" thickBot="1">
      <c r="A8" s="156" t="s">
        <v>53</v>
      </c>
      <c r="B8" s="157">
        <v>2</v>
      </c>
      <c r="C8" s="157">
        <v>3</v>
      </c>
      <c r="D8" s="157">
        <v>4</v>
      </c>
      <c r="E8" s="157">
        <v>5</v>
      </c>
      <c r="F8" s="220">
        <v>6</v>
      </c>
      <c r="G8" s="157">
        <v>7</v>
      </c>
      <c r="H8" s="157">
        <v>8</v>
      </c>
      <c r="I8" s="158">
        <v>9</v>
      </c>
      <c r="J8" s="156">
        <v>10</v>
      </c>
      <c r="K8" s="157">
        <v>11</v>
      </c>
      <c r="L8" s="157">
        <v>12</v>
      </c>
      <c r="M8" s="158">
        <v>13</v>
      </c>
    </row>
    <row r="9" spans="1:13" s="27" customFormat="1" ht="6" customHeight="1">
      <c r="A9" s="141"/>
      <c r="B9" s="141"/>
      <c r="C9" s="141"/>
      <c r="D9" s="151"/>
      <c r="E9" s="141"/>
      <c r="F9" s="219"/>
      <c r="G9" s="141"/>
      <c r="H9" s="141"/>
      <c r="I9" s="141"/>
      <c r="J9" s="141"/>
      <c r="K9" s="141"/>
      <c r="L9" s="141"/>
      <c r="M9" s="141"/>
    </row>
    <row r="10" spans="1:13" s="165" customFormat="1" ht="21" customHeight="1">
      <c r="A10" s="159"/>
      <c r="B10" s="160" t="s">
        <v>129</v>
      </c>
      <c r="C10" s="160" t="s">
        <v>9</v>
      </c>
      <c r="D10" s="161"/>
      <c r="E10" s="162"/>
      <c r="F10" s="163"/>
      <c r="G10" s="163">
        <f>SUM(G11:G12)</f>
        <v>0</v>
      </c>
      <c r="H10" s="163">
        <f>SUM(H11:H12)</f>
        <v>0</v>
      </c>
      <c r="I10" s="163">
        <f>SUM(I11:I12)</f>
        <v>62450</v>
      </c>
      <c r="J10" s="164"/>
      <c r="K10" s="163">
        <f>SUM(K11:K12)</f>
        <v>0</v>
      </c>
      <c r="L10" s="164"/>
      <c r="M10" s="163">
        <f>SUM(M11:M12)</f>
        <v>0</v>
      </c>
    </row>
    <row r="11" spans="1:13" s="27" customFormat="1" ht="18.75" customHeight="1">
      <c r="A11" s="233">
        <v>1</v>
      </c>
      <c r="B11" s="234" t="s">
        <v>139</v>
      </c>
      <c r="C11" s="234" t="s">
        <v>140</v>
      </c>
      <c r="D11" s="235" t="s">
        <v>141</v>
      </c>
      <c r="E11" s="236">
        <v>1</v>
      </c>
      <c r="F11" s="237">
        <v>62450</v>
      </c>
      <c r="G11" s="238">
        <v>0</v>
      </c>
      <c r="H11" s="238">
        <v>0</v>
      </c>
      <c r="I11" s="239">
        <f>E11*F11</f>
        <v>62450</v>
      </c>
      <c r="J11" s="240">
        <v>0</v>
      </c>
      <c r="K11" s="236">
        <f>E11*J11</f>
        <v>0</v>
      </c>
      <c r="L11" s="241">
        <v>0</v>
      </c>
      <c r="M11" s="242">
        <f>E11*L11</f>
        <v>0</v>
      </c>
    </row>
    <row r="12" spans="1:13" s="27" customFormat="1" ht="21" customHeight="1" thickBot="1">
      <c r="A12" s="224"/>
      <c r="B12" s="225"/>
      <c r="C12" s="225" t="s">
        <v>142</v>
      </c>
      <c r="D12" s="226"/>
      <c r="E12" s="227"/>
      <c r="F12" s="228"/>
      <c r="G12" s="228"/>
      <c r="H12" s="228"/>
      <c r="I12" s="228"/>
      <c r="J12" s="229"/>
      <c r="K12" s="230"/>
      <c r="L12" s="231"/>
      <c r="M12" s="232"/>
    </row>
    <row r="13" spans="1:13" s="165" customFormat="1" ht="39.95" customHeight="1">
      <c r="A13" s="166"/>
      <c r="B13" s="160" t="s">
        <v>53</v>
      </c>
      <c r="C13" s="160" t="s">
        <v>10</v>
      </c>
      <c r="D13" s="161"/>
      <c r="E13" s="162"/>
      <c r="F13" s="163"/>
      <c r="G13" s="163">
        <f>SUM(G14:G57)</f>
        <v>90828.705</v>
      </c>
      <c r="H13" s="163">
        <f>SUM(H14:H57)</f>
        <v>1414135.0901</v>
      </c>
      <c r="I13" s="163">
        <f>SUM(I14:I57)</f>
        <v>1504963.7951</v>
      </c>
      <c r="J13" s="164"/>
      <c r="K13" s="163">
        <f>SUM(K14:K57)</f>
        <v>143.582305</v>
      </c>
      <c r="L13" s="164"/>
      <c r="M13" s="163">
        <f>SUM(M14:M57)</f>
        <v>1009.408</v>
      </c>
    </row>
    <row r="14" spans="1:13" s="27" customFormat="1" ht="18.75" customHeight="1">
      <c r="A14" s="246">
        <v>2</v>
      </c>
      <c r="B14" s="247" t="s">
        <v>143</v>
      </c>
      <c r="C14" s="247" t="s">
        <v>144</v>
      </c>
      <c r="D14" s="248" t="s">
        <v>145</v>
      </c>
      <c r="E14" s="249">
        <v>695.85</v>
      </c>
      <c r="F14" s="250">
        <v>70</v>
      </c>
      <c r="G14" s="251">
        <f>E14*F14</f>
        <v>48709.5</v>
      </c>
      <c r="H14" s="251">
        <v>0</v>
      </c>
      <c r="I14" s="252">
        <f>E14*F14</f>
        <v>48709.5</v>
      </c>
      <c r="J14" s="253">
        <v>0</v>
      </c>
      <c r="K14" s="249">
        <f>E14*J14</f>
        <v>0</v>
      </c>
      <c r="L14" s="254">
        <v>0</v>
      </c>
      <c r="M14" s="255">
        <f>E14*L14</f>
        <v>0</v>
      </c>
    </row>
    <row r="15" spans="1:13" s="27" customFormat="1" ht="12.75" customHeight="1">
      <c r="A15" s="256"/>
      <c r="B15" s="257"/>
      <c r="C15" s="257" t="s">
        <v>146</v>
      </c>
      <c r="D15" s="258"/>
      <c r="E15" s="259">
        <v>695.85</v>
      </c>
      <c r="F15" s="260"/>
      <c r="G15" s="260"/>
      <c r="H15" s="260"/>
      <c r="I15" s="261"/>
      <c r="J15" s="262"/>
      <c r="K15" s="259"/>
      <c r="L15" s="263"/>
      <c r="M15" s="264"/>
    </row>
    <row r="16" spans="1:13" s="27" customFormat="1" ht="26.25" customHeight="1">
      <c r="A16" s="233">
        <v>3</v>
      </c>
      <c r="B16" s="234" t="s">
        <v>147</v>
      </c>
      <c r="C16" s="234" t="s">
        <v>148</v>
      </c>
      <c r="D16" s="235" t="s">
        <v>149</v>
      </c>
      <c r="E16" s="236">
        <v>7886</v>
      </c>
      <c r="F16" s="237">
        <v>126</v>
      </c>
      <c r="G16" s="238">
        <v>0</v>
      </c>
      <c r="H16" s="238">
        <f>E16*F16</f>
        <v>993636</v>
      </c>
      <c r="I16" s="239">
        <f>E16*F16</f>
        <v>993636</v>
      </c>
      <c r="J16" s="240">
        <v>2E-05</v>
      </c>
      <c r="K16" s="236">
        <f>E16*J16</f>
        <v>0.15772</v>
      </c>
      <c r="L16" s="241">
        <v>0.128</v>
      </c>
      <c r="M16" s="242">
        <f>E16*L16</f>
        <v>1009.408</v>
      </c>
    </row>
    <row r="17" spans="1:13" s="27" customFormat="1" ht="21" customHeight="1" thickBot="1">
      <c r="A17" s="224"/>
      <c r="B17" s="225"/>
      <c r="C17" s="225" t="s">
        <v>150</v>
      </c>
      <c r="D17" s="226"/>
      <c r="E17" s="227"/>
      <c r="F17" s="228"/>
      <c r="G17" s="228"/>
      <c r="H17" s="228"/>
      <c r="I17" s="228"/>
      <c r="J17" s="243"/>
      <c r="K17" s="227"/>
      <c r="L17" s="244"/>
      <c r="M17" s="245"/>
    </row>
    <row r="18" spans="1:13" s="27" customFormat="1" ht="12.75" customHeight="1">
      <c r="A18" s="167"/>
      <c r="B18" s="168"/>
      <c r="C18" s="168" t="s">
        <v>151</v>
      </c>
      <c r="D18" s="169"/>
      <c r="E18" s="170">
        <v>0</v>
      </c>
      <c r="F18" s="171"/>
      <c r="G18" s="171"/>
      <c r="H18" s="171"/>
      <c r="I18" s="172"/>
      <c r="J18" s="173"/>
      <c r="K18" s="170"/>
      <c r="L18" s="174"/>
      <c r="M18" s="175"/>
    </row>
    <row r="19" spans="1:13" s="27" customFormat="1" ht="12.75" customHeight="1">
      <c r="A19" s="191"/>
      <c r="B19" s="192"/>
      <c r="C19" s="192" t="s">
        <v>152</v>
      </c>
      <c r="D19" s="193"/>
      <c r="E19" s="194">
        <v>7886</v>
      </c>
      <c r="F19" s="195"/>
      <c r="G19" s="195"/>
      <c r="H19" s="195"/>
      <c r="I19" s="196"/>
      <c r="J19" s="197"/>
      <c r="K19" s="194"/>
      <c r="L19" s="198"/>
      <c r="M19" s="199"/>
    </row>
    <row r="20" spans="1:13" s="27" customFormat="1" ht="18.75" customHeight="1">
      <c r="A20" s="233">
        <v>4</v>
      </c>
      <c r="B20" s="234" t="s">
        <v>153</v>
      </c>
      <c r="C20" s="234" t="s">
        <v>154</v>
      </c>
      <c r="D20" s="235" t="s">
        <v>155</v>
      </c>
      <c r="E20" s="236">
        <v>463.9</v>
      </c>
      <c r="F20" s="237">
        <v>32</v>
      </c>
      <c r="G20" s="238">
        <v>0</v>
      </c>
      <c r="H20" s="238">
        <f>E20*F20</f>
        <v>14844.8</v>
      </c>
      <c r="I20" s="239">
        <f>E20*F20</f>
        <v>14844.8</v>
      </c>
      <c r="J20" s="240">
        <v>0</v>
      </c>
      <c r="K20" s="236">
        <f>E20*J20</f>
        <v>0</v>
      </c>
      <c r="L20" s="241">
        <v>0</v>
      </c>
      <c r="M20" s="242">
        <f>E20*L20</f>
        <v>0</v>
      </c>
    </row>
    <row r="21" spans="1:13" s="27" customFormat="1" ht="12.75" customHeight="1">
      <c r="A21" s="256"/>
      <c r="B21" s="257"/>
      <c r="C21" s="257" t="s">
        <v>156</v>
      </c>
      <c r="D21" s="258"/>
      <c r="E21" s="259">
        <v>463.9</v>
      </c>
      <c r="F21" s="260"/>
      <c r="G21" s="260"/>
      <c r="H21" s="260"/>
      <c r="I21" s="261"/>
      <c r="J21" s="262"/>
      <c r="K21" s="259"/>
      <c r="L21" s="263"/>
      <c r="M21" s="264"/>
    </row>
    <row r="22" spans="1:13" s="27" customFormat="1" ht="18.75" customHeight="1">
      <c r="A22" s="246">
        <v>5</v>
      </c>
      <c r="B22" s="247" t="s">
        <v>157</v>
      </c>
      <c r="C22" s="247" t="s">
        <v>158</v>
      </c>
      <c r="D22" s="248" t="s">
        <v>159</v>
      </c>
      <c r="E22" s="249">
        <v>69.585</v>
      </c>
      <c r="F22" s="250">
        <v>150</v>
      </c>
      <c r="G22" s="251">
        <f>E22*F22</f>
        <v>10437.749999999998</v>
      </c>
      <c r="H22" s="251">
        <v>0</v>
      </c>
      <c r="I22" s="252">
        <f>E22*F22</f>
        <v>10437.749999999998</v>
      </c>
      <c r="J22" s="253">
        <v>0.001</v>
      </c>
      <c r="K22" s="249">
        <f>E22*J22</f>
        <v>0.069585</v>
      </c>
      <c r="L22" s="254">
        <v>0</v>
      </c>
      <c r="M22" s="255">
        <f>E22*L22</f>
        <v>0</v>
      </c>
    </row>
    <row r="23" spans="1:13" s="27" customFormat="1" ht="12.75" customHeight="1">
      <c r="A23" s="256"/>
      <c r="B23" s="257"/>
      <c r="C23" s="257" t="s">
        <v>160</v>
      </c>
      <c r="D23" s="258"/>
      <c r="E23" s="259">
        <v>69.585</v>
      </c>
      <c r="F23" s="260"/>
      <c r="G23" s="260"/>
      <c r="H23" s="260"/>
      <c r="I23" s="261"/>
      <c r="J23" s="262"/>
      <c r="K23" s="259"/>
      <c r="L23" s="263"/>
      <c r="M23" s="264"/>
    </row>
    <row r="24" spans="1:13" s="27" customFormat="1" ht="24" customHeight="1">
      <c r="A24" s="233">
        <v>6</v>
      </c>
      <c r="B24" s="234" t="s">
        <v>161</v>
      </c>
      <c r="C24" s="234" t="s">
        <v>162</v>
      </c>
      <c r="D24" s="235" t="s">
        <v>155</v>
      </c>
      <c r="E24" s="236">
        <v>30.66</v>
      </c>
      <c r="F24" s="237">
        <v>375</v>
      </c>
      <c r="G24" s="238">
        <v>0</v>
      </c>
      <c r="H24" s="238">
        <f>E24*F24</f>
        <v>11497.5</v>
      </c>
      <c r="I24" s="239">
        <f>E24*F24</f>
        <v>11497.5</v>
      </c>
      <c r="J24" s="240">
        <v>0</v>
      </c>
      <c r="K24" s="236">
        <f>E24*J24</f>
        <v>0</v>
      </c>
      <c r="L24" s="241">
        <v>0</v>
      </c>
      <c r="M24" s="242">
        <f>E24*L24</f>
        <v>0</v>
      </c>
    </row>
    <row r="25" spans="1:13" s="27" customFormat="1" ht="24" customHeight="1">
      <c r="A25" s="200"/>
      <c r="B25" s="201"/>
      <c r="C25" s="201" t="s">
        <v>163</v>
      </c>
      <c r="D25" s="202"/>
      <c r="E25" s="203"/>
      <c r="F25" s="204"/>
      <c r="G25" s="204"/>
      <c r="H25" s="204"/>
      <c r="I25" s="205"/>
      <c r="J25" s="206"/>
      <c r="K25" s="203"/>
      <c r="L25" s="207"/>
      <c r="M25" s="208"/>
    </row>
    <row r="26" spans="1:13" s="27" customFormat="1" ht="12.75" customHeight="1">
      <c r="A26" s="191"/>
      <c r="B26" s="192"/>
      <c r="C26" s="192" t="s">
        <v>164</v>
      </c>
      <c r="D26" s="193"/>
      <c r="E26" s="194">
        <v>30.66</v>
      </c>
      <c r="F26" s="195"/>
      <c r="G26" s="195"/>
      <c r="H26" s="195"/>
      <c r="I26" s="196"/>
      <c r="J26" s="197"/>
      <c r="K26" s="194"/>
      <c r="L26" s="198"/>
      <c r="M26" s="199"/>
    </row>
    <row r="27" spans="1:13" s="27" customFormat="1" ht="24" customHeight="1">
      <c r="A27" s="233">
        <v>7</v>
      </c>
      <c r="B27" s="234" t="s">
        <v>165</v>
      </c>
      <c r="C27" s="234" t="s">
        <v>166</v>
      </c>
      <c r="D27" s="235" t="s">
        <v>155</v>
      </c>
      <c r="E27" s="236">
        <v>9.198</v>
      </c>
      <c r="F27" s="237">
        <v>32.2</v>
      </c>
      <c r="G27" s="238">
        <v>0</v>
      </c>
      <c r="H27" s="238">
        <f>E27*F27</f>
        <v>296.17560000000003</v>
      </c>
      <c r="I27" s="239">
        <f>E27*F27</f>
        <v>296.17560000000003</v>
      </c>
      <c r="J27" s="240">
        <v>0</v>
      </c>
      <c r="K27" s="236">
        <f>E27*J27</f>
        <v>0</v>
      </c>
      <c r="L27" s="241">
        <v>0</v>
      </c>
      <c r="M27" s="242">
        <f>E27*L27</f>
        <v>0</v>
      </c>
    </row>
    <row r="28" spans="1:13" s="27" customFormat="1" ht="12.75" customHeight="1">
      <c r="A28" s="256"/>
      <c r="B28" s="257"/>
      <c r="C28" s="257" t="s">
        <v>167</v>
      </c>
      <c r="D28" s="258"/>
      <c r="E28" s="259">
        <v>9.198</v>
      </c>
      <c r="F28" s="260"/>
      <c r="G28" s="260"/>
      <c r="H28" s="260"/>
      <c r="I28" s="261"/>
      <c r="J28" s="262"/>
      <c r="K28" s="259"/>
      <c r="L28" s="263"/>
      <c r="M28" s="264"/>
    </row>
    <row r="29" spans="1:13" s="27" customFormat="1" ht="18.75" customHeight="1">
      <c r="A29" s="233">
        <v>8</v>
      </c>
      <c r="B29" s="234" t="s">
        <v>168</v>
      </c>
      <c r="C29" s="234" t="s">
        <v>169</v>
      </c>
      <c r="D29" s="235" t="s">
        <v>155</v>
      </c>
      <c r="E29" s="236">
        <v>172.056</v>
      </c>
      <c r="F29" s="237">
        <v>345</v>
      </c>
      <c r="G29" s="238">
        <v>0</v>
      </c>
      <c r="H29" s="238">
        <f>E29*F29</f>
        <v>59359.32000000001</v>
      </c>
      <c r="I29" s="239">
        <f>E29*F29</f>
        <v>59359.32000000001</v>
      </c>
      <c r="J29" s="240">
        <v>0</v>
      </c>
      <c r="K29" s="236">
        <f>E29*J29</f>
        <v>0</v>
      </c>
      <c r="L29" s="241">
        <v>0</v>
      </c>
      <c r="M29" s="242">
        <f>E29*L29</f>
        <v>0</v>
      </c>
    </row>
    <row r="30" spans="1:13" s="27" customFormat="1" ht="24" customHeight="1">
      <c r="A30" s="200"/>
      <c r="B30" s="201"/>
      <c r="C30" s="201" t="s">
        <v>170</v>
      </c>
      <c r="D30" s="202"/>
      <c r="E30" s="203"/>
      <c r="F30" s="204"/>
      <c r="G30" s="204"/>
      <c r="H30" s="204"/>
      <c r="I30" s="205"/>
      <c r="J30" s="206"/>
      <c r="K30" s="203"/>
      <c r="L30" s="207"/>
      <c r="M30" s="208"/>
    </row>
    <row r="31" spans="1:13" s="27" customFormat="1" ht="12.75" customHeight="1">
      <c r="A31" s="191"/>
      <c r="B31" s="192"/>
      <c r="C31" s="192" t="s">
        <v>171</v>
      </c>
      <c r="D31" s="193"/>
      <c r="E31" s="194">
        <v>172.056</v>
      </c>
      <c r="F31" s="195"/>
      <c r="G31" s="195"/>
      <c r="H31" s="195"/>
      <c r="I31" s="196"/>
      <c r="J31" s="197"/>
      <c r="K31" s="194"/>
      <c r="L31" s="198"/>
      <c r="M31" s="199"/>
    </row>
    <row r="32" spans="1:13" s="27" customFormat="1" ht="18.75" customHeight="1">
      <c r="A32" s="233">
        <v>9</v>
      </c>
      <c r="B32" s="234" t="s">
        <v>172</v>
      </c>
      <c r="C32" s="234" t="s">
        <v>173</v>
      </c>
      <c r="D32" s="235" t="s">
        <v>155</v>
      </c>
      <c r="E32" s="236">
        <v>51.617</v>
      </c>
      <c r="F32" s="237">
        <v>21.5</v>
      </c>
      <c r="G32" s="238">
        <v>0</v>
      </c>
      <c r="H32" s="238">
        <f>E32*F32</f>
        <v>1109.7655</v>
      </c>
      <c r="I32" s="239">
        <f>E32*F32</f>
        <v>1109.7655</v>
      </c>
      <c r="J32" s="240">
        <v>0</v>
      </c>
      <c r="K32" s="236">
        <f>E32*J32</f>
        <v>0</v>
      </c>
      <c r="L32" s="241">
        <v>0</v>
      </c>
      <c r="M32" s="242">
        <f>E32*L32</f>
        <v>0</v>
      </c>
    </row>
    <row r="33" spans="1:13" s="27" customFormat="1" ht="12.75" customHeight="1">
      <c r="A33" s="256"/>
      <c r="B33" s="257"/>
      <c r="C33" s="257" t="s">
        <v>174</v>
      </c>
      <c r="D33" s="258"/>
      <c r="E33" s="259">
        <v>51.617</v>
      </c>
      <c r="F33" s="260"/>
      <c r="G33" s="260"/>
      <c r="H33" s="260"/>
      <c r="I33" s="261"/>
      <c r="J33" s="262"/>
      <c r="K33" s="259"/>
      <c r="L33" s="263"/>
      <c r="M33" s="264"/>
    </row>
    <row r="34" spans="1:13" s="27" customFormat="1" ht="24" customHeight="1">
      <c r="A34" s="233">
        <v>10</v>
      </c>
      <c r="B34" s="234" t="s">
        <v>175</v>
      </c>
      <c r="C34" s="234" t="s">
        <v>176</v>
      </c>
      <c r="D34" s="235" t="s">
        <v>155</v>
      </c>
      <c r="E34" s="236">
        <v>666.616</v>
      </c>
      <c r="F34" s="237">
        <v>58</v>
      </c>
      <c r="G34" s="238">
        <v>0</v>
      </c>
      <c r="H34" s="238">
        <f>E34*F34</f>
        <v>38663.728</v>
      </c>
      <c r="I34" s="239">
        <f>E34*F34</f>
        <v>38663.728</v>
      </c>
      <c r="J34" s="240">
        <v>0</v>
      </c>
      <c r="K34" s="236">
        <f>E34*J34</f>
        <v>0</v>
      </c>
      <c r="L34" s="241">
        <v>0</v>
      </c>
      <c r="M34" s="242">
        <f>E34*L34</f>
        <v>0</v>
      </c>
    </row>
    <row r="35" spans="1:13" s="27" customFormat="1" ht="12.75" customHeight="1">
      <c r="A35" s="200"/>
      <c r="B35" s="201"/>
      <c r="C35" s="201" t="s">
        <v>177</v>
      </c>
      <c r="D35" s="202"/>
      <c r="E35" s="203"/>
      <c r="F35" s="204"/>
      <c r="G35" s="204"/>
      <c r="H35" s="204"/>
      <c r="I35" s="205"/>
      <c r="J35" s="206"/>
      <c r="K35" s="203"/>
      <c r="L35" s="207"/>
      <c r="M35" s="208"/>
    </row>
    <row r="36" spans="1:13" s="27" customFormat="1" ht="12.75" customHeight="1">
      <c r="A36" s="182"/>
      <c r="B36" s="183"/>
      <c r="C36" s="183" t="s">
        <v>178</v>
      </c>
      <c r="D36" s="184"/>
      <c r="E36" s="185">
        <v>202.716</v>
      </c>
      <c r="F36" s="186"/>
      <c r="G36" s="186"/>
      <c r="H36" s="186"/>
      <c r="I36" s="187"/>
      <c r="J36" s="188"/>
      <c r="K36" s="185"/>
      <c r="L36" s="189"/>
      <c r="M36" s="190"/>
    </row>
    <row r="37" spans="1:13" s="27" customFormat="1" ht="12.75" customHeight="1">
      <c r="A37" s="182"/>
      <c r="B37" s="183"/>
      <c r="C37" s="183" t="s">
        <v>179</v>
      </c>
      <c r="D37" s="184"/>
      <c r="E37" s="185"/>
      <c r="F37" s="186"/>
      <c r="G37" s="186"/>
      <c r="H37" s="186"/>
      <c r="I37" s="187"/>
      <c r="J37" s="188"/>
      <c r="K37" s="185"/>
      <c r="L37" s="189"/>
      <c r="M37" s="190"/>
    </row>
    <row r="38" spans="1:13" s="27" customFormat="1" ht="12.75" customHeight="1">
      <c r="A38" s="182"/>
      <c r="B38" s="183"/>
      <c r="C38" s="183" t="s">
        <v>180</v>
      </c>
      <c r="D38" s="184"/>
      <c r="E38" s="185">
        <v>463.9</v>
      </c>
      <c r="F38" s="186"/>
      <c r="G38" s="186"/>
      <c r="H38" s="186"/>
      <c r="I38" s="187"/>
      <c r="J38" s="188"/>
      <c r="K38" s="185"/>
      <c r="L38" s="189"/>
      <c r="M38" s="190"/>
    </row>
    <row r="39" spans="1:13" s="27" customFormat="1" ht="12.75" customHeight="1">
      <c r="A39" s="191"/>
      <c r="B39" s="192"/>
      <c r="C39" s="192" t="s">
        <v>181</v>
      </c>
      <c r="D39" s="193"/>
      <c r="E39" s="194">
        <v>666.616</v>
      </c>
      <c r="F39" s="195"/>
      <c r="G39" s="195"/>
      <c r="H39" s="195"/>
      <c r="I39" s="196"/>
      <c r="J39" s="197"/>
      <c r="K39" s="194"/>
      <c r="L39" s="198"/>
      <c r="M39" s="199"/>
    </row>
    <row r="40" spans="1:13" s="27" customFormat="1" ht="24" customHeight="1">
      <c r="A40" s="233">
        <v>11</v>
      </c>
      <c r="B40" s="234" t="s">
        <v>182</v>
      </c>
      <c r="C40" s="234" t="s">
        <v>183</v>
      </c>
      <c r="D40" s="235" t="s">
        <v>155</v>
      </c>
      <c r="E40" s="236">
        <v>666.616</v>
      </c>
      <c r="F40" s="237">
        <v>5</v>
      </c>
      <c r="G40" s="238">
        <v>0</v>
      </c>
      <c r="H40" s="238">
        <f>E40*F40</f>
        <v>3333.08</v>
      </c>
      <c r="I40" s="239">
        <f>E40*F40</f>
        <v>3333.08</v>
      </c>
      <c r="J40" s="240">
        <v>0</v>
      </c>
      <c r="K40" s="236">
        <f>E40*J40</f>
        <v>0</v>
      </c>
      <c r="L40" s="241">
        <v>0</v>
      </c>
      <c r="M40" s="242">
        <f>E40*L40</f>
        <v>0</v>
      </c>
    </row>
    <row r="41" spans="1:13" s="27" customFormat="1" ht="18.75" customHeight="1">
      <c r="A41" s="233">
        <v>12</v>
      </c>
      <c r="B41" s="234" t="s">
        <v>184</v>
      </c>
      <c r="C41" s="234" t="s">
        <v>185</v>
      </c>
      <c r="D41" s="235" t="s">
        <v>155</v>
      </c>
      <c r="E41" s="236">
        <v>202.716</v>
      </c>
      <c r="F41" s="237">
        <v>11</v>
      </c>
      <c r="G41" s="238">
        <v>0</v>
      </c>
      <c r="H41" s="238">
        <f>E41*F41</f>
        <v>2229.876</v>
      </c>
      <c r="I41" s="239">
        <f>E41*F41</f>
        <v>2229.876</v>
      </c>
      <c r="J41" s="240">
        <v>0</v>
      </c>
      <c r="K41" s="236">
        <f>E41*J41</f>
        <v>0</v>
      </c>
      <c r="L41" s="241">
        <v>0</v>
      </c>
      <c r="M41" s="242">
        <f>E41*L41</f>
        <v>0</v>
      </c>
    </row>
    <row r="42" spans="1:13" s="27" customFormat="1" ht="24" customHeight="1">
      <c r="A42" s="233">
        <v>13</v>
      </c>
      <c r="B42" s="234" t="s">
        <v>186</v>
      </c>
      <c r="C42" s="234" t="s">
        <v>187</v>
      </c>
      <c r="D42" s="235" t="s">
        <v>145</v>
      </c>
      <c r="E42" s="236">
        <v>627.484</v>
      </c>
      <c r="F42" s="237">
        <v>30</v>
      </c>
      <c r="G42" s="238">
        <v>0</v>
      </c>
      <c r="H42" s="238">
        <f>E42*F42</f>
        <v>18824.52</v>
      </c>
      <c r="I42" s="239">
        <f>E42*F42</f>
        <v>18824.52</v>
      </c>
      <c r="J42" s="240">
        <v>0</v>
      </c>
      <c r="K42" s="236">
        <f>E42*J42</f>
        <v>0</v>
      </c>
      <c r="L42" s="241">
        <v>0</v>
      </c>
      <c r="M42" s="242">
        <f>E42*L42</f>
        <v>0</v>
      </c>
    </row>
    <row r="43" spans="1:13" s="27" customFormat="1" ht="12.75" customHeight="1">
      <c r="A43" s="200"/>
      <c r="B43" s="201"/>
      <c r="C43" s="201" t="s">
        <v>188</v>
      </c>
      <c r="D43" s="202"/>
      <c r="E43" s="203"/>
      <c r="F43" s="204"/>
      <c r="G43" s="204"/>
      <c r="H43" s="204"/>
      <c r="I43" s="205"/>
      <c r="J43" s="206"/>
      <c r="K43" s="203"/>
      <c r="L43" s="207"/>
      <c r="M43" s="208"/>
    </row>
    <row r="44" spans="1:13" s="27" customFormat="1" ht="12.75" customHeight="1">
      <c r="A44" s="191"/>
      <c r="B44" s="192"/>
      <c r="C44" s="192" t="s">
        <v>189</v>
      </c>
      <c r="D44" s="193"/>
      <c r="E44" s="194">
        <v>627.484</v>
      </c>
      <c r="F44" s="195"/>
      <c r="G44" s="195"/>
      <c r="H44" s="195"/>
      <c r="I44" s="196"/>
      <c r="J44" s="197"/>
      <c r="K44" s="194"/>
      <c r="L44" s="198"/>
      <c r="M44" s="199"/>
    </row>
    <row r="45" spans="1:13" s="27" customFormat="1" ht="18.75" customHeight="1">
      <c r="A45" s="233">
        <v>14</v>
      </c>
      <c r="B45" s="234" t="s">
        <v>190</v>
      </c>
      <c r="C45" s="234" t="s">
        <v>191</v>
      </c>
      <c r="D45" s="235" t="s">
        <v>155</v>
      </c>
      <c r="E45" s="236">
        <v>75.45</v>
      </c>
      <c r="F45" s="237">
        <v>182.5</v>
      </c>
      <c r="G45" s="238">
        <v>0</v>
      </c>
      <c r="H45" s="238">
        <f>E45*F45</f>
        <v>13769.625</v>
      </c>
      <c r="I45" s="239">
        <f>E45*F45</f>
        <v>13769.625</v>
      </c>
      <c r="J45" s="240">
        <v>0</v>
      </c>
      <c r="K45" s="236">
        <f>E45*J45</f>
        <v>0</v>
      </c>
      <c r="L45" s="241">
        <v>0</v>
      </c>
      <c r="M45" s="242">
        <f>E45*L45</f>
        <v>0</v>
      </c>
    </row>
    <row r="46" spans="1:13" s="27" customFormat="1" ht="24" customHeight="1">
      <c r="A46" s="200"/>
      <c r="B46" s="201"/>
      <c r="C46" s="201" t="s">
        <v>192</v>
      </c>
      <c r="D46" s="202"/>
      <c r="E46" s="203"/>
      <c r="F46" s="204"/>
      <c r="G46" s="204"/>
      <c r="H46" s="204"/>
      <c r="I46" s="205"/>
      <c r="J46" s="206"/>
      <c r="K46" s="203"/>
      <c r="L46" s="207"/>
      <c r="M46" s="208"/>
    </row>
    <row r="47" spans="1:13" s="27" customFormat="1" ht="12.75" customHeight="1">
      <c r="A47" s="182"/>
      <c r="B47" s="183"/>
      <c r="C47" s="183" t="s">
        <v>193</v>
      </c>
      <c r="D47" s="184"/>
      <c r="E47" s="185">
        <v>51.36</v>
      </c>
      <c r="F47" s="186"/>
      <c r="G47" s="186"/>
      <c r="H47" s="186"/>
      <c r="I47" s="187"/>
      <c r="J47" s="188"/>
      <c r="K47" s="185"/>
      <c r="L47" s="189"/>
      <c r="M47" s="190"/>
    </row>
    <row r="48" spans="1:13" s="27" customFormat="1" ht="12.75" customHeight="1">
      <c r="A48" s="182"/>
      <c r="B48" s="183"/>
      <c r="C48" s="183" t="s">
        <v>194</v>
      </c>
      <c r="D48" s="184"/>
      <c r="E48" s="185">
        <v>24.09</v>
      </c>
      <c r="F48" s="186"/>
      <c r="G48" s="186"/>
      <c r="H48" s="186"/>
      <c r="I48" s="187"/>
      <c r="J48" s="188"/>
      <c r="K48" s="185"/>
      <c r="L48" s="189"/>
      <c r="M48" s="190"/>
    </row>
    <row r="49" spans="1:13" s="27" customFormat="1" ht="12.75" customHeight="1">
      <c r="A49" s="191"/>
      <c r="B49" s="192"/>
      <c r="C49" s="192" t="s">
        <v>181</v>
      </c>
      <c r="D49" s="193"/>
      <c r="E49" s="194">
        <v>75.45</v>
      </c>
      <c r="F49" s="195"/>
      <c r="G49" s="195"/>
      <c r="H49" s="195"/>
      <c r="I49" s="196"/>
      <c r="J49" s="197"/>
      <c r="K49" s="194"/>
      <c r="L49" s="198"/>
      <c r="M49" s="199"/>
    </row>
    <row r="50" spans="1:13" s="27" customFormat="1" ht="18.75" customHeight="1">
      <c r="A50" s="246">
        <v>15</v>
      </c>
      <c r="B50" s="247" t="s">
        <v>195</v>
      </c>
      <c r="C50" s="247" t="s">
        <v>196</v>
      </c>
      <c r="D50" s="248" t="s">
        <v>145</v>
      </c>
      <c r="E50" s="249">
        <v>143.355</v>
      </c>
      <c r="F50" s="250">
        <v>221</v>
      </c>
      <c r="G50" s="251">
        <f>E50*F50</f>
        <v>31681.454999999998</v>
      </c>
      <c r="H50" s="251">
        <v>0</v>
      </c>
      <c r="I50" s="252">
        <f>E50*F50</f>
        <v>31681.454999999998</v>
      </c>
      <c r="J50" s="253">
        <v>1</v>
      </c>
      <c r="K50" s="249">
        <f>E50*J50</f>
        <v>143.355</v>
      </c>
      <c r="L50" s="254">
        <v>0</v>
      </c>
      <c r="M50" s="255">
        <f>E50*L50</f>
        <v>0</v>
      </c>
    </row>
    <row r="51" spans="1:13" s="27" customFormat="1" ht="12.75" customHeight="1">
      <c r="A51" s="256"/>
      <c r="B51" s="257"/>
      <c r="C51" s="257" t="s">
        <v>197</v>
      </c>
      <c r="D51" s="258"/>
      <c r="E51" s="259">
        <v>143.355</v>
      </c>
      <c r="F51" s="260"/>
      <c r="G51" s="260"/>
      <c r="H51" s="260"/>
      <c r="I51" s="261"/>
      <c r="J51" s="262"/>
      <c r="K51" s="259"/>
      <c r="L51" s="263"/>
      <c r="M51" s="264"/>
    </row>
    <row r="52" spans="1:13" s="27" customFormat="1" ht="18.75" customHeight="1">
      <c r="A52" s="233">
        <v>16</v>
      </c>
      <c r="B52" s="234" t="s">
        <v>198</v>
      </c>
      <c r="C52" s="234" t="s">
        <v>199</v>
      </c>
      <c r="D52" s="235" t="s">
        <v>149</v>
      </c>
      <c r="E52" s="236">
        <v>4639</v>
      </c>
      <c r="F52" s="237">
        <v>9.6</v>
      </c>
      <c r="G52" s="238">
        <v>0</v>
      </c>
      <c r="H52" s="238">
        <f>E52*F52</f>
        <v>44534.4</v>
      </c>
      <c r="I52" s="239">
        <f>E52*F52</f>
        <v>44534.4</v>
      </c>
      <c r="J52" s="240">
        <v>0</v>
      </c>
      <c r="K52" s="236">
        <f>E52*J52</f>
        <v>0</v>
      </c>
      <c r="L52" s="241">
        <v>0</v>
      </c>
      <c r="M52" s="242">
        <f>E52*L52</f>
        <v>0</v>
      </c>
    </row>
    <row r="53" spans="1:13" s="27" customFormat="1" ht="18.75" customHeight="1">
      <c r="A53" s="233">
        <v>17</v>
      </c>
      <c r="B53" s="234" t="s">
        <v>200</v>
      </c>
      <c r="C53" s="234" t="s">
        <v>201</v>
      </c>
      <c r="D53" s="235" t="s">
        <v>149</v>
      </c>
      <c r="E53" s="236">
        <v>1381</v>
      </c>
      <c r="F53" s="237">
        <v>18.5</v>
      </c>
      <c r="G53" s="238">
        <v>0</v>
      </c>
      <c r="H53" s="238">
        <f>E53*F53</f>
        <v>25548.5</v>
      </c>
      <c r="I53" s="239">
        <f>E53*F53</f>
        <v>25548.5</v>
      </c>
      <c r="J53" s="240">
        <v>0</v>
      </c>
      <c r="K53" s="236">
        <f>E53*J53</f>
        <v>0</v>
      </c>
      <c r="L53" s="241">
        <v>0</v>
      </c>
      <c r="M53" s="242">
        <f>E53*L53</f>
        <v>0</v>
      </c>
    </row>
    <row r="54" spans="1:13" s="27" customFormat="1" ht="18.75" customHeight="1">
      <c r="A54" s="233">
        <v>18</v>
      </c>
      <c r="B54" s="234" t="s">
        <v>202</v>
      </c>
      <c r="C54" s="234" t="s">
        <v>203</v>
      </c>
      <c r="D54" s="235" t="s">
        <v>149</v>
      </c>
      <c r="E54" s="236">
        <v>4639</v>
      </c>
      <c r="F54" s="237">
        <v>19.1</v>
      </c>
      <c r="G54" s="238">
        <v>0</v>
      </c>
      <c r="H54" s="238">
        <f>E54*F54</f>
        <v>88604.90000000001</v>
      </c>
      <c r="I54" s="239">
        <f>E54*F54</f>
        <v>88604.90000000001</v>
      </c>
      <c r="J54" s="240">
        <v>0</v>
      </c>
      <c r="K54" s="236">
        <f>E54*J54</f>
        <v>0</v>
      </c>
      <c r="L54" s="241">
        <v>0</v>
      </c>
      <c r="M54" s="242">
        <f>E54*L54</f>
        <v>0</v>
      </c>
    </row>
    <row r="55" spans="1:13" s="27" customFormat="1" ht="24" customHeight="1">
      <c r="A55" s="200"/>
      <c r="B55" s="201"/>
      <c r="C55" s="201" t="s">
        <v>204</v>
      </c>
      <c r="D55" s="202"/>
      <c r="E55" s="203"/>
      <c r="F55" s="204"/>
      <c r="G55" s="204"/>
      <c r="H55" s="204"/>
      <c r="I55" s="205"/>
      <c r="J55" s="206"/>
      <c r="K55" s="203"/>
      <c r="L55" s="207"/>
      <c r="M55" s="208"/>
    </row>
    <row r="56" spans="1:13" s="27" customFormat="1" ht="12.75" customHeight="1">
      <c r="A56" s="191"/>
      <c r="B56" s="192"/>
      <c r="C56" s="192" t="s">
        <v>205</v>
      </c>
      <c r="D56" s="193"/>
      <c r="E56" s="194">
        <v>4639</v>
      </c>
      <c r="F56" s="195"/>
      <c r="G56" s="195"/>
      <c r="H56" s="195"/>
      <c r="I56" s="196"/>
      <c r="J56" s="197"/>
      <c r="K56" s="194"/>
      <c r="L56" s="198"/>
      <c r="M56" s="199"/>
    </row>
    <row r="57" spans="1:13" s="27" customFormat="1" ht="24" customHeight="1">
      <c r="A57" s="233">
        <v>19</v>
      </c>
      <c r="B57" s="234" t="s">
        <v>206</v>
      </c>
      <c r="C57" s="234" t="s">
        <v>207</v>
      </c>
      <c r="D57" s="235" t="s">
        <v>149</v>
      </c>
      <c r="E57" s="236">
        <v>4639</v>
      </c>
      <c r="F57" s="237">
        <v>21.1</v>
      </c>
      <c r="G57" s="238">
        <v>0</v>
      </c>
      <c r="H57" s="238">
        <f>E57*F57</f>
        <v>97882.90000000001</v>
      </c>
      <c r="I57" s="239">
        <f>E57*F57</f>
        <v>97882.90000000001</v>
      </c>
      <c r="J57" s="240">
        <v>0</v>
      </c>
      <c r="K57" s="236">
        <f>E57*J57</f>
        <v>0</v>
      </c>
      <c r="L57" s="241">
        <v>0</v>
      </c>
      <c r="M57" s="242">
        <f>E57*L57</f>
        <v>0</v>
      </c>
    </row>
    <row r="58" spans="1:13" s="165" customFormat="1" ht="39.95" customHeight="1">
      <c r="A58" s="166"/>
      <c r="B58" s="160" t="s">
        <v>66</v>
      </c>
      <c r="C58" s="160" t="s">
        <v>11</v>
      </c>
      <c r="D58" s="161"/>
      <c r="E58" s="162"/>
      <c r="F58" s="163"/>
      <c r="G58" s="163">
        <f>SUM(G59:G68)</f>
        <v>0</v>
      </c>
      <c r="H58" s="163">
        <f>SUM(H59:H68)</f>
        <v>27533.75</v>
      </c>
      <c r="I58" s="163">
        <f>SUM(I59:I68)</f>
        <v>27533.75</v>
      </c>
      <c r="J58" s="163"/>
      <c r="K58" s="163">
        <f>SUM(K59:K68)</f>
        <v>6.88914554</v>
      </c>
      <c r="L58" s="163"/>
      <c r="M58" s="163">
        <f>SUM(M59:M68)</f>
        <v>0</v>
      </c>
    </row>
    <row r="59" spans="1:13" s="27" customFormat="1" ht="18.75" customHeight="1">
      <c r="A59" s="233">
        <v>20</v>
      </c>
      <c r="B59" s="234" t="s">
        <v>208</v>
      </c>
      <c r="C59" s="234" t="s">
        <v>209</v>
      </c>
      <c r="D59" s="235" t="s">
        <v>155</v>
      </c>
      <c r="E59" s="236">
        <v>2.65</v>
      </c>
      <c r="F59" s="237">
        <v>5995</v>
      </c>
      <c r="G59" s="238">
        <v>0</v>
      </c>
      <c r="H59" s="238">
        <f>E59*F59</f>
        <v>15886.75</v>
      </c>
      <c r="I59" s="239">
        <f>E59*F59</f>
        <v>15886.75</v>
      </c>
      <c r="J59" s="240">
        <v>2.4533</v>
      </c>
      <c r="K59" s="236">
        <f>E59*J59</f>
        <v>6.501245</v>
      </c>
      <c r="L59" s="241">
        <v>0</v>
      </c>
      <c r="M59" s="242">
        <f>E59*L59</f>
        <v>0</v>
      </c>
    </row>
    <row r="60" spans="1:13" s="27" customFormat="1" ht="24" customHeight="1">
      <c r="A60" s="200"/>
      <c r="B60" s="201"/>
      <c r="C60" s="201" t="s">
        <v>210</v>
      </c>
      <c r="D60" s="202"/>
      <c r="E60" s="203"/>
      <c r="F60" s="204"/>
      <c r="G60" s="204"/>
      <c r="H60" s="204"/>
      <c r="I60" s="205"/>
      <c r="J60" s="206"/>
      <c r="K60" s="203"/>
      <c r="L60" s="207"/>
      <c r="M60" s="208"/>
    </row>
    <row r="61" spans="1:13" s="27" customFormat="1" ht="12.75" customHeight="1">
      <c r="A61" s="191"/>
      <c r="B61" s="192"/>
      <c r="C61" s="192" t="s">
        <v>211</v>
      </c>
      <c r="D61" s="193"/>
      <c r="E61" s="194">
        <v>2.65</v>
      </c>
      <c r="F61" s="195"/>
      <c r="G61" s="195"/>
      <c r="H61" s="195"/>
      <c r="I61" s="196"/>
      <c r="J61" s="197"/>
      <c r="K61" s="194"/>
      <c r="L61" s="198"/>
      <c r="M61" s="199"/>
    </row>
    <row r="62" spans="1:13" s="27" customFormat="1" ht="18.75" customHeight="1">
      <c r="A62" s="233">
        <v>21</v>
      </c>
      <c r="B62" s="234" t="s">
        <v>212</v>
      </c>
      <c r="C62" s="234" t="s">
        <v>213</v>
      </c>
      <c r="D62" s="235" t="s">
        <v>149</v>
      </c>
      <c r="E62" s="236">
        <v>4.65</v>
      </c>
      <c r="F62" s="237">
        <v>850</v>
      </c>
      <c r="G62" s="238">
        <v>0</v>
      </c>
      <c r="H62" s="238">
        <f>E62*F62</f>
        <v>3952.5000000000005</v>
      </c>
      <c r="I62" s="239">
        <f>E62*F62</f>
        <v>3952.5000000000005</v>
      </c>
      <c r="J62" s="240">
        <v>0.04174</v>
      </c>
      <c r="K62" s="236">
        <f>E62*J62</f>
        <v>0.194091</v>
      </c>
      <c r="L62" s="241">
        <v>0</v>
      </c>
      <c r="M62" s="242">
        <f>E62*L62</f>
        <v>0</v>
      </c>
    </row>
    <row r="63" spans="1:13" s="27" customFormat="1" ht="24" customHeight="1">
      <c r="A63" s="200"/>
      <c r="B63" s="201"/>
      <c r="C63" s="201" t="s">
        <v>214</v>
      </c>
      <c r="D63" s="202"/>
      <c r="E63" s="203"/>
      <c r="F63" s="204"/>
      <c r="G63" s="204"/>
      <c r="H63" s="204"/>
      <c r="I63" s="205"/>
      <c r="J63" s="206"/>
      <c r="K63" s="203"/>
      <c r="L63" s="207"/>
      <c r="M63" s="208"/>
    </row>
    <row r="64" spans="1:13" s="27" customFormat="1" ht="12.75" customHeight="1">
      <c r="A64" s="191"/>
      <c r="B64" s="192"/>
      <c r="C64" s="192" t="s">
        <v>215</v>
      </c>
      <c r="D64" s="193"/>
      <c r="E64" s="194">
        <v>4.65</v>
      </c>
      <c r="F64" s="195"/>
      <c r="G64" s="195"/>
      <c r="H64" s="195"/>
      <c r="I64" s="196"/>
      <c r="J64" s="197"/>
      <c r="K64" s="194"/>
      <c r="L64" s="198"/>
      <c r="M64" s="199"/>
    </row>
    <row r="65" spans="1:13" s="27" customFormat="1" ht="18.75" customHeight="1">
      <c r="A65" s="233">
        <v>22</v>
      </c>
      <c r="B65" s="234" t="s">
        <v>216</v>
      </c>
      <c r="C65" s="234" t="s">
        <v>217</v>
      </c>
      <c r="D65" s="235" t="s">
        <v>149</v>
      </c>
      <c r="E65" s="236">
        <v>4.65</v>
      </c>
      <c r="F65" s="237">
        <v>250</v>
      </c>
      <c r="G65" s="238">
        <v>0</v>
      </c>
      <c r="H65" s="238">
        <f>E65*F65</f>
        <v>1162.5</v>
      </c>
      <c r="I65" s="239">
        <f>E65*F65</f>
        <v>1162.5</v>
      </c>
      <c r="J65" s="240">
        <v>1E-05</v>
      </c>
      <c r="K65" s="236">
        <f>E65*J65</f>
        <v>4.6500000000000005E-05</v>
      </c>
      <c r="L65" s="241">
        <v>0</v>
      </c>
      <c r="M65" s="242">
        <f>E65*L65</f>
        <v>0</v>
      </c>
    </row>
    <row r="66" spans="1:13" s="27" customFormat="1" ht="18.75" customHeight="1">
      <c r="A66" s="233">
        <v>23</v>
      </c>
      <c r="B66" s="234" t="s">
        <v>218</v>
      </c>
      <c r="C66" s="234" t="s">
        <v>219</v>
      </c>
      <c r="D66" s="235" t="s">
        <v>145</v>
      </c>
      <c r="E66" s="236">
        <v>0.184</v>
      </c>
      <c r="F66" s="237">
        <v>35500</v>
      </c>
      <c r="G66" s="238">
        <v>0</v>
      </c>
      <c r="H66" s="238">
        <f>E66*F66</f>
        <v>6532</v>
      </c>
      <c r="I66" s="239">
        <f>E66*F66</f>
        <v>6532</v>
      </c>
      <c r="J66" s="240">
        <v>1.05306</v>
      </c>
      <c r="K66" s="236">
        <f>E66*J66</f>
        <v>0.19376304000000003</v>
      </c>
      <c r="L66" s="241">
        <v>0</v>
      </c>
      <c r="M66" s="242">
        <f>E66*L66</f>
        <v>0</v>
      </c>
    </row>
    <row r="67" spans="1:13" s="27" customFormat="1" ht="24" customHeight="1">
      <c r="A67" s="200"/>
      <c r="B67" s="201"/>
      <c r="C67" s="201" t="s">
        <v>220</v>
      </c>
      <c r="D67" s="202"/>
      <c r="E67" s="203"/>
      <c r="F67" s="204"/>
      <c r="G67" s="204"/>
      <c r="H67" s="204"/>
      <c r="I67" s="205"/>
      <c r="J67" s="206"/>
      <c r="K67" s="203"/>
      <c r="L67" s="207"/>
      <c r="M67" s="208"/>
    </row>
    <row r="68" spans="1:13" s="27" customFormat="1" ht="12.75" customHeight="1" thickBot="1">
      <c r="A68" s="176"/>
      <c r="B68" s="177"/>
      <c r="C68" s="177" t="s">
        <v>221</v>
      </c>
      <c r="D68" s="178"/>
      <c r="E68" s="179">
        <v>0.184228</v>
      </c>
      <c r="F68" s="180"/>
      <c r="G68" s="180"/>
      <c r="H68" s="180"/>
      <c r="I68" s="181"/>
      <c r="J68" s="209"/>
      <c r="K68" s="210"/>
      <c r="L68" s="211"/>
      <c r="M68" s="212"/>
    </row>
    <row r="69" spans="1:13" s="165" customFormat="1" ht="39.95" customHeight="1">
      <c r="A69" s="166"/>
      <c r="B69" s="160" t="s">
        <v>76</v>
      </c>
      <c r="C69" s="160" t="s">
        <v>12</v>
      </c>
      <c r="D69" s="161"/>
      <c r="E69" s="162"/>
      <c r="F69" s="163"/>
      <c r="G69" s="163">
        <f>SUM(G70:G103)</f>
        <v>1343873.78</v>
      </c>
      <c r="H69" s="163">
        <f>SUM(H70:H103)</f>
        <v>6897866.455</v>
      </c>
      <c r="I69" s="163">
        <f>SUM(I70:I103)</f>
        <v>8241740.235</v>
      </c>
      <c r="J69" s="164"/>
      <c r="K69" s="163">
        <f>SUM(K70:K103)</f>
        <v>504.8098512000001</v>
      </c>
      <c r="L69" s="164"/>
      <c r="M69" s="163">
        <f>SUM(M70:M103)</f>
        <v>0</v>
      </c>
    </row>
    <row r="70" spans="1:13" s="27" customFormat="1" ht="18.75" customHeight="1">
      <c r="A70" s="233">
        <v>24</v>
      </c>
      <c r="B70" s="234" t="s">
        <v>222</v>
      </c>
      <c r="C70" s="234" t="s">
        <v>223</v>
      </c>
      <c r="D70" s="235" t="s">
        <v>149</v>
      </c>
      <c r="E70" s="236">
        <v>89.7</v>
      </c>
      <c r="F70" s="237">
        <v>117.75</v>
      </c>
      <c r="G70" s="238">
        <v>0</v>
      </c>
      <c r="H70" s="238">
        <f>E70*F70</f>
        <v>10562.175000000001</v>
      </c>
      <c r="I70" s="239">
        <f>E70*F70</f>
        <v>10562.175000000001</v>
      </c>
      <c r="J70" s="240">
        <v>0.27994</v>
      </c>
      <c r="K70" s="236">
        <f>E70*J70</f>
        <v>25.110618000000002</v>
      </c>
      <c r="L70" s="241">
        <v>0</v>
      </c>
      <c r="M70" s="242">
        <f>E70*L70</f>
        <v>0</v>
      </c>
    </row>
    <row r="71" spans="1:13" s="27" customFormat="1" ht="12.75" customHeight="1" thickBot="1">
      <c r="A71" s="224"/>
      <c r="B71" s="225"/>
      <c r="C71" s="225" t="s">
        <v>224</v>
      </c>
      <c r="D71" s="226"/>
      <c r="E71" s="227"/>
      <c r="F71" s="228"/>
      <c r="G71" s="228"/>
      <c r="H71" s="228"/>
      <c r="I71" s="228"/>
      <c r="J71" s="243"/>
      <c r="K71" s="227"/>
      <c r="L71" s="244"/>
      <c r="M71" s="245"/>
    </row>
    <row r="72" spans="1:13" s="27" customFormat="1" ht="24" customHeight="1">
      <c r="A72" s="167"/>
      <c r="B72" s="168"/>
      <c r="C72" s="168" t="s">
        <v>225</v>
      </c>
      <c r="D72" s="169"/>
      <c r="E72" s="170"/>
      <c r="F72" s="171"/>
      <c r="G72" s="171"/>
      <c r="H72" s="171"/>
      <c r="I72" s="172"/>
      <c r="J72" s="173"/>
      <c r="K72" s="170"/>
      <c r="L72" s="174"/>
      <c r="M72" s="175"/>
    </row>
    <row r="73" spans="1:13" s="27" customFormat="1" ht="12.75" customHeight="1">
      <c r="A73" s="191"/>
      <c r="B73" s="192"/>
      <c r="C73" s="192" t="s">
        <v>226</v>
      </c>
      <c r="D73" s="193"/>
      <c r="E73" s="194">
        <v>89.7</v>
      </c>
      <c r="F73" s="195"/>
      <c r="G73" s="195"/>
      <c r="H73" s="195"/>
      <c r="I73" s="196"/>
      <c r="J73" s="197"/>
      <c r="K73" s="194"/>
      <c r="L73" s="198"/>
      <c r="M73" s="199"/>
    </row>
    <row r="74" spans="1:13" s="27" customFormat="1" ht="24" customHeight="1">
      <c r="A74" s="233">
        <v>25</v>
      </c>
      <c r="B74" s="234" t="s">
        <v>227</v>
      </c>
      <c r="C74" s="234" t="s">
        <v>228</v>
      </c>
      <c r="D74" s="235" t="s">
        <v>149</v>
      </c>
      <c r="E74" s="236">
        <v>9305.48</v>
      </c>
      <c r="F74" s="237">
        <v>57</v>
      </c>
      <c r="G74" s="238">
        <v>0</v>
      </c>
      <c r="H74" s="238">
        <f>E74*F74</f>
        <v>530412.36</v>
      </c>
      <c r="I74" s="239">
        <f>E74*F74</f>
        <v>530412.36</v>
      </c>
      <c r="J74" s="240">
        <v>0</v>
      </c>
      <c r="K74" s="236">
        <f>E74*J74</f>
        <v>0</v>
      </c>
      <c r="L74" s="241">
        <v>0</v>
      </c>
      <c r="M74" s="242">
        <f>E74*L74</f>
        <v>0</v>
      </c>
    </row>
    <row r="75" spans="1:13" s="27" customFormat="1" ht="21" customHeight="1">
      <c r="A75" s="265"/>
      <c r="B75" s="266"/>
      <c r="C75" s="266" t="s">
        <v>229</v>
      </c>
      <c r="D75" s="267"/>
      <c r="E75" s="268"/>
      <c r="F75" s="269"/>
      <c r="G75" s="269"/>
      <c r="H75" s="269"/>
      <c r="I75" s="269"/>
      <c r="J75" s="270"/>
      <c r="K75" s="268"/>
      <c r="L75" s="271"/>
      <c r="M75" s="272"/>
    </row>
    <row r="76" spans="1:14" s="27" customFormat="1" ht="24" customHeight="1">
      <c r="A76" s="233">
        <v>26</v>
      </c>
      <c r="B76" s="234" t="s">
        <v>230</v>
      </c>
      <c r="C76" s="234" t="s">
        <v>231</v>
      </c>
      <c r="D76" s="235" t="s">
        <v>149</v>
      </c>
      <c r="E76" s="236">
        <v>9305.48</v>
      </c>
      <c r="F76" s="237">
        <v>139</v>
      </c>
      <c r="G76" s="238">
        <v>0</v>
      </c>
      <c r="H76" s="238">
        <f>E76*F76</f>
        <v>1293461.72</v>
      </c>
      <c r="I76" s="239">
        <f>E76*F76</f>
        <v>1293461.72</v>
      </c>
      <c r="J76" s="240">
        <v>0</v>
      </c>
      <c r="K76" s="236">
        <f>E76*J76</f>
        <v>0</v>
      </c>
      <c r="L76" s="241">
        <v>0</v>
      </c>
      <c r="M76" s="242">
        <f>E76*L76</f>
        <v>0</v>
      </c>
      <c r="N76" s="222"/>
    </row>
    <row r="77" spans="1:15" s="27" customFormat="1" ht="12.75" customHeight="1" thickBot="1">
      <c r="A77" s="224"/>
      <c r="B77" s="225"/>
      <c r="C77" s="225" t="s">
        <v>232</v>
      </c>
      <c r="D77" s="226"/>
      <c r="E77" s="227"/>
      <c r="F77" s="228"/>
      <c r="G77" s="228"/>
      <c r="H77" s="228"/>
      <c r="I77" s="228"/>
      <c r="J77" s="243"/>
      <c r="K77" s="227"/>
      <c r="L77" s="244"/>
      <c r="M77" s="245"/>
      <c r="O77" s="222"/>
    </row>
    <row r="78" spans="1:13" s="27" customFormat="1" ht="24" customHeight="1">
      <c r="A78" s="167"/>
      <c r="B78" s="168"/>
      <c r="C78" s="168" t="s">
        <v>233</v>
      </c>
      <c r="D78" s="169"/>
      <c r="E78" s="170"/>
      <c r="F78" s="171"/>
      <c r="G78" s="171"/>
      <c r="H78" s="171"/>
      <c r="I78" s="172"/>
      <c r="J78" s="173"/>
      <c r="K78" s="170"/>
      <c r="L78" s="174"/>
      <c r="M78" s="175"/>
    </row>
    <row r="79" spans="1:13" s="27" customFormat="1" ht="12.75" customHeight="1">
      <c r="A79" s="191"/>
      <c r="B79" s="192"/>
      <c r="C79" s="192" t="s">
        <v>234</v>
      </c>
      <c r="D79" s="193"/>
      <c r="E79" s="194">
        <v>9305.48</v>
      </c>
      <c r="F79" s="195"/>
      <c r="G79" s="195"/>
      <c r="H79" s="195"/>
      <c r="I79" s="196"/>
      <c r="J79" s="197"/>
      <c r="K79" s="194"/>
      <c r="L79" s="198"/>
      <c r="M79" s="199"/>
    </row>
    <row r="80" spans="1:13" s="27" customFormat="1" ht="18.75" customHeight="1">
      <c r="A80" s="233">
        <v>27</v>
      </c>
      <c r="B80" s="234" t="s">
        <v>235</v>
      </c>
      <c r="C80" s="234" t="s">
        <v>236</v>
      </c>
      <c r="D80" s="235" t="s">
        <v>149</v>
      </c>
      <c r="E80" s="236">
        <v>1381</v>
      </c>
      <c r="F80" s="237">
        <v>128.5</v>
      </c>
      <c r="G80" s="238">
        <v>0</v>
      </c>
      <c r="H80" s="238">
        <f>E80*F80</f>
        <v>177458.5</v>
      </c>
      <c r="I80" s="239">
        <f>E80*F80</f>
        <v>177458.5</v>
      </c>
      <c r="J80" s="240">
        <v>0.132</v>
      </c>
      <c r="K80" s="236">
        <f>E80*J80</f>
        <v>182.292</v>
      </c>
      <c r="L80" s="241">
        <v>0</v>
      </c>
      <c r="M80" s="242">
        <f>E80*L80</f>
        <v>0</v>
      </c>
    </row>
    <row r="81" spans="1:13" s="27" customFormat="1" ht="12.75" customHeight="1" thickBot="1">
      <c r="A81" s="224"/>
      <c r="B81" s="225"/>
      <c r="C81" s="225" t="s">
        <v>237</v>
      </c>
      <c r="D81" s="226"/>
      <c r="E81" s="227"/>
      <c r="F81" s="228"/>
      <c r="G81" s="228"/>
      <c r="H81" s="228"/>
      <c r="I81" s="228"/>
      <c r="J81" s="243"/>
      <c r="K81" s="227"/>
      <c r="L81" s="244"/>
      <c r="M81" s="245"/>
    </row>
    <row r="82" spans="1:13" s="27" customFormat="1" ht="24" customHeight="1">
      <c r="A82" s="167"/>
      <c r="B82" s="168"/>
      <c r="C82" s="168" t="s">
        <v>238</v>
      </c>
      <c r="D82" s="169"/>
      <c r="E82" s="170"/>
      <c r="F82" s="171"/>
      <c r="G82" s="171"/>
      <c r="H82" s="171"/>
      <c r="I82" s="172"/>
      <c r="J82" s="173"/>
      <c r="K82" s="170"/>
      <c r="L82" s="174"/>
      <c r="M82" s="175"/>
    </row>
    <row r="83" spans="1:13" s="27" customFormat="1" ht="12.75" customHeight="1">
      <c r="A83" s="191"/>
      <c r="B83" s="192"/>
      <c r="C83" s="192" t="s">
        <v>239</v>
      </c>
      <c r="D83" s="193"/>
      <c r="E83" s="194">
        <v>1381</v>
      </c>
      <c r="F83" s="195"/>
      <c r="G83" s="195"/>
      <c r="H83" s="195"/>
      <c r="I83" s="196"/>
      <c r="J83" s="197"/>
      <c r="K83" s="194"/>
      <c r="L83" s="198"/>
      <c r="M83" s="199"/>
    </row>
    <row r="84" spans="1:13" s="27" customFormat="1" ht="18.75" customHeight="1">
      <c r="A84" s="246">
        <v>28</v>
      </c>
      <c r="B84" s="247" t="s">
        <v>240</v>
      </c>
      <c r="C84" s="247" t="s">
        <v>241</v>
      </c>
      <c r="D84" s="248" t="s">
        <v>145</v>
      </c>
      <c r="E84" s="249">
        <v>160.799</v>
      </c>
      <c r="F84" s="250">
        <v>1920</v>
      </c>
      <c r="G84" s="251">
        <f>E84*F84</f>
        <v>308734.08</v>
      </c>
      <c r="H84" s="251">
        <v>0</v>
      </c>
      <c r="I84" s="252">
        <f>E84*F84</f>
        <v>308734.08</v>
      </c>
      <c r="J84" s="253">
        <v>1</v>
      </c>
      <c r="K84" s="249">
        <f>E84*J84</f>
        <v>160.799</v>
      </c>
      <c r="L84" s="254">
        <v>0</v>
      </c>
      <c r="M84" s="255">
        <f>E84*L84</f>
        <v>0</v>
      </c>
    </row>
    <row r="85" spans="1:13" s="27" customFormat="1" ht="24" customHeight="1">
      <c r="A85" s="200"/>
      <c r="B85" s="201"/>
      <c r="C85" s="201" t="s">
        <v>242</v>
      </c>
      <c r="D85" s="202"/>
      <c r="E85" s="203"/>
      <c r="F85" s="204"/>
      <c r="G85" s="204"/>
      <c r="H85" s="204"/>
      <c r="I85" s="205"/>
      <c r="J85" s="206"/>
      <c r="K85" s="203"/>
      <c r="L85" s="207"/>
      <c r="M85" s="208"/>
    </row>
    <row r="86" spans="1:13" s="27" customFormat="1" ht="12.75" customHeight="1">
      <c r="A86" s="191"/>
      <c r="B86" s="192"/>
      <c r="C86" s="192" t="s">
        <v>243</v>
      </c>
      <c r="D86" s="193"/>
      <c r="E86" s="194">
        <v>160.7986944</v>
      </c>
      <c r="F86" s="195"/>
      <c r="G86" s="195"/>
      <c r="H86" s="195"/>
      <c r="I86" s="196"/>
      <c r="J86" s="197"/>
      <c r="K86" s="194"/>
      <c r="L86" s="198"/>
      <c r="M86" s="199"/>
    </row>
    <row r="87" spans="1:13" s="27" customFormat="1" ht="18.75" customHeight="1">
      <c r="A87" s="246">
        <v>29</v>
      </c>
      <c r="B87" s="247" t="s">
        <v>244</v>
      </c>
      <c r="C87" s="247" t="s">
        <v>245</v>
      </c>
      <c r="D87" s="248" t="s">
        <v>145</v>
      </c>
      <c r="E87" s="249">
        <v>100.499</v>
      </c>
      <c r="F87" s="250">
        <v>10300</v>
      </c>
      <c r="G87" s="251">
        <f>E87*F87</f>
        <v>1035139.7</v>
      </c>
      <c r="H87" s="251">
        <v>0</v>
      </c>
      <c r="I87" s="252">
        <f>E87*F87</f>
        <v>1035139.7</v>
      </c>
      <c r="J87" s="253">
        <v>1</v>
      </c>
      <c r="K87" s="249">
        <f>E87*J87</f>
        <v>100.499</v>
      </c>
      <c r="L87" s="254">
        <v>0</v>
      </c>
      <c r="M87" s="255">
        <f>E87*L87</f>
        <v>0</v>
      </c>
    </row>
    <row r="88" spans="1:13" s="27" customFormat="1" ht="12.75" customHeight="1" thickBot="1">
      <c r="A88" s="224"/>
      <c r="B88" s="225"/>
      <c r="C88" s="225" t="s">
        <v>246</v>
      </c>
      <c r="D88" s="226"/>
      <c r="E88" s="227"/>
      <c r="F88" s="228"/>
      <c r="G88" s="228"/>
      <c r="H88" s="228"/>
      <c r="I88" s="228"/>
      <c r="J88" s="243"/>
      <c r="K88" s="227"/>
      <c r="L88" s="244"/>
      <c r="M88" s="245"/>
    </row>
    <row r="89" spans="1:13" s="27" customFormat="1" ht="24" customHeight="1">
      <c r="A89" s="167"/>
      <c r="B89" s="168"/>
      <c r="C89" s="168" t="s">
        <v>247</v>
      </c>
      <c r="D89" s="169"/>
      <c r="E89" s="170"/>
      <c r="F89" s="171"/>
      <c r="G89" s="171"/>
      <c r="H89" s="171"/>
      <c r="I89" s="172"/>
      <c r="J89" s="173"/>
      <c r="K89" s="170"/>
      <c r="L89" s="174"/>
      <c r="M89" s="175"/>
    </row>
    <row r="90" spans="1:13" s="27" customFormat="1" ht="12.75" customHeight="1">
      <c r="A90" s="191"/>
      <c r="B90" s="192"/>
      <c r="C90" s="192" t="s">
        <v>248</v>
      </c>
      <c r="D90" s="193"/>
      <c r="E90" s="194">
        <v>100.499184</v>
      </c>
      <c r="F90" s="195"/>
      <c r="G90" s="195"/>
      <c r="H90" s="195"/>
      <c r="I90" s="196"/>
      <c r="J90" s="197"/>
      <c r="K90" s="194"/>
      <c r="L90" s="198"/>
      <c r="M90" s="199"/>
    </row>
    <row r="91" spans="1:13" s="27" customFormat="1" ht="18.75" customHeight="1">
      <c r="A91" s="233">
        <v>30</v>
      </c>
      <c r="B91" s="234" t="s">
        <v>249</v>
      </c>
      <c r="C91" s="234" t="s">
        <v>250</v>
      </c>
      <c r="D91" s="235" t="s">
        <v>149</v>
      </c>
      <c r="E91" s="236">
        <v>8043.72</v>
      </c>
      <c r="F91" s="237">
        <v>22.2</v>
      </c>
      <c r="G91" s="238">
        <v>0</v>
      </c>
      <c r="H91" s="238">
        <f>E91*F91</f>
        <v>178570.584</v>
      </c>
      <c r="I91" s="239">
        <f>E91*F91</f>
        <v>178570.584</v>
      </c>
      <c r="J91" s="240">
        <v>0.00061</v>
      </c>
      <c r="K91" s="236">
        <f>E91*J91</f>
        <v>4.9066692</v>
      </c>
      <c r="L91" s="241">
        <v>0</v>
      </c>
      <c r="M91" s="242">
        <f>E91*L91</f>
        <v>0</v>
      </c>
    </row>
    <row r="92" spans="1:13" s="27" customFormat="1" ht="18.75" customHeight="1">
      <c r="A92" s="233">
        <v>31</v>
      </c>
      <c r="B92" s="234" t="s">
        <v>251</v>
      </c>
      <c r="C92" s="234" t="s">
        <v>252</v>
      </c>
      <c r="D92" s="235" t="s">
        <v>149</v>
      </c>
      <c r="E92" s="236">
        <v>7886</v>
      </c>
      <c r="F92" s="237">
        <v>21.2</v>
      </c>
      <c r="G92" s="238">
        <v>0</v>
      </c>
      <c r="H92" s="238">
        <f>E92*F92</f>
        <v>167183.19999999998</v>
      </c>
      <c r="I92" s="239">
        <f>E92*F92</f>
        <v>167183.19999999998</v>
      </c>
      <c r="J92" s="240">
        <v>0.00031</v>
      </c>
      <c r="K92" s="236">
        <f>E92*J92</f>
        <v>2.44466</v>
      </c>
      <c r="L92" s="241">
        <v>0</v>
      </c>
      <c r="M92" s="242">
        <f>E92*L92</f>
        <v>0</v>
      </c>
    </row>
    <row r="93" spans="1:13" s="27" customFormat="1" ht="24" customHeight="1">
      <c r="A93" s="233">
        <v>32</v>
      </c>
      <c r="B93" s="234" t="s">
        <v>253</v>
      </c>
      <c r="C93" s="234" t="s">
        <v>254</v>
      </c>
      <c r="D93" s="235" t="s">
        <v>149</v>
      </c>
      <c r="E93" s="236">
        <v>7886</v>
      </c>
      <c r="F93" s="237">
        <v>324</v>
      </c>
      <c r="G93" s="238">
        <v>0</v>
      </c>
      <c r="H93" s="238">
        <f>E93*F93</f>
        <v>2555064</v>
      </c>
      <c r="I93" s="239">
        <f>E93*F93</f>
        <v>2555064</v>
      </c>
      <c r="J93" s="240">
        <v>0</v>
      </c>
      <c r="K93" s="236">
        <f>E93*J93</f>
        <v>0</v>
      </c>
      <c r="L93" s="241">
        <v>0</v>
      </c>
      <c r="M93" s="242">
        <f>E93*L93</f>
        <v>0</v>
      </c>
    </row>
    <row r="94" spans="1:13" s="27" customFormat="1" ht="12.75" customHeight="1" thickBot="1">
      <c r="A94" s="224"/>
      <c r="B94" s="225"/>
      <c r="C94" s="225" t="s">
        <v>255</v>
      </c>
      <c r="D94" s="226"/>
      <c r="E94" s="227"/>
      <c r="F94" s="228"/>
      <c r="G94" s="228"/>
      <c r="H94" s="228"/>
      <c r="I94" s="228"/>
      <c r="J94" s="243"/>
      <c r="K94" s="227"/>
      <c r="L94" s="244"/>
      <c r="M94" s="245"/>
    </row>
    <row r="95" spans="1:13" s="27" customFormat="1" ht="12.75" customHeight="1">
      <c r="A95" s="167"/>
      <c r="B95" s="168"/>
      <c r="C95" s="168" t="s">
        <v>151</v>
      </c>
      <c r="D95" s="169"/>
      <c r="E95" s="170"/>
      <c r="F95" s="171"/>
      <c r="G95" s="171"/>
      <c r="H95" s="171"/>
      <c r="I95" s="172"/>
      <c r="J95" s="173"/>
      <c r="K95" s="170"/>
      <c r="L95" s="174"/>
      <c r="M95" s="175"/>
    </row>
    <row r="96" spans="1:13" s="27" customFormat="1" ht="12.75" customHeight="1">
      <c r="A96" s="191"/>
      <c r="B96" s="192"/>
      <c r="C96" s="192" t="s">
        <v>152</v>
      </c>
      <c r="D96" s="193"/>
      <c r="E96" s="194">
        <v>7886</v>
      </c>
      <c r="F96" s="195"/>
      <c r="G96" s="195"/>
      <c r="H96" s="195"/>
      <c r="I96" s="196"/>
      <c r="J96" s="197"/>
      <c r="K96" s="194"/>
      <c r="L96" s="198"/>
      <c r="M96" s="199"/>
    </row>
    <row r="97" spans="1:13" s="27" customFormat="1" ht="24" customHeight="1">
      <c r="A97" s="233">
        <v>33</v>
      </c>
      <c r="B97" s="234" t="s">
        <v>256</v>
      </c>
      <c r="C97" s="234" t="s">
        <v>257</v>
      </c>
      <c r="D97" s="235" t="s">
        <v>149</v>
      </c>
      <c r="E97" s="236">
        <v>8043.72</v>
      </c>
      <c r="F97" s="237">
        <v>240.3</v>
      </c>
      <c r="G97" s="238">
        <v>0</v>
      </c>
      <c r="H97" s="238">
        <f>E97*F97</f>
        <v>1932905.9160000002</v>
      </c>
      <c r="I97" s="239">
        <f>E97*F97</f>
        <v>1932905.9160000002</v>
      </c>
      <c r="J97" s="240">
        <v>0</v>
      </c>
      <c r="K97" s="236">
        <f>E97*J97</f>
        <v>0</v>
      </c>
      <c r="L97" s="241">
        <v>0</v>
      </c>
      <c r="M97" s="242">
        <f>E97*L97</f>
        <v>0</v>
      </c>
    </row>
    <row r="98" spans="1:13" s="27" customFormat="1" ht="12.75" customHeight="1" thickBot="1">
      <c r="A98" s="224"/>
      <c r="B98" s="225"/>
      <c r="C98" s="225" t="s">
        <v>258</v>
      </c>
      <c r="D98" s="226"/>
      <c r="E98" s="227"/>
      <c r="F98" s="228"/>
      <c r="G98" s="228"/>
      <c r="H98" s="228"/>
      <c r="I98" s="228"/>
      <c r="J98" s="243"/>
      <c r="K98" s="227"/>
      <c r="L98" s="244"/>
      <c r="M98" s="245"/>
    </row>
    <row r="99" spans="1:13" s="27" customFormat="1" ht="24" customHeight="1">
      <c r="A99" s="167"/>
      <c r="B99" s="168"/>
      <c r="C99" s="168" t="s">
        <v>259</v>
      </c>
      <c r="D99" s="169"/>
      <c r="E99" s="170"/>
      <c r="F99" s="171"/>
      <c r="G99" s="171"/>
      <c r="H99" s="171"/>
      <c r="I99" s="172"/>
      <c r="J99" s="173"/>
      <c r="K99" s="170"/>
      <c r="L99" s="174"/>
      <c r="M99" s="175"/>
    </row>
    <row r="100" spans="1:13" s="27" customFormat="1" ht="12.75" customHeight="1">
      <c r="A100" s="191"/>
      <c r="B100" s="192"/>
      <c r="C100" s="192" t="s">
        <v>260</v>
      </c>
      <c r="D100" s="193"/>
      <c r="E100" s="194">
        <v>8043.72</v>
      </c>
      <c r="F100" s="195"/>
      <c r="G100" s="195"/>
      <c r="H100" s="195"/>
      <c r="I100" s="196"/>
      <c r="J100" s="197"/>
      <c r="K100" s="194"/>
      <c r="L100" s="198"/>
      <c r="M100" s="199"/>
    </row>
    <row r="101" spans="1:13" s="27" customFormat="1" ht="18.75" customHeight="1">
      <c r="A101" s="233">
        <v>34</v>
      </c>
      <c r="B101" s="234" t="s">
        <v>261</v>
      </c>
      <c r="C101" s="234" t="s">
        <v>262</v>
      </c>
      <c r="D101" s="235" t="s">
        <v>149</v>
      </c>
      <c r="E101" s="236">
        <v>33.6</v>
      </c>
      <c r="F101" s="237">
        <v>1555</v>
      </c>
      <c r="G101" s="238">
        <v>0</v>
      </c>
      <c r="H101" s="238">
        <f>E101*F101</f>
        <v>52248</v>
      </c>
      <c r="I101" s="239">
        <f>E101*F101</f>
        <v>52248</v>
      </c>
      <c r="J101" s="240">
        <v>0.85589</v>
      </c>
      <c r="K101" s="236">
        <f>E101*J101</f>
        <v>28.757904000000003</v>
      </c>
      <c r="L101" s="241">
        <v>0</v>
      </c>
      <c r="M101" s="242">
        <f>E101*L101</f>
        <v>0</v>
      </c>
    </row>
    <row r="102" spans="1:13" s="27" customFormat="1" ht="33.75" customHeight="1">
      <c r="A102" s="200"/>
      <c r="B102" s="201"/>
      <c r="C102" s="201" t="s">
        <v>263</v>
      </c>
      <c r="D102" s="202"/>
      <c r="E102" s="203"/>
      <c r="F102" s="204"/>
      <c r="G102" s="204"/>
      <c r="H102" s="204"/>
      <c r="I102" s="205"/>
      <c r="J102" s="206"/>
      <c r="K102" s="203"/>
      <c r="L102" s="207"/>
      <c r="M102" s="208"/>
    </row>
    <row r="103" spans="1:13" s="27" customFormat="1" ht="12.75" customHeight="1" thickBot="1">
      <c r="A103" s="176"/>
      <c r="B103" s="177"/>
      <c r="C103" s="177" t="s">
        <v>264</v>
      </c>
      <c r="D103" s="178"/>
      <c r="E103" s="179">
        <v>33.6</v>
      </c>
      <c r="F103" s="180"/>
      <c r="G103" s="180"/>
      <c r="H103" s="180"/>
      <c r="I103" s="181"/>
      <c r="J103" s="209"/>
      <c r="K103" s="210"/>
      <c r="L103" s="211"/>
      <c r="M103" s="212"/>
    </row>
    <row r="104" spans="1:13" s="165" customFormat="1" ht="39.95" customHeight="1">
      <c r="A104" s="166"/>
      <c r="B104" s="160" t="s">
        <v>80</v>
      </c>
      <c r="C104" s="160" t="s">
        <v>13</v>
      </c>
      <c r="D104" s="161"/>
      <c r="E104" s="162"/>
      <c r="F104" s="163"/>
      <c r="G104" s="163">
        <f>SUM(G105:G109)</f>
        <v>0</v>
      </c>
      <c r="H104" s="163">
        <f>SUM(H105:H109)</f>
        <v>20221.6</v>
      </c>
      <c r="I104" s="163">
        <f>SUM(I105:I109)</f>
        <v>20221.6</v>
      </c>
      <c r="J104" s="164"/>
      <c r="K104" s="163">
        <f>SUM(K105:K109)</f>
        <v>2.734312</v>
      </c>
      <c r="L104" s="164"/>
      <c r="M104" s="163">
        <f>SUM(M105:M109)</f>
        <v>0</v>
      </c>
    </row>
    <row r="105" spans="1:13" s="27" customFormat="1" ht="18.75" customHeight="1">
      <c r="A105" s="233">
        <v>35</v>
      </c>
      <c r="B105" s="234" t="s">
        <v>265</v>
      </c>
      <c r="C105" s="234" t="s">
        <v>266</v>
      </c>
      <c r="D105" s="235" t="s">
        <v>149</v>
      </c>
      <c r="E105" s="236">
        <v>62.8</v>
      </c>
      <c r="F105" s="237">
        <v>322</v>
      </c>
      <c r="G105" s="238">
        <v>0</v>
      </c>
      <c r="H105" s="238">
        <f>E105*F105</f>
        <v>20221.6</v>
      </c>
      <c r="I105" s="239">
        <f>E105*F105</f>
        <v>20221.6</v>
      </c>
      <c r="J105" s="240">
        <v>0.04354</v>
      </c>
      <c r="K105" s="236">
        <f>E105*J105</f>
        <v>2.734312</v>
      </c>
      <c r="L105" s="241">
        <v>0</v>
      </c>
      <c r="M105" s="242">
        <f>E105*L105</f>
        <v>0</v>
      </c>
    </row>
    <row r="106" spans="1:13" s="27" customFormat="1" ht="12.75" customHeight="1">
      <c r="A106" s="200"/>
      <c r="B106" s="201"/>
      <c r="C106" s="201" t="s">
        <v>267</v>
      </c>
      <c r="D106" s="202"/>
      <c r="E106" s="203"/>
      <c r="F106" s="204"/>
      <c r="G106" s="204"/>
      <c r="H106" s="204"/>
      <c r="I106" s="205"/>
      <c r="J106" s="206"/>
      <c r="K106" s="203"/>
      <c r="L106" s="207"/>
      <c r="M106" s="208"/>
    </row>
    <row r="107" spans="1:13" s="27" customFormat="1" ht="12.75" customHeight="1">
      <c r="A107" s="182"/>
      <c r="B107" s="183"/>
      <c r="C107" s="183" t="s">
        <v>268</v>
      </c>
      <c r="D107" s="184"/>
      <c r="E107" s="185">
        <v>54</v>
      </c>
      <c r="F107" s="186"/>
      <c r="G107" s="186"/>
      <c r="H107" s="186"/>
      <c r="I107" s="187"/>
      <c r="J107" s="188"/>
      <c r="K107" s="185"/>
      <c r="L107" s="189"/>
      <c r="M107" s="190"/>
    </row>
    <row r="108" spans="1:13" s="27" customFormat="1" ht="12.75" customHeight="1">
      <c r="A108" s="182"/>
      <c r="B108" s="183"/>
      <c r="C108" s="183" t="s">
        <v>269</v>
      </c>
      <c r="D108" s="184"/>
      <c r="E108" s="185">
        <v>8.8</v>
      </c>
      <c r="F108" s="186"/>
      <c r="G108" s="186"/>
      <c r="H108" s="186"/>
      <c r="I108" s="187"/>
      <c r="J108" s="188"/>
      <c r="K108" s="185"/>
      <c r="L108" s="189"/>
      <c r="M108" s="190"/>
    </row>
    <row r="109" spans="1:13" s="27" customFormat="1" ht="12.75" customHeight="1" thickBot="1">
      <c r="A109" s="176"/>
      <c r="B109" s="177"/>
      <c r="C109" s="177" t="s">
        <v>181</v>
      </c>
      <c r="D109" s="178"/>
      <c r="E109" s="179">
        <v>62.8</v>
      </c>
      <c r="F109" s="180"/>
      <c r="G109" s="180"/>
      <c r="H109" s="180"/>
      <c r="I109" s="181"/>
      <c r="J109" s="209"/>
      <c r="K109" s="210"/>
      <c r="L109" s="211"/>
      <c r="M109" s="212"/>
    </row>
    <row r="110" spans="1:13" s="165" customFormat="1" ht="39.95" customHeight="1">
      <c r="A110" s="166"/>
      <c r="B110" s="160" t="s">
        <v>62</v>
      </c>
      <c r="C110" s="160" t="s">
        <v>14</v>
      </c>
      <c r="D110" s="161"/>
      <c r="E110" s="162"/>
      <c r="F110" s="163"/>
      <c r="G110" s="163">
        <f>SUM(G111:G180)</f>
        <v>9880</v>
      </c>
      <c r="H110" s="163">
        <f>SUM(H111:H180)</f>
        <v>1119389.033</v>
      </c>
      <c r="I110" s="163">
        <f>SUM(I111:I180)</f>
        <v>1129269.033</v>
      </c>
      <c r="J110" s="164"/>
      <c r="K110" s="163">
        <f>SUM(K111:K180)</f>
        <v>90.2637454</v>
      </c>
      <c r="L110" s="164"/>
      <c r="M110" s="163">
        <f>SUM(M111:M180)</f>
        <v>228.41199999999998</v>
      </c>
    </row>
    <row r="111" spans="1:13" s="27" customFormat="1" ht="18.75" customHeight="1">
      <c r="A111" s="246">
        <v>36</v>
      </c>
      <c r="B111" s="247" t="s">
        <v>270</v>
      </c>
      <c r="C111" s="247" t="s">
        <v>271</v>
      </c>
      <c r="D111" s="248" t="s">
        <v>272</v>
      </c>
      <c r="E111" s="249">
        <v>52</v>
      </c>
      <c r="F111" s="250">
        <v>190</v>
      </c>
      <c r="G111" s="251">
        <f>E111*F111</f>
        <v>9880</v>
      </c>
      <c r="H111" s="251">
        <v>0</v>
      </c>
      <c r="I111" s="252">
        <f>E111*F111</f>
        <v>9880</v>
      </c>
      <c r="J111" s="253">
        <v>0.0021</v>
      </c>
      <c r="K111" s="249">
        <f>E111*J111</f>
        <v>0.10919999999999999</v>
      </c>
      <c r="L111" s="254">
        <v>0</v>
      </c>
      <c r="M111" s="255">
        <f>E111*L111</f>
        <v>0</v>
      </c>
    </row>
    <row r="112" spans="1:13" s="27" customFormat="1" ht="12.75" customHeight="1">
      <c r="A112" s="200"/>
      <c r="B112" s="201"/>
      <c r="C112" s="201" t="s">
        <v>273</v>
      </c>
      <c r="D112" s="202"/>
      <c r="E112" s="203"/>
      <c r="F112" s="204"/>
      <c r="G112" s="204"/>
      <c r="H112" s="204"/>
      <c r="I112" s="205"/>
      <c r="J112" s="206"/>
      <c r="K112" s="203"/>
      <c r="L112" s="207"/>
      <c r="M112" s="208"/>
    </row>
    <row r="113" spans="1:13" s="27" customFormat="1" ht="12.75" customHeight="1">
      <c r="A113" s="191"/>
      <c r="B113" s="192"/>
      <c r="C113" s="192" t="s">
        <v>274</v>
      </c>
      <c r="D113" s="193"/>
      <c r="E113" s="194">
        <v>52</v>
      </c>
      <c r="F113" s="195"/>
      <c r="G113" s="195"/>
      <c r="H113" s="195"/>
      <c r="I113" s="196"/>
      <c r="J113" s="197"/>
      <c r="K113" s="194"/>
      <c r="L113" s="198"/>
      <c r="M113" s="199"/>
    </row>
    <row r="114" spans="1:13" s="27" customFormat="1" ht="24" customHeight="1">
      <c r="A114" s="233">
        <v>37</v>
      </c>
      <c r="B114" s="234" t="s">
        <v>275</v>
      </c>
      <c r="C114" s="234" t="s">
        <v>276</v>
      </c>
      <c r="D114" s="235" t="s">
        <v>277</v>
      </c>
      <c r="E114" s="236">
        <v>76</v>
      </c>
      <c r="F114" s="237">
        <v>1159</v>
      </c>
      <c r="G114" s="238">
        <v>0</v>
      </c>
      <c r="H114" s="238">
        <f>E114*F114</f>
        <v>88084</v>
      </c>
      <c r="I114" s="239">
        <f>E114*F114</f>
        <v>88084</v>
      </c>
      <c r="J114" s="240">
        <v>0.0499</v>
      </c>
      <c r="K114" s="236">
        <f>E114*J114</f>
        <v>3.7923999999999998</v>
      </c>
      <c r="L114" s="241">
        <v>0</v>
      </c>
      <c r="M114" s="242">
        <f>E114*L114</f>
        <v>0</v>
      </c>
    </row>
    <row r="115" spans="1:13" s="27" customFormat="1" ht="12.75" customHeight="1">
      <c r="A115" s="200"/>
      <c r="B115" s="201"/>
      <c r="C115" s="201" t="s">
        <v>278</v>
      </c>
      <c r="D115" s="202"/>
      <c r="E115" s="203"/>
      <c r="F115" s="204"/>
      <c r="G115" s="204"/>
      <c r="H115" s="204"/>
      <c r="I115" s="205"/>
      <c r="J115" s="206"/>
      <c r="K115" s="203"/>
      <c r="L115" s="207"/>
      <c r="M115" s="208"/>
    </row>
    <row r="116" spans="1:13" s="27" customFormat="1" ht="12.75" customHeight="1">
      <c r="A116" s="191"/>
      <c r="B116" s="192"/>
      <c r="C116" s="192" t="s">
        <v>279</v>
      </c>
      <c r="D116" s="193"/>
      <c r="E116" s="194">
        <v>76</v>
      </c>
      <c r="F116" s="195"/>
      <c r="G116" s="195"/>
      <c r="H116" s="195"/>
      <c r="I116" s="196"/>
      <c r="J116" s="197"/>
      <c r="K116" s="194"/>
      <c r="L116" s="198"/>
      <c r="M116" s="199"/>
    </row>
    <row r="117" spans="1:13" s="27" customFormat="1" ht="24" customHeight="1">
      <c r="A117" s="233">
        <v>38</v>
      </c>
      <c r="B117" s="234" t="s">
        <v>280</v>
      </c>
      <c r="C117" s="234" t="s">
        <v>281</v>
      </c>
      <c r="D117" s="235" t="s">
        <v>277</v>
      </c>
      <c r="E117" s="236">
        <v>16</v>
      </c>
      <c r="F117" s="237">
        <v>3415</v>
      </c>
      <c r="G117" s="238">
        <v>0</v>
      </c>
      <c r="H117" s="238">
        <f>E117*F117</f>
        <v>54640</v>
      </c>
      <c r="I117" s="239">
        <f>E117*F117</f>
        <v>54640</v>
      </c>
      <c r="J117" s="240">
        <v>0.0396</v>
      </c>
      <c r="K117" s="236">
        <f>E117*J117</f>
        <v>0.6336</v>
      </c>
      <c r="L117" s="241">
        <v>0</v>
      </c>
      <c r="M117" s="242">
        <f>E117*L117</f>
        <v>0</v>
      </c>
    </row>
    <row r="118" spans="1:13" s="27" customFormat="1" ht="12.75" customHeight="1">
      <c r="A118" s="200"/>
      <c r="B118" s="201"/>
      <c r="C118" s="201" t="s">
        <v>278</v>
      </c>
      <c r="D118" s="202"/>
      <c r="E118" s="203"/>
      <c r="F118" s="204"/>
      <c r="G118" s="204"/>
      <c r="H118" s="204"/>
      <c r="I118" s="205"/>
      <c r="J118" s="206"/>
      <c r="K118" s="203"/>
      <c r="L118" s="207"/>
      <c r="M118" s="208"/>
    </row>
    <row r="119" spans="1:13" s="27" customFormat="1" ht="12.75" customHeight="1">
      <c r="A119" s="191"/>
      <c r="B119" s="192"/>
      <c r="C119" s="192" t="s">
        <v>282</v>
      </c>
      <c r="D119" s="193"/>
      <c r="E119" s="194">
        <v>16</v>
      </c>
      <c r="F119" s="195"/>
      <c r="G119" s="195"/>
      <c r="H119" s="195"/>
      <c r="I119" s="196"/>
      <c r="J119" s="197"/>
      <c r="K119" s="194"/>
      <c r="L119" s="198"/>
      <c r="M119" s="199"/>
    </row>
    <row r="120" spans="1:13" s="27" customFormat="1" ht="18.75" customHeight="1">
      <c r="A120" s="233">
        <v>39</v>
      </c>
      <c r="B120" s="234" t="s">
        <v>283</v>
      </c>
      <c r="C120" s="234" t="s">
        <v>284</v>
      </c>
      <c r="D120" s="235" t="s">
        <v>277</v>
      </c>
      <c r="E120" s="236">
        <v>16</v>
      </c>
      <c r="F120" s="237">
        <v>6115</v>
      </c>
      <c r="G120" s="238">
        <v>0</v>
      </c>
      <c r="H120" s="238">
        <f>E120*F120</f>
        <v>97840</v>
      </c>
      <c r="I120" s="239">
        <f>E120*F120</f>
        <v>97840</v>
      </c>
      <c r="J120" s="240">
        <v>0.051</v>
      </c>
      <c r="K120" s="236">
        <f>E120*J120</f>
        <v>0.816</v>
      </c>
      <c r="L120" s="241">
        <v>0</v>
      </c>
      <c r="M120" s="242">
        <f>E120*L120</f>
        <v>0</v>
      </c>
    </row>
    <row r="121" spans="1:13" s="27" customFormat="1" ht="12.75" customHeight="1">
      <c r="A121" s="200"/>
      <c r="B121" s="201"/>
      <c r="C121" s="201" t="s">
        <v>285</v>
      </c>
      <c r="D121" s="202"/>
      <c r="E121" s="203"/>
      <c r="F121" s="204"/>
      <c r="G121" s="204"/>
      <c r="H121" s="204"/>
      <c r="I121" s="205"/>
      <c r="J121" s="206"/>
      <c r="K121" s="203"/>
      <c r="L121" s="207"/>
      <c r="M121" s="208"/>
    </row>
    <row r="122" spans="1:13" s="27" customFormat="1" ht="12.75" customHeight="1">
      <c r="A122" s="191"/>
      <c r="B122" s="192"/>
      <c r="C122" s="192" t="s">
        <v>286</v>
      </c>
      <c r="D122" s="193"/>
      <c r="E122" s="194">
        <v>16</v>
      </c>
      <c r="F122" s="195"/>
      <c r="G122" s="195"/>
      <c r="H122" s="195"/>
      <c r="I122" s="196"/>
      <c r="J122" s="197"/>
      <c r="K122" s="194"/>
      <c r="L122" s="198"/>
      <c r="M122" s="199"/>
    </row>
    <row r="123" spans="1:13" s="27" customFormat="1" ht="24" customHeight="1">
      <c r="A123" s="233">
        <v>40</v>
      </c>
      <c r="B123" s="234" t="s">
        <v>287</v>
      </c>
      <c r="C123" s="234" t="s">
        <v>288</v>
      </c>
      <c r="D123" s="235" t="s">
        <v>272</v>
      </c>
      <c r="E123" s="236">
        <v>52</v>
      </c>
      <c r="F123" s="237">
        <v>325</v>
      </c>
      <c r="G123" s="238">
        <v>0</v>
      </c>
      <c r="H123" s="238">
        <f>E123*F123</f>
        <v>16900</v>
      </c>
      <c r="I123" s="239">
        <f>E123*F123</f>
        <v>16900</v>
      </c>
      <c r="J123" s="240">
        <v>0</v>
      </c>
      <c r="K123" s="236">
        <f>E123*J123</f>
        <v>0</v>
      </c>
      <c r="L123" s="241">
        <v>0</v>
      </c>
      <c r="M123" s="242">
        <f>E123*L123</f>
        <v>0</v>
      </c>
    </row>
    <row r="124" spans="1:13" s="27" customFormat="1" ht="24" customHeight="1">
      <c r="A124" s="233">
        <v>41</v>
      </c>
      <c r="B124" s="234" t="s">
        <v>289</v>
      </c>
      <c r="C124" s="234" t="s">
        <v>290</v>
      </c>
      <c r="D124" s="235" t="s">
        <v>277</v>
      </c>
      <c r="E124" s="236">
        <v>2570</v>
      </c>
      <c r="F124" s="237">
        <v>63</v>
      </c>
      <c r="G124" s="238">
        <v>0</v>
      </c>
      <c r="H124" s="238">
        <f>E124*F124</f>
        <v>161910</v>
      </c>
      <c r="I124" s="239">
        <f>E124*F124</f>
        <v>161910</v>
      </c>
      <c r="J124" s="240">
        <v>0.00033</v>
      </c>
      <c r="K124" s="236">
        <f>E124*J124</f>
        <v>0.8481</v>
      </c>
      <c r="L124" s="241">
        <v>0</v>
      </c>
      <c r="M124" s="242">
        <f>E124*L124</f>
        <v>0</v>
      </c>
    </row>
    <row r="125" spans="1:13" s="27" customFormat="1" ht="12.75" customHeight="1">
      <c r="A125" s="200"/>
      <c r="B125" s="201"/>
      <c r="C125" s="201" t="s">
        <v>291</v>
      </c>
      <c r="D125" s="202"/>
      <c r="E125" s="203"/>
      <c r="F125" s="204"/>
      <c r="G125" s="204"/>
      <c r="H125" s="204"/>
      <c r="I125" s="205"/>
      <c r="J125" s="206"/>
      <c r="K125" s="203"/>
      <c r="L125" s="207"/>
      <c r="M125" s="208"/>
    </row>
    <row r="126" spans="1:13" s="27" customFormat="1" ht="12.75" customHeight="1">
      <c r="A126" s="191"/>
      <c r="B126" s="192"/>
      <c r="C126" s="192" t="s">
        <v>292</v>
      </c>
      <c r="D126" s="193"/>
      <c r="E126" s="194">
        <v>2570</v>
      </c>
      <c r="F126" s="195"/>
      <c r="G126" s="195"/>
      <c r="H126" s="195"/>
      <c r="I126" s="196"/>
      <c r="J126" s="197"/>
      <c r="K126" s="194"/>
      <c r="L126" s="198"/>
      <c r="M126" s="199"/>
    </row>
    <row r="127" spans="1:13" s="27" customFormat="1" ht="18.75" customHeight="1">
      <c r="A127" s="233">
        <v>42</v>
      </c>
      <c r="B127" s="234" t="s">
        <v>293</v>
      </c>
      <c r="C127" s="234" t="s">
        <v>294</v>
      </c>
      <c r="D127" s="235" t="s">
        <v>277</v>
      </c>
      <c r="E127" s="236">
        <v>2570</v>
      </c>
      <c r="F127" s="237">
        <v>5.5</v>
      </c>
      <c r="G127" s="238">
        <v>0</v>
      </c>
      <c r="H127" s="238">
        <f>E127*F127</f>
        <v>14135</v>
      </c>
      <c r="I127" s="239">
        <f>E127*F127</f>
        <v>14135</v>
      </c>
      <c r="J127" s="240">
        <v>0</v>
      </c>
      <c r="K127" s="236">
        <f>E127*J127</f>
        <v>0</v>
      </c>
      <c r="L127" s="241">
        <v>0</v>
      </c>
      <c r="M127" s="242">
        <f>E127*L127</f>
        <v>0</v>
      </c>
    </row>
    <row r="128" spans="1:13" s="27" customFormat="1" ht="18.75" customHeight="1">
      <c r="A128" s="233">
        <v>43</v>
      </c>
      <c r="B128" s="234" t="s">
        <v>295</v>
      </c>
      <c r="C128" s="234" t="s">
        <v>296</v>
      </c>
      <c r="D128" s="235" t="s">
        <v>272</v>
      </c>
      <c r="E128" s="236">
        <v>4</v>
      </c>
      <c r="F128" s="237">
        <v>18500</v>
      </c>
      <c r="G128" s="238">
        <v>0</v>
      </c>
      <c r="H128" s="238">
        <f>E128*F128</f>
        <v>74000</v>
      </c>
      <c r="I128" s="239">
        <f>E128*F128</f>
        <v>74000</v>
      </c>
      <c r="J128" s="240">
        <v>5.80039</v>
      </c>
      <c r="K128" s="236">
        <f>E128*J128</f>
        <v>23.20156</v>
      </c>
      <c r="L128" s="241">
        <v>0</v>
      </c>
      <c r="M128" s="242">
        <f>E128*L128</f>
        <v>0</v>
      </c>
    </row>
    <row r="129" spans="1:13" s="27" customFormat="1" ht="12.75" customHeight="1">
      <c r="A129" s="200"/>
      <c r="B129" s="201"/>
      <c r="C129" s="201" t="s">
        <v>297</v>
      </c>
      <c r="D129" s="202"/>
      <c r="E129" s="203"/>
      <c r="F129" s="204"/>
      <c r="G129" s="204"/>
      <c r="H129" s="204"/>
      <c r="I129" s="205"/>
      <c r="J129" s="206"/>
      <c r="K129" s="203"/>
      <c r="L129" s="207"/>
      <c r="M129" s="208"/>
    </row>
    <row r="130" spans="1:13" s="27" customFormat="1" ht="12.75" customHeight="1">
      <c r="A130" s="191"/>
      <c r="B130" s="192"/>
      <c r="C130" s="192" t="s">
        <v>298</v>
      </c>
      <c r="D130" s="193"/>
      <c r="E130" s="194">
        <v>4</v>
      </c>
      <c r="F130" s="195"/>
      <c r="G130" s="195"/>
      <c r="H130" s="195"/>
      <c r="I130" s="196"/>
      <c r="J130" s="197"/>
      <c r="K130" s="194"/>
      <c r="L130" s="198"/>
      <c r="M130" s="199"/>
    </row>
    <row r="131" spans="1:13" s="27" customFormat="1" ht="24" customHeight="1">
      <c r="A131" s="233">
        <v>44</v>
      </c>
      <c r="B131" s="234" t="s">
        <v>299</v>
      </c>
      <c r="C131" s="234" t="s">
        <v>300</v>
      </c>
      <c r="D131" s="235" t="s">
        <v>155</v>
      </c>
      <c r="E131" s="236">
        <v>4</v>
      </c>
      <c r="F131" s="237">
        <v>3855</v>
      </c>
      <c r="G131" s="238">
        <v>0</v>
      </c>
      <c r="H131" s="238">
        <f>E131*F131</f>
        <v>15420</v>
      </c>
      <c r="I131" s="239">
        <f>E131*F131</f>
        <v>15420</v>
      </c>
      <c r="J131" s="240">
        <v>2.26672</v>
      </c>
      <c r="K131" s="236">
        <f>E131*J131</f>
        <v>9.06688</v>
      </c>
      <c r="L131" s="241">
        <v>0</v>
      </c>
      <c r="M131" s="242">
        <f>E131*L131</f>
        <v>0</v>
      </c>
    </row>
    <row r="132" spans="1:13" s="27" customFormat="1" ht="24" customHeight="1">
      <c r="A132" s="200"/>
      <c r="B132" s="201"/>
      <c r="C132" s="201" t="s">
        <v>301</v>
      </c>
      <c r="D132" s="202"/>
      <c r="E132" s="203"/>
      <c r="F132" s="204"/>
      <c r="G132" s="204"/>
      <c r="H132" s="204"/>
      <c r="I132" s="205"/>
      <c r="J132" s="206"/>
      <c r="K132" s="203"/>
      <c r="L132" s="207"/>
      <c r="M132" s="208"/>
    </row>
    <row r="133" spans="1:13" s="27" customFormat="1" ht="12.75" customHeight="1">
      <c r="A133" s="191"/>
      <c r="B133" s="192"/>
      <c r="C133" s="192" t="s">
        <v>302</v>
      </c>
      <c r="D133" s="193"/>
      <c r="E133" s="194">
        <v>4</v>
      </c>
      <c r="F133" s="195"/>
      <c r="G133" s="195"/>
      <c r="H133" s="195"/>
      <c r="I133" s="196"/>
      <c r="J133" s="197"/>
      <c r="K133" s="194"/>
      <c r="L133" s="198"/>
      <c r="M133" s="199"/>
    </row>
    <row r="134" spans="1:13" s="27" customFormat="1" ht="18.75" customHeight="1">
      <c r="A134" s="233">
        <v>45</v>
      </c>
      <c r="B134" s="234" t="s">
        <v>303</v>
      </c>
      <c r="C134" s="234" t="s">
        <v>304</v>
      </c>
      <c r="D134" s="235" t="s">
        <v>277</v>
      </c>
      <c r="E134" s="236">
        <v>8</v>
      </c>
      <c r="F134" s="237">
        <v>10823</v>
      </c>
      <c r="G134" s="238">
        <v>0</v>
      </c>
      <c r="H134" s="238">
        <f>E134*F134</f>
        <v>86584</v>
      </c>
      <c r="I134" s="239">
        <f>E134*F134</f>
        <v>86584</v>
      </c>
      <c r="J134" s="240">
        <v>2.43429</v>
      </c>
      <c r="K134" s="236">
        <f>E134*J134</f>
        <v>19.47432</v>
      </c>
      <c r="L134" s="241">
        <v>0</v>
      </c>
      <c r="M134" s="242">
        <f>E134*L134</f>
        <v>0</v>
      </c>
    </row>
    <row r="135" spans="1:13" s="27" customFormat="1" ht="30" customHeight="1" thickBot="1">
      <c r="A135" s="224"/>
      <c r="B135" s="225"/>
      <c r="C135" s="225" t="s">
        <v>305</v>
      </c>
      <c r="D135" s="226"/>
      <c r="E135" s="227"/>
      <c r="F135" s="228"/>
      <c r="G135" s="228"/>
      <c r="H135" s="228"/>
      <c r="I135" s="228"/>
      <c r="J135" s="243"/>
      <c r="K135" s="227"/>
      <c r="L135" s="244"/>
      <c r="M135" s="245"/>
    </row>
    <row r="136" spans="1:13" s="27" customFormat="1" ht="12.75" customHeight="1">
      <c r="A136" s="167"/>
      <c r="B136" s="168"/>
      <c r="C136" s="168" t="s">
        <v>306</v>
      </c>
      <c r="D136" s="169"/>
      <c r="E136" s="170"/>
      <c r="F136" s="171"/>
      <c r="G136" s="171"/>
      <c r="H136" s="171"/>
      <c r="I136" s="172"/>
      <c r="J136" s="173"/>
      <c r="K136" s="170"/>
      <c r="L136" s="174"/>
      <c r="M136" s="175"/>
    </row>
    <row r="137" spans="1:13" s="27" customFormat="1" ht="12.75" customHeight="1">
      <c r="A137" s="191"/>
      <c r="B137" s="192"/>
      <c r="C137" s="192" t="s">
        <v>56</v>
      </c>
      <c r="D137" s="193"/>
      <c r="E137" s="194">
        <v>8</v>
      </c>
      <c r="F137" s="195"/>
      <c r="G137" s="195"/>
      <c r="H137" s="195"/>
      <c r="I137" s="196"/>
      <c r="J137" s="197"/>
      <c r="K137" s="194"/>
      <c r="L137" s="198"/>
      <c r="M137" s="199"/>
    </row>
    <row r="138" spans="1:13" s="27" customFormat="1" ht="18.75" customHeight="1">
      <c r="A138" s="233">
        <v>46</v>
      </c>
      <c r="B138" s="234" t="s">
        <v>307</v>
      </c>
      <c r="C138" s="234" t="s">
        <v>308</v>
      </c>
      <c r="D138" s="235" t="s">
        <v>277</v>
      </c>
      <c r="E138" s="236">
        <v>21.9</v>
      </c>
      <c r="F138" s="237">
        <v>2883.5</v>
      </c>
      <c r="G138" s="238">
        <v>0</v>
      </c>
      <c r="H138" s="238">
        <f>E138*F138</f>
        <v>63148.649999999994</v>
      </c>
      <c r="I138" s="239">
        <f>E138*F138</f>
        <v>63148.649999999994</v>
      </c>
      <c r="J138" s="240">
        <v>1.04116</v>
      </c>
      <c r="K138" s="236">
        <f>E138*J138</f>
        <v>22.801404</v>
      </c>
      <c r="L138" s="241">
        <v>0</v>
      </c>
      <c r="M138" s="242">
        <f>E138*L138</f>
        <v>0</v>
      </c>
    </row>
    <row r="139" spans="1:13" s="27" customFormat="1" ht="12.75" customHeight="1" thickBot="1">
      <c r="A139" s="224"/>
      <c r="B139" s="225"/>
      <c r="C139" s="225" t="s">
        <v>309</v>
      </c>
      <c r="D139" s="226"/>
      <c r="E139" s="227"/>
      <c r="F139" s="228"/>
      <c r="G139" s="228"/>
      <c r="H139" s="228"/>
      <c r="I139" s="228"/>
      <c r="J139" s="243"/>
      <c r="K139" s="227"/>
      <c r="L139" s="244"/>
      <c r="M139" s="245"/>
    </row>
    <row r="140" spans="1:13" s="27" customFormat="1" ht="12.75" customHeight="1">
      <c r="A140" s="167"/>
      <c r="B140" s="168"/>
      <c r="C140" s="168" t="s">
        <v>310</v>
      </c>
      <c r="D140" s="169"/>
      <c r="E140" s="170"/>
      <c r="F140" s="171"/>
      <c r="G140" s="171"/>
      <c r="H140" s="171"/>
      <c r="I140" s="172"/>
      <c r="J140" s="173"/>
      <c r="K140" s="170"/>
      <c r="L140" s="174"/>
      <c r="M140" s="175"/>
    </row>
    <row r="141" spans="1:13" s="27" customFormat="1" ht="12.75" customHeight="1">
      <c r="A141" s="191"/>
      <c r="B141" s="192"/>
      <c r="C141" s="192" t="s">
        <v>311</v>
      </c>
      <c r="D141" s="193"/>
      <c r="E141" s="194">
        <v>21.9</v>
      </c>
      <c r="F141" s="195"/>
      <c r="G141" s="195"/>
      <c r="H141" s="195"/>
      <c r="I141" s="196"/>
      <c r="J141" s="197"/>
      <c r="K141" s="194"/>
      <c r="L141" s="198"/>
      <c r="M141" s="199"/>
    </row>
    <row r="142" spans="1:13" s="27" customFormat="1" ht="18.75" customHeight="1">
      <c r="A142" s="233">
        <v>47</v>
      </c>
      <c r="B142" s="234" t="s">
        <v>312</v>
      </c>
      <c r="C142" s="234" t="s">
        <v>313</v>
      </c>
      <c r="D142" s="235" t="s">
        <v>277</v>
      </c>
      <c r="E142" s="236">
        <v>11.93</v>
      </c>
      <c r="F142" s="237">
        <v>142</v>
      </c>
      <c r="G142" s="238">
        <v>0</v>
      </c>
      <c r="H142" s="238">
        <f>E142*F142</f>
        <v>1694.06</v>
      </c>
      <c r="I142" s="239">
        <f>E142*F142</f>
        <v>1694.06</v>
      </c>
      <c r="J142" s="240">
        <v>0</v>
      </c>
      <c r="K142" s="236">
        <f>E142*J142</f>
        <v>0</v>
      </c>
      <c r="L142" s="241">
        <v>0</v>
      </c>
      <c r="M142" s="242">
        <f>E142*L142</f>
        <v>0</v>
      </c>
    </row>
    <row r="143" spans="1:13" s="27" customFormat="1" ht="12.75" customHeight="1">
      <c r="A143" s="200"/>
      <c r="B143" s="201"/>
      <c r="C143" s="201" t="s">
        <v>314</v>
      </c>
      <c r="D143" s="202"/>
      <c r="E143" s="203"/>
      <c r="F143" s="204"/>
      <c r="G143" s="204"/>
      <c r="H143" s="204"/>
      <c r="I143" s="205"/>
      <c r="J143" s="206"/>
      <c r="K143" s="203"/>
      <c r="L143" s="207"/>
      <c r="M143" s="208"/>
    </row>
    <row r="144" spans="1:13" s="27" customFormat="1" ht="12.75" customHeight="1">
      <c r="A144" s="191"/>
      <c r="B144" s="192"/>
      <c r="C144" s="192" t="s">
        <v>315</v>
      </c>
      <c r="D144" s="193"/>
      <c r="E144" s="194">
        <v>11.93</v>
      </c>
      <c r="F144" s="195"/>
      <c r="G144" s="195"/>
      <c r="H144" s="195"/>
      <c r="I144" s="196"/>
      <c r="J144" s="197"/>
      <c r="K144" s="194"/>
      <c r="L144" s="198"/>
      <c r="M144" s="199"/>
    </row>
    <row r="145" spans="1:13" s="27" customFormat="1" ht="24" customHeight="1">
      <c r="A145" s="233">
        <v>48</v>
      </c>
      <c r="B145" s="234" t="s">
        <v>316</v>
      </c>
      <c r="C145" s="234" t="s">
        <v>317</v>
      </c>
      <c r="D145" s="235" t="s">
        <v>277</v>
      </c>
      <c r="E145" s="236">
        <v>11.93</v>
      </c>
      <c r="F145" s="237">
        <v>152</v>
      </c>
      <c r="G145" s="238">
        <v>0</v>
      </c>
      <c r="H145" s="238">
        <f>E145*F145</f>
        <v>1813.36</v>
      </c>
      <c r="I145" s="239">
        <f>E145*F145</f>
        <v>1813.36</v>
      </c>
      <c r="J145" s="240">
        <v>0.00061</v>
      </c>
      <c r="K145" s="236">
        <f>E145*J145</f>
        <v>0.0072773</v>
      </c>
      <c r="L145" s="241">
        <v>0</v>
      </c>
      <c r="M145" s="242">
        <f>E145*L145</f>
        <v>0</v>
      </c>
    </row>
    <row r="146" spans="1:13" s="27" customFormat="1" ht="24" customHeight="1">
      <c r="A146" s="233">
        <v>49</v>
      </c>
      <c r="B146" s="234" t="s">
        <v>318</v>
      </c>
      <c r="C146" s="234" t="s">
        <v>319</v>
      </c>
      <c r="D146" s="235" t="s">
        <v>155</v>
      </c>
      <c r="E146" s="236">
        <v>1.533</v>
      </c>
      <c r="F146" s="237">
        <v>1344</v>
      </c>
      <c r="G146" s="238">
        <v>0</v>
      </c>
      <c r="H146" s="238">
        <f>E146*F146</f>
        <v>2060.352</v>
      </c>
      <c r="I146" s="239">
        <f>E146*F146</f>
        <v>2060.352</v>
      </c>
      <c r="J146" s="240">
        <v>1.9695</v>
      </c>
      <c r="K146" s="236">
        <f>E146*J146</f>
        <v>3.0192435</v>
      </c>
      <c r="L146" s="241">
        <v>0</v>
      </c>
      <c r="M146" s="242">
        <f>E146*L146</f>
        <v>0</v>
      </c>
    </row>
    <row r="147" spans="1:13" s="27" customFormat="1" ht="12.75" customHeight="1">
      <c r="A147" s="200"/>
      <c r="B147" s="201"/>
      <c r="C147" s="201" t="s">
        <v>320</v>
      </c>
      <c r="D147" s="202"/>
      <c r="E147" s="203"/>
      <c r="F147" s="204"/>
      <c r="G147" s="204"/>
      <c r="H147" s="204"/>
      <c r="I147" s="205"/>
      <c r="J147" s="206"/>
      <c r="K147" s="203"/>
      <c r="L147" s="207"/>
      <c r="M147" s="208"/>
    </row>
    <row r="148" spans="1:13" s="27" customFormat="1" ht="12.75" customHeight="1">
      <c r="A148" s="191"/>
      <c r="B148" s="192"/>
      <c r="C148" s="192" t="s">
        <v>321</v>
      </c>
      <c r="D148" s="193"/>
      <c r="E148" s="194">
        <v>1.533</v>
      </c>
      <c r="F148" s="195"/>
      <c r="G148" s="195"/>
      <c r="H148" s="195"/>
      <c r="I148" s="196"/>
      <c r="J148" s="197"/>
      <c r="K148" s="194"/>
      <c r="L148" s="198"/>
      <c r="M148" s="199"/>
    </row>
    <row r="149" spans="1:13" s="27" customFormat="1" ht="18.75" customHeight="1">
      <c r="A149" s="233">
        <v>50</v>
      </c>
      <c r="B149" s="234" t="s">
        <v>322</v>
      </c>
      <c r="C149" s="234" t="s">
        <v>323</v>
      </c>
      <c r="D149" s="235" t="s">
        <v>149</v>
      </c>
      <c r="E149" s="236">
        <v>62.8</v>
      </c>
      <c r="F149" s="237">
        <v>45.5</v>
      </c>
      <c r="G149" s="238">
        <v>0</v>
      </c>
      <c r="H149" s="238">
        <f>E149*F149</f>
        <v>2857.4</v>
      </c>
      <c r="I149" s="239">
        <f>E149*F149</f>
        <v>2857.4</v>
      </c>
      <c r="J149" s="240">
        <v>0.00104</v>
      </c>
      <c r="K149" s="236">
        <f>E149*J149</f>
        <v>0.065312</v>
      </c>
      <c r="L149" s="241">
        <v>0</v>
      </c>
      <c r="M149" s="242">
        <f>E149*L149</f>
        <v>0</v>
      </c>
    </row>
    <row r="150" spans="1:13" s="27" customFormat="1" ht="18.75" customHeight="1">
      <c r="A150" s="233">
        <v>51</v>
      </c>
      <c r="B150" s="234" t="s">
        <v>324</v>
      </c>
      <c r="C150" s="234" t="s">
        <v>325</v>
      </c>
      <c r="D150" s="235" t="s">
        <v>277</v>
      </c>
      <c r="E150" s="236">
        <v>1291</v>
      </c>
      <c r="F150" s="237">
        <v>38.5</v>
      </c>
      <c r="G150" s="238">
        <v>0</v>
      </c>
      <c r="H150" s="238">
        <f>E150*F150</f>
        <v>49703.5</v>
      </c>
      <c r="I150" s="239">
        <f>E150*F150</f>
        <v>49703.5</v>
      </c>
      <c r="J150" s="240">
        <v>0</v>
      </c>
      <c r="K150" s="236">
        <f>E150*J150</f>
        <v>0</v>
      </c>
      <c r="L150" s="241">
        <v>0.172</v>
      </c>
      <c r="M150" s="242">
        <f>E150*L150</f>
        <v>222.052</v>
      </c>
    </row>
    <row r="151" spans="1:13" s="27" customFormat="1" ht="12.75" customHeight="1">
      <c r="A151" s="200"/>
      <c r="B151" s="201"/>
      <c r="C151" s="201" t="s">
        <v>326</v>
      </c>
      <c r="D151" s="202"/>
      <c r="E151" s="203"/>
      <c r="F151" s="204"/>
      <c r="G151" s="204"/>
      <c r="H151" s="204"/>
      <c r="I151" s="205"/>
      <c r="J151" s="206"/>
      <c r="K151" s="203"/>
      <c r="L151" s="207"/>
      <c r="M151" s="208"/>
    </row>
    <row r="152" spans="1:13" s="27" customFormat="1" ht="12.75" customHeight="1">
      <c r="A152" s="182"/>
      <c r="B152" s="183"/>
      <c r="C152" s="183" t="s">
        <v>327</v>
      </c>
      <c r="D152" s="184"/>
      <c r="E152" s="185">
        <v>280</v>
      </c>
      <c r="F152" s="186"/>
      <c r="G152" s="186"/>
      <c r="H152" s="186"/>
      <c r="I152" s="187"/>
      <c r="J152" s="188"/>
      <c r="K152" s="185"/>
      <c r="L152" s="189"/>
      <c r="M152" s="190"/>
    </row>
    <row r="153" spans="1:13" s="27" customFormat="1" ht="12.75" customHeight="1">
      <c r="A153" s="182"/>
      <c r="B153" s="183"/>
      <c r="C153" s="183" t="s">
        <v>328</v>
      </c>
      <c r="D153" s="184"/>
      <c r="E153" s="185">
        <v>1011</v>
      </c>
      <c r="F153" s="186"/>
      <c r="G153" s="186"/>
      <c r="H153" s="186"/>
      <c r="I153" s="187"/>
      <c r="J153" s="188"/>
      <c r="K153" s="185"/>
      <c r="L153" s="189"/>
      <c r="M153" s="190"/>
    </row>
    <row r="154" spans="1:13" s="27" customFormat="1" ht="12.75" customHeight="1">
      <c r="A154" s="191"/>
      <c r="B154" s="192"/>
      <c r="C154" s="192" t="s">
        <v>181</v>
      </c>
      <c r="D154" s="193"/>
      <c r="E154" s="194">
        <v>1291</v>
      </c>
      <c r="F154" s="195"/>
      <c r="G154" s="195"/>
      <c r="H154" s="195"/>
      <c r="I154" s="196"/>
      <c r="J154" s="197"/>
      <c r="K154" s="194"/>
      <c r="L154" s="198"/>
      <c r="M154" s="199"/>
    </row>
    <row r="155" spans="1:13" s="27" customFormat="1" ht="24" customHeight="1">
      <c r="A155" s="233">
        <v>52</v>
      </c>
      <c r="B155" s="234" t="s">
        <v>329</v>
      </c>
      <c r="C155" s="234" t="s">
        <v>330</v>
      </c>
      <c r="D155" s="235" t="s">
        <v>277</v>
      </c>
      <c r="E155" s="236">
        <v>24</v>
      </c>
      <c r="F155" s="237">
        <v>354</v>
      </c>
      <c r="G155" s="238">
        <v>0</v>
      </c>
      <c r="H155" s="238">
        <f>E155*F155</f>
        <v>8496</v>
      </c>
      <c r="I155" s="239">
        <f>E155*F155</f>
        <v>8496</v>
      </c>
      <c r="J155" s="240">
        <v>0</v>
      </c>
      <c r="K155" s="236">
        <f>E155*J155</f>
        <v>0</v>
      </c>
      <c r="L155" s="241">
        <v>0</v>
      </c>
      <c r="M155" s="242">
        <f>E155*L155</f>
        <v>0</v>
      </c>
    </row>
    <row r="156" spans="1:13" s="27" customFormat="1" ht="12.75" customHeight="1">
      <c r="A156" s="200"/>
      <c r="B156" s="201"/>
      <c r="C156" s="201" t="s">
        <v>331</v>
      </c>
      <c r="D156" s="202"/>
      <c r="E156" s="203"/>
      <c r="F156" s="204"/>
      <c r="G156" s="204"/>
      <c r="H156" s="204"/>
      <c r="I156" s="205"/>
      <c r="J156" s="206"/>
      <c r="K156" s="203"/>
      <c r="L156" s="207"/>
      <c r="M156" s="208"/>
    </row>
    <row r="157" spans="1:13" s="27" customFormat="1" ht="12.75" customHeight="1">
      <c r="A157" s="191"/>
      <c r="B157" s="192"/>
      <c r="C157" s="192" t="s">
        <v>332</v>
      </c>
      <c r="D157" s="193"/>
      <c r="E157" s="194">
        <v>24</v>
      </c>
      <c r="F157" s="195"/>
      <c r="G157" s="195"/>
      <c r="H157" s="195"/>
      <c r="I157" s="196"/>
      <c r="J157" s="197"/>
      <c r="K157" s="194"/>
      <c r="L157" s="198"/>
      <c r="M157" s="199"/>
    </row>
    <row r="158" spans="1:13" s="27" customFormat="1" ht="18.75" customHeight="1">
      <c r="A158" s="233">
        <v>53</v>
      </c>
      <c r="B158" s="234" t="s">
        <v>333</v>
      </c>
      <c r="C158" s="234" t="s">
        <v>334</v>
      </c>
      <c r="D158" s="235" t="s">
        <v>155</v>
      </c>
      <c r="E158" s="236">
        <v>2.65</v>
      </c>
      <c r="F158" s="237">
        <v>2995</v>
      </c>
      <c r="G158" s="238">
        <v>0</v>
      </c>
      <c r="H158" s="238">
        <f>E158*F158</f>
        <v>7936.75</v>
      </c>
      <c r="I158" s="239">
        <f>E158*F158</f>
        <v>7936.75</v>
      </c>
      <c r="J158" s="240">
        <v>0.0015</v>
      </c>
      <c r="K158" s="236">
        <f>E158*J158</f>
        <v>0.003975</v>
      </c>
      <c r="L158" s="241">
        <v>2.4</v>
      </c>
      <c r="M158" s="242">
        <f>E158*L158</f>
        <v>6.359999999999999</v>
      </c>
    </row>
    <row r="159" spans="1:13" s="27" customFormat="1" ht="24" customHeight="1">
      <c r="A159" s="200"/>
      <c r="B159" s="201"/>
      <c r="C159" s="201" t="s">
        <v>335</v>
      </c>
      <c r="D159" s="202"/>
      <c r="E159" s="203"/>
      <c r="F159" s="204"/>
      <c r="G159" s="204"/>
      <c r="H159" s="204"/>
      <c r="I159" s="205"/>
      <c r="J159" s="206"/>
      <c r="K159" s="203"/>
      <c r="L159" s="207"/>
      <c r="M159" s="208"/>
    </row>
    <row r="160" spans="1:13" s="27" customFormat="1" ht="12.75" customHeight="1">
      <c r="A160" s="191"/>
      <c r="B160" s="192"/>
      <c r="C160" s="192" t="s">
        <v>211</v>
      </c>
      <c r="D160" s="193"/>
      <c r="E160" s="194">
        <v>2.65</v>
      </c>
      <c r="F160" s="195"/>
      <c r="G160" s="195"/>
      <c r="H160" s="195"/>
      <c r="I160" s="196"/>
      <c r="J160" s="197"/>
      <c r="K160" s="194"/>
      <c r="L160" s="198"/>
      <c r="M160" s="199"/>
    </row>
    <row r="161" spans="1:13" s="27" customFormat="1" ht="24" customHeight="1">
      <c r="A161" s="233">
        <v>54</v>
      </c>
      <c r="B161" s="234" t="s">
        <v>336</v>
      </c>
      <c r="C161" s="234" t="s">
        <v>337</v>
      </c>
      <c r="D161" s="235" t="s">
        <v>145</v>
      </c>
      <c r="E161" s="236">
        <v>6.36</v>
      </c>
      <c r="F161" s="237">
        <v>500</v>
      </c>
      <c r="G161" s="238">
        <v>0</v>
      </c>
      <c r="H161" s="238">
        <f>E161*F161</f>
        <v>3180</v>
      </c>
      <c r="I161" s="239">
        <f>E161*F161</f>
        <v>3180</v>
      </c>
      <c r="J161" s="240">
        <v>1</v>
      </c>
      <c r="K161" s="236">
        <f>E161*J161</f>
        <v>6.36</v>
      </c>
      <c r="L161" s="241">
        <v>0</v>
      </c>
      <c r="M161" s="242">
        <f>E161*L161</f>
        <v>0</v>
      </c>
    </row>
    <row r="162" spans="1:13" s="27" customFormat="1" ht="12.75" customHeight="1">
      <c r="A162" s="256"/>
      <c r="B162" s="257"/>
      <c r="C162" s="257" t="s">
        <v>338</v>
      </c>
      <c r="D162" s="258"/>
      <c r="E162" s="259">
        <v>6.36</v>
      </c>
      <c r="F162" s="260"/>
      <c r="G162" s="260"/>
      <c r="H162" s="260"/>
      <c r="I162" s="261"/>
      <c r="J162" s="262"/>
      <c r="K162" s="259"/>
      <c r="L162" s="263"/>
      <c r="M162" s="264"/>
    </row>
    <row r="163" spans="1:13" s="27" customFormat="1" ht="18.75" customHeight="1">
      <c r="A163" s="233">
        <v>55</v>
      </c>
      <c r="B163" s="234" t="s">
        <v>339</v>
      </c>
      <c r="C163" s="234" t="s">
        <v>340</v>
      </c>
      <c r="D163" s="235" t="s">
        <v>149</v>
      </c>
      <c r="E163" s="236">
        <v>73.4</v>
      </c>
      <c r="F163" s="237">
        <v>475</v>
      </c>
      <c r="G163" s="238">
        <v>0</v>
      </c>
      <c r="H163" s="238">
        <f>E163*F163</f>
        <v>34865</v>
      </c>
      <c r="I163" s="239">
        <f>E163*F163</f>
        <v>34865</v>
      </c>
      <c r="J163" s="240">
        <v>0</v>
      </c>
      <c r="K163" s="236">
        <f>E163*J163</f>
        <v>0</v>
      </c>
      <c r="L163" s="241">
        <v>0</v>
      </c>
      <c r="M163" s="242">
        <f>E163*L163</f>
        <v>0</v>
      </c>
    </row>
    <row r="164" spans="1:13" s="27" customFormat="1" ht="12.75" customHeight="1">
      <c r="A164" s="200"/>
      <c r="B164" s="201"/>
      <c r="C164" s="201" t="s">
        <v>267</v>
      </c>
      <c r="D164" s="202"/>
      <c r="E164" s="203"/>
      <c r="F164" s="204"/>
      <c r="G164" s="204"/>
      <c r="H164" s="204"/>
      <c r="I164" s="205"/>
      <c r="J164" s="206"/>
      <c r="K164" s="203"/>
      <c r="L164" s="207"/>
      <c r="M164" s="208"/>
    </row>
    <row r="165" spans="1:13" s="27" customFormat="1" ht="12.75" customHeight="1">
      <c r="A165" s="182"/>
      <c r="B165" s="183"/>
      <c r="C165" s="183" t="s">
        <v>268</v>
      </c>
      <c r="D165" s="184"/>
      <c r="E165" s="185">
        <v>54</v>
      </c>
      <c r="F165" s="186"/>
      <c r="G165" s="186"/>
      <c r="H165" s="186"/>
      <c r="I165" s="187"/>
      <c r="J165" s="188"/>
      <c r="K165" s="185"/>
      <c r="L165" s="189"/>
      <c r="M165" s="190"/>
    </row>
    <row r="166" spans="1:13" s="27" customFormat="1" ht="12.75" customHeight="1">
      <c r="A166" s="182"/>
      <c r="B166" s="183"/>
      <c r="C166" s="183" t="s">
        <v>341</v>
      </c>
      <c r="D166" s="184"/>
      <c r="E166" s="185">
        <v>19.4</v>
      </c>
      <c r="F166" s="186"/>
      <c r="G166" s="186"/>
      <c r="H166" s="186"/>
      <c r="I166" s="187"/>
      <c r="J166" s="188"/>
      <c r="K166" s="185"/>
      <c r="L166" s="189"/>
      <c r="M166" s="190"/>
    </row>
    <row r="167" spans="1:13" s="27" customFormat="1" ht="12.75" customHeight="1">
      <c r="A167" s="191"/>
      <c r="B167" s="192"/>
      <c r="C167" s="192" t="s">
        <v>181</v>
      </c>
      <c r="D167" s="193"/>
      <c r="E167" s="194">
        <v>73.4</v>
      </c>
      <c r="F167" s="195"/>
      <c r="G167" s="195"/>
      <c r="H167" s="195"/>
      <c r="I167" s="196"/>
      <c r="J167" s="197"/>
      <c r="K167" s="194"/>
      <c r="L167" s="198"/>
      <c r="M167" s="199"/>
    </row>
    <row r="168" spans="1:13" s="27" customFormat="1" ht="18.75" customHeight="1">
      <c r="A168" s="233">
        <v>56</v>
      </c>
      <c r="B168" s="234" t="s">
        <v>342</v>
      </c>
      <c r="C168" s="234" t="s">
        <v>343</v>
      </c>
      <c r="D168" s="235" t="s">
        <v>149</v>
      </c>
      <c r="E168" s="236">
        <v>23.36</v>
      </c>
      <c r="F168" s="237">
        <v>422</v>
      </c>
      <c r="G168" s="238">
        <v>0</v>
      </c>
      <c r="H168" s="238">
        <f>E168*F168</f>
        <v>9857.92</v>
      </c>
      <c r="I168" s="239">
        <f>E168*F168</f>
        <v>9857.92</v>
      </c>
      <c r="J168" s="240">
        <v>0.00276</v>
      </c>
      <c r="K168" s="236">
        <f>E168*J168</f>
        <v>0.06447359999999999</v>
      </c>
      <c r="L168" s="241">
        <v>0</v>
      </c>
      <c r="M168" s="242">
        <f>E168*L168</f>
        <v>0</v>
      </c>
    </row>
    <row r="169" spans="1:13" s="27" customFormat="1" ht="24" customHeight="1">
      <c r="A169" s="200"/>
      <c r="B169" s="201"/>
      <c r="C169" s="201" t="s">
        <v>344</v>
      </c>
      <c r="D169" s="202"/>
      <c r="E169" s="203"/>
      <c r="F169" s="204"/>
      <c r="G169" s="204"/>
      <c r="H169" s="204"/>
      <c r="I169" s="205"/>
      <c r="J169" s="206"/>
      <c r="K169" s="203"/>
      <c r="L169" s="207"/>
      <c r="M169" s="208"/>
    </row>
    <row r="170" spans="1:13" s="27" customFormat="1" ht="12.75" customHeight="1">
      <c r="A170" s="182"/>
      <c r="B170" s="183"/>
      <c r="C170" s="183" t="s">
        <v>345</v>
      </c>
      <c r="D170" s="184"/>
      <c r="E170" s="185">
        <v>3.96</v>
      </c>
      <c r="F170" s="186"/>
      <c r="G170" s="186"/>
      <c r="H170" s="186"/>
      <c r="I170" s="187"/>
      <c r="J170" s="188"/>
      <c r="K170" s="185"/>
      <c r="L170" s="189"/>
      <c r="M170" s="190"/>
    </row>
    <row r="171" spans="1:13" s="27" customFormat="1" ht="12.75" customHeight="1">
      <c r="A171" s="182"/>
      <c r="B171" s="183"/>
      <c r="C171" s="183" t="s">
        <v>341</v>
      </c>
      <c r="D171" s="184"/>
      <c r="E171" s="185">
        <v>19.4</v>
      </c>
      <c r="F171" s="186"/>
      <c r="G171" s="186"/>
      <c r="H171" s="186"/>
      <c r="I171" s="187"/>
      <c r="J171" s="188"/>
      <c r="K171" s="185"/>
      <c r="L171" s="189"/>
      <c r="M171" s="190"/>
    </row>
    <row r="172" spans="1:13" s="27" customFormat="1" ht="12.75" customHeight="1">
      <c r="A172" s="191"/>
      <c r="B172" s="192"/>
      <c r="C172" s="192" t="s">
        <v>181</v>
      </c>
      <c r="D172" s="193"/>
      <c r="E172" s="194">
        <v>23.36</v>
      </c>
      <c r="F172" s="195"/>
      <c r="G172" s="195"/>
      <c r="H172" s="195"/>
      <c r="I172" s="196"/>
      <c r="J172" s="197"/>
      <c r="K172" s="194"/>
      <c r="L172" s="198"/>
      <c r="M172" s="199"/>
    </row>
    <row r="173" spans="1:13" s="27" customFormat="1" ht="24" customHeight="1">
      <c r="A173" s="233">
        <v>57</v>
      </c>
      <c r="B173" s="234" t="s">
        <v>346</v>
      </c>
      <c r="C173" s="234" t="s">
        <v>347</v>
      </c>
      <c r="D173" s="235" t="s">
        <v>277</v>
      </c>
      <c r="E173" s="236">
        <v>38</v>
      </c>
      <c r="F173" s="237">
        <v>2341</v>
      </c>
      <c r="G173" s="238">
        <v>0</v>
      </c>
      <c r="H173" s="238">
        <f>E173*F173</f>
        <v>88958</v>
      </c>
      <c r="I173" s="239">
        <f>E173*F173</f>
        <v>88958</v>
      </c>
      <c r="J173" s="240">
        <v>0</v>
      </c>
      <c r="K173" s="236">
        <f>E173*J173</f>
        <v>0</v>
      </c>
      <c r="L173" s="241">
        <v>0</v>
      </c>
      <c r="M173" s="242">
        <f>E173*L173</f>
        <v>0</v>
      </c>
    </row>
    <row r="174" spans="1:13" s="27" customFormat="1" ht="24" customHeight="1">
      <c r="A174" s="200"/>
      <c r="B174" s="201"/>
      <c r="C174" s="201" t="s">
        <v>348</v>
      </c>
      <c r="D174" s="202"/>
      <c r="E174" s="203"/>
      <c r="F174" s="204"/>
      <c r="G174" s="204"/>
      <c r="H174" s="204"/>
      <c r="I174" s="205"/>
      <c r="J174" s="206"/>
      <c r="K174" s="203"/>
      <c r="L174" s="207"/>
      <c r="M174" s="208"/>
    </row>
    <row r="175" spans="1:13" s="27" customFormat="1" ht="12.75" customHeight="1">
      <c r="A175" s="191"/>
      <c r="B175" s="192"/>
      <c r="C175" s="192" t="s">
        <v>349</v>
      </c>
      <c r="D175" s="193"/>
      <c r="E175" s="194">
        <v>38</v>
      </c>
      <c r="F175" s="195"/>
      <c r="G175" s="195"/>
      <c r="H175" s="195"/>
      <c r="I175" s="196"/>
      <c r="J175" s="197"/>
      <c r="K175" s="194"/>
      <c r="L175" s="198"/>
      <c r="M175" s="199"/>
    </row>
    <row r="176" spans="1:13" s="27" customFormat="1" ht="18.75" customHeight="1">
      <c r="A176" s="233">
        <v>58</v>
      </c>
      <c r="B176" s="234" t="s">
        <v>350</v>
      </c>
      <c r="C176" s="234" t="s">
        <v>351</v>
      </c>
      <c r="D176" s="235" t="s">
        <v>145</v>
      </c>
      <c r="E176" s="236">
        <v>1237.82</v>
      </c>
      <c r="F176" s="237">
        <v>25</v>
      </c>
      <c r="G176" s="238">
        <v>0</v>
      </c>
      <c r="H176" s="238">
        <f>E176*F176</f>
        <v>30945.5</v>
      </c>
      <c r="I176" s="239">
        <f>E176*F176</f>
        <v>30945.5</v>
      </c>
      <c r="J176" s="240">
        <v>0</v>
      </c>
      <c r="K176" s="236">
        <f>E176*J176</f>
        <v>0</v>
      </c>
      <c r="L176" s="241">
        <v>0</v>
      </c>
      <c r="M176" s="242">
        <f>E176*L176</f>
        <v>0</v>
      </c>
    </row>
    <row r="177" spans="1:13" s="27" customFormat="1" ht="22.5">
      <c r="A177" s="233">
        <v>59</v>
      </c>
      <c r="B177" s="234" t="s">
        <v>352</v>
      </c>
      <c r="C177" s="234" t="s">
        <v>353</v>
      </c>
      <c r="D177" s="235" t="s">
        <v>145</v>
      </c>
      <c r="E177" s="236">
        <v>10555.28</v>
      </c>
      <c r="F177" s="237">
        <v>1</v>
      </c>
      <c r="G177" s="238">
        <v>0</v>
      </c>
      <c r="H177" s="238">
        <f>E177*F177</f>
        <v>10555.28</v>
      </c>
      <c r="I177" s="239">
        <f>E177*F177</f>
        <v>10555.28</v>
      </c>
      <c r="J177" s="240">
        <v>0</v>
      </c>
      <c r="K177" s="236">
        <f>E177*J177</f>
        <v>0</v>
      </c>
      <c r="L177" s="241">
        <v>0</v>
      </c>
      <c r="M177" s="242">
        <f>E177*L177</f>
        <v>0</v>
      </c>
    </row>
    <row r="178" spans="1:13" s="27" customFormat="1" ht="12.75" customHeight="1">
      <c r="A178" s="200"/>
      <c r="B178" s="201"/>
      <c r="C178" s="201" t="s">
        <v>354</v>
      </c>
      <c r="D178" s="202"/>
      <c r="E178" s="203"/>
      <c r="F178" s="204"/>
      <c r="G178" s="204"/>
      <c r="H178" s="204"/>
      <c r="I178" s="205"/>
      <c r="J178" s="206"/>
      <c r="K178" s="203"/>
      <c r="L178" s="207"/>
      <c r="M178" s="208"/>
    </row>
    <row r="179" spans="1:13" s="27" customFormat="1" ht="12.75" customHeight="1">
      <c r="A179" s="191"/>
      <c r="B179" s="192"/>
      <c r="C179" s="192" t="s">
        <v>355</v>
      </c>
      <c r="D179" s="193"/>
      <c r="E179" s="194">
        <v>10555.28</v>
      </c>
      <c r="F179" s="195"/>
      <c r="G179" s="195"/>
      <c r="H179" s="195"/>
      <c r="I179" s="196"/>
      <c r="J179" s="197"/>
      <c r="K179" s="194"/>
      <c r="L179" s="198"/>
      <c r="M179" s="199"/>
    </row>
    <row r="180" spans="1:13" s="27" customFormat="1" ht="24" customHeight="1">
      <c r="A180" s="233">
        <v>60</v>
      </c>
      <c r="B180" s="234" t="s">
        <v>356</v>
      </c>
      <c r="C180" s="234" t="s">
        <v>357</v>
      </c>
      <c r="D180" s="235" t="s">
        <v>145</v>
      </c>
      <c r="E180" s="236">
        <v>748.279</v>
      </c>
      <c r="F180" s="237">
        <v>259</v>
      </c>
      <c r="G180" s="238">
        <v>0</v>
      </c>
      <c r="H180" s="238">
        <f>E180*F180</f>
        <v>193804.261</v>
      </c>
      <c r="I180" s="239">
        <f>E180*F180</f>
        <v>193804.261</v>
      </c>
      <c r="J180" s="240">
        <v>0</v>
      </c>
      <c r="K180" s="236">
        <f>E180*J180</f>
        <v>0</v>
      </c>
      <c r="L180" s="241">
        <v>0</v>
      </c>
      <c r="M180" s="242">
        <f>E180*L180</f>
        <v>0</v>
      </c>
    </row>
    <row r="181" spans="1:13" s="27" customFormat="1" ht="21" customHeight="1">
      <c r="A181" s="213"/>
      <c r="B181" s="149"/>
      <c r="C181" s="149" t="s">
        <v>130</v>
      </c>
      <c r="D181" s="214"/>
      <c r="E181" s="215"/>
      <c r="F181" s="150"/>
      <c r="G181" s="150">
        <f>SUM(G10:G180)/2</f>
        <v>1444582.4849999999</v>
      </c>
      <c r="H181" s="150">
        <f>SUM(H10:H180)/2</f>
        <v>9479145.9281</v>
      </c>
      <c r="I181" s="150">
        <f>SUM(I10:I180)/2</f>
        <v>10986178.413100002</v>
      </c>
      <c r="J181" s="216"/>
      <c r="K181" s="217">
        <f>SUM(K10:K180)/2</f>
        <v>748.2793591400001</v>
      </c>
      <c r="L181" s="216"/>
      <c r="M181" s="217">
        <f>SUM(M10:M180)/2</f>
        <v>1237.8200000000002</v>
      </c>
    </row>
  </sheetData>
  <mergeCells count="1">
    <mergeCell ref="F4:L4"/>
  </mergeCells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 topLeftCell="A16">
      <selection activeCell="M50" sqref="M50"/>
    </sheetView>
  </sheetViews>
  <sheetFormatPr defaultColWidth="9.140625" defaultRowHeight="12" customHeight="1"/>
  <cols>
    <col min="1" max="1" width="2.57421875" style="139" customWidth="1"/>
    <col min="2" max="2" width="2.140625" style="139" customWidth="1"/>
    <col min="3" max="3" width="3.28125" style="139" customWidth="1"/>
    <col min="4" max="4" width="9.421875" style="139" customWidth="1"/>
    <col min="5" max="5" width="14.57421875" style="139" customWidth="1"/>
    <col min="6" max="6" width="0.42578125" style="139" customWidth="1"/>
    <col min="7" max="7" width="2.7109375" style="139" customWidth="1"/>
    <col min="8" max="8" width="2.57421875" style="139" customWidth="1"/>
    <col min="9" max="9" width="10.57421875" style="139" customWidth="1"/>
    <col min="10" max="10" width="13.8515625" style="139" customWidth="1"/>
    <col min="11" max="11" width="0.5625" style="139" customWidth="1"/>
    <col min="12" max="12" width="2.57421875" style="139" customWidth="1"/>
    <col min="13" max="13" width="4.00390625" style="139" customWidth="1"/>
    <col min="14" max="14" width="4.8515625" style="139" customWidth="1"/>
    <col min="15" max="15" width="3.57421875" style="139" customWidth="1"/>
    <col min="16" max="16" width="13.140625" style="139" customWidth="1"/>
    <col min="17" max="17" width="6.421875" style="139" customWidth="1"/>
    <col min="18" max="18" width="15.28125" style="139" customWidth="1"/>
    <col min="19" max="19" width="0.42578125" style="139" customWidth="1"/>
    <col min="20" max="256" width="9.140625" style="139" customWidth="1"/>
    <col min="257" max="257" width="2.57421875" style="139" customWidth="1"/>
    <col min="258" max="258" width="2.140625" style="139" customWidth="1"/>
    <col min="259" max="259" width="3.28125" style="139" customWidth="1"/>
    <col min="260" max="260" width="9.421875" style="139" customWidth="1"/>
    <col min="261" max="261" width="12.7109375" style="139" customWidth="1"/>
    <col min="262" max="262" width="0.42578125" style="139" customWidth="1"/>
    <col min="263" max="263" width="2.7109375" style="139" customWidth="1"/>
    <col min="264" max="264" width="2.57421875" style="139" customWidth="1"/>
    <col min="265" max="265" width="10.57421875" style="139" customWidth="1"/>
    <col min="266" max="266" width="13.8515625" style="139" customWidth="1"/>
    <col min="267" max="267" width="0.5625" style="139" customWidth="1"/>
    <col min="268" max="268" width="2.57421875" style="139" customWidth="1"/>
    <col min="269" max="269" width="4.00390625" style="139" customWidth="1"/>
    <col min="270" max="270" width="4.8515625" style="139" customWidth="1"/>
    <col min="271" max="271" width="3.57421875" style="139" customWidth="1"/>
    <col min="272" max="272" width="13.140625" style="139" customWidth="1"/>
    <col min="273" max="273" width="6.421875" style="139" customWidth="1"/>
    <col min="274" max="274" width="15.28125" style="139" customWidth="1"/>
    <col min="275" max="275" width="0.42578125" style="139" customWidth="1"/>
    <col min="276" max="512" width="9.140625" style="139" customWidth="1"/>
    <col min="513" max="513" width="2.57421875" style="139" customWidth="1"/>
    <col min="514" max="514" width="2.140625" style="139" customWidth="1"/>
    <col min="515" max="515" width="3.28125" style="139" customWidth="1"/>
    <col min="516" max="516" width="9.421875" style="139" customWidth="1"/>
    <col min="517" max="517" width="12.7109375" style="139" customWidth="1"/>
    <col min="518" max="518" width="0.42578125" style="139" customWidth="1"/>
    <col min="519" max="519" width="2.7109375" style="139" customWidth="1"/>
    <col min="520" max="520" width="2.57421875" style="139" customWidth="1"/>
    <col min="521" max="521" width="10.57421875" style="139" customWidth="1"/>
    <col min="522" max="522" width="13.8515625" style="139" customWidth="1"/>
    <col min="523" max="523" width="0.5625" style="139" customWidth="1"/>
    <col min="524" max="524" width="2.57421875" style="139" customWidth="1"/>
    <col min="525" max="525" width="4.00390625" style="139" customWidth="1"/>
    <col min="526" max="526" width="4.8515625" style="139" customWidth="1"/>
    <col min="527" max="527" width="3.57421875" style="139" customWidth="1"/>
    <col min="528" max="528" width="13.140625" style="139" customWidth="1"/>
    <col min="529" max="529" width="6.421875" style="139" customWidth="1"/>
    <col min="530" max="530" width="15.28125" style="139" customWidth="1"/>
    <col min="531" max="531" width="0.42578125" style="139" customWidth="1"/>
    <col min="532" max="768" width="9.140625" style="139" customWidth="1"/>
    <col min="769" max="769" width="2.57421875" style="139" customWidth="1"/>
    <col min="770" max="770" width="2.140625" style="139" customWidth="1"/>
    <col min="771" max="771" width="3.28125" style="139" customWidth="1"/>
    <col min="772" max="772" width="9.421875" style="139" customWidth="1"/>
    <col min="773" max="773" width="12.7109375" style="139" customWidth="1"/>
    <col min="774" max="774" width="0.42578125" style="139" customWidth="1"/>
    <col min="775" max="775" width="2.7109375" style="139" customWidth="1"/>
    <col min="776" max="776" width="2.57421875" style="139" customWidth="1"/>
    <col min="777" max="777" width="10.57421875" style="139" customWidth="1"/>
    <col min="778" max="778" width="13.8515625" style="139" customWidth="1"/>
    <col min="779" max="779" width="0.5625" style="139" customWidth="1"/>
    <col min="780" max="780" width="2.57421875" style="139" customWidth="1"/>
    <col min="781" max="781" width="4.00390625" style="139" customWidth="1"/>
    <col min="782" max="782" width="4.8515625" style="139" customWidth="1"/>
    <col min="783" max="783" width="3.57421875" style="139" customWidth="1"/>
    <col min="784" max="784" width="13.140625" style="139" customWidth="1"/>
    <col min="785" max="785" width="6.421875" style="139" customWidth="1"/>
    <col min="786" max="786" width="15.28125" style="139" customWidth="1"/>
    <col min="787" max="787" width="0.42578125" style="139" customWidth="1"/>
    <col min="788" max="1024" width="9.140625" style="139" customWidth="1"/>
    <col min="1025" max="1025" width="2.57421875" style="139" customWidth="1"/>
    <col min="1026" max="1026" width="2.140625" style="139" customWidth="1"/>
    <col min="1027" max="1027" width="3.28125" style="139" customWidth="1"/>
    <col min="1028" max="1028" width="9.421875" style="139" customWidth="1"/>
    <col min="1029" max="1029" width="12.7109375" style="139" customWidth="1"/>
    <col min="1030" max="1030" width="0.42578125" style="139" customWidth="1"/>
    <col min="1031" max="1031" width="2.7109375" style="139" customWidth="1"/>
    <col min="1032" max="1032" width="2.57421875" style="139" customWidth="1"/>
    <col min="1033" max="1033" width="10.57421875" style="139" customWidth="1"/>
    <col min="1034" max="1034" width="13.8515625" style="139" customWidth="1"/>
    <col min="1035" max="1035" width="0.5625" style="139" customWidth="1"/>
    <col min="1036" max="1036" width="2.57421875" style="139" customWidth="1"/>
    <col min="1037" max="1037" width="4.00390625" style="139" customWidth="1"/>
    <col min="1038" max="1038" width="4.8515625" style="139" customWidth="1"/>
    <col min="1039" max="1039" width="3.57421875" style="139" customWidth="1"/>
    <col min="1040" max="1040" width="13.140625" style="139" customWidth="1"/>
    <col min="1041" max="1041" width="6.421875" style="139" customWidth="1"/>
    <col min="1042" max="1042" width="15.28125" style="139" customWidth="1"/>
    <col min="1043" max="1043" width="0.42578125" style="139" customWidth="1"/>
    <col min="1044" max="1280" width="9.140625" style="139" customWidth="1"/>
    <col min="1281" max="1281" width="2.57421875" style="139" customWidth="1"/>
    <col min="1282" max="1282" width="2.140625" style="139" customWidth="1"/>
    <col min="1283" max="1283" width="3.28125" style="139" customWidth="1"/>
    <col min="1284" max="1284" width="9.421875" style="139" customWidth="1"/>
    <col min="1285" max="1285" width="12.7109375" style="139" customWidth="1"/>
    <col min="1286" max="1286" width="0.42578125" style="139" customWidth="1"/>
    <col min="1287" max="1287" width="2.7109375" style="139" customWidth="1"/>
    <col min="1288" max="1288" width="2.57421875" style="139" customWidth="1"/>
    <col min="1289" max="1289" width="10.57421875" style="139" customWidth="1"/>
    <col min="1290" max="1290" width="13.8515625" style="139" customWidth="1"/>
    <col min="1291" max="1291" width="0.5625" style="139" customWidth="1"/>
    <col min="1292" max="1292" width="2.57421875" style="139" customWidth="1"/>
    <col min="1293" max="1293" width="4.00390625" style="139" customWidth="1"/>
    <col min="1294" max="1294" width="4.8515625" style="139" customWidth="1"/>
    <col min="1295" max="1295" width="3.57421875" style="139" customWidth="1"/>
    <col min="1296" max="1296" width="13.140625" style="139" customWidth="1"/>
    <col min="1297" max="1297" width="6.421875" style="139" customWidth="1"/>
    <col min="1298" max="1298" width="15.28125" style="139" customWidth="1"/>
    <col min="1299" max="1299" width="0.42578125" style="139" customWidth="1"/>
    <col min="1300" max="1536" width="9.140625" style="139" customWidth="1"/>
    <col min="1537" max="1537" width="2.57421875" style="139" customWidth="1"/>
    <col min="1538" max="1538" width="2.140625" style="139" customWidth="1"/>
    <col min="1539" max="1539" width="3.28125" style="139" customWidth="1"/>
    <col min="1540" max="1540" width="9.421875" style="139" customWidth="1"/>
    <col min="1541" max="1541" width="12.7109375" style="139" customWidth="1"/>
    <col min="1542" max="1542" width="0.42578125" style="139" customWidth="1"/>
    <col min="1543" max="1543" width="2.7109375" style="139" customWidth="1"/>
    <col min="1544" max="1544" width="2.57421875" style="139" customWidth="1"/>
    <col min="1545" max="1545" width="10.57421875" style="139" customWidth="1"/>
    <col min="1546" max="1546" width="13.8515625" style="139" customWidth="1"/>
    <col min="1547" max="1547" width="0.5625" style="139" customWidth="1"/>
    <col min="1548" max="1548" width="2.57421875" style="139" customWidth="1"/>
    <col min="1549" max="1549" width="4.00390625" style="139" customWidth="1"/>
    <col min="1550" max="1550" width="4.8515625" style="139" customWidth="1"/>
    <col min="1551" max="1551" width="3.57421875" style="139" customWidth="1"/>
    <col min="1552" max="1552" width="13.140625" style="139" customWidth="1"/>
    <col min="1553" max="1553" width="6.421875" style="139" customWidth="1"/>
    <col min="1554" max="1554" width="15.28125" style="139" customWidth="1"/>
    <col min="1555" max="1555" width="0.42578125" style="139" customWidth="1"/>
    <col min="1556" max="1792" width="9.140625" style="139" customWidth="1"/>
    <col min="1793" max="1793" width="2.57421875" style="139" customWidth="1"/>
    <col min="1794" max="1794" width="2.140625" style="139" customWidth="1"/>
    <col min="1795" max="1795" width="3.28125" style="139" customWidth="1"/>
    <col min="1796" max="1796" width="9.421875" style="139" customWidth="1"/>
    <col min="1797" max="1797" width="12.7109375" style="139" customWidth="1"/>
    <col min="1798" max="1798" width="0.42578125" style="139" customWidth="1"/>
    <col min="1799" max="1799" width="2.7109375" style="139" customWidth="1"/>
    <col min="1800" max="1800" width="2.57421875" style="139" customWidth="1"/>
    <col min="1801" max="1801" width="10.57421875" style="139" customWidth="1"/>
    <col min="1802" max="1802" width="13.8515625" style="139" customWidth="1"/>
    <col min="1803" max="1803" width="0.5625" style="139" customWidth="1"/>
    <col min="1804" max="1804" width="2.57421875" style="139" customWidth="1"/>
    <col min="1805" max="1805" width="4.00390625" style="139" customWidth="1"/>
    <col min="1806" max="1806" width="4.8515625" style="139" customWidth="1"/>
    <col min="1807" max="1807" width="3.57421875" style="139" customWidth="1"/>
    <col min="1808" max="1808" width="13.140625" style="139" customWidth="1"/>
    <col min="1809" max="1809" width="6.421875" style="139" customWidth="1"/>
    <col min="1810" max="1810" width="15.28125" style="139" customWidth="1"/>
    <col min="1811" max="1811" width="0.42578125" style="139" customWidth="1"/>
    <col min="1812" max="2048" width="9.140625" style="139" customWidth="1"/>
    <col min="2049" max="2049" width="2.57421875" style="139" customWidth="1"/>
    <col min="2050" max="2050" width="2.140625" style="139" customWidth="1"/>
    <col min="2051" max="2051" width="3.28125" style="139" customWidth="1"/>
    <col min="2052" max="2052" width="9.421875" style="139" customWidth="1"/>
    <col min="2053" max="2053" width="12.7109375" style="139" customWidth="1"/>
    <col min="2054" max="2054" width="0.42578125" style="139" customWidth="1"/>
    <col min="2055" max="2055" width="2.7109375" style="139" customWidth="1"/>
    <col min="2056" max="2056" width="2.57421875" style="139" customWidth="1"/>
    <col min="2057" max="2057" width="10.57421875" style="139" customWidth="1"/>
    <col min="2058" max="2058" width="13.8515625" style="139" customWidth="1"/>
    <col min="2059" max="2059" width="0.5625" style="139" customWidth="1"/>
    <col min="2060" max="2060" width="2.57421875" style="139" customWidth="1"/>
    <col min="2061" max="2061" width="4.00390625" style="139" customWidth="1"/>
    <col min="2062" max="2062" width="4.8515625" style="139" customWidth="1"/>
    <col min="2063" max="2063" width="3.57421875" style="139" customWidth="1"/>
    <col min="2064" max="2064" width="13.140625" style="139" customWidth="1"/>
    <col min="2065" max="2065" width="6.421875" style="139" customWidth="1"/>
    <col min="2066" max="2066" width="15.28125" style="139" customWidth="1"/>
    <col min="2067" max="2067" width="0.42578125" style="139" customWidth="1"/>
    <col min="2068" max="2304" width="9.140625" style="139" customWidth="1"/>
    <col min="2305" max="2305" width="2.57421875" style="139" customWidth="1"/>
    <col min="2306" max="2306" width="2.140625" style="139" customWidth="1"/>
    <col min="2307" max="2307" width="3.28125" style="139" customWidth="1"/>
    <col min="2308" max="2308" width="9.421875" style="139" customWidth="1"/>
    <col min="2309" max="2309" width="12.7109375" style="139" customWidth="1"/>
    <col min="2310" max="2310" width="0.42578125" style="139" customWidth="1"/>
    <col min="2311" max="2311" width="2.7109375" style="139" customWidth="1"/>
    <col min="2312" max="2312" width="2.57421875" style="139" customWidth="1"/>
    <col min="2313" max="2313" width="10.57421875" style="139" customWidth="1"/>
    <col min="2314" max="2314" width="13.8515625" style="139" customWidth="1"/>
    <col min="2315" max="2315" width="0.5625" style="139" customWidth="1"/>
    <col min="2316" max="2316" width="2.57421875" style="139" customWidth="1"/>
    <col min="2317" max="2317" width="4.00390625" style="139" customWidth="1"/>
    <col min="2318" max="2318" width="4.8515625" style="139" customWidth="1"/>
    <col min="2319" max="2319" width="3.57421875" style="139" customWidth="1"/>
    <col min="2320" max="2320" width="13.140625" style="139" customWidth="1"/>
    <col min="2321" max="2321" width="6.421875" style="139" customWidth="1"/>
    <col min="2322" max="2322" width="15.28125" style="139" customWidth="1"/>
    <col min="2323" max="2323" width="0.42578125" style="139" customWidth="1"/>
    <col min="2324" max="2560" width="9.140625" style="139" customWidth="1"/>
    <col min="2561" max="2561" width="2.57421875" style="139" customWidth="1"/>
    <col min="2562" max="2562" width="2.140625" style="139" customWidth="1"/>
    <col min="2563" max="2563" width="3.28125" style="139" customWidth="1"/>
    <col min="2564" max="2564" width="9.421875" style="139" customWidth="1"/>
    <col min="2565" max="2565" width="12.7109375" style="139" customWidth="1"/>
    <col min="2566" max="2566" width="0.42578125" style="139" customWidth="1"/>
    <col min="2567" max="2567" width="2.7109375" style="139" customWidth="1"/>
    <col min="2568" max="2568" width="2.57421875" style="139" customWidth="1"/>
    <col min="2569" max="2569" width="10.57421875" style="139" customWidth="1"/>
    <col min="2570" max="2570" width="13.8515625" style="139" customWidth="1"/>
    <col min="2571" max="2571" width="0.5625" style="139" customWidth="1"/>
    <col min="2572" max="2572" width="2.57421875" style="139" customWidth="1"/>
    <col min="2573" max="2573" width="4.00390625" style="139" customWidth="1"/>
    <col min="2574" max="2574" width="4.8515625" style="139" customWidth="1"/>
    <col min="2575" max="2575" width="3.57421875" style="139" customWidth="1"/>
    <col min="2576" max="2576" width="13.140625" style="139" customWidth="1"/>
    <col min="2577" max="2577" width="6.421875" style="139" customWidth="1"/>
    <col min="2578" max="2578" width="15.28125" style="139" customWidth="1"/>
    <col min="2579" max="2579" width="0.42578125" style="139" customWidth="1"/>
    <col min="2580" max="2816" width="9.140625" style="139" customWidth="1"/>
    <col min="2817" max="2817" width="2.57421875" style="139" customWidth="1"/>
    <col min="2818" max="2818" width="2.140625" style="139" customWidth="1"/>
    <col min="2819" max="2819" width="3.28125" style="139" customWidth="1"/>
    <col min="2820" max="2820" width="9.421875" style="139" customWidth="1"/>
    <col min="2821" max="2821" width="12.7109375" style="139" customWidth="1"/>
    <col min="2822" max="2822" width="0.42578125" style="139" customWidth="1"/>
    <col min="2823" max="2823" width="2.7109375" style="139" customWidth="1"/>
    <col min="2824" max="2824" width="2.57421875" style="139" customWidth="1"/>
    <col min="2825" max="2825" width="10.57421875" style="139" customWidth="1"/>
    <col min="2826" max="2826" width="13.8515625" style="139" customWidth="1"/>
    <col min="2827" max="2827" width="0.5625" style="139" customWidth="1"/>
    <col min="2828" max="2828" width="2.57421875" style="139" customWidth="1"/>
    <col min="2829" max="2829" width="4.00390625" style="139" customWidth="1"/>
    <col min="2830" max="2830" width="4.8515625" style="139" customWidth="1"/>
    <col min="2831" max="2831" width="3.57421875" style="139" customWidth="1"/>
    <col min="2832" max="2832" width="13.140625" style="139" customWidth="1"/>
    <col min="2833" max="2833" width="6.421875" style="139" customWidth="1"/>
    <col min="2834" max="2834" width="15.28125" style="139" customWidth="1"/>
    <col min="2835" max="2835" width="0.42578125" style="139" customWidth="1"/>
    <col min="2836" max="3072" width="9.140625" style="139" customWidth="1"/>
    <col min="3073" max="3073" width="2.57421875" style="139" customWidth="1"/>
    <col min="3074" max="3074" width="2.140625" style="139" customWidth="1"/>
    <col min="3075" max="3075" width="3.28125" style="139" customWidth="1"/>
    <col min="3076" max="3076" width="9.421875" style="139" customWidth="1"/>
    <col min="3077" max="3077" width="12.7109375" style="139" customWidth="1"/>
    <col min="3078" max="3078" width="0.42578125" style="139" customWidth="1"/>
    <col min="3079" max="3079" width="2.7109375" style="139" customWidth="1"/>
    <col min="3080" max="3080" width="2.57421875" style="139" customWidth="1"/>
    <col min="3081" max="3081" width="10.57421875" style="139" customWidth="1"/>
    <col min="3082" max="3082" width="13.8515625" style="139" customWidth="1"/>
    <col min="3083" max="3083" width="0.5625" style="139" customWidth="1"/>
    <col min="3084" max="3084" width="2.57421875" style="139" customWidth="1"/>
    <col min="3085" max="3085" width="4.00390625" style="139" customWidth="1"/>
    <col min="3086" max="3086" width="4.8515625" style="139" customWidth="1"/>
    <col min="3087" max="3087" width="3.57421875" style="139" customWidth="1"/>
    <col min="3088" max="3088" width="13.140625" style="139" customWidth="1"/>
    <col min="3089" max="3089" width="6.421875" style="139" customWidth="1"/>
    <col min="3090" max="3090" width="15.28125" style="139" customWidth="1"/>
    <col min="3091" max="3091" width="0.42578125" style="139" customWidth="1"/>
    <col min="3092" max="3328" width="9.140625" style="139" customWidth="1"/>
    <col min="3329" max="3329" width="2.57421875" style="139" customWidth="1"/>
    <col min="3330" max="3330" width="2.140625" style="139" customWidth="1"/>
    <col min="3331" max="3331" width="3.28125" style="139" customWidth="1"/>
    <col min="3332" max="3332" width="9.421875" style="139" customWidth="1"/>
    <col min="3333" max="3333" width="12.7109375" style="139" customWidth="1"/>
    <col min="3334" max="3334" width="0.42578125" style="139" customWidth="1"/>
    <col min="3335" max="3335" width="2.7109375" style="139" customWidth="1"/>
    <col min="3336" max="3336" width="2.57421875" style="139" customWidth="1"/>
    <col min="3337" max="3337" width="10.57421875" style="139" customWidth="1"/>
    <col min="3338" max="3338" width="13.8515625" style="139" customWidth="1"/>
    <col min="3339" max="3339" width="0.5625" style="139" customWidth="1"/>
    <col min="3340" max="3340" width="2.57421875" style="139" customWidth="1"/>
    <col min="3341" max="3341" width="4.00390625" style="139" customWidth="1"/>
    <col min="3342" max="3342" width="4.8515625" style="139" customWidth="1"/>
    <col min="3343" max="3343" width="3.57421875" style="139" customWidth="1"/>
    <col min="3344" max="3344" width="13.140625" style="139" customWidth="1"/>
    <col min="3345" max="3345" width="6.421875" style="139" customWidth="1"/>
    <col min="3346" max="3346" width="15.28125" style="139" customWidth="1"/>
    <col min="3347" max="3347" width="0.42578125" style="139" customWidth="1"/>
    <col min="3348" max="3584" width="9.140625" style="139" customWidth="1"/>
    <col min="3585" max="3585" width="2.57421875" style="139" customWidth="1"/>
    <col min="3586" max="3586" width="2.140625" style="139" customWidth="1"/>
    <col min="3587" max="3587" width="3.28125" style="139" customWidth="1"/>
    <col min="3588" max="3588" width="9.421875" style="139" customWidth="1"/>
    <col min="3589" max="3589" width="12.7109375" style="139" customWidth="1"/>
    <col min="3590" max="3590" width="0.42578125" style="139" customWidth="1"/>
    <col min="3591" max="3591" width="2.7109375" style="139" customWidth="1"/>
    <col min="3592" max="3592" width="2.57421875" style="139" customWidth="1"/>
    <col min="3593" max="3593" width="10.57421875" style="139" customWidth="1"/>
    <col min="3594" max="3594" width="13.8515625" style="139" customWidth="1"/>
    <col min="3595" max="3595" width="0.5625" style="139" customWidth="1"/>
    <col min="3596" max="3596" width="2.57421875" style="139" customWidth="1"/>
    <col min="3597" max="3597" width="4.00390625" style="139" customWidth="1"/>
    <col min="3598" max="3598" width="4.8515625" style="139" customWidth="1"/>
    <col min="3599" max="3599" width="3.57421875" style="139" customWidth="1"/>
    <col min="3600" max="3600" width="13.140625" style="139" customWidth="1"/>
    <col min="3601" max="3601" width="6.421875" style="139" customWidth="1"/>
    <col min="3602" max="3602" width="15.28125" style="139" customWidth="1"/>
    <col min="3603" max="3603" width="0.42578125" style="139" customWidth="1"/>
    <col min="3604" max="3840" width="9.140625" style="139" customWidth="1"/>
    <col min="3841" max="3841" width="2.57421875" style="139" customWidth="1"/>
    <col min="3842" max="3842" width="2.140625" style="139" customWidth="1"/>
    <col min="3843" max="3843" width="3.28125" style="139" customWidth="1"/>
    <col min="3844" max="3844" width="9.421875" style="139" customWidth="1"/>
    <col min="3845" max="3845" width="12.7109375" style="139" customWidth="1"/>
    <col min="3846" max="3846" width="0.42578125" style="139" customWidth="1"/>
    <col min="3847" max="3847" width="2.7109375" style="139" customWidth="1"/>
    <col min="3848" max="3848" width="2.57421875" style="139" customWidth="1"/>
    <col min="3849" max="3849" width="10.57421875" style="139" customWidth="1"/>
    <col min="3850" max="3850" width="13.8515625" style="139" customWidth="1"/>
    <col min="3851" max="3851" width="0.5625" style="139" customWidth="1"/>
    <col min="3852" max="3852" width="2.57421875" style="139" customWidth="1"/>
    <col min="3853" max="3853" width="4.00390625" style="139" customWidth="1"/>
    <col min="3854" max="3854" width="4.8515625" style="139" customWidth="1"/>
    <col min="3855" max="3855" width="3.57421875" style="139" customWidth="1"/>
    <col min="3856" max="3856" width="13.140625" style="139" customWidth="1"/>
    <col min="3857" max="3857" width="6.421875" style="139" customWidth="1"/>
    <col min="3858" max="3858" width="15.28125" style="139" customWidth="1"/>
    <col min="3859" max="3859" width="0.42578125" style="139" customWidth="1"/>
    <col min="3860" max="4096" width="9.140625" style="139" customWidth="1"/>
    <col min="4097" max="4097" width="2.57421875" style="139" customWidth="1"/>
    <col min="4098" max="4098" width="2.140625" style="139" customWidth="1"/>
    <col min="4099" max="4099" width="3.28125" style="139" customWidth="1"/>
    <col min="4100" max="4100" width="9.421875" style="139" customWidth="1"/>
    <col min="4101" max="4101" width="12.7109375" style="139" customWidth="1"/>
    <col min="4102" max="4102" width="0.42578125" style="139" customWidth="1"/>
    <col min="4103" max="4103" width="2.7109375" style="139" customWidth="1"/>
    <col min="4104" max="4104" width="2.57421875" style="139" customWidth="1"/>
    <col min="4105" max="4105" width="10.57421875" style="139" customWidth="1"/>
    <col min="4106" max="4106" width="13.8515625" style="139" customWidth="1"/>
    <col min="4107" max="4107" width="0.5625" style="139" customWidth="1"/>
    <col min="4108" max="4108" width="2.57421875" style="139" customWidth="1"/>
    <col min="4109" max="4109" width="4.00390625" style="139" customWidth="1"/>
    <col min="4110" max="4110" width="4.8515625" style="139" customWidth="1"/>
    <col min="4111" max="4111" width="3.57421875" style="139" customWidth="1"/>
    <col min="4112" max="4112" width="13.140625" style="139" customWidth="1"/>
    <col min="4113" max="4113" width="6.421875" style="139" customWidth="1"/>
    <col min="4114" max="4114" width="15.28125" style="139" customWidth="1"/>
    <col min="4115" max="4115" width="0.42578125" style="139" customWidth="1"/>
    <col min="4116" max="4352" width="9.140625" style="139" customWidth="1"/>
    <col min="4353" max="4353" width="2.57421875" style="139" customWidth="1"/>
    <col min="4354" max="4354" width="2.140625" style="139" customWidth="1"/>
    <col min="4355" max="4355" width="3.28125" style="139" customWidth="1"/>
    <col min="4356" max="4356" width="9.421875" style="139" customWidth="1"/>
    <col min="4357" max="4357" width="12.7109375" style="139" customWidth="1"/>
    <col min="4358" max="4358" width="0.42578125" style="139" customWidth="1"/>
    <col min="4359" max="4359" width="2.7109375" style="139" customWidth="1"/>
    <col min="4360" max="4360" width="2.57421875" style="139" customWidth="1"/>
    <col min="4361" max="4361" width="10.57421875" style="139" customWidth="1"/>
    <col min="4362" max="4362" width="13.8515625" style="139" customWidth="1"/>
    <col min="4363" max="4363" width="0.5625" style="139" customWidth="1"/>
    <col min="4364" max="4364" width="2.57421875" style="139" customWidth="1"/>
    <col min="4365" max="4365" width="4.00390625" style="139" customWidth="1"/>
    <col min="4366" max="4366" width="4.8515625" style="139" customWidth="1"/>
    <col min="4367" max="4367" width="3.57421875" style="139" customWidth="1"/>
    <col min="4368" max="4368" width="13.140625" style="139" customWidth="1"/>
    <col min="4369" max="4369" width="6.421875" style="139" customWidth="1"/>
    <col min="4370" max="4370" width="15.28125" style="139" customWidth="1"/>
    <col min="4371" max="4371" width="0.42578125" style="139" customWidth="1"/>
    <col min="4372" max="4608" width="9.140625" style="139" customWidth="1"/>
    <col min="4609" max="4609" width="2.57421875" style="139" customWidth="1"/>
    <col min="4610" max="4610" width="2.140625" style="139" customWidth="1"/>
    <col min="4611" max="4611" width="3.28125" style="139" customWidth="1"/>
    <col min="4612" max="4612" width="9.421875" style="139" customWidth="1"/>
    <col min="4613" max="4613" width="12.7109375" style="139" customWidth="1"/>
    <col min="4614" max="4614" width="0.42578125" style="139" customWidth="1"/>
    <col min="4615" max="4615" width="2.7109375" style="139" customWidth="1"/>
    <col min="4616" max="4616" width="2.57421875" style="139" customWidth="1"/>
    <col min="4617" max="4617" width="10.57421875" style="139" customWidth="1"/>
    <col min="4618" max="4618" width="13.8515625" style="139" customWidth="1"/>
    <col min="4619" max="4619" width="0.5625" style="139" customWidth="1"/>
    <col min="4620" max="4620" width="2.57421875" style="139" customWidth="1"/>
    <col min="4621" max="4621" width="4.00390625" style="139" customWidth="1"/>
    <col min="4622" max="4622" width="4.8515625" style="139" customWidth="1"/>
    <col min="4623" max="4623" width="3.57421875" style="139" customWidth="1"/>
    <col min="4624" max="4624" width="13.140625" style="139" customWidth="1"/>
    <col min="4625" max="4625" width="6.421875" style="139" customWidth="1"/>
    <col min="4626" max="4626" width="15.28125" style="139" customWidth="1"/>
    <col min="4627" max="4627" width="0.42578125" style="139" customWidth="1"/>
    <col min="4628" max="4864" width="9.140625" style="139" customWidth="1"/>
    <col min="4865" max="4865" width="2.57421875" style="139" customWidth="1"/>
    <col min="4866" max="4866" width="2.140625" style="139" customWidth="1"/>
    <col min="4867" max="4867" width="3.28125" style="139" customWidth="1"/>
    <col min="4868" max="4868" width="9.421875" style="139" customWidth="1"/>
    <col min="4869" max="4869" width="12.7109375" style="139" customWidth="1"/>
    <col min="4870" max="4870" width="0.42578125" style="139" customWidth="1"/>
    <col min="4871" max="4871" width="2.7109375" style="139" customWidth="1"/>
    <col min="4872" max="4872" width="2.57421875" style="139" customWidth="1"/>
    <col min="4873" max="4873" width="10.57421875" style="139" customWidth="1"/>
    <col min="4874" max="4874" width="13.8515625" style="139" customWidth="1"/>
    <col min="4875" max="4875" width="0.5625" style="139" customWidth="1"/>
    <col min="4876" max="4876" width="2.57421875" style="139" customWidth="1"/>
    <col min="4877" max="4877" width="4.00390625" style="139" customWidth="1"/>
    <col min="4878" max="4878" width="4.8515625" style="139" customWidth="1"/>
    <col min="4879" max="4879" width="3.57421875" style="139" customWidth="1"/>
    <col min="4880" max="4880" width="13.140625" style="139" customWidth="1"/>
    <col min="4881" max="4881" width="6.421875" style="139" customWidth="1"/>
    <col min="4882" max="4882" width="15.28125" style="139" customWidth="1"/>
    <col min="4883" max="4883" width="0.42578125" style="139" customWidth="1"/>
    <col min="4884" max="5120" width="9.140625" style="139" customWidth="1"/>
    <col min="5121" max="5121" width="2.57421875" style="139" customWidth="1"/>
    <col min="5122" max="5122" width="2.140625" style="139" customWidth="1"/>
    <col min="5123" max="5123" width="3.28125" style="139" customWidth="1"/>
    <col min="5124" max="5124" width="9.421875" style="139" customWidth="1"/>
    <col min="5125" max="5125" width="12.7109375" style="139" customWidth="1"/>
    <col min="5126" max="5126" width="0.42578125" style="139" customWidth="1"/>
    <col min="5127" max="5127" width="2.7109375" style="139" customWidth="1"/>
    <col min="5128" max="5128" width="2.57421875" style="139" customWidth="1"/>
    <col min="5129" max="5129" width="10.57421875" style="139" customWidth="1"/>
    <col min="5130" max="5130" width="13.8515625" style="139" customWidth="1"/>
    <col min="5131" max="5131" width="0.5625" style="139" customWidth="1"/>
    <col min="5132" max="5132" width="2.57421875" style="139" customWidth="1"/>
    <col min="5133" max="5133" width="4.00390625" style="139" customWidth="1"/>
    <col min="5134" max="5134" width="4.8515625" style="139" customWidth="1"/>
    <col min="5135" max="5135" width="3.57421875" style="139" customWidth="1"/>
    <col min="5136" max="5136" width="13.140625" style="139" customWidth="1"/>
    <col min="5137" max="5137" width="6.421875" style="139" customWidth="1"/>
    <col min="5138" max="5138" width="15.28125" style="139" customWidth="1"/>
    <col min="5139" max="5139" width="0.42578125" style="139" customWidth="1"/>
    <col min="5140" max="5376" width="9.140625" style="139" customWidth="1"/>
    <col min="5377" max="5377" width="2.57421875" style="139" customWidth="1"/>
    <col min="5378" max="5378" width="2.140625" style="139" customWidth="1"/>
    <col min="5379" max="5379" width="3.28125" style="139" customWidth="1"/>
    <col min="5380" max="5380" width="9.421875" style="139" customWidth="1"/>
    <col min="5381" max="5381" width="12.7109375" style="139" customWidth="1"/>
    <col min="5382" max="5382" width="0.42578125" style="139" customWidth="1"/>
    <col min="5383" max="5383" width="2.7109375" style="139" customWidth="1"/>
    <col min="5384" max="5384" width="2.57421875" style="139" customWidth="1"/>
    <col min="5385" max="5385" width="10.57421875" style="139" customWidth="1"/>
    <col min="5386" max="5386" width="13.8515625" style="139" customWidth="1"/>
    <col min="5387" max="5387" width="0.5625" style="139" customWidth="1"/>
    <col min="5388" max="5388" width="2.57421875" style="139" customWidth="1"/>
    <col min="5389" max="5389" width="4.00390625" style="139" customWidth="1"/>
    <col min="5390" max="5390" width="4.8515625" style="139" customWidth="1"/>
    <col min="5391" max="5391" width="3.57421875" style="139" customWidth="1"/>
    <col min="5392" max="5392" width="13.140625" style="139" customWidth="1"/>
    <col min="5393" max="5393" width="6.421875" style="139" customWidth="1"/>
    <col min="5394" max="5394" width="15.28125" style="139" customWidth="1"/>
    <col min="5395" max="5395" width="0.42578125" style="139" customWidth="1"/>
    <col min="5396" max="5632" width="9.140625" style="139" customWidth="1"/>
    <col min="5633" max="5633" width="2.57421875" style="139" customWidth="1"/>
    <col min="5634" max="5634" width="2.140625" style="139" customWidth="1"/>
    <col min="5635" max="5635" width="3.28125" style="139" customWidth="1"/>
    <col min="5636" max="5636" width="9.421875" style="139" customWidth="1"/>
    <col min="5637" max="5637" width="12.7109375" style="139" customWidth="1"/>
    <col min="5638" max="5638" width="0.42578125" style="139" customWidth="1"/>
    <col min="5639" max="5639" width="2.7109375" style="139" customWidth="1"/>
    <col min="5640" max="5640" width="2.57421875" style="139" customWidth="1"/>
    <col min="5641" max="5641" width="10.57421875" style="139" customWidth="1"/>
    <col min="5642" max="5642" width="13.8515625" style="139" customWidth="1"/>
    <col min="5643" max="5643" width="0.5625" style="139" customWidth="1"/>
    <col min="5644" max="5644" width="2.57421875" style="139" customWidth="1"/>
    <col min="5645" max="5645" width="4.00390625" style="139" customWidth="1"/>
    <col min="5646" max="5646" width="4.8515625" style="139" customWidth="1"/>
    <col min="5647" max="5647" width="3.57421875" style="139" customWidth="1"/>
    <col min="5648" max="5648" width="13.140625" style="139" customWidth="1"/>
    <col min="5649" max="5649" width="6.421875" style="139" customWidth="1"/>
    <col min="5650" max="5650" width="15.28125" style="139" customWidth="1"/>
    <col min="5651" max="5651" width="0.42578125" style="139" customWidth="1"/>
    <col min="5652" max="5888" width="9.140625" style="139" customWidth="1"/>
    <col min="5889" max="5889" width="2.57421875" style="139" customWidth="1"/>
    <col min="5890" max="5890" width="2.140625" style="139" customWidth="1"/>
    <col min="5891" max="5891" width="3.28125" style="139" customWidth="1"/>
    <col min="5892" max="5892" width="9.421875" style="139" customWidth="1"/>
    <col min="5893" max="5893" width="12.7109375" style="139" customWidth="1"/>
    <col min="5894" max="5894" width="0.42578125" style="139" customWidth="1"/>
    <col min="5895" max="5895" width="2.7109375" style="139" customWidth="1"/>
    <col min="5896" max="5896" width="2.57421875" style="139" customWidth="1"/>
    <col min="5897" max="5897" width="10.57421875" style="139" customWidth="1"/>
    <col min="5898" max="5898" width="13.8515625" style="139" customWidth="1"/>
    <col min="5899" max="5899" width="0.5625" style="139" customWidth="1"/>
    <col min="5900" max="5900" width="2.57421875" style="139" customWidth="1"/>
    <col min="5901" max="5901" width="4.00390625" style="139" customWidth="1"/>
    <col min="5902" max="5902" width="4.8515625" style="139" customWidth="1"/>
    <col min="5903" max="5903" width="3.57421875" style="139" customWidth="1"/>
    <col min="5904" max="5904" width="13.140625" style="139" customWidth="1"/>
    <col min="5905" max="5905" width="6.421875" style="139" customWidth="1"/>
    <col min="5906" max="5906" width="15.28125" style="139" customWidth="1"/>
    <col min="5907" max="5907" width="0.42578125" style="139" customWidth="1"/>
    <col min="5908" max="6144" width="9.140625" style="139" customWidth="1"/>
    <col min="6145" max="6145" width="2.57421875" style="139" customWidth="1"/>
    <col min="6146" max="6146" width="2.140625" style="139" customWidth="1"/>
    <col min="6147" max="6147" width="3.28125" style="139" customWidth="1"/>
    <col min="6148" max="6148" width="9.421875" style="139" customWidth="1"/>
    <col min="6149" max="6149" width="12.7109375" style="139" customWidth="1"/>
    <col min="6150" max="6150" width="0.42578125" style="139" customWidth="1"/>
    <col min="6151" max="6151" width="2.7109375" style="139" customWidth="1"/>
    <col min="6152" max="6152" width="2.57421875" style="139" customWidth="1"/>
    <col min="6153" max="6153" width="10.57421875" style="139" customWidth="1"/>
    <col min="6154" max="6154" width="13.8515625" style="139" customWidth="1"/>
    <col min="6155" max="6155" width="0.5625" style="139" customWidth="1"/>
    <col min="6156" max="6156" width="2.57421875" style="139" customWidth="1"/>
    <col min="6157" max="6157" width="4.00390625" style="139" customWidth="1"/>
    <col min="6158" max="6158" width="4.8515625" style="139" customWidth="1"/>
    <col min="6159" max="6159" width="3.57421875" style="139" customWidth="1"/>
    <col min="6160" max="6160" width="13.140625" style="139" customWidth="1"/>
    <col min="6161" max="6161" width="6.421875" style="139" customWidth="1"/>
    <col min="6162" max="6162" width="15.28125" style="139" customWidth="1"/>
    <col min="6163" max="6163" width="0.42578125" style="139" customWidth="1"/>
    <col min="6164" max="6400" width="9.140625" style="139" customWidth="1"/>
    <col min="6401" max="6401" width="2.57421875" style="139" customWidth="1"/>
    <col min="6402" max="6402" width="2.140625" style="139" customWidth="1"/>
    <col min="6403" max="6403" width="3.28125" style="139" customWidth="1"/>
    <col min="6404" max="6404" width="9.421875" style="139" customWidth="1"/>
    <col min="6405" max="6405" width="12.7109375" style="139" customWidth="1"/>
    <col min="6406" max="6406" width="0.42578125" style="139" customWidth="1"/>
    <col min="6407" max="6407" width="2.7109375" style="139" customWidth="1"/>
    <col min="6408" max="6408" width="2.57421875" style="139" customWidth="1"/>
    <col min="6409" max="6409" width="10.57421875" style="139" customWidth="1"/>
    <col min="6410" max="6410" width="13.8515625" style="139" customWidth="1"/>
    <col min="6411" max="6411" width="0.5625" style="139" customWidth="1"/>
    <col min="6412" max="6412" width="2.57421875" style="139" customWidth="1"/>
    <col min="6413" max="6413" width="4.00390625" style="139" customWidth="1"/>
    <col min="6414" max="6414" width="4.8515625" style="139" customWidth="1"/>
    <col min="6415" max="6415" width="3.57421875" style="139" customWidth="1"/>
    <col min="6416" max="6416" width="13.140625" style="139" customWidth="1"/>
    <col min="6417" max="6417" width="6.421875" style="139" customWidth="1"/>
    <col min="6418" max="6418" width="15.28125" style="139" customWidth="1"/>
    <col min="6419" max="6419" width="0.42578125" style="139" customWidth="1"/>
    <col min="6420" max="6656" width="9.140625" style="139" customWidth="1"/>
    <col min="6657" max="6657" width="2.57421875" style="139" customWidth="1"/>
    <col min="6658" max="6658" width="2.140625" style="139" customWidth="1"/>
    <col min="6659" max="6659" width="3.28125" style="139" customWidth="1"/>
    <col min="6660" max="6660" width="9.421875" style="139" customWidth="1"/>
    <col min="6661" max="6661" width="12.7109375" style="139" customWidth="1"/>
    <col min="6662" max="6662" width="0.42578125" style="139" customWidth="1"/>
    <col min="6663" max="6663" width="2.7109375" style="139" customWidth="1"/>
    <col min="6664" max="6664" width="2.57421875" style="139" customWidth="1"/>
    <col min="6665" max="6665" width="10.57421875" style="139" customWidth="1"/>
    <col min="6666" max="6666" width="13.8515625" style="139" customWidth="1"/>
    <col min="6667" max="6667" width="0.5625" style="139" customWidth="1"/>
    <col min="6668" max="6668" width="2.57421875" style="139" customWidth="1"/>
    <col min="6669" max="6669" width="4.00390625" style="139" customWidth="1"/>
    <col min="6670" max="6670" width="4.8515625" style="139" customWidth="1"/>
    <col min="6671" max="6671" width="3.57421875" style="139" customWidth="1"/>
    <col min="6672" max="6672" width="13.140625" style="139" customWidth="1"/>
    <col min="6673" max="6673" width="6.421875" style="139" customWidth="1"/>
    <col min="6674" max="6674" width="15.28125" style="139" customWidth="1"/>
    <col min="6675" max="6675" width="0.42578125" style="139" customWidth="1"/>
    <col min="6676" max="6912" width="9.140625" style="139" customWidth="1"/>
    <col min="6913" max="6913" width="2.57421875" style="139" customWidth="1"/>
    <col min="6914" max="6914" width="2.140625" style="139" customWidth="1"/>
    <col min="6915" max="6915" width="3.28125" style="139" customWidth="1"/>
    <col min="6916" max="6916" width="9.421875" style="139" customWidth="1"/>
    <col min="6917" max="6917" width="12.7109375" style="139" customWidth="1"/>
    <col min="6918" max="6918" width="0.42578125" style="139" customWidth="1"/>
    <col min="6919" max="6919" width="2.7109375" style="139" customWidth="1"/>
    <col min="6920" max="6920" width="2.57421875" style="139" customWidth="1"/>
    <col min="6921" max="6921" width="10.57421875" style="139" customWidth="1"/>
    <col min="6922" max="6922" width="13.8515625" style="139" customWidth="1"/>
    <col min="6923" max="6923" width="0.5625" style="139" customWidth="1"/>
    <col min="6924" max="6924" width="2.57421875" style="139" customWidth="1"/>
    <col min="6925" max="6925" width="4.00390625" style="139" customWidth="1"/>
    <col min="6926" max="6926" width="4.8515625" style="139" customWidth="1"/>
    <col min="6927" max="6927" width="3.57421875" style="139" customWidth="1"/>
    <col min="6928" max="6928" width="13.140625" style="139" customWidth="1"/>
    <col min="6929" max="6929" width="6.421875" style="139" customWidth="1"/>
    <col min="6930" max="6930" width="15.28125" style="139" customWidth="1"/>
    <col min="6931" max="6931" width="0.42578125" style="139" customWidth="1"/>
    <col min="6932" max="7168" width="9.140625" style="139" customWidth="1"/>
    <col min="7169" max="7169" width="2.57421875" style="139" customWidth="1"/>
    <col min="7170" max="7170" width="2.140625" style="139" customWidth="1"/>
    <col min="7171" max="7171" width="3.28125" style="139" customWidth="1"/>
    <col min="7172" max="7172" width="9.421875" style="139" customWidth="1"/>
    <col min="7173" max="7173" width="12.7109375" style="139" customWidth="1"/>
    <col min="7174" max="7174" width="0.42578125" style="139" customWidth="1"/>
    <col min="7175" max="7175" width="2.7109375" style="139" customWidth="1"/>
    <col min="7176" max="7176" width="2.57421875" style="139" customWidth="1"/>
    <col min="7177" max="7177" width="10.57421875" style="139" customWidth="1"/>
    <col min="7178" max="7178" width="13.8515625" style="139" customWidth="1"/>
    <col min="7179" max="7179" width="0.5625" style="139" customWidth="1"/>
    <col min="7180" max="7180" width="2.57421875" style="139" customWidth="1"/>
    <col min="7181" max="7181" width="4.00390625" style="139" customWidth="1"/>
    <col min="7182" max="7182" width="4.8515625" style="139" customWidth="1"/>
    <col min="7183" max="7183" width="3.57421875" style="139" customWidth="1"/>
    <col min="7184" max="7184" width="13.140625" style="139" customWidth="1"/>
    <col min="7185" max="7185" width="6.421875" style="139" customWidth="1"/>
    <col min="7186" max="7186" width="15.28125" style="139" customWidth="1"/>
    <col min="7187" max="7187" width="0.42578125" style="139" customWidth="1"/>
    <col min="7188" max="7424" width="9.140625" style="139" customWidth="1"/>
    <col min="7425" max="7425" width="2.57421875" style="139" customWidth="1"/>
    <col min="7426" max="7426" width="2.140625" style="139" customWidth="1"/>
    <col min="7427" max="7427" width="3.28125" style="139" customWidth="1"/>
    <col min="7428" max="7428" width="9.421875" style="139" customWidth="1"/>
    <col min="7429" max="7429" width="12.7109375" style="139" customWidth="1"/>
    <col min="7430" max="7430" width="0.42578125" style="139" customWidth="1"/>
    <col min="7431" max="7431" width="2.7109375" style="139" customWidth="1"/>
    <col min="7432" max="7432" width="2.57421875" style="139" customWidth="1"/>
    <col min="7433" max="7433" width="10.57421875" style="139" customWidth="1"/>
    <col min="7434" max="7434" width="13.8515625" style="139" customWidth="1"/>
    <col min="7435" max="7435" width="0.5625" style="139" customWidth="1"/>
    <col min="7436" max="7436" width="2.57421875" style="139" customWidth="1"/>
    <col min="7437" max="7437" width="4.00390625" style="139" customWidth="1"/>
    <col min="7438" max="7438" width="4.8515625" style="139" customWidth="1"/>
    <col min="7439" max="7439" width="3.57421875" style="139" customWidth="1"/>
    <col min="7440" max="7440" width="13.140625" style="139" customWidth="1"/>
    <col min="7441" max="7441" width="6.421875" style="139" customWidth="1"/>
    <col min="7442" max="7442" width="15.28125" style="139" customWidth="1"/>
    <col min="7443" max="7443" width="0.42578125" style="139" customWidth="1"/>
    <col min="7444" max="7680" width="9.140625" style="139" customWidth="1"/>
    <col min="7681" max="7681" width="2.57421875" style="139" customWidth="1"/>
    <col min="7682" max="7682" width="2.140625" style="139" customWidth="1"/>
    <col min="7683" max="7683" width="3.28125" style="139" customWidth="1"/>
    <col min="7684" max="7684" width="9.421875" style="139" customWidth="1"/>
    <col min="7685" max="7685" width="12.7109375" style="139" customWidth="1"/>
    <col min="7686" max="7686" width="0.42578125" style="139" customWidth="1"/>
    <col min="7687" max="7687" width="2.7109375" style="139" customWidth="1"/>
    <col min="7688" max="7688" width="2.57421875" style="139" customWidth="1"/>
    <col min="7689" max="7689" width="10.57421875" style="139" customWidth="1"/>
    <col min="7690" max="7690" width="13.8515625" style="139" customWidth="1"/>
    <col min="7691" max="7691" width="0.5625" style="139" customWidth="1"/>
    <col min="7692" max="7692" width="2.57421875" style="139" customWidth="1"/>
    <col min="7693" max="7693" width="4.00390625" style="139" customWidth="1"/>
    <col min="7694" max="7694" width="4.8515625" style="139" customWidth="1"/>
    <col min="7695" max="7695" width="3.57421875" style="139" customWidth="1"/>
    <col min="7696" max="7696" width="13.140625" style="139" customWidth="1"/>
    <col min="7697" max="7697" width="6.421875" style="139" customWidth="1"/>
    <col min="7698" max="7698" width="15.28125" style="139" customWidth="1"/>
    <col min="7699" max="7699" width="0.42578125" style="139" customWidth="1"/>
    <col min="7700" max="7936" width="9.140625" style="139" customWidth="1"/>
    <col min="7937" max="7937" width="2.57421875" style="139" customWidth="1"/>
    <col min="7938" max="7938" width="2.140625" style="139" customWidth="1"/>
    <col min="7939" max="7939" width="3.28125" style="139" customWidth="1"/>
    <col min="7940" max="7940" width="9.421875" style="139" customWidth="1"/>
    <col min="7941" max="7941" width="12.7109375" style="139" customWidth="1"/>
    <col min="7942" max="7942" width="0.42578125" style="139" customWidth="1"/>
    <col min="7943" max="7943" width="2.7109375" style="139" customWidth="1"/>
    <col min="7944" max="7944" width="2.57421875" style="139" customWidth="1"/>
    <col min="7945" max="7945" width="10.57421875" style="139" customWidth="1"/>
    <col min="7946" max="7946" width="13.8515625" style="139" customWidth="1"/>
    <col min="7947" max="7947" width="0.5625" style="139" customWidth="1"/>
    <col min="7948" max="7948" width="2.57421875" style="139" customWidth="1"/>
    <col min="7949" max="7949" width="4.00390625" style="139" customWidth="1"/>
    <col min="7950" max="7950" width="4.8515625" style="139" customWidth="1"/>
    <col min="7951" max="7951" width="3.57421875" style="139" customWidth="1"/>
    <col min="7952" max="7952" width="13.140625" style="139" customWidth="1"/>
    <col min="7953" max="7953" width="6.421875" style="139" customWidth="1"/>
    <col min="7954" max="7954" width="15.28125" style="139" customWidth="1"/>
    <col min="7955" max="7955" width="0.42578125" style="139" customWidth="1"/>
    <col min="7956" max="8192" width="9.140625" style="139" customWidth="1"/>
    <col min="8193" max="8193" width="2.57421875" style="139" customWidth="1"/>
    <col min="8194" max="8194" width="2.140625" style="139" customWidth="1"/>
    <col min="8195" max="8195" width="3.28125" style="139" customWidth="1"/>
    <col min="8196" max="8196" width="9.421875" style="139" customWidth="1"/>
    <col min="8197" max="8197" width="12.7109375" style="139" customWidth="1"/>
    <col min="8198" max="8198" width="0.42578125" style="139" customWidth="1"/>
    <col min="8199" max="8199" width="2.7109375" style="139" customWidth="1"/>
    <col min="8200" max="8200" width="2.57421875" style="139" customWidth="1"/>
    <col min="8201" max="8201" width="10.57421875" style="139" customWidth="1"/>
    <col min="8202" max="8202" width="13.8515625" style="139" customWidth="1"/>
    <col min="8203" max="8203" width="0.5625" style="139" customWidth="1"/>
    <col min="8204" max="8204" width="2.57421875" style="139" customWidth="1"/>
    <col min="8205" max="8205" width="4.00390625" style="139" customWidth="1"/>
    <col min="8206" max="8206" width="4.8515625" style="139" customWidth="1"/>
    <col min="8207" max="8207" width="3.57421875" style="139" customWidth="1"/>
    <col min="8208" max="8208" width="13.140625" style="139" customWidth="1"/>
    <col min="8209" max="8209" width="6.421875" style="139" customWidth="1"/>
    <col min="8210" max="8210" width="15.28125" style="139" customWidth="1"/>
    <col min="8211" max="8211" width="0.42578125" style="139" customWidth="1"/>
    <col min="8212" max="8448" width="9.140625" style="139" customWidth="1"/>
    <col min="8449" max="8449" width="2.57421875" style="139" customWidth="1"/>
    <col min="8450" max="8450" width="2.140625" style="139" customWidth="1"/>
    <col min="8451" max="8451" width="3.28125" style="139" customWidth="1"/>
    <col min="8452" max="8452" width="9.421875" style="139" customWidth="1"/>
    <col min="8453" max="8453" width="12.7109375" style="139" customWidth="1"/>
    <col min="8454" max="8454" width="0.42578125" style="139" customWidth="1"/>
    <col min="8455" max="8455" width="2.7109375" style="139" customWidth="1"/>
    <col min="8456" max="8456" width="2.57421875" style="139" customWidth="1"/>
    <col min="8457" max="8457" width="10.57421875" style="139" customWidth="1"/>
    <col min="8458" max="8458" width="13.8515625" style="139" customWidth="1"/>
    <col min="8459" max="8459" width="0.5625" style="139" customWidth="1"/>
    <col min="8460" max="8460" width="2.57421875" style="139" customWidth="1"/>
    <col min="8461" max="8461" width="4.00390625" style="139" customWidth="1"/>
    <col min="8462" max="8462" width="4.8515625" style="139" customWidth="1"/>
    <col min="8463" max="8463" width="3.57421875" style="139" customWidth="1"/>
    <col min="8464" max="8464" width="13.140625" style="139" customWidth="1"/>
    <col min="8465" max="8465" width="6.421875" style="139" customWidth="1"/>
    <col min="8466" max="8466" width="15.28125" style="139" customWidth="1"/>
    <col min="8467" max="8467" width="0.42578125" style="139" customWidth="1"/>
    <col min="8468" max="8704" width="9.140625" style="139" customWidth="1"/>
    <col min="8705" max="8705" width="2.57421875" style="139" customWidth="1"/>
    <col min="8706" max="8706" width="2.140625" style="139" customWidth="1"/>
    <col min="8707" max="8707" width="3.28125" style="139" customWidth="1"/>
    <col min="8708" max="8708" width="9.421875" style="139" customWidth="1"/>
    <col min="8709" max="8709" width="12.7109375" style="139" customWidth="1"/>
    <col min="8710" max="8710" width="0.42578125" style="139" customWidth="1"/>
    <col min="8711" max="8711" width="2.7109375" style="139" customWidth="1"/>
    <col min="8712" max="8712" width="2.57421875" style="139" customWidth="1"/>
    <col min="8713" max="8713" width="10.57421875" style="139" customWidth="1"/>
    <col min="8714" max="8714" width="13.8515625" style="139" customWidth="1"/>
    <col min="8715" max="8715" width="0.5625" style="139" customWidth="1"/>
    <col min="8716" max="8716" width="2.57421875" style="139" customWidth="1"/>
    <col min="8717" max="8717" width="4.00390625" style="139" customWidth="1"/>
    <col min="8718" max="8718" width="4.8515625" style="139" customWidth="1"/>
    <col min="8719" max="8719" width="3.57421875" style="139" customWidth="1"/>
    <col min="8720" max="8720" width="13.140625" style="139" customWidth="1"/>
    <col min="8721" max="8721" width="6.421875" style="139" customWidth="1"/>
    <col min="8722" max="8722" width="15.28125" style="139" customWidth="1"/>
    <col min="8723" max="8723" width="0.42578125" style="139" customWidth="1"/>
    <col min="8724" max="8960" width="9.140625" style="139" customWidth="1"/>
    <col min="8961" max="8961" width="2.57421875" style="139" customWidth="1"/>
    <col min="8962" max="8962" width="2.140625" style="139" customWidth="1"/>
    <col min="8963" max="8963" width="3.28125" style="139" customWidth="1"/>
    <col min="8964" max="8964" width="9.421875" style="139" customWidth="1"/>
    <col min="8965" max="8965" width="12.7109375" style="139" customWidth="1"/>
    <col min="8966" max="8966" width="0.42578125" style="139" customWidth="1"/>
    <col min="8967" max="8967" width="2.7109375" style="139" customWidth="1"/>
    <col min="8968" max="8968" width="2.57421875" style="139" customWidth="1"/>
    <col min="8969" max="8969" width="10.57421875" style="139" customWidth="1"/>
    <col min="8970" max="8970" width="13.8515625" style="139" customWidth="1"/>
    <col min="8971" max="8971" width="0.5625" style="139" customWidth="1"/>
    <col min="8972" max="8972" width="2.57421875" style="139" customWidth="1"/>
    <col min="8973" max="8973" width="4.00390625" style="139" customWidth="1"/>
    <col min="8974" max="8974" width="4.8515625" style="139" customWidth="1"/>
    <col min="8975" max="8975" width="3.57421875" style="139" customWidth="1"/>
    <col min="8976" max="8976" width="13.140625" style="139" customWidth="1"/>
    <col min="8977" max="8977" width="6.421875" style="139" customWidth="1"/>
    <col min="8978" max="8978" width="15.28125" style="139" customWidth="1"/>
    <col min="8979" max="8979" width="0.42578125" style="139" customWidth="1"/>
    <col min="8980" max="9216" width="9.140625" style="139" customWidth="1"/>
    <col min="9217" max="9217" width="2.57421875" style="139" customWidth="1"/>
    <col min="9218" max="9218" width="2.140625" style="139" customWidth="1"/>
    <col min="9219" max="9219" width="3.28125" style="139" customWidth="1"/>
    <col min="9220" max="9220" width="9.421875" style="139" customWidth="1"/>
    <col min="9221" max="9221" width="12.7109375" style="139" customWidth="1"/>
    <col min="9222" max="9222" width="0.42578125" style="139" customWidth="1"/>
    <col min="9223" max="9223" width="2.7109375" style="139" customWidth="1"/>
    <col min="9224" max="9224" width="2.57421875" style="139" customWidth="1"/>
    <col min="9225" max="9225" width="10.57421875" style="139" customWidth="1"/>
    <col min="9226" max="9226" width="13.8515625" style="139" customWidth="1"/>
    <col min="9227" max="9227" width="0.5625" style="139" customWidth="1"/>
    <col min="9228" max="9228" width="2.57421875" style="139" customWidth="1"/>
    <col min="9229" max="9229" width="4.00390625" style="139" customWidth="1"/>
    <col min="9230" max="9230" width="4.8515625" style="139" customWidth="1"/>
    <col min="9231" max="9231" width="3.57421875" style="139" customWidth="1"/>
    <col min="9232" max="9232" width="13.140625" style="139" customWidth="1"/>
    <col min="9233" max="9233" width="6.421875" style="139" customWidth="1"/>
    <col min="9234" max="9234" width="15.28125" style="139" customWidth="1"/>
    <col min="9235" max="9235" width="0.42578125" style="139" customWidth="1"/>
    <col min="9236" max="9472" width="9.140625" style="139" customWidth="1"/>
    <col min="9473" max="9473" width="2.57421875" style="139" customWidth="1"/>
    <col min="9474" max="9474" width="2.140625" style="139" customWidth="1"/>
    <col min="9475" max="9475" width="3.28125" style="139" customWidth="1"/>
    <col min="9476" max="9476" width="9.421875" style="139" customWidth="1"/>
    <col min="9477" max="9477" width="12.7109375" style="139" customWidth="1"/>
    <col min="9478" max="9478" width="0.42578125" style="139" customWidth="1"/>
    <col min="9479" max="9479" width="2.7109375" style="139" customWidth="1"/>
    <col min="9480" max="9480" width="2.57421875" style="139" customWidth="1"/>
    <col min="9481" max="9481" width="10.57421875" style="139" customWidth="1"/>
    <col min="9482" max="9482" width="13.8515625" style="139" customWidth="1"/>
    <col min="9483" max="9483" width="0.5625" style="139" customWidth="1"/>
    <col min="9484" max="9484" width="2.57421875" style="139" customWidth="1"/>
    <col min="9485" max="9485" width="4.00390625" style="139" customWidth="1"/>
    <col min="9486" max="9486" width="4.8515625" style="139" customWidth="1"/>
    <col min="9487" max="9487" width="3.57421875" style="139" customWidth="1"/>
    <col min="9488" max="9488" width="13.140625" style="139" customWidth="1"/>
    <col min="9489" max="9489" width="6.421875" style="139" customWidth="1"/>
    <col min="9490" max="9490" width="15.28125" style="139" customWidth="1"/>
    <col min="9491" max="9491" width="0.42578125" style="139" customWidth="1"/>
    <col min="9492" max="9728" width="9.140625" style="139" customWidth="1"/>
    <col min="9729" max="9729" width="2.57421875" style="139" customWidth="1"/>
    <col min="9730" max="9730" width="2.140625" style="139" customWidth="1"/>
    <col min="9731" max="9731" width="3.28125" style="139" customWidth="1"/>
    <col min="9732" max="9732" width="9.421875" style="139" customWidth="1"/>
    <col min="9733" max="9733" width="12.7109375" style="139" customWidth="1"/>
    <col min="9734" max="9734" width="0.42578125" style="139" customWidth="1"/>
    <col min="9735" max="9735" width="2.7109375" style="139" customWidth="1"/>
    <col min="9736" max="9736" width="2.57421875" style="139" customWidth="1"/>
    <col min="9737" max="9737" width="10.57421875" style="139" customWidth="1"/>
    <col min="9738" max="9738" width="13.8515625" style="139" customWidth="1"/>
    <col min="9739" max="9739" width="0.5625" style="139" customWidth="1"/>
    <col min="9740" max="9740" width="2.57421875" style="139" customWidth="1"/>
    <col min="9741" max="9741" width="4.00390625" style="139" customWidth="1"/>
    <col min="9742" max="9742" width="4.8515625" style="139" customWidth="1"/>
    <col min="9743" max="9743" width="3.57421875" style="139" customWidth="1"/>
    <col min="9744" max="9744" width="13.140625" style="139" customWidth="1"/>
    <col min="9745" max="9745" width="6.421875" style="139" customWidth="1"/>
    <col min="9746" max="9746" width="15.28125" style="139" customWidth="1"/>
    <col min="9747" max="9747" width="0.42578125" style="139" customWidth="1"/>
    <col min="9748" max="9984" width="9.140625" style="139" customWidth="1"/>
    <col min="9985" max="9985" width="2.57421875" style="139" customWidth="1"/>
    <col min="9986" max="9986" width="2.140625" style="139" customWidth="1"/>
    <col min="9987" max="9987" width="3.28125" style="139" customWidth="1"/>
    <col min="9988" max="9988" width="9.421875" style="139" customWidth="1"/>
    <col min="9989" max="9989" width="12.7109375" style="139" customWidth="1"/>
    <col min="9990" max="9990" width="0.42578125" style="139" customWidth="1"/>
    <col min="9991" max="9991" width="2.7109375" style="139" customWidth="1"/>
    <col min="9992" max="9992" width="2.57421875" style="139" customWidth="1"/>
    <col min="9993" max="9993" width="10.57421875" style="139" customWidth="1"/>
    <col min="9994" max="9994" width="13.8515625" style="139" customWidth="1"/>
    <col min="9995" max="9995" width="0.5625" style="139" customWidth="1"/>
    <col min="9996" max="9996" width="2.57421875" style="139" customWidth="1"/>
    <col min="9997" max="9997" width="4.00390625" style="139" customWidth="1"/>
    <col min="9998" max="9998" width="4.8515625" style="139" customWidth="1"/>
    <col min="9999" max="9999" width="3.57421875" style="139" customWidth="1"/>
    <col min="10000" max="10000" width="13.140625" style="139" customWidth="1"/>
    <col min="10001" max="10001" width="6.421875" style="139" customWidth="1"/>
    <col min="10002" max="10002" width="15.28125" style="139" customWidth="1"/>
    <col min="10003" max="10003" width="0.42578125" style="139" customWidth="1"/>
    <col min="10004" max="10240" width="9.140625" style="139" customWidth="1"/>
    <col min="10241" max="10241" width="2.57421875" style="139" customWidth="1"/>
    <col min="10242" max="10242" width="2.140625" style="139" customWidth="1"/>
    <col min="10243" max="10243" width="3.28125" style="139" customWidth="1"/>
    <col min="10244" max="10244" width="9.421875" style="139" customWidth="1"/>
    <col min="10245" max="10245" width="12.7109375" style="139" customWidth="1"/>
    <col min="10246" max="10246" width="0.42578125" style="139" customWidth="1"/>
    <col min="10247" max="10247" width="2.7109375" style="139" customWidth="1"/>
    <col min="10248" max="10248" width="2.57421875" style="139" customWidth="1"/>
    <col min="10249" max="10249" width="10.57421875" style="139" customWidth="1"/>
    <col min="10250" max="10250" width="13.8515625" style="139" customWidth="1"/>
    <col min="10251" max="10251" width="0.5625" style="139" customWidth="1"/>
    <col min="10252" max="10252" width="2.57421875" style="139" customWidth="1"/>
    <col min="10253" max="10253" width="4.00390625" style="139" customWidth="1"/>
    <col min="10254" max="10254" width="4.8515625" style="139" customWidth="1"/>
    <col min="10255" max="10255" width="3.57421875" style="139" customWidth="1"/>
    <col min="10256" max="10256" width="13.140625" style="139" customWidth="1"/>
    <col min="10257" max="10257" width="6.421875" style="139" customWidth="1"/>
    <col min="10258" max="10258" width="15.28125" style="139" customWidth="1"/>
    <col min="10259" max="10259" width="0.42578125" style="139" customWidth="1"/>
    <col min="10260" max="10496" width="9.140625" style="139" customWidth="1"/>
    <col min="10497" max="10497" width="2.57421875" style="139" customWidth="1"/>
    <col min="10498" max="10498" width="2.140625" style="139" customWidth="1"/>
    <col min="10499" max="10499" width="3.28125" style="139" customWidth="1"/>
    <col min="10500" max="10500" width="9.421875" style="139" customWidth="1"/>
    <col min="10501" max="10501" width="12.7109375" style="139" customWidth="1"/>
    <col min="10502" max="10502" width="0.42578125" style="139" customWidth="1"/>
    <col min="10503" max="10503" width="2.7109375" style="139" customWidth="1"/>
    <col min="10504" max="10504" width="2.57421875" style="139" customWidth="1"/>
    <col min="10505" max="10505" width="10.57421875" style="139" customWidth="1"/>
    <col min="10506" max="10506" width="13.8515625" style="139" customWidth="1"/>
    <col min="10507" max="10507" width="0.5625" style="139" customWidth="1"/>
    <col min="10508" max="10508" width="2.57421875" style="139" customWidth="1"/>
    <col min="10509" max="10509" width="4.00390625" style="139" customWidth="1"/>
    <col min="10510" max="10510" width="4.8515625" style="139" customWidth="1"/>
    <col min="10511" max="10511" width="3.57421875" style="139" customWidth="1"/>
    <col min="10512" max="10512" width="13.140625" style="139" customWidth="1"/>
    <col min="10513" max="10513" width="6.421875" style="139" customWidth="1"/>
    <col min="10514" max="10514" width="15.28125" style="139" customWidth="1"/>
    <col min="10515" max="10515" width="0.42578125" style="139" customWidth="1"/>
    <col min="10516" max="10752" width="9.140625" style="139" customWidth="1"/>
    <col min="10753" max="10753" width="2.57421875" style="139" customWidth="1"/>
    <col min="10754" max="10754" width="2.140625" style="139" customWidth="1"/>
    <col min="10755" max="10755" width="3.28125" style="139" customWidth="1"/>
    <col min="10756" max="10756" width="9.421875" style="139" customWidth="1"/>
    <col min="10757" max="10757" width="12.7109375" style="139" customWidth="1"/>
    <col min="10758" max="10758" width="0.42578125" style="139" customWidth="1"/>
    <col min="10759" max="10759" width="2.7109375" style="139" customWidth="1"/>
    <col min="10760" max="10760" width="2.57421875" style="139" customWidth="1"/>
    <col min="10761" max="10761" width="10.57421875" style="139" customWidth="1"/>
    <col min="10762" max="10762" width="13.8515625" style="139" customWidth="1"/>
    <col min="10763" max="10763" width="0.5625" style="139" customWidth="1"/>
    <col min="10764" max="10764" width="2.57421875" style="139" customWidth="1"/>
    <col min="10765" max="10765" width="4.00390625" style="139" customWidth="1"/>
    <col min="10766" max="10766" width="4.8515625" style="139" customWidth="1"/>
    <col min="10767" max="10767" width="3.57421875" style="139" customWidth="1"/>
    <col min="10768" max="10768" width="13.140625" style="139" customWidth="1"/>
    <col min="10769" max="10769" width="6.421875" style="139" customWidth="1"/>
    <col min="10770" max="10770" width="15.28125" style="139" customWidth="1"/>
    <col min="10771" max="10771" width="0.42578125" style="139" customWidth="1"/>
    <col min="10772" max="11008" width="9.140625" style="139" customWidth="1"/>
    <col min="11009" max="11009" width="2.57421875" style="139" customWidth="1"/>
    <col min="11010" max="11010" width="2.140625" style="139" customWidth="1"/>
    <col min="11011" max="11011" width="3.28125" style="139" customWidth="1"/>
    <col min="11012" max="11012" width="9.421875" style="139" customWidth="1"/>
    <col min="11013" max="11013" width="12.7109375" style="139" customWidth="1"/>
    <col min="11014" max="11014" width="0.42578125" style="139" customWidth="1"/>
    <col min="11015" max="11015" width="2.7109375" style="139" customWidth="1"/>
    <col min="11016" max="11016" width="2.57421875" style="139" customWidth="1"/>
    <col min="11017" max="11017" width="10.57421875" style="139" customWidth="1"/>
    <col min="11018" max="11018" width="13.8515625" style="139" customWidth="1"/>
    <col min="11019" max="11019" width="0.5625" style="139" customWidth="1"/>
    <col min="11020" max="11020" width="2.57421875" style="139" customWidth="1"/>
    <col min="11021" max="11021" width="4.00390625" style="139" customWidth="1"/>
    <col min="11022" max="11022" width="4.8515625" style="139" customWidth="1"/>
    <col min="11023" max="11023" width="3.57421875" style="139" customWidth="1"/>
    <col min="11024" max="11024" width="13.140625" style="139" customWidth="1"/>
    <col min="11025" max="11025" width="6.421875" style="139" customWidth="1"/>
    <col min="11026" max="11026" width="15.28125" style="139" customWidth="1"/>
    <col min="11027" max="11027" width="0.42578125" style="139" customWidth="1"/>
    <col min="11028" max="11264" width="9.140625" style="139" customWidth="1"/>
    <col min="11265" max="11265" width="2.57421875" style="139" customWidth="1"/>
    <col min="11266" max="11266" width="2.140625" style="139" customWidth="1"/>
    <col min="11267" max="11267" width="3.28125" style="139" customWidth="1"/>
    <col min="11268" max="11268" width="9.421875" style="139" customWidth="1"/>
    <col min="11269" max="11269" width="12.7109375" style="139" customWidth="1"/>
    <col min="11270" max="11270" width="0.42578125" style="139" customWidth="1"/>
    <col min="11271" max="11271" width="2.7109375" style="139" customWidth="1"/>
    <col min="11272" max="11272" width="2.57421875" style="139" customWidth="1"/>
    <col min="11273" max="11273" width="10.57421875" style="139" customWidth="1"/>
    <col min="11274" max="11274" width="13.8515625" style="139" customWidth="1"/>
    <col min="11275" max="11275" width="0.5625" style="139" customWidth="1"/>
    <col min="11276" max="11276" width="2.57421875" style="139" customWidth="1"/>
    <col min="11277" max="11277" width="4.00390625" style="139" customWidth="1"/>
    <col min="11278" max="11278" width="4.8515625" style="139" customWidth="1"/>
    <col min="11279" max="11279" width="3.57421875" style="139" customWidth="1"/>
    <col min="11280" max="11280" width="13.140625" style="139" customWidth="1"/>
    <col min="11281" max="11281" width="6.421875" style="139" customWidth="1"/>
    <col min="11282" max="11282" width="15.28125" style="139" customWidth="1"/>
    <col min="11283" max="11283" width="0.42578125" style="139" customWidth="1"/>
    <col min="11284" max="11520" width="9.140625" style="139" customWidth="1"/>
    <col min="11521" max="11521" width="2.57421875" style="139" customWidth="1"/>
    <col min="11522" max="11522" width="2.140625" style="139" customWidth="1"/>
    <col min="11523" max="11523" width="3.28125" style="139" customWidth="1"/>
    <col min="11524" max="11524" width="9.421875" style="139" customWidth="1"/>
    <col min="11525" max="11525" width="12.7109375" style="139" customWidth="1"/>
    <col min="11526" max="11526" width="0.42578125" style="139" customWidth="1"/>
    <col min="11527" max="11527" width="2.7109375" style="139" customWidth="1"/>
    <col min="11528" max="11528" width="2.57421875" style="139" customWidth="1"/>
    <col min="11529" max="11529" width="10.57421875" style="139" customWidth="1"/>
    <col min="11530" max="11530" width="13.8515625" style="139" customWidth="1"/>
    <col min="11531" max="11531" width="0.5625" style="139" customWidth="1"/>
    <col min="11532" max="11532" width="2.57421875" style="139" customWidth="1"/>
    <col min="11533" max="11533" width="4.00390625" style="139" customWidth="1"/>
    <col min="11534" max="11534" width="4.8515625" style="139" customWidth="1"/>
    <col min="11535" max="11535" width="3.57421875" style="139" customWidth="1"/>
    <col min="11536" max="11536" width="13.140625" style="139" customWidth="1"/>
    <col min="11537" max="11537" width="6.421875" style="139" customWidth="1"/>
    <col min="11538" max="11538" width="15.28125" style="139" customWidth="1"/>
    <col min="11539" max="11539" width="0.42578125" style="139" customWidth="1"/>
    <col min="11540" max="11776" width="9.140625" style="139" customWidth="1"/>
    <col min="11777" max="11777" width="2.57421875" style="139" customWidth="1"/>
    <col min="11778" max="11778" width="2.140625" style="139" customWidth="1"/>
    <col min="11779" max="11779" width="3.28125" style="139" customWidth="1"/>
    <col min="11780" max="11780" width="9.421875" style="139" customWidth="1"/>
    <col min="11781" max="11781" width="12.7109375" style="139" customWidth="1"/>
    <col min="11782" max="11782" width="0.42578125" style="139" customWidth="1"/>
    <col min="11783" max="11783" width="2.7109375" style="139" customWidth="1"/>
    <col min="11784" max="11784" width="2.57421875" style="139" customWidth="1"/>
    <col min="11785" max="11785" width="10.57421875" style="139" customWidth="1"/>
    <col min="11786" max="11786" width="13.8515625" style="139" customWidth="1"/>
    <col min="11787" max="11787" width="0.5625" style="139" customWidth="1"/>
    <col min="11788" max="11788" width="2.57421875" style="139" customWidth="1"/>
    <col min="11789" max="11789" width="4.00390625" style="139" customWidth="1"/>
    <col min="11790" max="11790" width="4.8515625" style="139" customWidth="1"/>
    <col min="11791" max="11791" width="3.57421875" style="139" customWidth="1"/>
    <col min="11792" max="11792" width="13.140625" style="139" customWidth="1"/>
    <col min="11793" max="11793" width="6.421875" style="139" customWidth="1"/>
    <col min="11794" max="11794" width="15.28125" style="139" customWidth="1"/>
    <col min="11795" max="11795" width="0.42578125" style="139" customWidth="1"/>
    <col min="11796" max="12032" width="9.140625" style="139" customWidth="1"/>
    <col min="12033" max="12033" width="2.57421875" style="139" customWidth="1"/>
    <col min="12034" max="12034" width="2.140625" style="139" customWidth="1"/>
    <col min="12035" max="12035" width="3.28125" style="139" customWidth="1"/>
    <col min="12036" max="12036" width="9.421875" style="139" customWidth="1"/>
    <col min="12037" max="12037" width="12.7109375" style="139" customWidth="1"/>
    <col min="12038" max="12038" width="0.42578125" style="139" customWidth="1"/>
    <col min="12039" max="12039" width="2.7109375" style="139" customWidth="1"/>
    <col min="12040" max="12040" width="2.57421875" style="139" customWidth="1"/>
    <col min="12041" max="12041" width="10.57421875" style="139" customWidth="1"/>
    <col min="12042" max="12042" width="13.8515625" style="139" customWidth="1"/>
    <col min="12043" max="12043" width="0.5625" style="139" customWidth="1"/>
    <col min="12044" max="12044" width="2.57421875" style="139" customWidth="1"/>
    <col min="12045" max="12045" width="4.00390625" style="139" customWidth="1"/>
    <col min="12046" max="12046" width="4.8515625" style="139" customWidth="1"/>
    <col min="12047" max="12047" width="3.57421875" style="139" customWidth="1"/>
    <col min="12048" max="12048" width="13.140625" style="139" customWidth="1"/>
    <col min="12049" max="12049" width="6.421875" style="139" customWidth="1"/>
    <col min="12050" max="12050" width="15.28125" style="139" customWidth="1"/>
    <col min="12051" max="12051" width="0.42578125" style="139" customWidth="1"/>
    <col min="12052" max="12288" width="9.140625" style="139" customWidth="1"/>
    <col min="12289" max="12289" width="2.57421875" style="139" customWidth="1"/>
    <col min="12290" max="12290" width="2.140625" style="139" customWidth="1"/>
    <col min="12291" max="12291" width="3.28125" style="139" customWidth="1"/>
    <col min="12292" max="12292" width="9.421875" style="139" customWidth="1"/>
    <col min="12293" max="12293" width="12.7109375" style="139" customWidth="1"/>
    <col min="12294" max="12294" width="0.42578125" style="139" customWidth="1"/>
    <col min="12295" max="12295" width="2.7109375" style="139" customWidth="1"/>
    <col min="12296" max="12296" width="2.57421875" style="139" customWidth="1"/>
    <col min="12297" max="12297" width="10.57421875" style="139" customWidth="1"/>
    <col min="12298" max="12298" width="13.8515625" style="139" customWidth="1"/>
    <col min="12299" max="12299" width="0.5625" style="139" customWidth="1"/>
    <col min="12300" max="12300" width="2.57421875" style="139" customWidth="1"/>
    <col min="12301" max="12301" width="4.00390625" style="139" customWidth="1"/>
    <col min="12302" max="12302" width="4.8515625" style="139" customWidth="1"/>
    <col min="12303" max="12303" width="3.57421875" style="139" customWidth="1"/>
    <col min="12304" max="12304" width="13.140625" style="139" customWidth="1"/>
    <col min="12305" max="12305" width="6.421875" style="139" customWidth="1"/>
    <col min="12306" max="12306" width="15.28125" style="139" customWidth="1"/>
    <col min="12307" max="12307" width="0.42578125" style="139" customWidth="1"/>
    <col min="12308" max="12544" width="9.140625" style="139" customWidth="1"/>
    <col min="12545" max="12545" width="2.57421875" style="139" customWidth="1"/>
    <col min="12546" max="12546" width="2.140625" style="139" customWidth="1"/>
    <col min="12547" max="12547" width="3.28125" style="139" customWidth="1"/>
    <col min="12548" max="12548" width="9.421875" style="139" customWidth="1"/>
    <col min="12549" max="12549" width="12.7109375" style="139" customWidth="1"/>
    <col min="12550" max="12550" width="0.42578125" style="139" customWidth="1"/>
    <col min="12551" max="12551" width="2.7109375" style="139" customWidth="1"/>
    <col min="12552" max="12552" width="2.57421875" style="139" customWidth="1"/>
    <col min="12553" max="12553" width="10.57421875" style="139" customWidth="1"/>
    <col min="12554" max="12554" width="13.8515625" style="139" customWidth="1"/>
    <col min="12555" max="12555" width="0.5625" style="139" customWidth="1"/>
    <col min="12556" max="12556" width="2.57421875" style="139" customWidth="1"/>
    <col min="12557" max="12557" width="4.00390625" style="139" customWidth="1"/>
    <col min="12558" max="12558" width="4.8515625" style="139" customWidth="1"/>
    <col min="12559" max="12559" width="3.57421875" style="139" customWidth="1"/>
    <col min="12560" max="12560" width="13.140625" style="139" customWidth="1"/>
    <col min="12561" max="12561" width="6.421875" style="139" customWidth="1"/>
    <col min="12562" max="12562" width="15.28125" style="139" customWidth="1"/>
    <col min="12563" max="12563" width="0.42578125" style="139" customWidth="1"/>
    <col min="12564" max="12800" width="9.140625" style="139" customWidth="1"/>
    <col min="12801" max="12801" width="2.57421875" style="139" customWidth="1"/>
    <col min="12802" max="12802" width="2.140625" style="139" customWidth="1"/>
    <col min="12803" max="12803" width="3.28125" style="139" customWidth="1"/>
    <col min="12804" max="12804" width="9.421875" style="139" customWidth="1"/>
    <col min="12805" max="12805" width="12.7109375" style="139" customWidth="1"/>
    <col min="12806" max="12806" width="0.42578125" style="139" customWidth="1"/>
    <col min="12807" max="12807" width="2.7109375" style="139" customWidth="1"/>
    <col min="12808" max="12808" width="2.57421875" style="139" customWidth="1"/>
    <col min="12809" max="12809" width="10.57421875" style="139" customWidth="1"/>
    <col min="12810" max="12810" width="13.8515625" style="139" customWidth="1"/>
    <col min="12811" max="12811" width="0.5625" style="139" customWidth="1"/>
    <col min="12812" max="12812" width="2.57421875" style="139" customWidth="1"/>
    <col min="12813" max="12813" width="4.00390625" style="139" customWidth="1"/>
    <col min="12814" max="12814" width="4.8515625" style="139" customWidth="1"/>
    <col min="12815" max="12815" width="3.57421875" style="139" customWidth="1"/>
    <col min="12816" max="12816" width="13.140625" style="139" customWidth="1"/>
    <col min="12817" max="12817" width="6.421875" style="139" customWidth="1"/>
    <col min="12818" max="12818" width="15.28125" style="139" customWidth="1"/>
    <col min="12819" max="12819" width="0.42578125" style="139" customWidth="1"/>
    <col min="12820" max="13056" width="9.140625" style="139" customWidth="1"/>
    <col min="13057" max="13057" width="2.57421875" style="139" customWidth="1"/>
    <col min="13058" max="13058" width="2.140625" style="139" customWidth="1"/>
    <col min="13059" max="13059" width="3.28125" style="139" customWidth="1"/>
    <col min="13060" max="13060" width="9.421875" style="139" customWidth="1"/>
    <col min="13061" max="13061" width="12.7109375" style="139" customWidth="1"/>
    <col min="13062" max="13062" width="0.42578125" style="139" customWidth="1"/>
    <col min="13063" max="13063" width="2.7109375" style="139" customWidth="1"/>
    <col min="13064" max="13064" width="2.57421875" style="139" customWidth="1"/>
    <col min="13065" max="13065" width="10.57421875" style="139" customWidth="1"/>
    <col min="13066" max="13066" width="13.8515625" style="139" customWidth="1"/>
    <col min="13067" max="13067" width="0.5625" style="139" customWidth="1"/>
    <col min="13068" max="13068" width="2.57421875" style="139" customWidth="1"/>
    <col min="13069" max="13069" width="4.00390625" style="139" customWidth="1"/>
    <col min="13070" max="13070" width="4.8515625" style="139" customWidth="1"/>
    <col min="13071" max="13071" width="3.57421875" style="139" customWidth="1"/>
    <col min="13072" max="13072" width="13.140625" style="139" customWidth="1"/>
    <col min="13073" max="13073" width="6.421875" style="139" customWidth="1"/>
    <col min="13074" max="13074" width="15.28125" style="139" customWidth="1"/>
    <col min="13075" max="13075" width="0.42578125" style="139" customWidth="1"/>
    <col min="13076" max="13312" width="9.140625" style="139" customWidth="1"/>
    <col min="13313" max="13313" width="2.57421875" style="139" customWidth="1"/>
    <col min="13314" max="13314" width="2.140625" style="139" customWidth="1"/>
    <col min="13315" max="13315" width="3.28125" style="139" customWidth="1"/>
    <col min="13316" max="13316" width="9.421875" style="139" customWidth="1"/>
    <col min="13317" max="13317" width="12.7109375" style="139" customWidth="1"/>
    <col min="13318" max="13318" width="0.42578125" style="139" customWidth="1"/>
    <col min="13319" max="13319" width="2.7109375" style="139" customWidth="1"/>
    <col min="13320" max="13320" width="2.57421875" style="139" customWidth="1"/>
    <col min="13321" max="13321" width="10.57421875" style="139" customWidth="1"/>
    <col min="13322" max="13322" width="13.8515625" style="139" customWidth="1"/>
    <col min="13323" max="13323" width="0.5625" style="139" customWidth="1"/>
    <col min="13324" max="13324" width="2.57421875" style="139" customWidth="1"/>
    <col min="13325" max="13325" width="4.00390625" style="139" customWidth="1"/>
    <col min="13326" max="13326" width="4.8515625" style="139" customWidth="1"/>
    <col min="13327" max="13327" width="3.57421875" style="139" customWidth="1"/>
    <col min="13328" max="13328" width="13.140625" style="139" customWidth="1"/>
    <col min="13329" max="13329" width="6.421875" style="139" customWidth="1"/>
    <col min="13330" max="13330" width="15.28125" style="139" customWidth="1"/>
    <col min="13331" max="13331" width="0.42578125" style="139" customWidth="1"/>
    <col min="13332" max="13568" width="9.140625" style="139" customWidth="1"/>
    <col min="13569" max="13569" width="2.57421875" style="139" customWidth="1"/>
    <col min="13570" max="13570" width="2.140625" style="139" customWidth="1"/>
    <col min="13571" max="13571" width="3.28125" style="139" customWidth="1"/>
    <col min="13572" max="13572" width="9.421875" style="139" customWidth="1"/>
    <col min="13573" max="13573" width="12.7109375" style="139" customWidth="1"/>
    <col min="13574" max="13574" width="0.42578125" style="139" customWidth="1"/>
    <col min="13575" max="13575" width="2.7109375" style="139" customWidth="1"/>
    <col min="13576" max="13576" width="2.57421875" style="139" customWidth="1"/>
    <col min="13577" max="13577" width="10.57421875" style="139" customWidth="1"/>
    <col min="13578" max="13578" width="13.8515625" style="139" customWidth="1"/>
    <col min="13579" max="13579" width="0.5625" style="139" customWidth="1"/>
    <col min="13580" max="13580" width="2.57421875" style="139" customWidth="1"/>
    <col min="13581" max="13581" width="4.00390625" style="139" customWidth="1"/>
    <col min="13582" max="13582" width="4.8515625" style="139" customWidth="1"/>
    <col min="13583" max="13583" width="3.57421875" style="139" customWidth="1"/>
    <col min="13584" max="13584" width="13.140625" style="139" customWidth="1"/>
    <col min="13585" max="13585" width="6.421875" style="139" customWidth="1"/>
    <col min="13586" max="13586" width="15.28125" style="139" customWidth="1"/>
    <col min="13587" max="13587" width="0.42578125" style="139" customWidth="1"/>
    <col min="13588" max="13824" width="9.140625" style="139" customWidth="1"/>
    <col min="13825" max="13825" width="2.57421875" style="139" customWidth="1"/>
    <col min="13826" max="13826" width="2.140625" style="139" customWidth="1"/>
    <col min="13827" max="13827" width="3.28125" style="139" customWidth="1"/>
    <col min="13828" max="13828" width="9.421875" style="139" customWidth="1"/>
    <col min="13829" max="13829" width="12.7109375" style="139" customWidth="1"/>
    <col min="13830" max="13830" width="0.42578125" style="139" customWidth="1"/>
    <col min="13831" max="13831" width="2.7109375" style="139" customWidth="1"/>
    <col min="13832" max="13832" width="2.57421875" style="139" customWidth="1"/>
    <col min="13833" max="13833" width="10.57421875" style="139" customWidth="1"/>
    <col min="13834" max="13834" width="13.8515625" style="139" customWidth="1"/>
    <col min="13835" max="13835" width="0.5625" style="139" customWidth="1"/>
    <col min="13836" max="13836" width="2.57421875" style="139" customWidth="1"/>
    <col min="13837" max="13837" width="4.00390625" style="139" customWidth="1"/>
    <col min="13838" max="13838" width="4.8515625" style="139" customWidth="1"/>
    <col min="13839" max="13839" width="3.57421875" style="139" customWidth="1"/>
    <col min="13840" max="13840" width="13.140625" style="139" customWidth="1"/>
    <col min="13841" max="13841" width="6.421875" style="139" customWidth="1"/>
    <col min="13842" max="13842" width="15.28125" style="139" customWidth="1"/>
    <col min="13843" max="13843" width="0.42578125" style="139" customWidth="1"/>
    <col min="13844" max="14080" width="9.140625" style="139" customWidth="1"/>
    <col min="14081" max="14081" width="2.57421875" style="139" customWidth="1"/>
    <col min="14082" max="14082" width="2.140625" style="139" customWidth="1"/>
    <col min="14083" max="14083" width="3.28125" style="139" customWidth="1"/>
    <col min="14084" max="14084" width="9.421875" style="139" customWidth="1"/>
    <col min="14085" max="14085" width="12.7109375" style="139" customWidth="1"/>
    <col min="14086" max="14086" width="0.42578125" style="139" customWidth="1"/>
    <col min="14087" max="14087" width="2.7109375" style="139" customWidth="1"/>
    <col min="14088" max="14088" width="2.57421875" style="139" customWidth="1"/>
    <col min="14089" max="14089" width="10.57421875" style="139" customWidth="1"/>
    <col min="14090" max="14090" width="13.8515625" style="139" customWidth="1"/>
    <col min="14091" max="14091" width="0.5625" style="139" customWidth="1"/>
    <col min="14092" max="14092" width="2.57421875" style="139" customWidth="1"/>
    <col min="14093" max="14093" width="4.00390625" style="139" customWidth="1"/>
    <col min="14094" max="14094" width="4.8515625" style="139" customWidth="1"/>
    <col min="14095" max="14095" width="3.57421875" style="139" customWidth="1"/>
    <col min="14096" max="14096" width="13.140625" style="139" customWidth="1"/>
    <col min="14097" max="14097" width="6.421875" style="139" customWidth="1"/>
    <col min="14098" max="14098" width="15.28125" style="139" customWidth="1"/>
    <col min="14099" max="14099" width="0.42578125" style="139" customWidth="1"/>
    <col min="14100" max="14336" width="9.140625" style="139" customWidth="1"/>
    <col min="14337" max="14337" width="2.57421875" style="139" customWidth="1"/>
    <col min="14338" max="14338" width="2.140625" style="139" customWidth="1"/>
    <col min="14339" max="14339" width="3.28125" style="139" customWidth="1"/>
    <col min="14340" max="14340" width="9.421875" style="139" customWidth="1"/>
    <col min="14341" max="14341" width="12.7109375" style="139" customWidth="1"/>
    <col min="14342" max="14342" width="0.42578125" style="139" customWidth="1"/>
    <col min="14343" max="14343" width="2.7109375" style="139" customWidth="1"/>
    <col min="14344" max="14344" width="2.57421875" style="139" customWidth="1"/>
    <col min="14345" max="14345" width="10.57421875" style="139" customWidth="1"/>
    <col min="14346" max="14346" width="13.8515625" style="139" customWidth="1"/>
    <col min="14347" max="14347" width="0.5625" style="139" customWidth="1"/>
    <col min="14348" max="14348" width="2.57421875" style="139" customWidth="1"/>
    <col min="14349" max="14349" width="4.00390625" style="139" customWidth="1"/>
    <col min="14350" max="14350" width="4.8515625" style="139" customWidth="1"/>
    <col min="14351" max="14351" width="3.57421875" style="139" customWidth="1"/>
    <col min="14352" max="14352" width="13.140625" style="139" customWidth="1"/>
    <col min="14353" max="14353" width="6.421875" style="139" customWidth="1"/>
    <col min="14354" max="14354" width="15.28125" style="139" customWidth="1"/>
    <col min="14355" max="14355" width="0.42578125" style="139" customWidth="1"/>
    <col min="14356" max="14592" width="9.140625" style="139" customWidth="1"/>
    <col min="14593" max="14593" width="2.57421875" style="139" customWidth="1"/>
    <col min="14594" max="14594" width="2.140625" style="139" customWidth="1"/>
    <col min="14595" max="14595" width="3.28125" style="139" customWidth="1"/>
    <col min="14596" max="14596" width="9.421875" style="139" customWidth="1"/>
    <col min="14597" max="14597" width="12.7109375" style="139" customWidth="1"/>
    <col min="14598" max="14598" width="0.42578125" style="139" customWidth="1"/>
    <col min="14599" max="14599" width="2.7109375" style="139" customWidth="1"/>
    <col min="14600" max="14600" width="2.57421875" style="139" customWidth="1"/>
    <col min="14601" max="14601" width="10.57421875" style="139" customWidth="1"/>
    <col min="14602" max="14602" width="13.8515625" style="139" customWidth="1"/>
    <col min="14603" max="14603" width="0.5625" style="139" customWidth="1"/>
    <col min="14604" max="14604" width="2.57421875" style="139" customWidth="1"/>
    <col min="14605" max="14605" width="4.00390625" style="139" customWidth="1"/>
    <col min="14606" max="14606" width="4.8515625" style="139" customWidth="1"/>
    <col min="14607" max="14607" width="3.57421875" style="139" customWidth="1"/>
    <col min="14608" max="14608" width="13.140625" style="139" customWidth="1"/>
    <col min="14609" max="14609" width="6.421875" style="139" customWidth="1"/>
    <col min="14610" max="14610" width="15.28125" style="139" customWidth="1"/>
    <col min="14611" max="14611" width="0.42578125" style="139" customWidth="1"/>
    <col min="14612" max="14848" width="9.140625" style="139" customWidth="1"/>
    <col min="14849" max="14849" width="2.57421875" style="139" customWidth="1"/>
    <col min="14850" max="14850" width="2.140625" style="139" customWidth="1"/>
    <col min="14851" max="14851" width="3.28125" style="139" customWidth="1"/>
    <col min="14852" max="14852" width="9.421875" style="139" customWidth="1"/>
    <col min="14853" max="14853" width="12.7109375" style="139" customWidth="1"/>
    <col min="14854" max="14854" width="0.42578125" style="139" customWidth="1"/>
    <col min="14855" max="14855" width="2.7109375" style="139" customWidth="1"/>
    <col min="14856" max="14856" width="2.57421875" style="139" customWidth="1"/>
    <col min="14857" max="14857" width="10.57421875" style="139" customWidth="1"/>
    <col min="14858" max="14858" width="13.8515625" style="139" customWidth="1"/>
    <col min="14859" max="14859" width="0.5625" style="139" customWidth="1"/>
    <col min="14860" max="14860" width="2.57421875" style="139" customWidth="1"/>
    <col min="14861" max="14861" width="4.00390625" style="139" customWidth="1"/>
    <col min="14862" max="14862" width="4.8515625" style="139" customWidth="1"/>
    <col min="14863" max="14863" width="3.57421875" style="139" customWidth="1"/>
    <col min="14864" max="14864" width="13.140625" style="139" customWidth="1"/>
    <col min="14865" max="14865" width="6.421875" style="139" customWidth="1"/>
    <col min="14866" max="14866" width="15.28125" style="139" customWidth="1"/>
    <col min="14867" max="14867" width="0.42578125" style="139" customWidth="1"/>
    <col min="14868" max="15104" width="9.140625" style="139" customWidth="1"/>
    <col min="15105" max="15105" width="2.57421875" style="139" customWidth="1"/>
    <col min="15106" max="15106" width="2.140625" style="139" customWidth="1"/>
    <col min="15107" max="15107" width="3.28125" style="139" customWidth="1"/>
    <col min="15108" max="15108" width="9.421875" style="139" customWidth="1"/>
    <col min="15109" max="15109" width="12.7109375" style="139" customWidth="1"/>
    <col min="15110" max="15110" width="0.42578125" style="139" customWidth="1"/>
    <col min="15111" max="15111" width="2.7109375" style="139" customWidth="1"/>
    <col min="15112" max="15112" width="2.57421875" style="139" customWidth="1"/>
    <col min="15113" max="15113" width="10.57421875" style="139" customWidth="1"/>
    <col min="15114" max="15114" width="13.8515625" style="139" customWidth="1"/>
    <col min="15115" max="15115" width="0.5625" style="139" customWidth="1"/>
    <col min="15116" max="15116" width="2.57421875" style="139" customWidth="1"/>
    <col min="15117" max="15117" width="4.00390625" style="139" customWidth="1"/>
    <col min="15118" max="15118" width="4.8515625" style="139" customWidth="1"/>
    <col min="15119" max="15119" width="3.57421875" style="139" customWidth="1"/>
    <col min="15120" max="15120" width="13.140625" style="139" customWidth="1"/>
    <col min="15121" max="15121" width="6.421875" style="139" customWidth="1"/>
    <col min="15122" max="15122" width="15.28125" style="139" customWidth="1"/>
    <col min="15123" max="15123" width="0.42578125" style="139" customWidth="1"/>
    <col min="15124" max="15360" width="9.140625" style="139" customWidth="1"/>
    <col min="15361" max="15361" width="2.57421875" style="139" customWidth="1"/>
    <col min="15362" max="15362" width="2.140625" style="139" customWidth="1"/>
    <col min="15363" max="15363" width="3.28125" style="139" customWidth="1"/>
    <col min="15364" max="15364" width="9.421875" style="139" customWidth="1"/>
    <col min="15365" max="15365" width="12.7109375" style="139" customWidth="1"/>
    <col min="15366" max="15366" width="0.42578125" style="139" customWidth="1"/>
    <col min="15367" max="15367" width="2.7109375" style="139" customWidth="1"/>
    <col min="15368" max="15368" width="2.57421875" style="139" customWidth="1"/>
    <col min="15369" max="15369" width="10.57421875" style="139" customWidth="1"/>
    <col min="15370" max="15370" width="13.8515625" style="139" customWidth="1"/>
    <col min="15371" max="15371" width="0.5625" style="139" customWidth="1"/>
    <col min="15372" max="15372" width="2.57421875" style="139" customWidth="1"/>
    <col min="15373" max="15373" width="4.00390625" style="139" customWidth="1"/>
    <col min="15374" max="15374" width="4.8515625" style="139" customWidth="1"/>
    <col min="15375" max="15375" width="3.57421875" style="139" customWidth="1"/>
    <col min="15376" max="15376" width="13.140625" style="139" customWidth="1"/>
    <col min="15377" max="15377" width="6.421875" style="139" customWidth="1"/>
    <col min="15378" max="15378" width="15.28125" style="139" customWidth="1"/>
    <col min="15379" max="15379" width="0.42578125" style="139" customWidth="1"/>
    <col min="15380" max="15616" width="9.140625" style="139" customWidth="1"/>
    <col min="15617" max="15617" width="2.57421875" style="139" customWidth="1"/>
    <col min="15618" max="15618" width="2.140625" style="139" customWidth="1"/>
    <col min="15619" max="15619" width="3.28125" style="139" customWidth="1"/>
    <col min="15620" max="15620" width="9.421875" style="139" customWidth="1"/>
    <col min="15621" max="15621" width="12.7109375" style="139" customWidth="1"/>
    <col min="15622" max="15622" width="0.42578125" style="139" customWidth="1"/>
    <col min="15623" max="15623" width="2.7109375" style="139" customWidth="1"/>
    <col min="15624" max="15624" width="2.57421875" style="139" customWidth="1"/>
    <col min="15625" max="15625" width="10.57421875" style="139" customWidth="1"/>
    <col min="15626" max="15626" width="13.8515625" style="139" customWidth="1"/>
    <col min="15627" max="15627" width="0.5625" style="139" customWidth="1"/>
    <col min="15628" max="15628" width="2.57421875" style="139" customWidth="1"/>
    <col min="15629" max="15629" width="4.00390625" style="139" customWidth="1"/>
    <col min="15630" max="15630" width="4.8515625" style="139" customWidth="1"/>
    <col min="15631" max="15631" width="3.57421875" style="139" customWidth="1"/>
    <col min="15632" max="15632" width="13.140625" style="139" customWidth="1"/>
    <col min="15633" max="15633" width="6.421875" style="139" customWidth="1"/>
    <col min="15634" max="15634" width="15.28125" style="139" customWidth="1"/>
    <col min="15635" max="15635" width="0.42578125" style="139" customWidth="1"/>
    <col min="15636" max="15872" width="9.140625" style="139" customWidth="1"/>
    <col min="15873" max="15873" width="2.57421875" style="139" customWidth="1"/>
    <col min="15874" max="15874" width="2.140625" style="139" customWidth="1"/>
    <col min="15875" max="15875" width="3.28125" style="139" customWidth="1"/>
    <col min="15876" max="15876" width="9.421875" style="139" customWidth="1"/>
    <col min="15877" max="15877" width="12.7109375" style="139" customWidth="1"/>
    <col min="15878" max="15878" width="0.42578125" style="139" customWidth="1"/>
    <col min="15879" max="15879" width="2.7109375" style="139" customWidth="1"/>
    <col min="15880" max="15880" width="2.57421875" style="139" customWidth="1"/>
    <col min="15881" max="15881" width="10.57421875" style="139" customWidth="1"/>
    <col min="15882" max="15882" width="13.8515625" style="139" customWidth="1"/>
    <col min="15883" max="15883" width="0.5625" style="139" customWidth="1"/>
    <col min="15884" max="15884" width="2.57421875" style="139" customWidth="1"/>
    <col min="15885" max="15885" width="4.00390625" style="139" customWidth="1"/>
    <col min="15886" max="15886" width="4.8515625" style="139" customWidth="1"/>
    <col min="15887" max="15887" width="3.57421875" style="139" customWidth="1"/>
    <col min="15888" max="15888" width="13.140625" style="139" customWidth="1"/>
    <col min="15889" max="15889" width="6.421875" style="139" customWidth="1"/>
    <col min="15890" max="15890" width="15.28125" style="139" customWidth="1"/>
    <col min="15891" max="15891" width="0.42578125" style="139" customWidth="1"/>
    <col min="15892" max="16128" width="9.140625" style="139" customWidth="1"/>
    <col min="16129" max="16129" width="2.57421875" style="139" customWidth="1"/>
    <col min="16130" max="16130" width="2.140625" style="139" customWidth="1"/>
    <col min="16131" max="16131" width="3.28125" style="139" customWidth="1"/>
    <col min="16132" max="16132" width="9.421875" style="139" customWidth="1"/>
    <col min="16133" max="16133" width="12.7109375" style="139" customWidth="1"/>
    <col min="16134" max="16134" width="0.42578125" style="139" customWidth="1"/>
    <col min="16135" max="16135" width="2.7109375" style="139" customWidth="1"/>
    <col min="16136" max="16136" width="2.57421875" style="139" customWidth="1"/>
    <col min="16137" max="16137" width="10.57421875" style="139" customWidth="1"/>
    <col min="16138" max="16138" width="13.8515625" style="139" customWidth="1"/>
    <col min="16139" max="16139" width="0.5625" style="139" customWidth="1"/>
    <col min="16140" max="16140" width="2.57421875" style="139" customWidth="1"/>
    <col min="16141" max="16141" width="4.00390625" style="139" customWidth="1"/>
    <col min="16142" max="16142" width="4.8515625" style="139" customWidth="1"/>
    <col min="16143" max="16143" width="3.57421875" style="139" customWidth="1"/>
    <col min="16144" max="16144" width="13.140625" style="139" customWidth="1"/>
    <col min="16145" max="16145" width="6.421875" style="139" customWidth="1"/>
    <col min="16146" max="16146" width="15.28125" style="139" customWidth="1"/>
    <col min="16147" max="16147" width="0.42578125" style="139" customWidth="1"/>
    <col min="16148" max="16384" width="9.140625" style="139" customWidth="1"/>
  </cols>
  <sheetData>
    <row r="1" spans="1:19" s="27" customFormat="1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</row>
    <row r="2" spans="1:19" s="27" customFormat="1" ht="23.25">
      <c r="A2" s="28"/>
      <c r="B2" s="29"/>
      <c r="C2" s="29"/>
      <c r="D2" s="29"/>
      <c r="E2" s="29"/>
      <c r="F2" s="29"/>
      <c r="G2" s="30" t="s">
        <v>15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</row>
    <row r="3" spans="1:19" s="27" customFormat="1" ht="1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9"/>
      <c r="P3" s="33"/>
      <c r="Q3" s="33"/>
      <c r="R3" s="33"/>
      <c r="S3" s="34"/>
    </row>
    <row r="4" spans="1:19" s="27" customFormat="1" ht="15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s="27" customFormat="1" ht="15">
      <c r="A5" s="38"/>
      <c r="B5" s="39" t="s">
        <v>16</v>
      </c>
      <c r="C5" s="39"/>
      <c r="D5" s="39"/>
      <c r="E5" s="300" t="s">
        <v>358</v>
      </c>
      <c r="F5" s="301"/>
      <c r="G5" s="301"/>
      <c r="H5" s="301"/>
      <c r="I5" s="301"/>
      <c r="J5" s="301"/>
      <c r="K5" s="301"/>
      <c r="L5" s="302"/>
      <c r="M5" s="39"/>
      <c r="N5" s="39"/>
      <c r="O5" s="287" t="s">
        <v>18</v>
      </c>
      <c r="P5" s="287"/>
      <c r="Q5" s="40" t="s">
        <v>19</v>
      </c>
      <c r="R5" s="41"/>
      <c r="S5" s="42"/>
    </row>
    <row r="6" spans="1:19" s="27" customFormat="1" ht="15">
      <c r="A6" s="38"/>
      <c r="B6" s="39" t="s">
        <v>20</v>
      </c>
      <c r="C6" s="39"/>
      <c r="D6" s="39"/>
      <c r="E6" s="303" t="s">
        <v>359</v>
      </c>
      <c r="F6" s="304"/>
      <c r="G6" s="304"/>
      <c r="H6" s="304"/>
      <c r="I6" s="304"/>
      <c r="J6" s="304"/>
      <c r="K6" s="304"/>
      <c r="L6" s="305"/>
      <c r="M6" s="39"/>
      <c r="N6" s="39"/>
      <c r="O6" s="287" t="s">
        <v>22</v>
      </c>
      <c r="P6" s="287"/>
      <c r="Q6" s="43"/>
      <c r="R6" s="44"/>
      <c r="S6" s="42"/>
    </row>
    <row r="7" spans="1:19" s="27" customFormat="1" ht="15.75" thickBot="1">
      <c r="A7" s="38"/>
      <c r="B7" s="39"/>
      <c r="C7" s="39"/>
      <c r="D7" s="39"/>
      <c r="E7" s="306"/>
      <c r="F7" s="307"/>
      <c r="G7" s="307"/>
      <c r="H7" s="307"/>
      <c r="I7" s="307"/>
      <c r="J7" s="307"/>
      <c r="K7" s="307"/>
      <c r="L7" s="308"/>
      <c r="M7" s="39"/>
      <c r="N7" s="39"/>
      <c r="O7" s="287" t="s">
        <v>23</v>
      </c>
      <c r="P7" s="287"/>
      <c r="Q7" s="45" t="s">
        <v>24</v>
      </c>
      <c r="R7" s="46"/>
      <c r="S7" s="42"/>
    </row>
    <row r="8" spans="1:19" s="27" customFormat="1" ht="15.75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287" t="s">
        <v>25</v>
      </c>
      <c r="P8" s="287"/>
      <c r="Q8" s="39" t="s">
        <v>26</v>
      </c>
      <c r="R8" s="39"/>
      <c r="S8" s="42"/>
    </row>
    <row r="9" spans="1:19" s="27" customFormat="1" ht="15.75" thickBot="1">
      <c r="A9" s="38"/>
      <c r="B9" s="39" t="s">
        <v>27</v>
      </c>
      <c r="C9" s="39"/>
      <c r="D9" s="39"/>
      <c r="E9" s="288" t="s">
        <v>28</v>
      </c>
      <c r="F9" s="289"/>
      <c r="G9" s="289"/>
      <c r="H9" s="289"/>
      <c r="I9" s="289"/>
      <c r="J9" s="289"/>
      <c r="K9" s="289"/>
      <c r="L9" s="290"/>
      <c r="M9" s="39"/>
      <c r="N9" s="39"/>
      <c r="O9" s="291">
        <v>72053119</v>
      </c>
      <c r="P9" s="283"/>
      <c r="Q9" s="47" t="s">
        <v>29</v>
      </c>
      <c r="R9" s="48"/>
      <c r="S9" s="42"/>
    </row>
    <row r="10" spans="1:19" s="27" customFormat="1" ht="15.75" thickBot="1">
      <c r="A10" s="38"/>
      <c r="B10" s="39" t="s">
        <v>30</v>
      </c>
      <c r="C10" s="39"/>
      <c r="D10" s="39"/>
      <c r="E10" s="292" t="s">
        <v>31</v>
      </c>
      <c r="F10" s="293"/>
      <c r="G10" s="293"/>
      <c r="H10" s="293"/>
      <c r="I10" s="293"/>
      <c r="J10" s="293"/>
      <c r="K10" s="293"/>
      <c r="L10" s="294"/>
      <c r="M10" s="39"/>
      <c r="N10" s="39"/>
      <c r="O10" s="291" t="s">
        <v>32</v>
      </c>
      <c r="P10" s="283"/>
      <c r="Q10" s="47" t="s">
        <v>33</v>
      </c>
      <c r="R10" s="48"/>
      <c r="S10" s="42"/>
    </row>
    <row r="11" spans="1:19" s="27" customFormat="1" ht="15.75" thickBot="1">
      <c r="A11" s="38"/>
      <c r="B11" s="39" t="s">
        <v>34</v>
      </c>
      <c r="C11" s="39"/>
      <c r="D11" s="39"/>
      <c r="E11" s="295"/>
      <c r="F11" s="296"/>
      <c r="G11" s="296"/>
      <c r="H11" s="296"/>
      <c r="I11" s="296"/>
      <c r="J11" s="296"/>
      <c r="K11" s="296"/>
      <c r="L11" s="297"/>
      <c r="M11" s="49"/>
      <c r="N11" s="49"/>
      <c r="O11" s="298"/>
      <c r="P11" s="299"/>
      <c r="Q11" s="50"/>
      <c r="R11" s="51"/>
      <c r="S11" s="42"/>
    </row>
    <row r="12" spans="1:19" s="27" customFormat="1" ht="15">
      <c r="A12" s="38"/>
      <c r="B12" s="39"/>
      <c r="C12" s="39"/>
      <c r="D12" s="39"/>
      <c r="E12" s="52"/>
      <c r="F12" s="39"/>
      <c r="G12" s="39"/>
      <c r="H12" s="39"/>
      <c r="I12" s="39"/>
      <c r="J12" s="39"/>
      <c r="K12" s="39"/>
      <c r="L12" s="39"/>
      <c r="M12" s="39"/>
      <c r="N12" s="39"/>
      <c r="O12" s="52"/>
      <c r="P12" s="52"/>
      <c r="Q12" s="52"/>
      <c r="R12" s="39"/>
      <c r="S12" s="42"/>
    </row>
    <row r="13" spans="1:19" s="27" customFormat="1" ht="15.75" thickBot="1">
      <c r="A13" s="38"/>
      <c r="B13" s="39"/>
      <c r="C13" s="39"/>
      <c r="D13" s="39"/>
      <c r="E13" s="52" t="s">
        <v>35</v>
      </c>
      <c r="F13" s="39"/>
      <c r="G13" s="39" t="s">
        <v>36</v>
      </c>
      <c r="H13" s="39"/>
      <c r="I13" s="39"/>
      <c r="J13" s="39"/>
      <c r="K13" s="39"/>
      <c r="L13" s="39"/>
      <c r="M13" s="39"/>
      <c r="N13" s="39"/>
      <c r="O13" s="281" t="s">
        <v>37</v>
      </c>
      <c r="P13" s="281"/>
      <c r="Q13" s="52"/>
      <c r="R13" s="53"/>
      <c r="S13" s="42"/>
    </row>
    <row r="14" spans="1:19" s="27" customFormat="1" ht="15.75" thickBot="1">
      <c r="A14" s="38"/>
      <c r="B14" s="39"/>
      <c r="C14" s="39"/>
      <c r="D14" s="39"/>
      <c r="E14" s="54"/>
      <c r="F14" s="39"/>
      <c r="G14" s="47"/>
      <c r="H14" s="55"/>
      <c r="I14" s="56"/>
      <c r="J14" s="39"/>
      <c r="K14" s="39"/>
      <c r="L14" s="39"/>
      <c r="M14" s="39"/>
      <c r="N14" s="39"/>
      <c r="O14" s="282">
        <v>43637</v>
      </c>
      <c r="P14" s="283"/>
      <c r="Q14" s="52"/>
      <c r="R14" s="57"/>
      <c r="S14" s="42"/>
    </row>
    <row r="15" spans="1:19" s="27" customFormat="1" ht="1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39"/>
      <c r="P15" s="59"/>
      <c r="Q15" s="59"/>
      <c r="R15" s="59"/>
      <c r="S15" s="60"/>
    </row>
    <row r="16" spans="1:19" s="27" customFormat="1" ht="15">
      <c r="A16" s="61"/>
      <c r="B16" s="62"/>
      <c r="C16" s="62"/>
      <c r="D16" s="62"/>
      <c r="E16" s="63" t="s">
        <v>38</v>
      </c>
      <c r="F16" s="62"/>
      <c r="G16" s="62"/>
      <c r="H16" s="62"/>
      <c r="I16" s="62"/>
      <c r="J16" s="62"/>
      <c r="K16" s="62"/>
      <c r="L16" s="62"/>
      <c r="M16" s="62"/>
      <c r="N16" s="62"/>
      <c r="O16" s="36"/>
      <c r="P16" s="62"/>
      <c r="Q16" s="62"/>
      <c r="R16" s="62"/>
      <c r="S16" s="64"/>
    </row>
    <row r="17" spans="1:19" s="27" customFormat="1" ht="15">
      <c r="A17" s="65" t="s">
        <v>39</v>
      </c>
      <c r="B17" s="66"/>
      <c r="C17" s="66"/>
      <c r="D17" s="67"/>
      <c r="E17" s="68" t="s">
        <v>40</v>
      </c>
      <c r="F17" s="67"/>
      <c r="G17" s="68" t="s">
        <v>41</v>
      </c>
      <c r="H17" s="66"/>
      <c r="I17" s="67"/>
      <c r="J17" s="68" t="s">
        <v>42</v>
      </c>
      <c r="K17" s="66"/>
      <c r="L17" s="68" t="s">
        <v>43</v>
      </c>
      <c r="M17" s="66"/>
      <c r="N17" s="66"/>
      <c r="O17" s="66"/>
      <c r="P17" s="67"/>
      <c r="Q17" s="68" t="s">
        <v>44</v>
      </c>
      <c r="R17" s="66"/>
      <c r="S17" s="69"/>
    </row>
    <row r="18" spans="1:19" s="27" customFormat="1" ht="15">
      <c r="A18" s="70"/>
      <c r="B18" s="71"/>
      <c r="C18" s="71"/>
      <c r="D18" s="72">
        <v>4901</v>
      </c>
      <c r="E18" s="73">
        <f>R30/D18</f>
        <v>1383.8398702101613</v>
      </c>
      <c r="F18" s="74"/>
      <c r="G18" s="75"/>
      <c r="H18" s="71"/>
      <c r="I18" s="72">
        <v>0</v>
      </c>
      <c r="J18" s="73">
        <v>0</v>
      </c>
      <c r="K18" s="76"/>
      <c r="L18" s="75"/>
      <c r="M18" s="71"/>
      <c r="N18" s="71"/>
      <c r="O18" s="77"/>
      <c r="P18" s="72">
        <v>0</v>
      </c>
      <c r="Q18" s="75"/>
      <c r="R18" s="78">
        <v>0</v>
      </c>
      <c r="S18" s="79"/>
    </row>
    <row r="19" spans="1:19" s="27" customFormat="1" ht="15">
      <c r="A19" s="61"/>
      <c r="B19" s="62"/>
      <c r="C19" s="62"/>
      <c r="D19" s="62"/>
      <c r="E19" s="63" t="s">
        <v>360</v>
      </c>
      <c r="F19" s="62"/>
      <c r="G19" s="62"/>
      <c r="H19" s="62"/>
      <c r="I19" s="62"/>
      <c r="J19" s="80" t="s">
        <v>46</v>
      </c>
      <c r="K19" s="62"/>
      <c r="L19" s="62"/>
      <c r="M19" s="62"/>
      <c r="N19" s="62"/>
      <c r="O19" s="59"/>
      <c r="P19" s="62"/>
      <c r="Q19" s="62"/>
      <c r="R19" s="62"/>
      <c r="S19" s="64"/>
    </row>
    <row r="20" spans="1:19" s="27" customFormat="1" ht="15.75">
      <c r="A20" s="81" t="s">
        <v>47</v>
      </c>
      <c r="B20" s="82"/>
      <c r="C20" s="83" t="s">
        <v>48</v>
      </c>
      <c r="D20" s="84"/>
      <c r="E20" s="84"/>
      <c r="F20" s="85"/>
      <c r="G20" s="81" t="s">
        <v>49</v>
      </c>
      <c r="H20" s="86"/>
      <c r="I20" s="83" t="s">
        <v>50</v>
      </c>
      <c r="J20" s="84"/>
      <c r="K20" s="84"/>
      <c r="L20" s="81" t="s">
        <v>51</v>
      </c>
      <c r="M20" s="86"/>
      <c r="N20" s="83" t="s">
        <v>52</v>
      </c>
      <c r="O20" s="87"/>
      <c r="P20" s="84"/>
      <c r="Q20" s="84"/>
      <c r="R20" s="84"/>
      <c r="S20" s="85"/>
    </row>
    <row r="21" spans="1:19" s="27" customFormat="1" ht="15">
      <c r="A21" s="88" t="s">
        <v>53</v>
      </c>
      <c r="B21" s="89" t="s">
        <v>54</v>
      </c>
      <c r="C21" s="90"/>
      <c r="D21" s="91" t="s">
        <v>55</v>
      </c>
      <c r="E21" s="92">
        <f>'RE ú2'!C14</f>
        <v>915229.079</v>
      </c>
      <c r="F21" s="93"/>
      <c r="G21" s="88" t="s">
        <v>56</v>
      </c>
      <c r="H21" s="94" t="s">
        <v>57</v>
      </c>
      <c r="I21" s="95"/>
      <c r="J21" s="96">
        <v>0</v>
      </c>
      <c r="K21" s="97"/>
      <c r="L21" s="88" t="s">
        <v>58</v>
      </c>
      <c r="M21" s="98" t="s">
        <v>59</v>
      </c>
      <c r="N21" s="99"/>
      <c r="O21" s="99"/>
      <c r="P21" s="99"/>
      <c r="Q21" s="100">
        <v>0</v>
      </c>
      <c r="R21" s="101">
        <v>0</v>
      </c>
      <c r="S21" s="93"/>
    </row>
    <row r="22" spans="1:19" s="27" customFormat="1" ht="15">
      <c r="A22" s="88" t="s">
        <v>60</v>
      </c>
      <c r="B22" s="102"/>
      <c r="C22" s="103"/>
      <c r="D22" s="91" t="s">
        <v>61</v>
      </c>
      <c r="E22" s="92">
        <f>'RE ú2'!D14</f>
        <v>5810870.1249</v>
      </c>
      <c r="F22" s="93"/>
      <c r="G22" s="88" t="s">
        <v>62</v>
      </c>
      <c r="H22" s="39" t="s">
        <v>63</v>
      </c>
      <c r="I22" s="95"/>
      <c r="J22" s="96">
        <v>0</v>
      </c>
      <c r="K22" s="97"/>
      <c r="L22" s="88" t="s">
        <v>64</v>
      </c>
      <c r="M22" s="98" t="s">
        <v>65</v>
      </c>
      <c r="N22" s="99"/>
      <c r="O22" s="39"/>
      <c r="P22" s="99"/>
      <c r="Q22" s="100">
        <v>0</v>
      </c>
      <c r="R22" s="101">
        <v>0</v>
      </c>
      <c r="S22" s="93"/>
    </row>
    <row r="23" spans="1:19" s="27" customFormat="1" ht="15">
      <c r="A23" s="88" t="s">
        <v>66</v>
      </c>
      <c r="B23" s="89" t="s">
        <v>67</v>
      </c>
      <c r="C23" s="90"/>
      <c r="D23" s="91" t="s">
        <v>55</v>
      </c>
      <c r="E23" s="101">
        <v>0</v>
      </c>
      <c r="F23" s="93"/>
      <c r="G23" s="88" t="s">
        <v>68</v>
      </c>
      <c r="H23" s="94" t="s">
        <v>69</v>
      </c>
      <c r="I23" s="95"/>
      <c r="J23" s="96">
        <v>0</v>
      </c>
      <c r="K23" s="97"/>
      <c r="L23" s="88" t="s">
        <v>70</v>
      </c>
      <c r="M23" s="98" t="s">
        <v>71</v>
      </c>
      <c r="N23" s="99"/>
      <c r="O23" s="99"/>
      <c r="P23" s="99"/>
      <c r="Q23" s="100">
        <v>0</v>
      </c>
      <c r="R23" s="101">
        <v>0</v>
      </c>
      <c r="S23" s="93"/>
    </row>
    <row r="24" spans="1:19" s="27" customFormat="1" ht="15">
      <c r="A24" s="88" t="s">
        <v>72</v>
      </c>
      <c r="B24" s="102"/>
      <c r="C24" s="103"/>
      <c r="D24" s="91" t="s">
        <v>61</v>
      </c>
      <c r="E24" s="101">
        <v>0</v>
      </c>
      <c r="F24" s="93"/>
      <c r="G24" s="88" t="s">
        <v>73</v>
      </c>
      <c r="H24" s="94"/>
      <c r="I24" s="95"/>
      <c r="J24" s="96">
        <v>0</v>
      </c>
      <c r="K24" s="97"/>
      <c r="L24" s="88" t="s">
        <v>74</v>
      </c>
      <c r="M24" s="98" t="s">
        <v>75</v>
      </c>
      <c r="N24" s="99"/>
      <c r="O24" s="39"/>
      <c r="P24" s="99"/>
      <c r="Q24" s="100">
        <v>0</v>
      </c>
      <c r="R24" s="101">
        <v>0</v>
      </c>
      <c r="S24" s="93"/>
    </row>
    <row r="25" spans="1:19" s="27" customFormat="1" ht="15">
      <c r="A25" s="88" t="s">
        <v>76</v>
      </c>
      <c r="B25" s="89" t="s">
        <v>77</v>
      </c>
      <c r="C25" s="90"/>
      <c r="D25" s="91" t="s">
        <v>55</v>
      </c>
      <c r="E25" s="101">
        <v>0</v>
      </c>
      <c r="F25" s="93"/>
      <c r="G25" s="104"/>
      <c r="H25" s="99"/>
      <c r="I25" s="95"/>
      <c r="J25" s="96"/>
      <c r="K25" s="97"/>
      <c r="L25" s="88" t="s">
        <v>78</v>
      </c>
      <c r="M25" s="98" t="s">
        <v>79</v>
      </c>
      <c r="N25" s="99"/>
      <c r="O25" s="99"/>
      <c r="P25" s="99"/>
      <c r="Q25" s="100">
        <v>0</v>
      </c>
      <c r="R25" s="101">
        <v>0</v>
      </c>
      <c r="S25" s="93"/>
    </row>
    <row r="26" spans="1:19" s="27" customFormat="1" ht="15">
      <c r="A26" s="88" t="s">
        <v>80</v>
      </c>
      <c r="B26" s="102"/>
      <c r="C26" s="103"/>
      <c r="D26" s="91" t="s">
        <v>61</v>
      </c>
      <c r="E26" s="101">
        <v>0</v>
      </c>
      <c r="F26" s="93"/>
      <c r="G26" s="104"/>
      <c r="H26" s="99"/>
      <c r="I26" s="95"/>
      <c r="J26" s="96"/>
      <c r="K26" s="97"/>
      <c r="L26" s="88" t="s">
        <v>81</v>
      </c>
      <c r="M26" s="94" t="s">
        <v>82</v>
      </c>
      <c r="N26" s="99"/>
      <c r="O26" s="39"/>
      <c r="P26" s="99"/>
      <c r="Q26" s="95"/>
      <c r="R26" s="101">
        <f>'RE ú2'!E14-'RE ú2'!D14-'RE ú2'!C14</f>
        <v>56099.99999999988</v>
      </c>
      <c r="S26" s="93"/>
    </row>
    <row r="27" spans="1:19" s="27" customFormat="1" ht="15">
      <c r="A27" s="88" t="s">
        <v>83</v>
      </c>
      <c r="B27" s="105" t="s">
        <v>84</v>
      </c>
      <c r="C27" s="99"/>
      <c r="D27" s="95"/>
      <c r="E27" s="106">
        <f>SUM(E21:E26)</f>
        <v>6726099.2039</v>
      </c>
      <c r="F27" s="64"/>
      <c r="G27" s="88" t="s">
        <v>85</v>
      </c>
      <c r="H27" s="105" t="s">
        <v>86</v>
      </c>
      <c r="I27" s="95"/>
      <c r="J27" s="107"/>
      <c r="K27" s="108"/>
      <c r="L27" s="88" t="s">
        <v>87</v>
      </c>
      <c r="M27" s="105" t="s">
        <v>88</v>
      </c>
      <c r="N27" s="99"/>
      <c r="O27" s="99"/>
      <c r="P27" s="99"/>
      <c r="Q27" s="95"/>
      <c r="R27" s="109">
        <f>SUM(R21:R26)</f>
        <v>56099.99999999988</v>
      </c>
      <c r="S27" s="64"/>
    </row>
    <row r="28" spans="1:19" s="27" customFormat="1" ht="15">
      <c r="A28" s="110" t="s">
        <v>89</v>
      </c>
      <c r="B28" s="111" t="s">
        <v>90</v>
      </c>
      <c r="C28" s="112"/>
      <c r="D28" s="113"/>
      <c r="E28" s="114">
        <v>0</v>
      </c>
      <c r="F28" s="60"/>
      <c r="G28" s="110" t="s">
        <v>91</v>
      </c>
      <c r="H28" s="111" t="s">
        <v>92</v>
      </c>
      <c r="I28" s="113"/>
      <c r="J28" s="115">
        <v>0</v>
      </c>
      <c r="K28" s="116"/>
      <c r="L28" s="110" t="s">
        <v>93</v>
      </c>
      <c r="M28" s="111" t="s">
        <v>94</v>
      </c>
      <c r="N28" s="112"/>
      <c r="O28" s="59"/>
      <c r="P28" s="112"/>
      <c r="Q28" s="113"/>
      <c r="R28" s="114">
        <v>0</v>
      </c>
      <c r="S28" s="60"/>
    </row>
    <row r="29" spans="1:19" s="27" customFormat="1" ht="15.75">
      <c r="A29" s="117" t="s">
        <v>30</v>
      </c>
      <c r="B29" s="36"/>
      <c r="C29" s="36"/>
      <c r="D29" s="36"/>
      <c r="E29" s="36"/>
      <c r="F29" s="118"/>
      <c r="G29" s="119"/>
      <c r="H29" s="36"/>
      <c r="I29" s="36"/>
      <c r="J29" s="36"/>
      <c r="K29" s="36"/>
      <c r="L29" s="81" t="s">
        <v>95</v>
      </c>
      <c r="M29" s="67"/>
      <c r="N29" s="83" t="s">
        <v>96</v>
      </c>
      <c r="O29" s="39"/>
      <c r="P29" s="66"/>
      <c r="Q29" s="66"/>
      <c r="R29" s="66"/>
      <c r="S29" s="69"/>
    </row>
    <row r="30" spans="1:19" s="27" customFormat="1" ht="15">
      <c r="A30" s="38"/>
      <c r="B30" s="39"/>
      <c r="C30" s="39"/>
      <c r="D30" s="39"/>
      <c r="E30" s="39"/>
      <c r="F30" s="120"/>
      <c r="G30" s="121"/>
      <c r="H30" s="39"/>
      <c r="I30" s="39"/>
      <c r="J30" s="39"/>
      <c r="K30" s="39"/>
      <c r="L30" s="88" t="s">
        <v>97</v>
      </c>
      <c r="M30" s="94" t="s">
        <v>98</v>
      </c>
      <c r="N30" s="99"/>
      <c r="O30" s="99"/>
      <c r="P30" s="99"/>
      <c r="Q30" s="95"/>
      <c r="R30" s="109">
        <f>E27+J27+R27+E28+J28+R28</f>
        <v>6782199.2039</v>
      </c>
      <c r="S30" s="64"/>
    </row>
    <row r="31" spans="1:19" s="27" customFormat="1" ht="15">
      <c r="A31" s="122" t="s">
        <v>99</v>
      </c>
      <c r="B31" s="123"/>
      <c r="C31" s="123"/>
      <c r="D31" s="123"/>
      <c r="E31" s="123"/>
      <c r="F31" s="103"/>
      <c r="G31" s="124" t="s">
        <v>100</v>
      </c>
      <c r="H31" s="123"/>
      <c r="I31" s="123"/>
      <c r="J31" s="123"/>
      <c r="K31" s="123"/>
      <c r="L31" s="88" t="s">
        <v>101</v>
      </c>
      <c r="M31" s="98" t="s">
        <v>102</v>
      </c>
      <c r="N31" s="125">
        <v>15</v>
      </c>
      <c r="O31" s="52" t="s">
        <v>103</v>
      </c>
      <c r="P31" s="284">
        <v>0</v>
      </c>
      <c r="Q31" s="281"/>
      <c r="R31" s="126">
        <f>P31*N31/100</f>
        <v>0</v>
      </c>
      <c r="S31" s="127"/>
    </row>
    <row r="32" spans="1:19" s="27" customFormat="1" ht="15.75" thickBot="1">
      <c r="A32" s="128" t="s">
        <v>27</v>
      </c>
      <c r="B32" s="129"/>
      <c r="C32" s="129"/>
      <c r="D32" s="129"/>
      <c r="E32" s="129"/>
      <c r="F32" s="90"/>
      <c r="G32" s="130"/>
      <c r="H32" s="129"/>
      <c r="I32" s="129"/>
      <c r="J32" s="129"/>
      <c r="K32" s="129"/>
      <c r="L32" s="88" t="s">
        <v>104</v>
      </c>
      <c r="M32" s="98" t="s">
        <v>102</v>
      </c>
      <c r="N32" s="125">
        <v>21</v>
      </c>
      <c r="O32" s="131" t="s">
        <v>103</v>
      </c>
      <c r="P32" s="285">
        <f>R30</f>
        <v>6782199.2039</v>
      </c>
      <c r="Q32" s="286"/>
      <c r="R32" s="101">
        <f>P32*N32/100</f>
        <v>1424261.832819</v>
      </c>
      <c r="S32" s="93"/>
    </row>
    <row r="33" spans="1:19" s="27" customFormat="1" ht="15.75" thickBot="1">
      <c r="A33" s="38"/>
      <c r="B33" s="39"/>
      <c r="C33" s="39"/>
      <c r="D33" s="39"/>
      <c r="E33" s="39"/>
      <c r="F33" s="120"/>
      <c r="G33" s="121"/>
      <c r="H33" s="39"/>
      <c r="I33" s="39"/>
      <c r="J33" s="39"/>
      <c r="K33" s="39"/>
      <c r="L33" s="110" t="s">
        <v>105</v>
      </c>
      <c r="M33" s="132" t="s">
        <v>106</v>
      </c>
      <c r="N33" s="112"/>
      <c r="O33" s="39"/>
      <c r="P33" s="112"/>
      <c r="Q33" s="113"/>
      <c r="R33" s="133">
        <f>SUM(R30:R32)</f>
        <v>8206461.036719</v>
      </c>
      <c r="S33" s="48"/>
    </row>
    <row r="34" spans="1:19" s="27" customFormat="1" ht="15.75">
      <c r="A34" s="122" t="s">
        <v>99</v>
      </c>
      <c r="B34" s="123"/>
      <c r="C34" s="123"/>
      <c r="D34" s="123"/>
      <c r="E34" s="123"/>
      <c r="F34" s="103"/>
      <c r="G34" s="124" t="s">
        <v>100</v>
      </c>
      <c r="H34" s="123"/>
      <c r="I34" s="123"/>
      <c r="J34" s="123"/>
      <c r="K34" s="123"/>
      <c r="L34" s="81" t="s">
        <v>107</v>
      </c>
      <c r="M34" s="67"/>
      <c r="N34" s="83" t="s">
        <v>108</v>
      </c>
      <c r="O34" s="36"/>
      <c r="P34" s="66"/>
      <c r="Q34" s="66"/>
      <c r="R34" s="134"/>
      <c r="S34" s="69"/>
    </row>
    <row r="35" spans="1:19" s="27" customFormat="1" ht="15">
      <c r="A35" s="128" t="s">
        <v>34</v>
      </c>
      <c r="B35" s="129"/>
      <c r="C35" s="129"/>
      <c r="D35" s="129"/>
      <c r="E35" s="129"/>
      <c r="F35" s="90"/>
      <c r="G35" s="130"/>
      <c r="H35" s="129"/>
      <c r="I35" s="129"/>
      <c r="J35" s="129"/>
      <c r="K35" s="129"/>
      <c r="L35" s="88" t="s">
        <v>109</v>
      </c>
      <c r="M35" s="94" t="s">
        <v>110</v>
      </c>
      <c r="N35" s="99"/>
      <c r="O35" s="99"/>
      <c r="P35" s="99"/>
      <c r="Q35" s="95"/>
      <c r="R35" s="101">
        <v>0</v>
      </c>
      <c r="S35" s="93"/>
    </row>
    <row r="36" spans="1:19" s="27" customFormat="1" ht="15">
      <c r="A36" s="38"/>
      <c r="B36" s="39"/>
      <c r="C36" s="39"/>
      <c r="D36" s="39"/>
      <c r="E36" s="39"/>
      <c r="F36" s="120"/>
      <c r="G36" s="121"/>
      <c r="H36" s="39"/>
      <c r="I36" s="39"/>
      <c r="J36" s="39"/>
      <c r="K36" s="39"/>
      <c r="L36" s="88" t="s">
        <v>111</v>
      </c>
      <c r="M36" s="94" t="s">
        <v>112</v>
      </c>
      <c r="N36" s="99"/>
      <c r="O36" s="123"/>
      <c r="P36" s="99"/>
      <c r="Q36" s="95"/>
      <c r="R36" s="101">
        <v>0</v>
      </c>
      <c r="S36" s="93"/>
    </row>
    <row r="37" spans="1:19" s="27" customFormat="1" ht="15">
      <c r="A37" s="135" t="s">
        <v>99</v>
      </c>
      <c r="B37" s="59"/>
      <c r="C37" s="59"/>
      <c r="D37" s="59"/>
      <c r="E37" s="59"/>
      <c r="F37" s="136"/>
      <c r="G37" s="137" t="s">
        <v>100</v>
      </c>
      <c r="H37" s="59"/>
      <c r="I37" s="59"/>
      <c r="J37" s="59"/>
      <c r="K37" s="59"/>
      <c r="L37" s="110" t="s">
        <v>113</v>
      </c>
      <c r="M37" s="111" t="s">
        <v>114</v>
      </c>
      <c r="N37" s="112"/>
      <c r="O37" s="59"/>
      <c r="P37" s="112"/>
      <c r="Q37" s="113"/>
      <c r="R37" s="73">
        <v>0</v>
      </c>
      <c r="S37" s="138"/>
    </row>
  </sheetData>
  <mergeCells count="17">
    <mergeCell ref="E5:L5"/>
    <mergeCell ref="O5:P5"/>
    <mergeCell ref="E6:L6"/>
    <mergeCell ref="O6:P6"/>
    <mergeCell ref="E7:L7"/>
    <mergeCell ref="O7:P7"/>
    <mergeCell ref="E9:L9"/>
    <mergeCell ref="O9:P9"/>
    <mergeCell ref="E10:L10"/>
    <mergeCell ref="O10:P10"/>
    <mergeCell ref="E11:L11"/>
    <mergeCell ref="O11:P11"/>
    <mergeCell ref="O13:P13"/>
    <mergeCell ref="O14:P14"/>
    <mergeCell ref="P31:Q31"/>
    <mergeCell ref="P32:Q32"/>
    <mergeCell ref="O8:P8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 topLeftCell="A1">
      <selection activeCell="E18" sqref="E18"/>
    </sheetView>
  </sheetViews>
  <sheetFormatPr defaultColWidth="9.140625" defaultRowHeight="12" customHeight="1"/>
  <cols>
    <col min="1" max="1" width="12.8515625" style="139" customWidth="1"/>
    <col min="2" max="2" width="50.28125" style="139" customWidth="1"/>
    <col min="3" max="3" width="13.140625" style="139" customWidth="1"/>
    <col min="4" max="4" width="13.57421875" style="139" customWidth="1"/>
    <col min="5" max="5" width="15.7109375" style="139" customWidth="1"/>
    <col min="6" max="6" width="12.28125" style="139" customWidth="1"/>
    <col min="7" max="7" width="12.00390625" style="139" customWidth="1"/>
    <col min="8" max="256" width="9.140625" style="139" customWidth="1"/>
    <col min="257" max="257" width="12.8515625" style="139" customWidth="1"/>
    <col min="258" max="258" width="50.28125" style="139" customWidth="1"/>
    <col min="259" max="259" width="13.140625" style="139" customWidth="1"/>
    <col min="260" max="260" width="13.57421875" style="139" customWidth="1"/>
    <col min="261" max="261" width="15.7109375" style="139" customWidth="1"/>
    <col min="262" max="262" width="12.28125" style="139" customWidth="1"/>
    <col min="263" max="263" width="12.00390625" style="139" customWidth="1"/>
    <col min="264" max="512" width="9.140625" style="139" customWidth="1"/>
    <col min="513" max="513" width="12.8515625" style="139" customWidth="1"/>
    <col min="514" max="514" width="50.28125" style="139" customWidth="1"/>
    <col min="515" max="515" width="13.140625" style="139" customWidth="1"/>
    <col min="516" max="516" width="13.57421875" style="139" customWidth="1"/>
    <col min="517" max="517" width="15.7109375" style="139" customWidth="1"/>
    <col min="518" max="518" width="12.28125" style="139" customWidth="1"/>
    <col min="519" max="519" width="12.00390625" style="139" customWidth="1"/>
    <col min="520" max="768" width="9.140625" style="139" customWidth="1"/>
    <col min="769" max="769" width="12.8515625" style="139" customWidth="1"/>
    <col min="770" max="770" width="50.28125" style="139" customWidth="1"/>
    <col min="771" max="771" width="13.140625" style="139" customWidth="1"/>
    <col min="772" max="772" width="13.57421875" style="139" customWidth="1"/>
    <col min="773" max="773" width="15.7109375" style="139" customWidth="1"/>
    <col min="774" max="774" width="12.28125" style="139" customWidth="1"/>
    <col min="775" max="775" width="12.00390625" style="139" customWidth="1"/>
    <col min="776" max="1024" width="9.140625" style="139" customWidth="1"/>
    <col min="1025" max="1025" width="12.8515625" style="139" customWidth="1"/>
    <col min="1026" max="1026" width="50.28125" style="139" customWidth="1"/>
    <col min="1027" max="1027" width="13.140625" style="139" customWidth="1"/>
    <col min="1028" max="1028" width="13.57421875" style="139" customWidth="1"/>
    <col min="1029" max="1029" width="15.7109375" style="139" customWidth="1"/>
    <col min="1030" max="1030" width="12.28125" style="139" customWidth="1"/>
    <col min="1031" max="1031" width="12.00390625" style="139" customWidth="1"/>
    <col min="1032" max="1280" width="9.140625" style="139" customWidth="1"/>
    <col min="1281" max="1281" width="12.8515625" style="139" customWidth="1"/>
    <col min="1282" max="1282" width="50.28125" style="139" customWidth="1"/>
    <col min="1283" max="1283" width="13.140625" style="139" customWidth="1"/>
    <col min="1284" max="1284" width="13.57421875" style="139" customWidth="1"/>
    <col min="1285" max="1285" width="15.7109375" style="139" customWidth="1"/>
    <col min="1286" max="1286" width="12.28125" style="139" customWidth="1"/>
    <col min="1287" max="1287" width="12.00390625" style="139" customWidth="1"/>
    <col min="1288" max="1536" width="9.140625" style="139" customWidth="1"/>
    <col min="1537" max="1537" width="12.8515625" style="139" customWidth="1"/>
    <col min="1538" max="1538" width="50.28125" style="139" customWidth="1"/>
    <col min="1539" max="1539" width="13.140625" style="139" customWidth="1"/>
    <col min="1540" max="1540" width="13.57421875" style="139" customWidth="1"/>
    <col min="1541" max="1541" width="15.7109375" style="139" customWidth="1"/>
    <col min="1542" max="1542" width="12.28125" style="139" customWidth="1"/>
    <col min="1543" max="1543" width="12.00390625" style="139" customWidth="1"/>
    <col min="1544" max="1792" width="9.140625" style="139" customWidth="1"/>
    <col min="1793" max="1793" width="12.8515625" style="139" customWidth="1"/>
    <col min="1794" max="1794" width="50.28125" style="139" customWidth="1"/>
    <col min="1795" max="1795" width="13.140625" style="139" customWidth="1"/>
    <col min="1796" max="1796" width="13.57421875" style="139" customWidth="1"/>
    <col min="1797" max="1797" width="15.7109375" style="139" customWidth="1"/>
    <col min="1798" max="1798" width="12.28125" style="139" customWidth="1"/>
    <col min="1799" max="1799" width="12.00390625" style="139" customWidth="1"/>
    <col min="1800" max="2048" width="9.140625" style="139" customWidth="1"/>
    <col min="2049" max="2049" width="12.8515625" style="139" customWidth="1"/>
    <col min="2050" max="2050" width="50.28125" style="139" customWidth="1"/>
    <col min="2051" max="2051" width="13.140625" style="139" customWidth="1"/>
    <col min="2052" max="2052" width="13.57421875" style="139" customWidth="1"/>
    <col min="2053" max="2053" width="15.7109375" style="139" customWidth="1"/>
    <col min="2054" max="2054" width="12.28125" style="139" customWidth="1"/>
    <col min="2055" max="2055" width="12.00390625" style="139" customWidth="1"/>
    <col min="2056" max="2304" width="9.140625" style="139" customWidth="1"/>
    <col min="2305" max="2305" width="12.8515625" style="139" customWidth="1"/>
    <col min="2306" max="2306" width="50.28125" style="139" customWidth="1"/>
    <col min="2307" max="2307" width="13.140625" style="139" customWidth="1"/>
    <col min="2308" max="2308" width="13.57421875" style="139" customWidth="1"/>
    <col min="2309" max="2309" width="15.7109375" style="139" customWidth="1"/>
    <col min="2310" max="2310" width="12.28125" style="139" customWidth="1"/>
    <col min="2311" max="2311" width="12.00390625" style="139" customWidth="1"/>
    <col min="2312" max="2560" width="9.140625" style="139" customWidth="1"/>
    <col min="2561" max="2561" width="12.8515625" style="139" customWidth="1"/>
    <col min="2562" max="2562" width="50.28125" style="139" customWidth="1"/>
    <col min="2563" max="2563" width="13.140625" style="139" customWidth="1"/>
    <col min="2564" max="2564" width="13.57421875" style="139" customWidth="1"/>
    <col min="2565" max="2565" width="15.7109375" style="139" customWidth="1"/>
    <col min="2566" max="2566" width="12.28125" style="139" customWidth="1"/>
    <col min="2567" max="2567" width="12.00390625" style="139" customWidth="1"/>
    <col min="2568" max="2816" width="9.140625" style="139" customWidth="1"/>
    <col min="2817" max="2817" width="12.8515625" style="139" customWidth="1"/>
    <col min="2818" max="2818" width="50.28125" style="139" customWidth="1"/>
    <col min="2819" max="2819" width="13.140625" style="139" customWidth="1"/>
    <col min="2820" max="2820" width="13.57421875" style="139" customWidth="1"/>
    <col min="2821" max="2821" width="15.7109375" style="139" customWidth="1"/>
    <col min="2822" max="2822" width="12.28125" style="139" customWidth="1"/>
    <col min="2823" max="2823" width="12.00390625" style="139" customWidth="1"/>
    <col min="2824" max="3072" width="9.140625" style="139" customWidth="1"/>
    <col min="3073" max="3073" width="12.8515625" style="139" customWidth="1"/>
    <col min="3074" max="3074" width="50.28125" style="139" customWidth="1"/>
    <col min="3075" max="3075" width="13.140625" style="139" customWidth="1"/>
    <col min="3076" max="3076" width="13.57421875" style="139" customWidth="1"/>
    <col min="3077" max="3077" width="15.7109375" style="139" customWidth="1"/>
    <col min="3078" max="3078" width="12.28125" style="139" customWidth="1"/>
    <col min="3079" max="3079" width="12.00390625" style="139" customWidth="1"/>
    <col min="3080" max="3328" width="9.140625" style="139" customWidth="1"/>
    <col min="3329" max="3329" width="12.8515625" style="139" customWidth="1"/>
    <col min="3330" max="3330" width="50.28125" style="139" customWidth="1"/>
    <col min="3331" max="3331" width="13.140625" style="139" customWidth="1"/>
    <col min="3332" max="3332" width="13.57421875" style="139" customWidth="1"/>
    <col min="3333" max="3333" width="15.7109375" style="139" customWidth="1"/>
    <col min="3334" max="3334" width="12.28125" style="139" customWidth="1"/>
    <col min="3335" max="3335" width="12.00390625" style="139" customWidth="1"/>
    <col min="3336" max="3584" width="9.140625" style="139" customWidth="1"/>
    <col min="3585" max="3585" width="12.8515625" style="139" customWidth="1"/>
    <col min="3586" max="3586" width="50.28125" style="139" customWidth="1"/>
    <col min="3587" max="3587" width="13.140625" style="139" customWidth="1"/>
    <col min="3588" max="3588" width="13.57421875" style="139" customWidth="1"/>
    <col min="3589" max="3589" width="15.7109375" style="139" customWidth="1"/>
    <col min="3590" max="3590" width="12.28125" style="139" customWidth="1"/>
    <col min="3591" max="3591" width="12.00390625" style="139" customWidth="1"/>
    <col min="3592" max="3840" width="9.140625" style="139" customWidth="1"/>
    <col min="3841" max="3841" width="12.8515625" style="139" customWidth="1"/>
    <col min="3842" max="3842" width="50.28125" style="139" customWidth="1"/>
    <col min="3843" max="3843" width="13.140625" style="139" customWidth="1"/>
    <col min="3844" max="3844" width="13.57421875" style="139" customWidth="1"/>
    <col min="3845" max="3845" width="15.7109375" style="139" customWidth="1"/>
    <col min="3846" max="3846" width="12.28125" style="139" customWidth="1"/>
    <col min="3847" max="3847" width="12.00390625" style="139" customWidth="1"/>
    <col min="3848" max="4096" width="9.140625" style="139" customWidth="1"/>
    <col min="4097" max="4097" width="12.8515625" style="139" customWidth="1"/>
    <col min="4098" max="4098" width="50.28125" style="139" customWidth="1"/>
    <col min="4099" max="4099" width="13.140625" style="139" customWidth="1"/>
    <col min="4100" max="4100" width="13.57421875" style="139" customWidth="1"/>
    <col min="4101" max="4101" width="15.7109375" style="139" customWidth="1"/>
    <col min="4102" max="4102" width="12.28125" style="139" customWidth="1"/>
    <col min="4103" max="4103" width="12.00390625" style="139" customWidth="1"/>
    <col min="4104" max="4352" width="9.140625" style="139" customWidth="1"/>
    <col min="4353" max="4353" width="12.8515625" style="139" customWidth="1"/>
    <col min="4354" max="4354" width="50.28125" style="139" customWidth="1"/>
    <col min="4355" max="4355" width="13.140625" style="139" customWidth="1"/>
    <col min="4356" max="4356" width="13.57421875" style="139" customWidth="1"/>
    <col min="4357" max="4357" width="15.7109375" style="139" customWidth="1"/>
    <col min="4358" max="4358" width="12.28125" style="139" customWidth="1"/>
    <col min="4359" max="4359" width="12.00390625" style="139" customWidth="1"/>
    <col min="4360" max="4608" width="9.140625" style="139" customWidth="1"/>
    <col min="4609" max="4609" width="12.8515625" style="139" customWidth="1"/>
    <col min="4610" max="4610" width="50.28125" style="139" customWidth="1"/>
    <col min="4611" max="4611" width="13.140625" style="139" customWidth="1"/>
    <col min="4612" max="4612" width="13.57421875" style="139" customWidth="1"/>
    <col min="4613" max="4613" width="15.7109375" style="139" customWidth="1"/>
    <col min="4614" max="4614" width="12.28125" style="139" customWidth="1"/>
    <col min="4615" max="4615" width="12.00390625" style="139" customWidth="1"/>
    <col min="4616" max="4864" width="9.140625" style="139" customWidth="1"/>
    <col min="4865" max="4865" width="12.8515625" style="139" customWidth="1"/>
    <col min="4866" max="4866" width="50.28125" style="139" customWidth="1"/>
    <col min="4867" max="4867" width="13.140625" style="139" customWidth="1"/>
    <col min="4868" max="4868" width="13.57421875" style="139" customWidth="1"/>
    <col min="4869" max="4869" width="15.7109375" style="139" customWidth="1"/>
    <col min="4870" max="4870" width="12.28125" style="139" customWidth="1"/>
    <col min="4871" max="4871" width="12.00390625" style="139" customWidth="1"/>
    <col min="4872" max="5120" width="9.140625" style="139" customWidth="1"/>
    <col min="5121" max="5121" width="12.8515625" style="139" customWidth="1"/>
    <col min="5122" max="5122" width="50.28125" style="139" customWidth="1"/>
    <col min="5123" max="5123" width="13.140625" style="139" customWidth="1"/>
    <col min="5124" max="5124" width="13.57421875" style="139" customWidth="1"/>
    <col min="5125" max="5125" width="15.7109375" style="139" customWidth="1"/>
    <col min="5126" max="5126" width="12.28125" style="139" customWidth="1"/>
    <col min="5127" max="5127" width="12.00390625" style="139" customWidth="1"/>
    <col min="5128" max="5376" width="9.140625" style="139" customWidth="1"/>
    <col min="5377" max="5377" width="12.8515625" style="139" customWidth="1"/>
    <col min="5378" max="5378" width="50.28125" style="139" customWidth="1"/>
    <col min="5379" max="5379" width="13.140625" style="139" customWidth="1"/>
    <col min="5380" max="5380" width="13.57421875" style="139" customWidth="1"/>
    <col min="5381" max="5381" width="15.7109375" style="139" customWidth="1"/>
    <col min="5382" max="5382" width="12.28125" style="139" customWidth="1"/>
    <col min="5383" max="5383" width="12.00390625" style="139" customWidth="1"/>
    <col min="5384" max="5632" width="9.140625" style="139" customWidth="1"/>
    <col min="5633" max="5633" width="12.8515625" style="139" customWidth="1"/>
    <col min="5634" max="5634" width="50.28125" style="139" customWidth="1"/>
    <col min="5635" max="5635" width="13.140625" style="139" customWidth="1"/>
    <col min="5636" max="5636" width="13.57421875" style="139" customWidth="1"/>
    <col min="5637" max="5637" width="15.7109375" style="139" customWidth="1"/>
    <col min="5638" max="5638" width="12.28125" style="139" customWidth="1"/>
    <col min="5639" max="5639" width="12.00390625" style="139" customWidth="1"/>
    <col min="5640" max="5888" width="9.140625" style="139" customWidth="1"/>
    <col min="5889" max="5889" width="12.8515625" style="139" customWidth="1"/>
    <col min="5890" max="5890" width="50.28125" style="139" customWidth="1"/>
    <col min="5891" max="5891" width="13.140625" style="139" customWidth="1"/>
    <col min="5892" max="5892" width="13.57421875" style="139" customWidth="1"/>
    <col min="5893" max="5893" width="15.7109375" style="139" customWidth="1"/>
    <col min="5894" max="5894" width="12.28125" style="139" customWidth="1"/>
    <col min="5895" max="5895" width="12.00390625" style="139" customWidth="1"/>
    <col min="5896" max="6144" width="9.140625" style="139" customWidth="1"/>
    <col min="6145" max="6145" width="12.8515625" style="139" customWidth="1"/>
    <col min="6146" max="6146" width="50.28125" style="139" customWidth="1"/>
    <col min="6147" max="6147" width="13.140625" style="139" customWidth="1"/>
    <col min="6148" max="6148" width="13.57421875" style="139" customWidth="1"/>
    <col min="6149" max="6149" width="15.7109375" style="139" customWidth="1"/>
    <col min="6150" max="6150" width="12.28125" style="139" customWidth="1"/>
    <col min="6151" max="6151" width="12.00390625" style="139" customWidth="1"/>
    <col min="6152" max="6400" width="9.140625" style="139" customWidth="1"/>
    <col min="6401" max="6401" width="12.8515625" style="139" customWidth="1"/>
    <col min="6402" max="6402" width="50.28125" style="139" customWidth="1"/>
    <col min="6403" max="6403" width="13.140625" style="139" customWidth="1"/>
    <col min="6404" max="6404" width="13.57421875" style="139" customWidth="1"/>
    <col min="6405" max="6405" width="15.7109375" style="139" customWidth="1"/>
    <col min="6406" max="6406" width="12.28125" style="139" customWidth="1"/>
    <col min="6407" max="6407" width="12.00390625" style="139" customWidth="1"/>
    <col min="6408" max="6656" width="9.140625" style="139" customWidth="1"/>
    <col min="6657" max="6657" width="12.8515625" style="139" customWidth="1"/>
    <col min="6658" max="6658" width="50.28125" style="139" customWidth="1"/>
    <col min="6659" max="6659" width="13.140625" style="139" customWidth="1"/>
    <col min="6660" max="6660" width="13.57421875" style="139" customWidth="1"/>
    <col min="6661" max="6661" width="15.7109375" style="139" customWidth="1"/>
    <col min="6662" max="6662" width="12.28125" style="139" customWidth="1"/>
    <col min="6663" max="6663" width="12.00390625" style="139" customWidth="1"/>
    <col min="6664" max="6912" width="9.140625" style="139" customWidth="1"/>
    <col min="6913" max="6913" width="12.8515625" style="139" customWidth="1"/>
    <col min="6914" max="6914" width="50.28125" style="139" customWidth="1"/>
    <col min="6915" max="6915" width="13.140625" style="139" customWidth="1"/>
    <col min="6916" max="6916" width="13.57421875" style="139" customWidth="1"/>
    <col min="6917" max="6917" width="15.7109375" style="139" customWidth="1"/>
    <col min="6918" max="6918" width="12.28125" style="139" customWidth="1"/>
    <col min="6919" max="6919" width="12.00390625" style="139" customWidth="1"/>
    <col min="6920" max="7168" width="9.140625" style="139" customWidth="1"/>
    <col min="7169" max="7169" width="12.8515625" style="139" customWidth="1"/>
    <col min="7170" max="7170" width="50.28125" style="139" customWidth="1"/>
    <col min="7171" max="7171" width="13.140625" style="139" customWidth="1"/>
    <col min="7172" max="7172" width="13.57421875" style="139" customWidth="1"/>
    <col min="7173" max="7173" width="15.7109375" style="139" customWidth="1"/>
    <col min="7174" max="7174" width="12.28125" style="139" customWidth="1"/>
    <col min="7175" max="7175" width="12.00390625" style="139" customWidth="1"/>
    <col min="7176" max="7424" width="9.140625" style="139" customWidth="1"/>
    <col min="7425" max="7425" width="12.8515625" style="139" customWidth="1"/>
    <col min="7426" max="7426" width="50.28125" style="139" customWidth="1"/>
    <col min="7427" max="7427" width="13.140625" style="139" customWidth="1"/>
    <col min="7428" max="7428" width="13.57421875" style="139" customWidth="1"/>
    <col min="7429" max="7429" width="15.7109375" style="139" customWidth="1"/>
    <col min="7430" max="7430" width="12.28125" style="139" customWidth="1"/>
    <col min="7431" max="7431" width="12.00390625" style="139" customWidth="1"/>
    <col min="7432" max="7680" width="9.140625" style="139" customWidth="1"/>
    <col min="7681" max="7681" width="12.8515625" style="139" customWidth="1"/>
    <col min="7682" max="7682" width="50.28125" style="139" customWidth="1"/>
    <col min="7683" max="7683" width="13.140625" style="139" customWidth="1"/>
    <col min="7684" max="7684" width="13.57421875" style="139" customWidth="1"/>
    <col min="7685" max="7685" width="15.7109375" style="139" customWidth="1"/>
    <col min="7686" max="7686" width="12.28125" style="139" customWidth="1"/>
    <col min="7687" max="7687" width="12.00390625" style="139" customWidth="1"/>
    <col min="7688" max="7936" width="9.140625" style="139" customWidth="1"/>
    <col min="7937" max="7937" width="12.8515625" style="139" customWidth="1"/>
    <col min="7938" max="7938" width="50.28125" style="139" customWidth="1"/>
    <col min="7939" max="7939" width="13.140625" style="139" customWidth="1"/>
    <col min="7940" max="7940" width="13.57421875" style="139" customWidth="1"/>
    <col min="7941" max="7941" width="15.7109375" style="139" customWidth="1"/>
    <col min="7942" max="7942" width="12.28125" style="139" customWidth="1"/>
    <col min="7943" max="7943" width="12.00390625" style="139" customWidth="1"/>
    <col min="7944" max="8192" width="9.140625" style="139" customWidth="1"/>
    <col min="8193" max="8193" width="12.8515625" style="139" customWidth="1"/>
    <col min="8194" max="8194" width="50.28125" style="139" customWidth="1"/>
    <col min="8195" max="8195" width="13.140625" style="139" customWidth="1"/>
    <col min="8196" max="8196" width="13.57421875" style="139" customWidth="1"/>
    <col min="8197" max="8197" width="15.7109375" style="139" customWidth="1"/>
    <col min="8198" max="8198" width="12.28125" style="139" customWidth="1"/>
    <col min="8199" max="8199" width="12.00390625" style="139" customWidth="1"/>
    <col min="8200" max="8448" width="9.140625" style="139" customWidth="1"/>
    <col min="8449" max="8449" width="12.8515625" style="139" customWidth="1"/>
    <col min="8450" max="8450" width="50.28125" style="139" customWidth="1"/>
    <col min="8451" max="8451" width="13.140625" style="139" customWidth="1"/>
    <col min="8452" max="8452" width="13.57421875" style="139" customWidth="1"/>
    <col min="8453" max="8453" width="15.7109375" style="139" customWidth="1"/>
    <col min="8454" max="8454" width="12.28125" style="139" customWidth="1"/>
    <col min="8455" max="8455" width="12.00390625" style="139" customWidth="1"/>
    <col min="8456" max="8704" width="9.140625" style="139" customWidth="1"/>
    <col min="8705" max="8705" width="12.8515625" style="139" customWidth="1"/>
    <col min="8706" max="8706" width="50.28125" style="139" customWidth="1"/>
    <col min="8707" max="8707" width="13.140625" style="139" customWidth="1"/>
    <col min="8708" max="8708" width="13.57421875" style="139" customWidth="1"/>
    <col min="8709" max="8709" width="15.7109375" style="139" customWidth="1"/>
    <col min="8710" max="8710" width="12.28125" style="139" customWidth="1"/>
    <col min="8711" max="8711" width="12.00390625" style="139" customWidth="1"/>
    <col min="8712" max="8960" width="9.140625" style="139" customWidth="1"/>
    <col min="8961" max="8961" width="12.8515625" style="139" customWidth="1"/>
    <col min="8962" max="8962" width="50.28125" style="139" customWidth="1"/>
    <col min="8963" max="8963" width="13.140625" style="139" customWidth="1"/>
    <col min="8964" max="8964" width="13.57421875" style="139" customWidth="1"/>
    <col min="8965" max="8965" width="15.7109375" style="139" customWidth="1"/>
    <col min="8966" max="8966" width="12.28125" style="139" customWidth="1"/>
    <col min="8967" max="8967" width="12.00390625" style="139" customWidth="1"/>
    <col min="8968" max="9216" width="9.140625" style="139" customWidth="1"/>
    <col min="9217" max="9217" width="12.8515625" style="139" customWidth="1"/>
    <col min="9218" max="9218" width="50.28125" style="139" customWidth="1"/>
    <col min="9219" max="9219" width="13.140625" style="139" customWidth="1"/>
    <col min="9220" max="9220" width="13.57421875" style="139" customWidth="1"/>
    <col min="9221" max="9221" width="15.7109375" style="139" customWidth="1"/>
    <col min="9222" max="9222" width="12.28125" style="139" customWidth="1"/>
    <col min="9223" max="9223" width="12.00390625" style="139" customWidth="1"/>
    <col min="9224" max="9472" width="9.140625" style="139" customWidth="1"/>
    <col min="9473" max="9473" width="12.8515625" style="139" customWidth="1"/>
    <col min="9474" max="9474" width="50.28125" style="139" customWidth="1"/>
    <col min="9475" max="9475" width="13.140625" style="139" customWidth="1"/>
    <col min="9476" max="9476" width="13.57421875" style="139" customWidth="1"/>
    <col min="9477" max="9477" width="15.7109375" style="139" customWidth="1"/>
    <col min="9478" max="9478" width="12.28125" style="139" customWidth="1"/>
    <col min="9479" max="9479" width="12.00390625" style="139" customWidth="1"/>
    <col min="9480" max="9728" width="9.140625" style="139" customWidth="1"/>
    <col min="9729" max="9729" width="12.8515625" style="139" customWidth="1"/>
    <col min="9730" max="9730" width="50.28125" style="139" customWidth="1"/>
    <col min="9731" max="9731" width="13.140625" style="139" customWidth="1"/>
    <col min="9732" max="9732" width="13.57421875" style="139" customWidth="1"/>
    <col min="9733" max="9733" width="15.7109375" style="139" customWidth="1"/>
    <col min="9734" max="9734" width="12.28125" style="139" customWidth="1"/>
    <col min="9735" max="9735" width="12.00390625" style="139" customWidth="1"/>
    <col min="9736" max="9984" width="9.140625" style="139" customWidth="1"/>
    <col min="9985" max="9985" width="12.8515625" style="139" customWidth="1"/>
    <col min="9986" max="9986" width="50.28125" style="139" customWidth="1"/>
    <col min="9987" max="9987" width="13.140625" style="139" customWidth="1"/>
    <col min="9988" max="9988" width="13.57421875" style="139" customWidth="1"/>
    <col min="9989" max="9989" width="15.7109375" style="139" customWidth="1"/>
    <col min="9990" max="9990" width="12.28125" style="139" customWidth="1"/>
    <col min="9991" max="9991" width="12.00390625" style="139" customWidth="1"/>
    <col min="9992" max="10240" width="9.140625" style="139" customWidth="1"/>
    <col min="10241" max="10241" width="12.8515625" style="139" customWidth="1"/>
    <col min="10242" max="10242" width="50.28125" style="139" customWidth="1"/>
    <col min="10243" max="10243" width="13.140625" style="139" customWidth="1"/>
    <col min="10244" max="10244" width="13.57421875" style="139" customWidth="1"/>
    <col min="10245" max="10245" width="15.7109375" style="139" customWidth="1"/>
    <col min="10246" max="10246" width="12.28125" style="139" customWidth="1"/>
    <col min="10247" max="10247" width="12.00390625" style="139" customWidth="1"/>
    <col min="10248" max="10496" width="9.140625" style="139" customWidth="1"/>
    <col min="10497" max="10497" width="12.8515625" style="139" customWidth="1"/>
    <col min="10498" max="10498" width="50.28125" style="139" customWidth="1"/>
    <col min="10499" max="10499" width="13.140625" style="139" customWidth="1"/>
    <col min="10500" max="10500" width="13.57421875" style="139" customWidth="1"/>
    <col min="10501" max="10501" width="15.7109375" style="139" customWidth="1"/>
    <col min="10502" max="10502" width="12.28125" style="139" customWidth="1"/>
    <col min="10503" max="10503" width="12.00390625" style="139" customWidth="1"/>
    <col min="10504" max="10752" width="9.140625" style="139" customWidth="1"/>
    <col min="10753" max="10753" width="12.8515625" style="139" customWidth="1"/>
    <col min="10754" max="10754" width="50.28125" style="139" customWidth="1"/>
    <col min="10755" max="10755" width="13.140625" style="139" customWidth="1"/>
    <col min="10756" max="10756" width="13.57421875" style="139" customWidth="1"/>
    <col min="10757" max="10757" width="15.7109375" style="139" customWidth="1"/>
    <col min="10758" max="10758" width="12.28125" style="139" customWidth="1"/>
    <col min="10759" max="10759" width="12.00390625" style="139" customWidth="1"/>
    <col min="10760" max="11008" width="9.140625" style="139" customWidth="1"/>
    <col min="11009" max="11009" width="12.8515625" style="139" customWidth="1"/>
    <col min="11010" max="11010" width="50.28125" style="139" customWidth="1"/>
    <col min="11011" max="11011" width="13.140625" style="139" customWidth="1"/>
    <col min="11012" max="11012" width="13.57421875" style="139" customWidth="1"/>
    <col min="11013" max="11013" width="15.7109375" style="139" customWidth="1"/>
    <col min="11014" max="11014" width="12.28125" style="139" customWidth="1"/>
    <col min="11015" max="11015" width="12.00390625" style="139" customWidth="1"/>
    <col min="11016" max="11264" width="9.140625" style="139" customWidth="1"/>
    <col min="11265" max="11265" width="12.8515625" style="139" customWidth="1"/>
    <col min="11266" max="11266" width="50.28125" style="139" customWidth="1"/>
    <col min="11267" max="11267" width="13.140625" style="139" customWidth="1"/>
    <col min="11268" max="11268" width="13.57421875" style="139" customWidth="1"/>
    <col min="11269" max="11269" width="15.7109375" style="139" customWidth="1"/>
    <col min="11270" max="11270" width="12.28125" style="139" customWidth="1"/>
    <col min="11271" max="11271" width="12.00390625" style="139" customWidth="1"/>
    <col min="11272" max="11520" width="9.140625" style="139" customWidth="1"/>
    <col min="11521" max="11521" width="12.8515625" style="139" customWidth="1"/>
    <col min="11522" max="11522" width="50.28125" style="139" customWidth="1"/>
    <col min="11523" max="11523" width="13.140625" style="139" customWidth="1"/>
    <col min="11524" max="11524" width="13.57421875" style="139" customWidth="1"/>
    <col min="11525" max="11525" width="15.7109375" style="139" customWidth="1"/>
    <col min="11526" max="11526" width="12.28125" style="139" customWidth="1"/>
    <col min="11527" max="11527" width="12.00390625" style="139" customWidth="1"/>
    <col min="11528" max="11776" width="9.140625" style="139" customWidth="1"/>
    <col min="11777" max="11777" width="12.8515625" style="139" customWidth="1"/>
    <col min="11778" max="11778" width="50.28125" style="139" customWidth="1"/>
    <col min="11779" max="11779" width="13.140625" style="139" customWidth="1"/>
    <col min="11780" max="11780" width="13.57421875" style="139" customWidth="1"/>
    <col min="11781" max="11781" width="15.7109375" style="139" customWidth="1"/>
    <col min="11782" max="11782" width="12.28125" style="139" customWidth="1"/>
    <col min="11783" max="11783" width="12.00390625" style="139" customWidth="1"/>
    <col min="11784" max="12032" width="9.140625" style="139" customWidth="1"/>
    <col min="12033" max="12033" width="12.8515625" style="139" customWidth="1"/>
    <col min="12034" max="12034" width="50.28125" style="139" customWidth="1"/>
    <col min="12035" max="12035" width="13.140625" style="139" customWidth="1"/>
    <col min="12036" max="12036" width="13.57421875" style="139" customWidth="1"/>
    <col min="12037" max="12037" width="15.7109375" style="139" customWidth="1"/>
    <col min="12038" max="12038" width="12.28125" style="139" customWidth="1"/>
    <col min="12039" max="12039" width="12.00390625" style="139" customWidth="1"/>
    <col min="12040" max="12288" width="9.140625" style="139" customWidth="1"/>
    <col min="12289" max="12289" width="12.8515625" style="139" customWidth="1"/>
    <col min="12290" max="12290" width="50.28125" style="139" customWidth="1"/>
    <col min="12291" max="12291" width="13.140625" style="139" customWidth="1"/>
    <col min="12292" max="12292" width="13.57421875" style="139" customWidth="1"/>
    <col min="12293" max="12293" width="15.7109375" style="139" customWidth="1"/>
    <col min="12294" max="12294" width="12.28125" style="139" customWidth="1"/>
    <col min="12295" max="12295" width="12.00390625" style="139" customWidth="1"/>
    <col min="12296" max="12544" width="9.140625" style="139" customWidth="1"/>
    <col min="12545" max="12545" width="12.8515625" style="139" customWidth="1"/>
    <col min="12546" max="12546" width="50.28125" style="139" customWidth="1"/>
    <col min="12547" max="12547" width="13.140625" style="139" customWidth="1"/>
    <col min="12548" max="12548" width="13.57421875" style="139" customWidth="1"/>
    <col min="12549" max="12549" width="15.7109375" style="139" customWidth="1"/>
    <col min="12550" max="12550" width="12.28125" style="139" customWidth="1"/>
    <col min="12551" max="12551" width="12.00390625" style="139" customWidth="1"/>
    <col min="12552" max="12800" width="9.140625" style="139" customWidth="1"/>
    <col min="12801" max="12801" width="12.8515625" style="139" customWidth="1"/>
    <col min="12802" max="12802" width="50.28125" style="139" customWidth="1"/>
    <col min="12803" max="12803" width="13.140625" style="139" customWidth="1"/>
    <col min="12804" max="12804" width="13.57421875" style="139" customWidth="1"/>
    <col min="12805" max="12805" width="15.7109375" style="139" customWidth="1"/>
    <col min="12806" max="12806" width="12.28125" style="139" customWidth="1"/>
    <col min="12807" max="12807" width="12.00390625" style="139" customWidth="1"/>
    <col min="12808" max="13056" width="9.140625" style="139" customWidth="1"/>
    <col min="13057" max="13057" width="12.8515625" style="139" customWidth="1"/>
    <col min="13058" max="13058" width="50.28125" style="139" customWidth="1"/>
    <col min="13059" max="13059" width="13.140625" style="139" customWidth="1"/>
    <col min="13060" max="13060" width="13.57421875" style="139" customWidth="1"/>
    <col min="13061" max="13061" width="15.7109375" style="139" customWidth="1"/>
    <col min="13062" max="13062" width="12.28125" style="139" customWidth="1"/>
    <col min="13063" max="13063" width="12.00390625" style="139" customWidth="1"/>
    <col min="13064" max="13312" width="9.140625" style="139" customWidth="1"/>
    <col min="13313" max="13313" width="12.8515625" style="139" customWidth="1"/>
    <col min="13314" max="13314" width="50.28125" style="139" customWidth="1"/>
    <col min="13315" max="13315" width="13.140625" style="139" customWidth="1"/>
    <col min="13316" max="13316" width="13.57421875" style="139" customWidth="1"/>
    <col min="13317" max="13317" width="15.7109375" style="139" customWidth="1"/>
    <col min="13318" max="13318" width="12.28125" style="139" customWidth="1"/>
    <col min="13319" max="13319" width="12.00390625" style="139" customWidth="1"/>
    <col min="13320" max="13568" width="9.140625" style="139" customWidth="1"/>
    <col min="13569" max="13569" width="12.8515625" style="139" customWidth="1"/>
    <col min="13570" max="13570" width="50.28125" style="139" customWidth="1"/>
    <col min="13571" max="13571" width="13.140625" style="139" customWidth="1"/>
    <col min="13572" max="13572" width="13.57421875" style="139" customWidth="1"/>
    <col min="13573" max="13573" width="15.7109375" style="139" customWidth="1"/>
    <col min="13574" max="13574" width="12.28125" style="139" customWidth="1"/>
    <col min="13575" max="13575" width="12.00390625" style="139" customWidth="1"/>
    <col min="13576" max="13824" width="9.140625" style="139" customWidth="1"/>
    <col min="13825" max="13825" width="12.8515625" style="139" customWidth="1"/>
    <col min="13826" max="13826" width="50.28125" style="139" customWidth="1"/>
    <col min="13827" max="13827" width="13.140625" style="139" customWidth="1"/>
    <col min="13828" max="13828" width="13.57421875" style="139" customWidth="1"/>
    <col min="13829" max="13829" width="15.7109375" style="139" customWidth="1"/>
    <col min="13830" max="13830" width="12.28125" style="139" customWidth="1"/>
    <col min="13831" max="13831" width="12.00390625" style="139" customWidth="1"/>
    <col min="13832" max="14080" width="9.140625" style="139" customWidth="1"/>
    <col min="14081" max="14081" width="12.8515625" style="139" customWidth="1"/>
    <col min="14082" max="14082" width="50.28125" style="139" customWidth="1"/>
    <col min="14083" max="14083" width="13.140625" style="139" customWidth="1"/>
    <col min="14084" max="14084" width="13.57421875" style="139" customWidth="1"/>
    <col min="14085" max="14085" width="15.7109375" style="139" customWidth="1"/>
    <col min="14086" max="14086" width="12.28125" style="139" customWidth="1"/>
    <col min="14087" max="14087" width="12.00390625" style="139" customWidth="1"/>
    <col min="14088" max="14336" width="9.140625" style="139" customWidth="1"/>
    <col min="14337" max="14337" width="12.8515625" style="139" customWidth="1"/>
    <col min="14338" max="14338" width="50.28125" style="139" customWidth="1"/>
    <col min="14339" max="14339" width="13.140625" style="139" customWidth="1"/>
    <col min="14340" max="14340" width="13.57421875" style="139" customWidth="1"/>
    <col min="14341" max="14341" width="15.7109375" style="139" customWidth="1"/>
    <col min="14342" max="14342" width="12.28125" style="139" customWidth="1"/>
    <col min="14343" max="14343" width="12.00390625" style="139" customWidth="1"/>
    <col min="14344" max="14592" width="9.140625" style="139" customWidth="1"/>
    <col min="14593" max="14593" width="12.8515625" style="139" customWidth="1"/>
    <col min="14594" max="14594" width="50.28125" style="139" customWidth="1"/>
    <col min="14595" max="14595" width="13.140625" style="139" customWidth="1"/>
    <col min="14596" max="14596" width="13.57421875" style="139" customWidth="1"/>
    <col min="14597" max="14597" width="15.7109375" style="139" customWidth="1"/>
    <col min="14598" max="14598" width="12.28125" style="139" customWidth="1"/>
    <col min="14599" max="14599" width="12.00390625" style="139" customWidth="1"/>
    <col min="14600" max="14848" width="9.140625" style="139" customWidth="1"/>
    <col min="14849" max="14849" width="12.8515625" style="139" customWidth="1"/>
    <col min="14850" max="14850" width="50.28125" style="139" customWidth="1"/>
    <col min="14851" max="14851" width="13.140625" style="139" customWidth="1"/>
    <col min="14852" max="14852" width="13.57421875" style="139" customWidth="1"/>
    <col min="14853" max="14853" width="15.7109375" style="139" customWidth="1"/>
    <col min="14854" max="14854" width="12.28125" style="139" customWidth="1"/>
    <col min="14855" max="14855" width="12.00390625" style="139" customWidth="1"/>
    <col min="14856" max="15104" width="9.140625" style="139" customWidth="1"/>
    <col min="15105" max="15105" width="12.8515625" style="139" customWidth="1"/>
    <col min="15106" max="15106" width="50.28125" style="139" customWidth="1"/>
    <col min="15107" max="15107" width="13.140625" style="139" customWidth="1"/>
    <col min="15108" max="15108" width="13.57421875" style="139" customWidth="1"/>
    <col min="15109" max="15109" width="15.7109375" style="139" customWidth="1"/>
    <col min="15110" max="15110" width="12.28125" style="139" customWidth="1"/>
    <col min="15111" max="15111" width="12.00390625" style="139" customWidth="1"/>
    <col min="15112" max="15360" width="9.140625" style="139" customWidth="1"/>
    <col min="15361" max="15361" width="12.8515625" style="139" customWidth="1"/>
    <col min="15362" max="15362" width="50.28125" style="139" customWidth="1"/>
    <col min="15363" max="15363" width="13.140625" style="139" customWidth="1"/>
    <col min="15364" max="15364" width="13.57421875" style="139" customWidth="1"/>
    <col min="15365" max="15365" width="15.7109375" style="139" customWidth="1"/>
    <col min="15366" max="15366" width="12.28125" style="139" customWidth="1"/>
    <col min="15367" max="15367" width="12.00390625" style="139" customWidth="1"/>
    <col min="15368" max="15616" width="9.140625" style="139" customWidth="1"/>
    <col min="15617" max="15617" width="12.8515625" style="139" customWidth="1"/>
    <col min="15618" max="15618" width="50.28125" style="139" customWidth="1"/>
    <col min="15619" max="15619" width="13.140625" style="139" customWidth="1"/>
    <col min="15620" max="15620" width="13.57421875" style="139" customWidth="1"/>
    <col min="15621" max="15621" width="15.7109375" style="139" customWidth="1"/>
    <col min="15622" max="15622" width="12.28125" style="139" customWidth="1"/>
    <col min="15623" max="15623" width="12.00390625" style="139" customWidth="1"/>
    <col min="15624" max="15872" width="9.140625" style="139" customWidth="1"/>
    <col min="15873" max="15873" width="12.8515625" style="139" customWidth="1"/>
    <col min="15874" max="15874" width="50.28125" style="139" customWidth="1"/>
    <col min="15875" max="15875" width="13.140625" style="139" customWidth="1"/>
    <col min="15876" max="15876" width="13.57421875" style="139" customWidth="1"/>
    <col min="15877" max="15877" width="15.7109375" style="139" customWidth="1"/>
    <col min="15878" max="15878" width="12.28125" style="139" customWidth="1"/>
    <col min="15879" max="15879" width="12.00390625" style="139" customWidth="1"/>
    <col min="15880" max="16128" width="9.140625" style="139" customWidth="1"/>
    <col min="16129" max="16129" width="12.8515625" style="139" customWidth="1"/>
    <col min="16130" max="16130" width="50.28125" style="139" customWidth="1"/>
    <col min="16131" max="16131" width="13.140625" style="139" customWidth="1"/>
    <col min="16132" max="16132" width="13.57421875" style="139" customWidth="1"/>
    <col min="16133" max="16133" width="15.7109375" style="139" customWidth="1"/>
    <col min="16134" max="16134" width="12.28125" style="139" customWidth="1"/>
    <col min="16135" max="16135" width="12.00390625" style="139" customWidth="1"/>
    <col min="16136" max="16384" width="9.140625" style="139" customWidth="1"/>
  </cols>
  <sheetData>
    <row r="1" spans="1:7" s="27" customFormat="1" ht="18">
      <c r="A1" s="140" t="s">
        <v>115</v>
      </c>
      <c r="B1" s="141"/>
      <c r="C1" s="141"/>
      <c r="D1" s="141"/>
      <c r="E1" s="141"/>
      <c r="F1" s="141"/>
      <c r="G1" s="141"/>
    </row>
    <row r="2" spans="1:7" s="27" customFormat="1" ht="15">
      <c r="A2" s="142" t="s">
        <v>361</v>
      </c>
      <c r="B2" s="143"/>
      <c r="C2" s="141"/>
      <c r="D2" s="141"/>
      <c r="E2" s="141"/>
      <c r="F2" s="141"/>
      <c r="G2" s="141"/>
    </row>
    <row r="3" spans="1:7" s="27" customFormat="1" ht="15">
      <c r="A3" s="142" t="s">
        <v>362</v>
      </c>
      <c r="B3" s="143"/>
      <c r="C3" s="144" t="s">
        <v>118</v>
      </c>
      <c r="D3" s="141"/>
      <c r="E3" s="141"/>
      <c r="F3" s="141"/>
      <c r="G3" s="141"/>
    </row>
    <row r="4" spans="1:7" s="27" customFormat="1" ht="15">
      <c r="A4" s="142"/>
      <c r="B4" s="142"/>
      <c r="C4" s="144" t="s">
        <v>119</v>
      </c>
      <c r="D4" s="309"/>
      <c r="E4" s="309"/>
      <c r="F4" s="309"/>
      <c r="G4" s="141"/>
    </row>
    <row r="5" spans="1:7" s="27" customFormat="1" ht="15">
      <c r="A5" s="143" t="s">
        <v>120</v>
      </c>
      <c r="B5" s="143"/>
      <c r="C5" s="144" t="s">
        <v>121</v>
      </c>
      <c r="D5" s="141"/>
      <c r="E5" s="141"/>
      <c r="F5" s="141"/>
      <c r="G5" s="141"/>
    </row>
    <row r="6" spans="1:7" s="27" customFormat="1" ht="15.75" thickBot="1">
      <c r="A6" s="141"/>
      <c r="B6" s="141"/>
      <c r="C6" s="141"/>
      <c r="D6" s="141"/>
      <c r="E6" s="141"/>
      <c r="F6" s="141"/>
      <c r="G6" s="141"/>
    </row>
    <row r="7" spans="1:7" s="27" customFormat="1" ht="23.25" thickBot="1">
      <c r="A7" s="145" t="s">
        <v>122</v>
      </c>
      <c r="B7" s="145" t="s">
        <v>123</v>
      </c>
      <c r="C7" s="145" t="s">
        <v>124</v>
      </c>
      <c r="D7" s="145" t="s">
        <v>125</v>
      </c>
      <c r="E7" s="145" t="s">
        <v>126</v>
      </c>
      <c r="F7" s="145" t="s">
        <v>127</v>
      </c>
      <c r="G7" s="145" t="s">
        <v>128</v>
      </c>
    </row>
    <row r="8" spans="1:7" s="27" customFormat="1" ht="15.75" thickBot="1">
      <c r="A8" s="145" t="s">
        <v>53</v>
      </c>
      <c r="B8" s="145" t="s">
        <v>60</v>
      </c>
      <c r="C8" s="145" t="s">
        <v>66</v>
      </c>
      <c r="D8" s="145" t="s">
        <v>72</v>
      </c>
      <c r="E8" s="145" t="s">
        <v>76</v>
      </c>
      <c r="F8" s="145" t="s">
        <v>80</v>
      </c>
      <c r="G8" s="145" t="s">
        <v>83</v>
      </c>
    </row>
    <row r="9" spans="1:7" s="27" customFormat="1" ht="15">
      <c r="A9" s="143"/>
      <c r="B9" s="143"/>
      <c r="C9" s="143"/>
      <c r="D9" s="143"/>
      <c r="E9" s="143"/>
      <c r="F9" s="143"/>
      <c r="G9" s="143"/>
    </row>
    <row r="10" spans="1:7" s="27" customFormat="1" ht="15">
      <c r="A10" s="146" t="s">
        <v>129</v>
      </c>
      <c r="B10" s="146" t="s">
        <v>9</v>
      </c>
      <c r="C10" s="147">
        <f>'SO 102 ú2'!G10</f>
        <v>0</v>
      </c>
      <c r="D10" s="147">
        <f>'SO 102 ú2'!H10</f>
        <v>0</v>
      </c>
      <c r="E10" s="147">
        <f>'SO 102 ú2'!I10</f>
        <v>56100</v>
      </c>
      <c r="F10" s="148">
        <f>'SO 102 ú2'!K10</f>
        <v>0</v>
      </c>
      <c r="G10" s="148">
        <f>'SO 102 ú2'!M10</f>
        <v>0</v>
      </c>
    </row>
    <row r="11" spans="1:7" s="27" customFormat="1" ht="15">
      <c r="A11" s="146" t="s">
        <v>53</v>
      </c>
      <c r="B11" s="146" t="s">
        <v>10</v>
      </c>
      <c r="C11" s="147">
        <f>'SO 102 ú2'!G13</f>
        <v>73960.319</v>
      </c>
      <c r="D11" s="147">
        <f>'SO 102 ú2'!H13</f>
        <v>933871.0409000001</v>
      </c>
      <c r="E11" s="147">
        <f>'SO 102 ú2'!I13</f>
        <v>1007831.3599000002</v>
      </c>
      <c r="F11" s="148">
        <f>'SO 102 ú2'!K13</f>
        <v>132.139715</v>
      </c>
      <c r="G11" s="148">
        <f>'SO 102 ú2'!M13</f>
        <v>627.328</v>
      </c>
    </row>
    <row r="12" spans="1:7" s="27" customFormat="1" ht="15">
      <c r="A12" s="146" t="s">
        <v>76</v>
      </c>
      <c r="B12" s="146" t="s">
        <v>12</v>
      </c>
      <c r="C12" s="147">
        <f>'SO 102 ú2'!G56</f>
        <v>835188.76</v>
      </c>
      <c r="D12" s="147">
        <f>'SO 102 ú2'!H56</f>
        <v>4295050.905</v>
      </c>
      <c r="E12" s="147">
        <f>'SO 102 ú2'!I56</f>
        <v>5130239.665000001</v>
      </c>
      <c r="F12" s="148">
        <f>'SO 102 ú2'!K56</f>
        <v>318.68809820000007</v>
      </c>
      <c r="G12" s="148">
        <f>'SO 102 ú2'!M56</f>
        <v>0</v>
      </c>
    </row>
    <row r="13" spans="1:7" s="27" customFormat="1" ht="15">
      <c r="A13" s="146" t="s">
        <v>62</v>
      </c>
      <c r="B13" s="146" t="s">
        <v>14</v>
      </c>
      <c r="C13" s="147">
        <f>'SO 102 ú2'!G91</f>
        <v>6080</v>
      </c>
      <c r="D13" s="147">
        <f>'SO 102 ú2'!H91</f>
        <v>581948.179</v>
      </c>
      <c r="E13" s="147">
        <f>'SO 102 ú2'!I91</f>
        <v>588028.179</v>
      </c>
      <c r="F13" s="148">
        <f>'SO 102 ú2'!K91</f>
        <v>90.33512950000001</v>
      </c>
      <c r="G13" s="148">
        <f>'SO 102 ú2'!M91</f>
        <v>134.84799999999998</v>
      </c>
    </row>
    <row r="14" spans="1:7" s="27" customFormat="1" ht="15">
      <c r="A14" s="149"/>
      <c r="B14" s="149" t="s">
        <v>130</v>
      </c>
      <c r="C14" s="150">
        <f>SUM(C10:C13)</f>
        <v>915229.079</v>
      </c>
      <c r="D14" s="150">
        <f>SUM(D10:D13)</f>
        <v>5810870.1249</v>
      </c>
      <c r="E14" s="150">
        <f>SUM(E10:E13)</f>
        <v>6782199.2039</v>
      </c>
      <c r="F14" s="150">
        <f>SUM(F10:F13)</f>
        <v>541.1629427</v>
      </c>
      <c r="G14" s="150">
        <f>SUM(G10:G13)</f>
        <v>762.1759999999999</v>
      </c>
    </row>
    <row r="18" ht="12">
      <c r="E18" s="223"/>
    </row>
  </sheetData>
  <mergeCells count="1">
    <mergeCell ref="D4:F4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30"/>
  <sheetViews>
    <sheetView tabSelected="1" workbookViewId="0" topLeftCell="A1">
      <selection activeCell="N64" sqref="N64"/>
    </sheetView>
  </sheetViews>
  <sheetFormatPr defaultColWidth="9.140625" defaultRowHeight="15"/>
  <cols>
    <col min="1" max="1" width="6.421875" style="139" customWidth="1"/>
    <col min="2" max="2" width="9.7109375" style="139" customWidth="1"/>
    <col min="3" max="3" width="49.421875" style="139" customWidth="1"/>
    <col min="4" max="4" width="7.00390625" style="218" customWidth="1"/>
    <col min="5" max="5" width="8.421875" style="139" customWidth="1"/>
    <col min="6" max="6" width="14.00390625" style="139" customWidth="1"/>
    <col min="7" max="7" width="12.140625" style="139" hidden="1" customWidth="1"/>
    <col min="8" max="8" width="13.421875" style="139" hidden="1" customWidth="1"/>
    <col min="9" max="9" width="14.140625" style="139" customWidth="1"/>
    <col min="10" max="10" width="8.421875" style="139" customWidth="1"/>
    <col min="11" max="11" width="9.140625" style="139" customWidth="1"/>
    <col min="12" max="12" width="8.421875" style="139" customWidth="1"/>
    <col min="13" max="14" width="9.140625" style="139" customWidth="1"/>
    <col min="15" max="15" width="11.8515625" style="139" bestFit="1" customWidth="1"/>
    <col min="16" max="256" width="9.140625" style="139" customWidth="1"/>
    <col min="257" max="257" width="6.421875" style="139" customWidth="1"/>
    <col min="258" max="258" width="9.7109375" style="139" customWidth="1"/>
    <col min="259" max="259" width="49.421875" style="139" customWidth="1"/>
    <col min="260" max="260" width="7.00390625" style="139" customWidth="1"/>
    <col min="261" max="262" width="8.421875" style="139" customWidth="1"/>
    <col min="263" max="264" width="9.140625" style="139" hidden="1" customWidth="1"/>
    <col min="265" max="265" width="12.421875" style="139" customWidth="1"/>
    <col min="266" max="266" width="8.421875" style="139" customWidth="1"/>
    <col min="267" max="267" width="9.140625" style="139" customWidth="1"/>
    <col min="268" max="268" width="8.421875" style="139" customWidth="1"/>
    <col min="269" max="512" width="9.140625" style="139" customWidth="1"/>
    <col min="513" max="513" width="6.421875" style="139" customWidth="1"/>
    <col min="514" max="514" width="9.7109375" style="139" customWidth="1"/>
    <col min="515" max="515" width="49.421875" style="139" customWidth="1"/>
    <col min="516" max="516" width="7.00390625" style="139" customWidth="1"/>
    <col min="517" max="518" width="8.421875" style="139" customWidth="1"/>
    <col min="519" max="520" width="9.140625" style="139" hidden="1" customWidth="1"/>
    <col min="521" max="521" width="12.421875" style="139" customWidth="1"/>
    <col min="522" max="522" width="8.421875" style="139" customWidth="1"/>
    <col min="523" max="523" width="9.140625" style="139" customWidth="1"/>
    <col min="524" max="524" width="8.421875" style="139" customWidth="1"/>
    <col min="525" max="768" width="9.140625" style="139" customWidth="1"/>
    <col min="769" max="769" width="6.421875" style="139" customWidth="1"/>
    <col min="770" max="770" width="9.7109375" style="139" customWidth="1"/>
    <col min="771" max="771" width="49.421875" style="139" customWidth="1"/>
    <col min="772" max="772" width="7.00390625" style="139" customWidth="1"/>
    <col min="773" max="774" width="8.421875" style="139" customWidth="1"/>
    <col min="775" max="776" width="9.140625" style="139" hidden="1" customWidth="1"/>
    <col min="777" max="777" width="12.421875" style="139" customWidth="1"/>
    <col min="778" max="778" width="8.421875" style="139" customWidth="1"/>
    <col min="779" max="779" width="9.140625" style="139" customWidth="1"/>
    <col min="780" max="780" width="8.421875" style="139" customWidth="1"/>
    <col min="781" max="1024" width="9.140625" style="139" customWidth="1"/>
    <col min="1025" max="1025" width="6.421875" style="139" customWidth="1"/>
    <col min="1026" max="1026" width="9.7109375" style="139" customWidth="1"/>
    <col min="1027" max="1027" width="49.421875" style="139" customWidth="1"/>
    <col min="1028" max="1028" width="7.00390625" style="139" customWidth="1"/>
    <col min="1029" max="1030" width="8.421875" style="139" customWidth="1"/>
    <col min="1031" max="1032" width="9.140625" style="139" hidden="1" customWidth="1"/>
    <col min="1033" max="1033" width="12.421875" style="139" customWidth="1"/>
    <col min="1034" max="1034" width="8.421875" style="139" customWidth="1"/>
    <col min="1035" max="1035" width="9.140625" style="139" customWidth="1"/>
    <col min="1036" max="1036" width="8.421875" style="139" customWidth="1"/>
    <col min="1037" max="1280" width="9.140625" style="139" customWidth="1"/>
    <col min="1281" max="1281" width="6.421875" style="139" customWidth="1"/>
    <col min="1282" max="1282" width="9.7109375" style="139" customWidth="1"/>
    <col min="1283" max="1283" width="49.421875" style="139" customWidth="1"/>
    <col min="1284" max="1284" width="7.00390625" style="139" customWidth="1"/>
    <col min="1285" max="1286" width="8.421875" style="139" customWidth="1"/>
    <col min="1287" max="1288" width="9.140625" style="139" hidden="1" customWidth="1"/>
    <col min="1289" max="1289" width="12.421875" style="139" customWidth="1"/>
    <col min="1290" max="1290" width="8.421875" style="139" customWidth="1"/>
    <col min="1291" max="1291" width="9.140625" style="139" customWidth="1"/>
    <col min="1292" max="1292" width="8.421875" style="139" customWidth="1"/>
    <col min="1293" max="1536" width="9.140625" style="139" customWidth="1"/>
    <col min="1537" max="1537" width="6.421875" style="139" customWidth="1"/>
    <col min="1538" max="1538" width="9.7109375" style="139" customWidth="1"/>
    <col min="1539" max="1539" width="49.421875" style="139" customWidth="1"/>
    <col min="1540" max="1540" width="7.00390625" style="139" customWidth="1"/>
    <col min="1541" max="1542" width="8.421875" style="139" customWidth="1"/>
    <col min="1543" max="1544" width="9.140625" style="139" hidden="1" customWidth="1"/>
    <col min="1545" max="1545" width="12.421875" style="139" customWidth="1"/>
    <col min="1546" max="1546" width="8.421875" style="139" customWidth="1"/>
    <col min="1547" max="1547" width="9.140625" style="139" customWidth="1"/>
    <col min="1548" max="1548" width="8.421875" style="139" customWidth="1"/>
    <col min="1549" max="1792" width="9.140625" style="139" customWidth="1"/>
    <col min="1793" max="1793" width="6.421875" style="139" customWidth="1"/>
    <col min="1794" max="1794" width="9.7109375" style="139" customWidth="1"/>
    <col min="1795" max="1795" width="49.421875" style="139" customWidth="1"/>
    <col min="1796" max="1796" width="7.00390625" style="139" customWidth="1"/>
    <col min="1797" max="1798" width="8.421875" style="139" customWidth="1"/>
    <col min="1799" max="1800" width="9.140625" style="139" hidden="1" customWidth="1"/>
    <col min="1801" max="1801" width="12.421875" style="139" customWidth="1"/>
    <col min="1802" max="1802" width="8.421875" style="139" customWidth="1"/>
    <col min="1803" max="1803" width="9.140625" style="139" customWidth="1"/>
    <col min="1804" max="1804" width="8.421875" style="139" customWidth="1"/>
    <col min="1805" max="2048" width="9.140625" style="139" customWidth="1"/>
    <col min="2049" max="2049" width="6.421875" style="139" customWidth="1"/>
    <col min="2050" max="2050" width="9.7109375" style="139" customWidth="1"/>
    <col min="2051" max="2051" width="49.421875" style="139" customWidth="1"/>
    <col min="2052" max="2052" width="7.00390625" style="139" customWidth="1"/>
    <col min="2053" max="2054" width="8.421875" style="139" customWidth="1"/>
    <col min="2055" max="2056" width="9.140625" style="139" hidden="1" customWidth="1"/>
    <col min="2057" max="2057" width="12.421875" style="139" customWidth="1"/>
    <col min="2058" max="2058" width="8.421875" style="139" customWidth="1"/>
    <col min="2059" max="2059" width="9.140625" style="139" customWidth="1"/>
    <col min="2060" max="2060" width="8.421875" style="139" customWidth="1"/>
    <col min="2061" max="2304" width="9.140625" style="139" customWidth="1"/>
    <col min="2305" max="2305" width="6.421875" style="139" customWidth="1"/>
    <col min="2306" max="2306" width="9.7109375" style="139" customWidth="1"/>
    <col min="2307" max="2307" width="49.421875" style="139" customWidth="1"/>
    <col min="2308" max="2308" width="7.00390625" style="139" customWidth="1"/>
    <col min="2309" max="2310" width="8.421875" style="139" customWidth="1"/>
    <col min="2311" max="2312" width="9.140625" style="139" hidden="1" customWidth="1"/>
    <col min="2313" max="2313" width="12.421875" style="139" customWidth="1"/>
    <col min="2314" max="2314" width="8.421875" style="139" customWidth="1"/>
    <col min="2315" max="2315" width="9.140625" style="139" customWidth="1"/>
    <col min="2316" max="2316" width="8.421875" style="139" customWidth="1"/>
    <col min="2317" max="2560" width="9.140625" style="139" customWidth="1"/>
    <col min="2561" max="2561" width="6.421875" style="139" customWidth="1"/>
    <col min="2562" max="2562" width="9.7109375" style="139" customWidth="1"/>
    <col min="2563" max="2563" width="49.421875" style="139" customWidth="1"/>
    <col min="2564" max="2564" width="7.00390625" style="139" customWidth="1"/>
    <col min="2565" max="2566" width="8.421875" style="139" customWidth="1"/>
    <col min="2567" max="2568" width="9.140625" style="139" hidden="1" customWidth="1"/>
    <col min="2569" max="2569" width="12.421875" style="139" customWidth="1"/>
    <col min="2570" max="2570" width="8.421875" style="139" customWidth="1"/>
    <col min="2571" max="2571" width="9.140625" style="139" customWidth="1"/>
    <col min="2572" max="2572" width="8.421875" style="139" customWidth="1"/>
    <col min="2573" max="2816" width="9.140625" style="139" customWidth="1"/>
    <col min="2817" max="2817" width="6.421875" style="139" customWidth="1"/>
    <col min="2818" max="2818" width="9.7109375" style="139" customWidth="1"/>
    <col min="2819" max="2819" width="49.421875" style="139" customWidth="1"/>
    <col min="2820" max="2820" width="7.00390625" style="139" customWidth="1"/>
    <col min="2821" max="2822" width="8.421875" style="139" customWidth="1"/>
    <col min="2823" max="2824" width="9.140625" style="139" hidden="1" customWidth="1"/>
    <col min="2825" max="2825" width="12.421875" style="139" customWidth="1"/>
    <col min="2826" max="2826" width="8.421875" style="139" customWidth="1"/>
    <col min="2827" max="2827" width="9.140625" style="139" customWidth="1"/>
    <col min="2828" max="2828" width="8.421875" style="139" customWidth="1"/>
    <col min="2829" max="3072" width="9.140625" style="139" customWidth="1"/>
    <col min="3073" max="3073" width="6.421875" style="139" customWidth="1"/>
    <col min="3074" max="3074" width="9.7109375" style="139" customWidth="1"/>
    <col min="3075" max="3075" width="49.421875" style="139" customWidth="1"/>
    <col min="3076" max="3076" width="7.00390625" style="139" customWidth="1"/>
    <col min="3077" max="3078" width="8.421875" style="139" customWidth="1"/>
    <col min="3079" max="3080" width="9.140625" style="139" hidden="1" customWidth="1"/>
    <col min="3081" max="3081" width="12.421875" style="139" customWidth="1"/>
    <col min="3082" max="3082" width="8.421875" style="139" customWidth="1"/>
    <col min="3083" max="3083" width="9.140625" style="139" customWidth="1"/>
    <col min="3084" max="3084" width="8.421875" style="139" customWidth="1"/>
    <col min="3085" max="3328" width="9.140625" style="139" customWidth="1"/>
    <col min="3329" max="3329" width="6.421875" style="139" customWidth="1"/>
    <col min="3330" max="3330" width="9.7109375" style="139" customWidth="1"/>
    <col min="3331" max="3331" width="49.421875" style="139" customWidth="1"/>
    <col min="3332" max="3332" width="7.00390625" style="139" customWidth="1"/>
    <col min="3333" max="3334" width="8.421875" style="139" customWidth="1"/>
    <col min="3335" max="3336" width="9.140625" style="139" hidden="1" customWidth="1"/>
    <col min="3337" max="3337" width="12.421875" style="139" customWidth="1"/>
    <col min="3338" max="3338" width="8.421875" style="139" customWidth="1"/>
    <col min="3339" max="3339" width="9.140625" style="139" customWidth="1"/>
    <col min="3340" max="3340" width="8.421875" style="139" customWidth="1"/>
    <col min="3341" max="3584" width="9.140625" style="139" customWidth="1"/>
    <col min="3585" max="3585" width="6.421875" style="139" customWidth="1"/>
    <col min="3586" max="3586" width="9.7109375" style="139" customWidth="1"/>
    <col min="3587" max="3587" width="49.421875" style="139" customWidth="1"/>
    <col min="3588" max="3588" width="7.00390625" style="139" customWidth="1"/>
    <col min="3589" max="3590" width="8.421875" style="139" customWidth="1"/>
    <col min="3591" max="3592" width="9.140625" style="139" hidden="1" customWidth="1"/>
    <col min="3593" max="3593" width="12.421875" style="139" customWidth="1"/>
    <col min="3594" max="3594" width="8.421875" style="139" customWidth="1"/>
    <col min="3595" max="3595" width="9.140625" style="139" customWidth="1"/>
    <col min="3596" max="3596" width="8.421875" style="139" customWidth="1"/>
    <col min="3597" max="3840" width="9.140625" style="139" customWidth="1"/>
    <col min="3841" max="3841" width="6.421875" style="139" customWidth="1"/>
    <col min="3842" max="3842" width="9.7109375" style="139" customWidth="1"/>
    <col min="3843" max="3843" width="49.421875" style="139" customWidth="1"/>
    <col min="3844" max="3844" width="7.00390625" style="139" customWidth="1"/>
    <col min="3845" max="3846" width="8.421875" style="139" customWidth="1"/>
    <col min="3847" max="3848" width="9.140625" style="139" hidden="1" customWidth="1"/>
    <col min="3849" max="3849" width="12.421875" style="139" customWidth="1"/>
    <col min="3850" max="3850" width="8.421875" style="139" customWidth="1"/>
    <col min="3851" max="3851" width="9.140625" style="139" customWidth="1"/>
    <col min="3852" max="3852" width="8.421875" style="139" customWidth="1"/>
    <col min="3853" max="4096" width="9.140625" style="139" customWidth="1"/>
    <col min="4097" max="4097" width="6.421875" style="139" customWidth="1"/>
    <col min="4098" max="4098" width="9.7109375" style="139" customWidth="1"/>
    <col min="4099" max="4099" width="49.421875" style="139" customWidth="1"/>
    <col min="4100" max="4100" width="7.00390625" style="139" customWidth="1"/>
    <col min="4101" max="4102" width="8.421875" style="139" customWidth="1"/>
    <col min="4103" max="4104" width="9.140625" style="139" hidden="1" customWidth="1"/>
    <col min="4105" max="4105" width="12.421875" style="139" customWidth="1"/>
    <col min="4106" max="4106" width="8.421875" style="139" customWidth="1"/>
    <col min="4107" max="4107" width="9.140625" style="139" customWidth="1"/>
    <col min="4108" max="4108" width="8.421875" style="139" customWidth="1"/>
    <col min="4109" max="4352" width="9.140625" style="139" customWidth="1"/>
    <col min="4353" max="4353" width="6.421875" style="139" customWidth="1"/>
    <col min="4354" max="4354" width="9.7109375" style="139" customWidth="1"/>
    <col min="4355" max="4355" width="49.421875" style="139" customWidth="1"/>
    <col min="4356" max="4356" width="7.00390625" style="139" customWidth="1"/>
    <col min="4357" max="4358" width="8.421875" style="139" customWidth="1"/>
    <col min="4359" max="4360" width="9.140625" style="139" hidden="1" customWidth="1"/>
    <col min="4361" max="4361" width="12.421875" style="139" customWidth="1"/>
    <col min="4362" max="4362" width="8.421875" style="139" customWidth="1"/>
    <col min="4363" max="4363" width="9.140625" style="139" customWidth="1"/>
    <col min="4364" max="4364" width="8.421875" style="139" customWidth="1"/>
    <col min="4365" max="4608" width="9.140625" style="139" customWidth="1"/>
    <col min="4609" max="4609" width="6.421875" style="139" customWidth="1"/>
    <col min="4610" max="4610" width="9.7109375" style="139" customWidth="1"/>
    <col min="4611" max="4611" width="49.421875" style="139" customWidth="1"/>
    <col min="4612" max="4612" width="7.00390625" style="139" customWidth="1"/>
    <col min="4613" max="4614" width="8.421875" style="139" customWidth="1"/>
    <col min="4615" max="4616" width="9.140625" style="139" hidden="1" customWidth="1"/>
    <col min="4617" max="4617" width="12.421875" style="139" customWidth="1"/>
    <col min="4618" max="4618" width="8.421875" style="139" customWidth="1"/>
    <col min="4619" max="4619" width="9.140625" style="139" customWidth="1"/>
    <col min="4620" max="4620" width="8.421875" style="139" customWidth="1"/>
    <col min="4621" max="4864" width="9.140625" style="139" customWidth="1"/>
    <col min="4865" max="4865" width="6.421875" style="139" customWidth="1"/>
    <col min="4866" max="4866" width="9.7109375" style="139" customWidth="1"/>
    <col min="4867" max="4867" width="49.421875" style="139" customWidth="1"/>
    <col min="4868" max="4868" width="7.00390625" style="139" customWidth="1"/>
    <col min="4869" max="4870" width="8.421875" style="139" customWidth="1"/>
    <col min="4871" max="4872" width="9.140625" style="139" hidden="1" customWidth="1"/>
    <col min="4873" max="4873" width="12.421875" style="139" customWidth="1"/>
    <col min="4874" max="4874" width="8.421875" style="139" customWidth="1"/>
    <col min="4875" max="4875" width="9.140625" style="139" customWidth="1"/>
    <col min="4876" max="4876" width="8.421875" style="139" customWidth="1"/>
    <col min="4877" max="5120" width="9.140625" style="139" customWidth="1"/>
    <col min="5121" max="5121" width="6.421875" style="139" customWidth="1"/>
    <col min="5122" max="5122" width="9.7109375" style="139" customWidth="1"/>
    <col min="5123" max="5123" width="49.421875" style="139" customWidth="1"/>
    <col min="5124" max="5124" width="7.00390625" style="139" customWidth="1"/>
    <col min="5125" max="5126" width="8.421875" style="139" customWidth="1"/>
    <col min="5127" max="5128" width="9.140625" style="139" hidden="1" customWidth="1"/>
    <col min="5129" max="5129" width="12.421875" style="139" customWidth="1"/>
    <col min="5130" max="5130" width="8.421875" style="139" customWidth="1"/>
    <col min="5131" max="5131" width="9.140625" style="139" customWidth="1"/>
    <col min="5132" max="5132" width="8.421875" style="139" customWidth="1"/>
    <col min="5133" max="5376" width="9.140625" style="139" customWidth="1"/>
    <col min="5377" max="5377" width="6.421875" style="139" customWidth="1"/>
    <col min="5378" max="5378" width="9.7109375" style="139" customWidth="1"/>
    <col min="5379" max="5379" width="49.421875" style="139" customWidth="1"/>
    <col min="5380" max="5380" width="7.00390625" style="139" customWidth="1"/>
    <col min="5381" max="5382" width="8.421875" style="139" customWidth="1"/>
    <col min="5383" max="5384" width="9.140625" style="139" hidden="1" customWidth="1"/>
    <col min="5385" max="5385" width="12.421875" style="139" customWidth="1"/>
    <col min="5386" max="5386" width="8.421875" style="139" customWidth="1"/>
    <col min="5387" max="5387" width="9.140625" style="139" customWidth="1"/>
    <col min="5388" max="5388" width="8.421875" style="139" customWidth="1"/>
    <col min="5389" max="5632" width="9.140625" style="139" customWidth="1"/>
    <col min="5633" max="5633" width="6.421875" style="139" customWidth="1"/>
    <col min="5634" max="5634" width="9.7109375" style="139" customWidth="1"/>
    <col min="5635" max="5635" width="49.421875" style="139" customWidth="1"/>
    <col min="5636" max="5636" width="7.00390625" style="139" customWidth="1"/>
    <col min="5637" max="5638" width="8.421875" style="139" customWidth="1"/>
    <col min="5639" max="5640" width="9.140625" style="139" hidden="1" customWidth="1"/>
    <col min="5641" max="5641" width="12.421875" style="139" customWidth="1"/>
    <col min="5642" max="5642" width="8.421875" style="139" customWidth="1"/>
    <col min="5643" max="5643" width="9.140625" style="139" customWidth="1"/>
    <col min="5644" max="5644" width="8.421875" style="139" customWidth="1"/>
    <col min="5645" max="5888" width="9.140625" style="139" customWidth="1"/>
    <col min="5889" max="5889" width="6.421875" style="139" customWidth="1"/>
    <col min="5890" max="5890" width="9.7109375" style="139" customWidth="1"/>
    <col min="5891" max="5891" width="49.421875" style="139" customWidth="1"/>
    <col min="5892" max="5892" width="7.00390625" style="139" customWidth="1"/>
    <col min="5893" max="5894" width="8.421875" style="139" customWidth="1"/>
    <col min="5895" max="5896" width="9.140625" style="139" hidden="1" customWidth="1"/>
    <col min="5897" max="5897" width="12.421875" style="139" customWidth="1"/>
    <col min="5898" max="5898" width="8.421875" style="139" customWidth="1"/>
    <col min="5899" max="5899" width="9.140625" style="139" customWidth="1"/>
    <col min="5900" max="5900" width="8.421875" style="139" customWidth="1"/>
    <col min="5901" max="6144" width="9.140625" style="139" customWidth="1"/>
    <col min="6145" max="6145" width="6.421875" style="139" customWidth="1"/>
    <col min="6146" max="6146" width="9.7109375" style="139" customWidth="1"/>
    <col min="6147" max="6147" width="49.421875" style="139" customWidth="1"/>
    <col min="6148" max="6148" width="7.00390625" style="139" customWidth="1"/>
    <col min="6149" max="6150" width="8.421875" style="139" customWidth="1"/>
    <col min="6151" max="6152" width="9.140625" style="139" hidden="1" customWidth="1"/>
    <col min="6153" max="6153" width="12.421875" style="139" customWidth="1"/>
    <col min="6154" max="6154" width="8.421875" style="139" customWidth="1"/>
    <col min="6155" max="6155" width="9.140625" style="139" customWidth="1"/>
    <col min="6156" max="6156" width="8.421875" style="139" customWidth="1"/>
    <col min="6157" max="6400" width="9.140625" style="139" customWidth="1"/>
    <col min="6401" max="6401" width="6.421875" style="139" customWidth="1"/>
    <col min="6402" max="6402" width="9.7109375" style="139" customWidth="1"/>
    <col min="6403" max="6403" width="49.421875" style="139" customWidth="1"/>
    <col min="6404" max="6404" width="7.00390625" style="139" customWidth="1"/>
    <col min="6405" max="6406" width="8.421875" style="139" customWidth="1"/>
    <col min="6407" max="6408" width="9.140625" style="139" hidden="1" customWidth="1"/>
    <col min="6409" max="6409" width="12.421875" style="139" customWidth="1"/>
    <col min="6410" max="6410" width="8.421875" style="139" customWidth="1"/>
    <col min="6411" max="6411" width="9.140625" style="139" customWidth="1"/>
    <col min="6412" max="6412" width="8.421875" style="139" customWidth="1"/>
    <col min="6413" max="6656" width="9.140625" style="139" customWidth="1"/>
    <col min="6657" max="6657" width="6.421875" style="139" customWidth="1"/>
    <col min="6658" max="6658" width="9.7109375" style="139" customWidth="1"/>
    <col min="6659" max="6659" width="49.421875" style="139" customWidth="1"/>
    <col min="6660" max="6660" width="7.00390625" style="139" customWidth="1"/>
    <col min="6661" max="6662" width="8.421875" style="139" customWidth="1"/>
    <col min="6663" max="6664" width="9.140625" style="139" hidden="1" customWidth="1"/>
    <col min="6665" max="6665" width="12.421875" style="139" customWidth="1"/>
    <col min="6666" max="6666" width="8.421875" style="139" customWidth="1"/>
    <col min="6667" max="6667" width="9.140625" style="139" customWidth="1"/>
    <col min="6668" max="6668" width="8.421875" style="139" customWidth="1"/>
    <col min="6669" max="6912" width="9.140625" style="139" customWidth="1"/>
    <col min="6913" max="6913" width="6.421875" style="139" customWidth="1"/>
    <col min="6914" max="6914" width="9.7109375" style="139" customWidth="1"/>
    <col min="6915" max="6915" width="49.421875" style="139" customWidth="1"/>
    <col min="6916" max="6916" width="7.00390625" style="139" customWidth="1"/>
    <col min="6917" max="6918" width="8.421875" style="139" customWidth="1"/>
    <col min="6919" max="6920" width="9.140625" style="139" hidden="1" customWidth="1"/>
    <col min="6921" max="6921" width="12.421875" style="139" customWidth="1"/>
    <col min="6922" max="6922" width="8.421875" style="139" customWidth="1"/>
    <col min="6923" max="6923" width="9.140625" style="139" customWidth="1"/>
    <col min="6924" max="6924" width="8.421875" style="139" customWidth="1"/>
    <col min="6925" max="7168" width="9.140625" style="139" customWidth="1"/>
    <col min="7169" max="7169" width="6.421875" style="139" customWidth="1"/>
    <col min="7170" max="7170" width="9.7109375" style="139" customWidth="1"/>
    <col min="7171" max="7171" width="49.421875" style="139" customWidth="1"/>
    <col min="7172" max="7172" width="7.00390625" style="139" customWidth="1"/>
    <col min="7173" max="7174" width="8.421875" style="139" customWidth="1"/>
    <col min="7175" max="7176" width="9.140625" style="139" hidden="1" customWidth="1"/>
    <col min="7177" max="7177" width="12.421875" style="139" customWidth="1"/>
    <col min="7178" max="7178" width="8.421875" style="139" customWidth="1"/>
    <col min="7179" max="7179" width="9.140625" style="139" customWidth="1"/>
    <col min="7180" max="7180" width="8.421875" style="139" customWidth="1"/>
    <col min="7181" max="7424" width="9.140625" style="139" customWidth="1"/>
    <col min="7425" max="7425" width="6.421875" style="139" customWidth="1"/>
    <col min="7426" max="7426" width="9.7109375" style="139" customWidth="1"/>
    <col min="7427" max="7427" width="49.421875" style="139" customWidth="1"/>
    <col min="7428" max="7428" width="7.00390625" style="139" customWidth="1"/>
    <col min="7429" max="7430" width="8.421875" style="139" customWidth="1"/>
    <col min="7431" max="7432" width="9.140625" style="139" hidden="1" customWidth="1"/>
    <col min="7433" max="7433" width="12.421875" style="139" customWidth="1"/>
    <col min="7434" max="7434" width="8.421875" style="139" customWidth="1"/>
    <col min="7435" max="7435" width="9.140625" style="139" customWidth="1"/>
    <col min="7436" max="7436" width="8.421875" style="139" customWidth="1"/>
    <col min="7437" max="7680" width="9.140625" style="139" customWidth="1"/>
    <col min="7681" max="7681" width="6.421875" style="139" customWidth="1"/>
    <col min="7682" max="7682" width="9.7109375" style="139" customWidth="1"/>
    <col min="7683" max="7683" width="49.421875" style="139" customWidth="1"/>
    <col min="7684" max="7684" width="7.00390625" style="139" customWidth="1"/>
    <col min="7685" max="7686" width="8.421875" style="139" customWidth="1"/>
    <col min="7687" max="7688" width="9.140625" style="139" hidden="1" customWidth="1"/>
    <col min="7689" max="7689" width="12.421875" style="139" customWidth="1"/>
    <col min="7690" max="7690" width="8.421875" style="139" customWidth="1"/>
    <col min="7691" max="7691" width="9.140625" style="139" customWidth="1"/>
    <col min="7692" max="7692" width="8.421875" style="139" customWidth="1"/>
    <col min="7693" max="7936" width="9.140625" style="139" customWidth="1"/>
    <col min="7937" max="7937" width="6.421875" style="139" customWidth="1"/>
    <col min="7938" max="7938" width="9.7109375" style="139" customWidth="1"/>
    <col min="7939" max="7939" width="49.421875" style="139" customWidth="1"/>
    <col min="7940" max="7940" width="7.00390625" style="139" customWidth="1"/>
    <col min="7941" max="7942" width="8.421875" style="139" customWidth="1"/>
    <col min="7943" max="7944" width="9.140625" style="139" hidden="1" customWidth="1"/>
    <col min="7945" max="7945" width="12.421875" style="139" customWidth="1"/>
    <col min="7946" max="7946" width="8.421875" style="139" customWidth="1"/>
    <col min="7947" max="7947" width="9.140625" style="139" customWidth="1"/>
    <col min="7948" max="7948" width="8.421875" style="139" customWidth="1"/>
    <col min="7949" max="8192" width="9.140625" style="139" customWidth="1"/>
    <col min="8193" max="8193" width="6.421875" style="139" customWidth="1"/>
    <col min="8194" max="8194" width="9.7109375" style="139" customWidth="1"/>
    <col min="8195" max="8195" width="49.421875" style="139" customWidth="1"/>
    <col min="8196" max="8196" width="7.00390625" style="139" customWidth="1"/>
    <col min="8197" max="8198" width="8.421875" style="139" customWidth="1"/>
    <col min="8199" max="8200" width="9.140625" style="139" hidden="1" customWidth="1"/>
    <col min="8201" max="8201" width="12.421875" style="139" customWidth="1"/>
    <col min="8202" max="8202" width="8.421875" style="139" customWidth="1"/>
    <col min="8203" max="8203" width="9.140625" style="139" customWidth="1"/>
    <col min="8204" max="8204" width="8.421875" style="139" customWidth="1"/>
    <col min="8205" max="8448" width="9.140625" style="139" customWidth="1"/>
    <col min="8449" max="8449" width="6.421875" style="139" customWidth="1"/>
    <col min="8450" max="8450" width="9.7109375" style="139" customWidth="1"/>
    <col min="8451" max="8451" width="49.421875" style="139" customWidth="1"/>
    <col min="8452" max="8452" width="7.00390625" style="139" customWidth="1"/>
    <col min="8453" max="8454" width="8.421875" style="139" customWidth="1"/>
    <col min="8455" max="8456" width="9.140625" style="139" hidden="1" customWidth="1"/>
    <col min="8457" max="8457" width="12.421875" style="139" customWidth="1"/>
    <col min="8458" max="8458" width="8.421875" style="139" customWidth="1"/>
    <col min="8459" max="8459" width="9.140625" style="139" customWidth="1"/>
    <col min="8460" max="8460" width="8.421875" style="139" customWidth="1"/>
    <col min="8461" max="8704" width="9.140625" style="139" customWidth="1"/>
    <col min="8705" max="8705" width="6.421875" style="139" customWidth="1"/>
    <col min="8706" max="8706" width="9.7109375" style="139" customWidth="1"/>
    <col min="8707" max="8707" width="49.421875" style="139" customWidth="1"/>
    <col min="8708" max="8708" width="7.00390625" style="139" customWidth="1"/>
    <col min="8709" max="8710" width="8.421875" style="139" customWidth="1"/>
    <col min="8711" max="8712" width="9.140625" style="139" hidden="1" customWidth="1"/>
    <col min="8713" max="8713" width="12.421875" style="139" customWidth="1"/>
    <col min="8714" max="8714" width="8.421875" style="139" customWidth="1"/>
    <col min="8715" max="8715" width="9.140625" style="139" customWidth="1"/>
    <col min="8716" max="8716" width="8.421875" style="139" customWidth="1"/>
    <col min="8717" max="8960" width="9.140625" style="139" customWidth="1"/>
    <col min="8961" max="8961" width="6.421875" style="139" customWidth="1"/>
    <col min="8962" max="8962" width="9.7109375" style="139" customWidth="1"/>
    <col min="8963" max="8963" width="49.421875" style="139" customWidth="1"/>
    <col min="8964" max="8964" width="7.00390625" style="139" customWidth="1"/>
    <col min="8965" max="8966" width="8.421875" style="139" customWidth="1"/>
    <col min="8967" max="8968" width="9.140625" style="139" hidden="1" customWidth="1"/>
    <col min="8969" max="8969" width="12.421875" style="139" customWidth="1"/>
    <col min="8970" max="8970" width="8.421875" style="139" customWidth="1"/>
    <col min="8971" max="8971" width="9.140625" style="139" customWidth="1"/>
    <col min="8972" max="8972" width="8.421875" style="139" customWidth="1"/>
    <col min="8973" max="9216" width="9.140625" style="139" customWidth="1"/>
    <col min="9217" max="9217" width="6.421875" style="139" customWidth="1"/>
    <col min="9218" max="9218" width="9.7109375" style="139" customWidth="1"/>
    <col min="9219" max="9219" width="49.421875" style="139" customWidth="1"/>
    <col min="9220" max="9220" width="7.00390625" style="139" customWidth="1"/>
    <col min="9221" max="9222" width="8.421875" style="139" customWidth="1"/>
    <col min="9223" max="9224" width="9.140625" style="139" hidden="1" customWidth="1"/>
    <col min="9225" max="9225" width="12.421875" style="139" customWidth="1"/>
    <col min="9226" max="9226" width="8.421875" style="139" customWidth="1"/>
    <col min="9227" max="9227" width="9.140625" style="139" customWidth="1"/>
    <col min="9228" max="9228" width="8.421875" style="139" customWidth="1"/>
    <col min="9229" max="9472" width="9.140625" style="139" customWidth="1"/>
    <col min="9473" max="9473" width="6.421875" style="139" customWidth="1"/>
    <col min="9474" max="9474" width="9.7109375" style="139" customWidth="1"/>
    <col min="9475" max="9475" width="49.421875" style="139" customWidth="1"/>
    <col min="9476" max="9476" width="7.00390625" style="139" customWidth="1"/>
    <col min="9477" max="9478" width="8.421875" style="139" customWidth="1"/>
    <col min="9479" max="9480" width="9.140625" style="139" hidden="1" customWidth="1"/>
    <col min="9481" max="9481" width="12.421875" style="139" customWidth="1"/>
    <col min="9482" max="9482" width="8.421875" style="139" customWidth="1"/>
    <col min="9483" max="9483" width="9.140625" style="139" customWidth="1"/>
    <col min="9484" max="9484" width="8.421875" style="139" customWidth="1"/>
    <col min="9485" max="9728" width="9.140625" style="139" customWidth="1"/>
    <col min="9729" max="9729" width="6.421875" style="139" customWidth="1"/>
    <col min="9730" max="9730" width="9.7109375" style="139" customWidth="1"/>
    <col min="9731" max="9731" width="49.421875" style="139" customWidth="1"/>
    <col min="9732" max="9732" width="7.00390625" style="139" customWidth="1"/>
    <col min="9733" max="9734" width="8.421875" style="139" customWidth="1"/>
    <col min="9735" max="9736" width="9.140625" style="139" hidden="1" customWidth="1"/>
    <col min="9737" max="9737" width="12.421875" style="139" customWidth="1"/>
    <col min="9738" max="9738" width="8.421875" style="139" customWidth="1"/>
    <col min="9739" max="9739" width="9.140625" style="139" customWidth="1"/>
    <col min="9740" max="9740" width="8.421875" style="139" customWidth="1"/>
    <col min="9741" max="9984" width="9.140625" style="139" customWidth="1"/>
    <col min="9985" max="9985" width="6.421875" style="139" customWidth="1"/>
    <col min="9986" max="9986" width="9.7109375" style="139" customWidth="1"/>
    <col min="9987" max="9987" width="49.421875" style="139" customWidth="1"/>
    <col min="9988" max="9988" width="7.00390625" style="139" customWidth="1"/>
    <col min="9989" max="9990" width="8.421875" style="139" customWidth="1"/>
    <col min="9991" max="9992" width="9.140625" style="139" hidden="1" customWidth="1"/>
    <col min="9993" max="9993" width="12.421875" style="139" customWidth="1"/>
    <col min="9994" max="9994" width="8.421875" style="139" customWidth="1"/>
    <col min="9995" max="9995" width="9.140625" style="139" customWidth="1"/>
    <col min="9996" max="9996" width="8.421875" style="139" customWidth="1"/>
    <col min="9997" max="10240" width="9.140625" style="139" customWidth="1"/>
    <col min="10241" max="10241" width="6.421875" style="139" customWidth="1"/>
    <col min="10242" max="10242" width="9.7109375" style="139" customWidth="1"/>
    <col min="10243" max="10243" width="49.421875" style="139" customWidth="1"/>
    <col min="10244" max="10244" width="7.00390625" style="139" customWidth="1"/>
    <col min="10245" max="10246" width="8.421875" style="139" customWidth="1"/>
    <col min="10247" max="10248" width="9.140625" style="139" hidden="1" customWidth="1"/>
    <col min="10249" max="10249" width="12.421875" style="139" customWidth="1"/>
    <col min="10250" max="10250" width="8.421875" style="139" customWidth="1"/>
    <col min="10251" max="10251" width="9.140625" style="139" customWidth="1"/>
    <col min="10252" max="10252" width="8.421875" style="139" customWidth="1"/>
    <col min="10253" max="10496" width="9.140625" style="139" customWidth="1"/>
    <col min="10497" max="10497" width="6.421875" style="139" customWidth="1"/>
    <col min="10498" max="10498" width="9.7109375" style="139" customWidth="1"/>
    <col min="10499" max="10499" width="49.421875" style="139" customWidth="1"/>
    <col min="10500" max="10500" width="7.00390625" style="139" customWidth="1"/>
    <col min="10501" max="10502" width="8.421875" style="139" customWidth="1"/>
    <col min="10503" max="10504" width="9.140625" style="139" hidden="1" customWidth="1"/>
    <col min="10505" max="10505" width="12.421875" style="139" customWidth="1"/>
    <col min="10506" max="10506" width="8.421875" style="139" customWidth="1"/>
    <col min="10507" max="10507" width="9.140625" style="139" customWidth="1"/>
    <col min="10508" max="10508" width="8.421875" style="139" customWidth="1"/>
    <col min="10509" max="10752" width="9.140625" style="139" customWidth="1"/>
    <col min="10753" max="10753" width="6.421875" style="139" customWidth="1"/>
    <col min="10754" max="10754" width="9.7109375" style="139" customWidth="1"/>
    <col min="10755" max="10755" width="49.421875" style="139" customWidth="1"/>
    <col min="10756" max="10756" width="7.00390625" style="139" customWidth="1"/>
    <col min="10757" max="10758" width="8.421875" style="139" customWidth="1"/>
    <col min="10759" max="10760" width="9.140625" style="139" hidden="1" customWidth="1"/>
    <col min="10761" max="10761" width="12.421875" style="139" customWidth="1"/>
    <col min="10762" max="10762" width="8.421875" style="139" customWidth="1"/>
    <col min="10763" max="10763" width="9.140625" style="139" customWidth="1"/>
    <col min="10764" max="10764" width="8.421875" style="139" customWidth="1"/>
    <col min="10765" max="11008" width="9.140625" style="139" customWidth="1"/>
    <col min="11009" max="11009" width="6.421875" style="139" customWidth="1"/>
    <col min="11010" max="11010" width="9.7109375" style="139" customWidth="1"/>
    <col min="11011" max="11011" width="49.421875" style="139" customWidth="1"/>
    <col min="11012" max="11012" width="7.00390625" style="139" customWidth="1"/>
    <col min="11013" max="11014" width="8.421875" style="139" customWidth="1"/>
    <col min="11015" max="11016" width="9.140625" style="139" hidden="1" customWidth="1"/>
    <col min="11017" max="11017" width="12.421875" style="139" customWidth="1"/>
    <col min="11018" max="11018" width="8.421875" style="139" customWidth="1"/>
    <col min="11019" max="11019" width="9.140625" style="139" customWidth="1"/>
    <col min="11020" max="11020" width="8.421875" style="139" customWidth="1"/>
    <col min="11021" max="11264" width="9.140625" style="139" customWidth="1"/>
    <col min="11265" max="11265" width="6.421875" style="139" customWidth="1"/>
    <col min="11266" max="11266" width="9.7109375" style="139" customWidth="1"/>
    <col min="11267" max="11267" width="49.421875" style="139" customWidth="1"/>
    <col min="11268" max="11268" width="7.00390625" style="139" customWidth="1"/>
    <col min="11269" max="11270" width="8.421875" style="139" customWidth="1"/>
    <col min="11271" max="11272" width="9.140625" style="139" hidden="1" customWidth="1"/>
    <col min="11273" max="11273" width="12.421875" style="139" customWidth="1"/>
    <col min="11274" max="11274" width="8.421875" style="139" customWidth="1"/>
    <col min="11275" max="11275" width="9.140625" style="139" customWidth="1"/>
    <col min="11276" max="11276" width="8.421875" style="139" customWidth="1"/>
    <col min="11277" max="11520" width="9.140625" style="139" customWidth="1"/>
    <col min="11521" max="11521" width="6.421875" style="139" customWidth="1"/>
    <col min="11522" max="11522" width="9.7109375" style="139" customWidth="1"/>
    <col min="11523" max="11523" width="49.421875" style="139" customWidth="1"/>
    <col min="11524" max="11524" width="7.00390625" style="139" customWidth="1"/>
    <col min="11525" max="11526" width="8.421875" style="139" customWidth="1"/>
    <col min="11527" max="11528" width="9.140625" style="139" hidden="1" customWidth="1"/>
    <col min="11529" max="11529" width="12.421875" style="139" customWidth="1"/>
    <col min="11530" max="11530" width="8.421875" style="139" customWidth="1"/>
    <col min="11531" max="11531" width="9.140625" style="139" customWidth="1"/>
    <col min="11532" max="11532" width="8.421875" style="139" customWidth="1"/>
    <col min="11533" max="11776" width="9.140625" style="139" customWidth="1"/>
    <col min="11777" max="11777" width="6.421875" style="139" customWidth="1"/>
    <col min="11778" max="11778" width="9.7109375" style="139" customWidth="1"/>
    <col min="11779" max="11779" width="49.421875" style="139" customWidth="1"/>
    <col min="11780" max="11780" width="7.00390625" style="139" customWidth="1"/>
    <col min="11781" max="11782" width="8.421875" style="139" customWidth="1"/>
    <col min="11783" max="11784" width="9.140625" style="139" hidden="1" customWidth="1"/>
    <col min="11785" max="11785" width="12.421875" style="139" customWidth="1"/>
    <col min="11786" max="11786" width="8.421875" style="139" customWidth="1"/>
    <col min="11787" max="11787" width="9.140625" style="139" customWidth="1"/>
    <col min="11788" max="11788" width="8.421875" style="139" customWidth="1"/>
    <col min="11789" max="12032" width="9.140625" style="139" customWidth="1"/>
    <col min="12033" max="12033" width="6.421875" style="139" customWidth="1"/>
    <col min="12034" max="12034" width="9.7109375" style="139" customWidth="1"/>
    <col min="12035" max="12035" width="49.421875" style="139" customWidth="1"/>
    <col min="12036" max="12036" width="7.00390625" style="139" customWidth="1"/>
    <col min="12037" max="12038" width="8.421875" style="139" customWidth="1"/>
    <col min="12039" max="12040" width="9.140625" style="139" hidden="1" customWidth="1"/>
    <col min="12041" max="12041" width="12.421875" style="139" customWidth="1"/>
    <col min="12042" max="12042" width="8.421875" style="139" customWidth="1"/>
    <col min="12043" max="12043" width="9.140625" style="139" customWidth="1"/>
    <col min="12044" max="12044" width="8.421875" style="139" customWidth="1"/>
    <col min="12045" max="12288" width="9.140625" style="139" customWidth="1"/>
    <col min="12289" max="12289" width="6.421875" style="139" customWidth="1"/>
    <col min="12290" max="12290" width="9.7109375" style="139" customWidth="1"/>
    <col min="12291" max="12291" width="49.421875" style="139" customWidth="1"/>
    <col min="12292" max="12292" width="7.00390625" style="139" customWidth="1"/>
    <col min="12293" max="12294" width="8.421875" style="139" customWidth="1"/>
    <col min="12295" max="12296" width="9.140625" style="139" hidden="1" customWidth="1"/>
    <col min="12297" max="12297" width="12.421875" style="139" customWidth="1"/>
    <col min="12298" max="12298" width="8.421875" style="139" customWidth="1"/>
    <col min="12299" max="12299" width="9.140625" style="139" customWidth="1"/>
    <col min="12300" max="12300" width="8.421875" style="139" customWidth="1"/>
    <col min="12301" max="12544" width="9.140625" style="139" customWidth="1"/>
    <col min="12545" max="12545" width="6.421875" style="139" customWidth="1"/>
    <col min="12546" max="12546" width="9.7109375" style="139" customWidth="1"/>
    <col min="12547" max="12547" width="49.421875" style="139" customWidth="1"/>
    <col min="12548" max="12548" width="7.00390625" style="139" customWidth="1"/>
    <col min="12549" max="12550" width="8.421875" style="139" customWidth="1"/>
    <col min="12551" max="12552" width="9.140625" style="139" hidden="1" customWidth="1"/>
    <col min="12553" max="12553" width="12.421875" style="139" customWidth="1"/>
    <col min="12554" max="12554" width="8.421875" style="139" customWidth="1"/>
    <col min="12555" max="12555" width="9.140625" style="139" customWidth="1"/>
    <col min="12556" max="12556" width="8.421875" style="139" customWidth="1"/>
    <col min="12557" max="12800" width="9.140625" style="139" customWidth="1"/>
    <col min="12801" max="12801" width="6.421875" style="139" customWidth="1"/>
    <col min="12802" max="12802" width="9.7109375" style="139" customWidth="1"/>
    <col min="12803" max="12803" width="49.421875" style="139" customWidth="1"/>
    <col min="12804" max="12804" width="7.00390625" style="139" customWidth="1"/>
    <col min="12805" max="12806" width="8.421875" style="139" customWidth="1"/>
    <col min="12807" max="12808" width="9.140625" style="139" hidden="1" customWidth="1"/>
    <col min="12809" max="12809" width="12.421875" style="139" customWidth="1"/>
    <col min="12810" max="12810" width="8.421875" style="139" customWidth="1"/>
    <col min="12811" max="12811" width="9.140625" style="139" customWidth="1"/>
    <col min="12812" max="12812" width="8.421875" style="139" customWidth="1"/>
    <col min="12813" max="13056" width="9.140625" style="139" customWidth="1"/>
    <col min="13057" max="13057" width="6.421875" style="139" customWidth="1"/>
    <col min="13058" max="13058" width="9.7109375" style="139" customWidth="1"/>
    <col min="13059" max="13059" width="49.421875" style="139" customWidth="1"/>
    <col min="13060" max="13060" width="7.00390625" style="139" customWidth="1"/>
    <col min="13061" max="13062" width="8.421875" style="139" customWidth="1"/>
    <col min="13063" max="13064" width="9.140625" style="139" hidden="1" customWidth="1"/>
    <col min="13065" max="13065" width="12.421875" style="139" customWidth="1"/>
    <col min="13066" max="13066" width="8.421875" style="139" customWidth="1"/>
    <col min="13067" max="13067" width="9.140625" style="139" customWidth="1"/>
    <col min="13068" max="13068" width="8.421875" style="139" customWidth="1"/>
    <col min="13069" max="13312" width="9.140625" style="139" customWidth="1"/>
    <col min="13313" max="13313" width="6.421875" style="139" customWidth="1"/>
    <col min="13314" max="13314" width="9.7109375" style="139" customWidth="1"/>
    <col min="13315" max="13315" width="49.421875" style="139" customWidth="1"/>
    <col min="13316" max="13316" width="7.00390625" style="139" customWidth="1"/>
    <col min="13317" max="13318" width="8.421875" style="139" customWidth="1"/>
    <col min="13319" max="13320" width="9.140625" style="139" hidden="1" customWidth="1"/>
    <col min="13321" max="13321" width="12.421875" style="139" customWidth="1"/>
    <col min="13322" max="13322" width="8.421875" style="139" customWidth="1"/>
    <col min="13323" max="13323" width="9.140625" style="139" customWidth="1"/>
    <col min="13324" max="13324" width="8.421875" style="139" customWidth="1"/>
    <col min="13325" max="13568" width="9.140625" style="139" customWidth="1"/>
    <col min="13569" max="13569" width="6.421875" style="139" customWidth="1"/>
    <col min="13570" max="13570" width="9.7109375" style="139" customWidth="1"/>
    <col min="13571" max="13571" width="49.421875" style="139" customWidth="1"/>
    <col min="13572" max="13572" width="7.00390625" style="139" customWidth="1"/>
    <col min="13573" max="13574" width="8.421875" style="139" customWidth="1"/>
    <col min="13575" max="13576" width="9.140625" style="139" hidden="1" customWidth="1"/>
    <col min="13577" max="13577" width="12.421875" style="139" customWidth="1"/>
    <col min="13578" max="13578" width="8.421875" style="139" customWidth="1"/>
    <col min="13579" max="13579" width="9.140625" style="139" customWidth="1"/>
    <col min="13580" max="13580" width="8.421875" style="139" customWidth="1"/>
    <col min="13581" max="13824" width="9.140625" style="139" customWidth="1"/>
    <col min="13825" max="13825" width="6.421875" style="139" customWidth="1"/>
    <col min="13826" max="13826" width="9.7109375" style="139" customWidth="1"/>
    <col min="13827" max="13827" width="49.421875" style="139" customWidth="1"/>
    <col min="13828" max="13828" width="7.00390625" style="139" customWidth="1"/>
    <col min="13829" max="13830" width="8.421875" style="139" customWidth="1"/>
    <col min="13831" max="13832" width="9.140625" style="139" hidden="1" customWidth="1"/>
    <col min="13833" max="13833" width="12.421875" style="139" customWidth="1"/>
    <col min="13834" max="13834" width="8.421875" style="139" customWidth="1"/>
    <col min="13835" max="13835" width="9.140625" style="139" customWidth="1"/>
    <col min="13836" max="13836" width="8.421875" style="139" customWidth="1"/>
    <col min="13837" max="14080" width="9.140625" style="139" customWidth="1"/>
    <col min="14081" max="14081" width="6.421875" style="139" customWidth="1"/>
    <col min="14082" max="14082" width="9.7109375" style="139" customWidth="1"/>
    <col min="14083" max="14083" width="49.421875" style="139" customWidth="1"/>
    <col min="14084" max="14084" width="7.00390625" style="139" customWidth="1"/>
    <col min="14085" max="14086" width="8.421875" style="139" customWidth="1"/>
    <col min="14087" max="14088" width="9.140625" style="139" hidden="1" customWidth="1"/>
    <col min="14089" max="14089" width="12.421875" style="139" customWidth="1"/>
    <col min="14090" max="14090" width="8.421875" style="139" customWidth="1"/>
    <col min="14091" max="14091" width="9.140625" style="139" customWidth="1"/>
    <col min="14092" max="14092" width="8.421875" style="139" customWidth="1"/>
    <col min="14093" max="14336" width="9.140625" style="139" customWidth="1"/>
    <col min="14337" max="14337" width="6.421875" style="139" customWidth="1"/>
    <col min="14338" max="14338" width="9.7109375" style="139" customWidth="1"/>
    <col min="14339" max="14339" width="49.421875" style="139" customWidth="1"/>
    <col min="14340" max="14340" width="7.00390625" style="139" customWidth="1"/>
    <col min="14341" max="14342" width="8.421875" style="139" customWidth="1"/>
    <col min="14343" max="14344" width="9.140625" style="139" hidden="1" customWidth="1"/>
    <col min="14345" max="14345" width="12.421875" style="139" customWidth="1"/>
    <col min="14346" max="14346" width="8.421875" style="139" customWidth="1"/>
    <col min="14347" max="14347" width="9.140625" style="139" customWidth="1"/>
    <col min="14348" max="14348" width="8.421875" style="139" customWidth="1"/>
    <col min="14349" max="14592" width="9.140625" style="139" customWidth="1"/>
    <col min="14593" max="14593" width="6.421875" style="139" customWidth="1"/>
    <col min="14594" max="14594" width="9.7109375" style="139" customWidth="1"/>
    <col min="14595" max="14595" width="49.421875" style="139" customWidth="1"/>
    <col min="14596" max="14596" width="7.00390625" style="139" customWidth="1"/>
    <col min="14597" max="14598" width="8.421875" style="139" customWidth="1"/>
    <col min="14599" max="14600" width="9.140625" style="139" hidden="1" customWidth="1"/>
    <col min="14601" max="14601" width="12.421875" style="139" customWidth="1"/>
    <col min="14602" max="14602" width="8.421875" style="139" customWidth="1"/>
    <col min="14603" max="14603" width="9.140625" style="139" customWidth="1"/>
    <col min="14604" max="14604" width="8.421875" style="139" customWidth="1"/>
    <col min="14605" max="14848" width="9.140625" style="139" customWidth="1"/>
    <col min="14849" max="14849" width="6.421875" style="139" customWidth="1"/>
    <col min="14850" max="14850" width="9.7109375" style="139" customWidth="1"/>
    <col min="14851" max="14851" width="49.421875" style="139" customWidth="1"/>
    <col min="14852" max="14852" width="7.00390625" style="139" customWidth="1"/>
    <col min="14853" max="14854" width="8.421875" style="139" customWidth="1"/>
    <col min="14855" max="14856" width="9.140625" style="139" hidden="1" customWidth="1"/>
    <col min="14857" max="14857" width="12.421875" style="139" customWidth="1"/>
    <col min="14858" max="14858" width="8.421875" style="139" customWidth="1"/>
    <col min="14859" max="14859" width="9.140625" style="139" customWidth="1"/>
    <col min="14860" max="14860" width="8.421875" style="139" customWidth="1"/>
    <col min="14861" max="15104" width="9.140625" style="139" customWidth="1"/>
    <col min="15105" max="15105" width="6.421875" style="139" customWidth="1"/>
    <col min="15106" max="15106" width="9.7109375" style="139" customWidth="1"/>
    <col min="15107" max="15107" width="49.421875" style="139" customWidth="1"/>
    <col min="15108" max="15108" width="7.00390625" style="139" customWidth="1"/>
    <col min="15109" max="15110" width="8.421875" style="139" customWidth="1"/>
    <col min="15111" max="15112" width="9.140625" style="139" hidden="1" customWidth="1"/>
    <col min="15113" max="15113" width="12.421875" style="139" customWidth="1"/>
    <col min="15114" max="15114" width="8.421875" style="139" customWidth="1"/>
    <col min="15115" max="15115" width="9.140625" style="139" customWidth="1"/>
    <col min="15116" max="15116" width="8.421875" style="139" customWidth="1"/>
    <col min="15117" max="15360" width="9.140625" style="139" customWidth="1"/>
    <col min="15361" max="15361" width="6.421875" style="139" customWidth="1"/>
    <col min="15362" max="15362" width="9.7109375" style="139" customWidth="1"/>
    <col min="15363" max="15363" width="49.421875" style="139" customWidth="1"/>
    <col min="15364" max="15364" width="7.00390625" style="139" customWidth="1"/>
    <col min="15365" max="15366" width="8.421875" style="139" customWidth="1"/>
    <col min="15367" max="15368" width="9.140625" style="139" hidden="1" customWidth="1"/>
    <col min="15369" max="15369" width="12.421875" style="139" customWidth="1"/>
    <col min="15370" max="15370" width="8.421875" style="139" customWidth="1"/>
    <col min="15371" max="15371" width="9.140625" style="139" customWidth="1"/>
    <col min="15372" max="15372" width="8.421875" style="139" customWidth="1"/>
    <col min="15373" max="15616" width="9.140625" style="139" customWidth="1"/>
    <col min="15617" max="15617" width="6.421875" style="139" customWidth="1"/>
    <col min="15618" max="15618" width="9.7109375" style="139" customWidth="1"/>
    <col min="15619" max="15619" width="49.421875" style="139" customWidth="1"/>
    <col min="15620" max="15620" width="7.00390625" style="139" customWidth="1"/>
    <col min="15621" max="15622" width="8.421875" style="139" customWidth="1"/>
    <col min="15623" max="15624" width="9.140625" style="139" hidden="1" customWidth="1"/>
    <col min="15625" max="15625" width="12.421875" style="139" customWidth="1"/>
    <col min="15626" max="15626" width="8.421875" style="139" customWidth="1"/>
    <col min="15627" max="15627" width="9.140625" style="139" customWidth="1"/>
    <col min="15628" max="15628" width="8.421875" style="139" customWidth="1"/>
    <col min="15629" max="15872" width="9.140625" style="139" customWidth="1"/>
    <col min="15873" max="15873" width="6.421875" style="139" customWidth="1"/>
    <col min="15874" max="15874" width="9.7109375" style="139" customWidth="1"/>
    <col min="15875" max="15875" width="49.421875" style="139" customWidth="1"/>
    <col min="15876" max="15876" width="7.00390625" style="139" customWidth="1"/>
    <col min="15877" max="15878" width="8.421875" style="139" customWidth="1"/>
    <col min="15879" max="15880" width="9.140625" style="139" hidden="1" customWidth="1"/>
    <col min="15881" max="15881" width="12.421875" style="139" customWidth="1"/>
    <col min="15882" max="15882" width="8.421875" style="139" customWidth="1"/>
    <col min="15883" max="15883" width="9.140625" style="139" customWidth="1"/>
    <col min="15884" max="15884" width="8.421875" style="139" customWidth="1"/>
    <col min="15885" max="16128" width="9.140625" style="139" customWidth="1"/>
    <col min="16129" max="16129" width="6.421875" style="139" customWidth="1"/>
    <col min="16130" max="16130" width="9.7109375" style="139" customWidth="1"/>
    <col min="16131" max="16131" width="49.421875" style="139" customWidth="1"/>
    <col min="16132" max="16132" width="7.00390625" style="139" customWidth="1"/>
    <col min="16133" max="16134" width="8.421875" style="139" customWidth="1"/>
    <col min="16135" max="16136" width="9.140625" style="139" hidden="1" customWidth="1"/>
    <col min="16137" max="16137" width="12.421875" style="139" customWidth="1"/>
    <col min="16138" max="16138" width="8.421875" style="139" customWidth="1"/>
    <col min="16139" max="16139" width="9.140625" style="139" customWidth="1"/>
    <col min="16140" max="16140" width="8.421875" style="139" customWidth="1"/>
    <col min="16141" max="16384" width="9.140625" style="139" customWidth="1"/>
  </cols>
  <sheetData>
    <row r="1" spans="1:13" s="27" customFormat="1" ht="20.25" customHeight="1">
      <c r="A1" s="140" t="s">
        <v>131</v>
      </c>
      <c r="B1" s="141"/>
      <c r="C1" s="141"/>
      <c r="D1" s="15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27" customFormat="1" ht="12" customHeight="1">
      <c r="A2" s="142" t="s">
        <v>361</v>
      </c>
      <c r="B2" s="143"/>
      <c r="C2" s="143"/>
      <c r="D2" s="152"/>
      <c r="E2" s="143"/>
      <c r="F2" s="141"/>
      <c r="G2" s="141"/>
      <c r="H2" s="141"/>
      <c r="I2" s="141"/>
      <c r="J2" s="141"/>
      <c r="K2" s="141"/>
      <c r="L2" s="141"/>
      <c r="M2" s="141"/>
    </row>
    <row r="3" spans="1:13" s="27" customFormat="1" ht="12" customHeight="1">
      <c r="A3" s="142" t="s">
        <v>362</v>
      </c>
      <c r="B3" s="143"/>
      <c r="C3" s="143"/>
      <c r="D3" s="152"/>
      <c r="E3" s="143" t="s">
        <v>118</v>
      </c>
      <c r="F3" s="141"/>
      <c r="G3" s="141"/>
      <c r="H3" s="141"/>
      <c r="I3" s="141"/>
      <c r="J3" s="141"/>
      <c r="K3" s="141"/>
      <c r="L3" s="141"/>
      <c r="M3" s="141"/>
    </row>
    <row r="4" spans="1:13" s="27" customFormat="1" ht="12" customHeight="1">
      <c r="A4" s="142"/>
      <c r="B4" s="142"/>
      <c r="C4" s="143"/>
      <c r="D4" s="152"/>
      <c r="E4" s="143" t="s">
        <v>119</v>
      </c>
      <c r="F4" s="309"/>
      <c r="G4" s="309"/>
      <c r="H4" s="309"/>
      <c r="I4" s="309"/>
      <c r="J4" s="309"/>
      <c r="K4" s="309"/>
      <c r="L4" s="309"/>
      <c r="M4" s="141"/>
    </row>
    <row r="5" spans="1:13" s="27" customFormat="1" ht="12" customHeight="1">
      <c r="A5" s="143" t="s">
        <v>120</v>
      </c>
      <c r="B5" s="143"/>
      <c r="C5" s="143"/>
      <c r="D5" s="152"/>
      <c r="E5" s="143" t="s">
        <v>121</v>
      </c>
      <c r="F5" s="141"/>
      <c r="G5" s="141"/>
      <c r="H5" s="141"/>
      <c r="I5" s="141"/>
      <c r="J5" s="141"/>
      <c r="K5" s="141"/>
      <c r="L5" s="141"/>
      <c r="M5" s="141"/>
    </row>
    <row r="6" spans="1:13" s="27" customFormat="1" ht="6" customHeight="1" thickBot="1">
      <c r="A6" s="141"/>
      <c r="B6" s="141"/>
      <c r="C6" s="141"/>
      <c r="D6" s="151"/>
      <c r="E6" s="141"/>
      <c r="F6" s="141"/>
      <c r="G6" s="141"/>
      <c r="H6" s="141"/>
      <c r="I6" s="141"/>
      <c r="J6" s="141"/>
      <c r="K6" s="141"/>
      <c r="L6" s="141"/>
      <c r="M6" s="141"/>
    </row>
    <row r="7" spans="1:13" s="27" customFormat="1" ht="24" customHeight="1">
      <c r="A7" s="153" t="s">
        <v>132</v>
      </c>
      <c r="B7" s="154" t="s">
        <v>122</v>
      </c>
      <c r="C7" s="154" t="s">
        <v>123</v>
      </c>
      <c r="D7" s="154" t="s">
        <v>133</v>
      </c>
      <c r="E7" s="154" t="s">
        <v>134</v>
      </c>
      <c r="F7" s="154" t="s">
        <v>135</v>
      </c>
      <c r="G7" s="154" t="s">
        <v>124</v>
      </c>
      <c r="H7" s="154" t="s">
        <v>125</v>
      </c>
      <c r="I7" s="155" t="s">
        <v>126</v>
      </c>
      <c r="J7" s="153" t="s">
        <v>136</v>
      </c>
      <c r="K7" s="154" t="s">
        <v>127</v>
      </c>
      <c r="L7" s="154" t="s">
        <v>137</v>
      </c>
      <c r="M7" s="155" t="s">
        <v>138</v>
      </c>
    </row>
    <row r="8" spans="1:13" s="27" customFormat="1" ht="12" customHeight="1" thickBot="1">
      <c r="A8" s="156" t="s">
        <v>53</v>
      </c>
      <c r="B8" s="157">
        <v>2</v>
      </c>
      <c r="C8" s="157">
        <v>3</v>
      </c>
      <c r="D8" s="157">
        <v>4</v>
      </c>
      <c r="E8" s="157">
        <v>5</v>
      </c>
      <c r="F8" s="157">
        <v>6</v>
      </c>
      <c r="G8" s="157">
        <v>7</v>
      </c>
      <c r="H8" s="157">
        <v>8</v>
      </c>
      <c r="I8" s="158">
        <v>9</v>
      </c>
      <c r="J8" s="156">
        <v>10</v>
      </c>
      <c r="K8" s="157">
        <v>11</v>
      </c>
      <c r="L8" s="157">
        <v>12</v>
      </c>
      <c r="M8" s="158">
        <v>13</v>
      </c>
    </row>
    <row r="9" spans="1:13" s="27" customFormat="1" ht="6" customHeight="1">
      <c r="A9" s="141"/>
      <c r="B9" s="141"/>
      <c r="C9" s="141"/>
      <c r="D9" s="151"/>
      <c r="E9" s="141"/>
      <c r="F9" s="141"/>
      <c r="G9" s="141"/>
      <c r="H9" s="141"/>
      <c r="I9" s="141"/>
      <c r="J9" s="141"/>
      <c r="K9" s="141"/>
      <c r="L9" s="141"/>
      <c r="M9" s="141"/>
    </row>
    <row r="10" spans="1:13" s="165" customFormat="1" ht="21" customHeight="1">
      <c r="A10" s="159"/>
      <c r="B10" s="160" t="s">
        <v>129</v>
      </c>
      <c r="C10" s="160" t="s">
        <v>9</v>
      </c>
      <c r="D10" s="161"/>
      <c r="E10" s="162"/>
      <c r="F10" s="163"/>
      <c r="G10" s="163">
        <f>SUM(G11:G12)</f>
        <v>0</v>
      </c>
      <c r="H10" s="163">
        <f>SUM(H11:H12)</f>
        <v>0</v>
      </c>
      <c r="I10" s="163">
        <f>SUM(I11:I12)</f>
        <v>56100</v>
      </c>
      <c r="J10" s="164"/>
      <c r="K10" s="163">
        <f>SUM(K11:K12)</f>
        <v>0</v>
      </c>
      <c r="L10" s="164"/>
      <c r="M10" s="163">
        <f>SUM(M11:M12)</f>
        <v>0</v>
      </c>
    </row>
    <row r="11" spans="1:13" s="27" customFormat="1" ht="18.75" customHeight="1">
      <c r="A11" s="233">
        <v>1</v>
      </c>
      <c r="B11" s="234" t="s">
        <v>139</v>
      </c>
      <c r="C11" s="234" t="s">
        <v>140</v>
      </c>
      <c r="D11" s="235" t="s">
        <v>141</v>
      </c>
      <c r="E11" s="236">
        <v>1</v>
      </c>
      <c r="F11" s="237">
        <v>56100</v>
      </c>
      <c r="G11" s="238">
        <v>0</v>
      </c>
      <c r="H11" s="238">
        <v>0</v>
      </c>
      <c r="I11" s="239">
        <f>E11*F11</f>
        <v>56100</v>
      </c>
      <c r="J11" s="240">
        <v>0</v>
      </c>
      <c r="K11" s="236">
        <f>E11*J11</f>
        <v>0</v>
      </c>
      <c r="L11" s="241">
        <v>0</v>
      </c>
      <c r="M11" s="242">
        <f>E11*L11</f>
        <v>0</v>
      </c>
    </row>
    <row r="12" spans="1:13" s="27" customFormat="1" ht="21" customHeight="1" thickBot="1">
      <c r="A12" s="224"/>
      <c r="B12" s="225"/>
      <c r="C12" s="225" t="s">
        <v>142</v>
      </c>
      <c r="D12" s="226"/>
      <c r="E12" s="227"/>
      <c r="F12" s="228"/>
      <c r="G12" s="228"/>
      <c r="H12" s="228"/>
      <c r="I12" s="228"/>
      <c r="J12" s="229"/>
      <c r="K12" s="230"/>
      <c r="L12" s="231"/>
      <c r="M12" s="232"/>
    </row>
    <row r="13" spans="1:13" s="165" customFormat="1" ht="39.95" customHeight="1">
      <c r="A13" s="166"/>
      <c r="B13" s="160" t="s">
        <v>53</v>
      </c>
      <c r="C13" s="160" t="s">
        <v>10</v>
      </c>
      <c r="D13" s="161"/>
      <c r="E13" s="162"/>
      <c r="F13" s="163"/>
      <c r="G13" s="163">
        <f>SUM(G14:G55)</f>
        <v>73960.319</v>
      </c>
      <c r="H13" s="163">
        <f>SUM(H14:H55)</f>
        <v>933871.0409000001</v>
      </c>
      <c r="I13" s="163">
        <f>SUM(I14:I55)</f>
        <v>1007831.3599000002</v>
      </c>
      <c r="J13" s="164"/>
      <c r="K13" s="163">
        <f>SUM(K14:K55)</f>
        <v>132.139715</v>
      </c>
      <c r="L13" s="164"/>
      <c r="M13" s="163">
        <f>SUM(M14:M55)</f>
        <v>627.328</v>
      </c>
    </row>
    <row r="14" spans="1:13" s="27" customFormat="1" ht="18.75" customHeight="1">
      <c r="A14" s="246">
        <v>2</v>
      </c>
      <c r="B14" s="247" t="s">
        <v>143</v>
      </c>
      <c r="C14" s="247" t="s">
        <v>144</v>
      </c>
      <c r="D14" s="248" t="s">
        <v>145</v>
      </c>
      <c r="E14" s="249">
        <v>526.95</v>
      </c>
      <c r="F14" s="250">
        <v>70</v>
      </c>
      <c r="G14" s="251">
        <f>E14*F14</f>
        <v>36886.5</v>
      </c>
      <c r="H14" s="251">
        <v>0</v>
      </c>
      <c r="I14" s="252">
        <f>E14*F14</f>
        <v>36886.5</v>
      </c>
      <c r="J14" s="253">
        <v>0</v>
      </c>
      <c r="K14" s="249">
        <f>E14*J14</f>
        <v>0</v>
      </c>
      <c r="L14" s="254">
        <v>0</v>
      </c>
      <c r="M14" s="255">
        <f>E14*L14</f>
        <v>0</v>
      </c>
    </row>
    <row r="15" spans="1:13" s="27" customFormat="1" ht="12.75" customHeight="1">
      <c r="A15" s="256"/>
      <c r="B15" s="257"/>
      <c r="C15" s="257" t="s">
        <v>363</v>
      </c>
      <c r="D15" s="258"/>
      <c r="E15" s="259">
        <v>526.95</v>
      </c>
      <c r="F15" s="260"/>
      <c r="G15" s="260"/>
      <c r="H15" s="260"/>
      <c r="I15" s="261"/>
      <c r="J15" s="262"/>
      <c r="K15" s="259"/>
      <c r="L15" s="263"/>
      <c r="M15" s="264"/>
    </row>
    <row r="16" spans="1:13" s="27" customFormat="1" ht="24" customHeight="1">
      <c r="A16" s="233">
        <v>3</v>
      </c>
      <c r="B16" s="234" t="s">
        <v>147</v>
      </c>
      <c r="C16" s="234" t="s">
        <v>148</v>
      </c>
      <c r="D16" s="235" t="s">
        <v>149</v>
      </c>
      <c r="E16" s="236">
        <v>4901</v>
      </c>
      <c r="F16" s="237">
        <v>126</v>
      </c>
      <c r="G16" s="238">
        <v>0</v>
      </c>
      <c r="H16" s="238">
        <f>E16*F16</f>
        <v>617526</v>
      </c>
      <c r="I16" s="239">
        <f>E16*F16</f>
        <v>617526</v>
      </c>
      <c r="J16" s="240">
        <v>2E-05</v>
      </c>
      <c r="K16" s="236">
        <f>E16*J16</f>
        <v>0.09802000000000001</v>
      </c>
      <c r="L16" s="241">
        <v>0.128</v>
      </c>
      <c r="M16" s="242">
        <f>E16*L16</f>
        <v>627.328</v>
      </c>
    </row>
    <row r="17" spans="1:13" s="27" customFormat="1" ht="21" customHeight="1" thickBot="1">
      <c r="A17" s="224"/>
      <c r="B17" s="225"/>
      <c r="C17" s="225" t="s">
        <v>150</v>
      </c>
      <c r="D17" s="226"/>
      <c r="E17" s="227"/>
      <c r="F17" s="228"/>
      <c r="G17" s="228"/>
      <c r="H17" s="228"/>
      <c r="I17" s="228"/>
      <c r="J17" s="243"/>
      <c r="K17" s="227"/>
      <c r="L17" s="244"/>
      <c r="M17" s="245"/>
    </row>
    <row r="18" spans="1:13" s="27" customFormat="1" ht="12.75" customHeight="1">
      <c r="A18" s="167"/>
      <c r="B18" s="168"/>
      <c r="C18" s="168" t="s">
        <v>151</v>
      </c>
      <c r="D18" s="169"/>
      <c r="E18" s="170"/>
      <c r="F18" s="171"/>
      <c r="G18" s="171"/>
      <c r="H18" s="171"/>
      <c r="I18" s="172"/>
      <c r="J18" s="173"/>
      <c r="K18" s="170"/>
      <c r="L18" s="174"/>
      <c r="M18" s="175"/>
    </row>
    <row r="19" spans="1:13" s="27" customFormat="1" ht="12.75" customHeight="1">
      <c r="A19" s="191"/>
      <c r="B19" s="192"/>
      <c r="C19" s="192" t="s">
        <v>364</v>
      </c>
      <c r="D19" s="193"/>
      <c r="E19" s="194">
        <v>4901</v>
      </c>
      <c r="F19" s="195"/>
      <c r="G19" s="195"/>
      <c r="H19" s="195"/>
      <c r="I19" s="196"/>
      <c r="J19" s="197"/>
      <c r="K19" s="194"/>
      <c r="L19" s="198"/>
      <c r="M19" s="199"/>
    </row>
    <row r="20" spans="1:13" s="27" customFormat="1" ht="18.75" customHeight="1">
      <c r="A20" s="233">
        <v>4</v>
      </c>
      <c r="B20" s="234" t="s">
        <v>153</v>
      </c>
      <c r="C20" s="234" t="s">
        <v>154</v>
      </c>
      <c r="D20" s="235" t="s">
        <v>155</v>
      </c>
      <c r="E20" s="236">
        <v>351.3</v>
      </c>
      <c r="F20" s="237">
        <v>32</v>
      </c>
      <c r="G20" s="238">
        <v>0</v>
      </c>
      <c r="H20" s="238">
        <f>E20*F20</f>
        <v>11241.6</v>
      </c>
      <c r="I20" s="239">
        <f>E20*F20</f>
        <v>11241.6</v>
      </c>
      <c r="J20" s="240">
        <v>0</v>
      </c>
      <c r="K20" s="236">
        <f>E20*J20</f>
        <v>0</v>
      </c>
      <c r="L20" s="241">
        <v>0</v>
      </c>
      <c r="M20" s="242">
        <f>E20*L20</f>
        <v>0</v>
      </c>
    </row>
    <row r="21" spans="1:13" s="27" customFormat="1" ht="12.75" customHeight="1">
      <c r="A21" s="256"/>
      <c r="B21" s="257"/>
      <c r="C21" s="257" t="s">
        <v>365</v>
      </c>
      <c r="D21" s="258"/>
      <c r="E21" s="259">
        <v>351.3</v>
      </c>
      <c r="F21" s="260"/>
      <c r="G21" s="260"/>
      <c r="H21" s="260"/>
      <c r="I21" s="261"/>
      <c r="J21" s="262"/>
      <c r="K21" s="259"/>
      <c r="L21" s="263"/>
      <c r="M21" s="264"/>
    </row>
    <row r="22" spans="1:13" s="27" customFormat="1" ht="18.75" customHeight="1">
      <c r="A22" s="246">
        <v>5</v>
      </c>
      <c r="B22" s="247" t="s">
        <v>157</v>
      </c>
      <c r="C22" s="247" t="s">
        <v>158</v>
      </c>
      <c r="D22" s="248" t="s">
        <v>159</v>
      </c>
      <c r="E22" s="249">
        <v>52.695</v>
      </c>
      <c r="F22" s="250">
        <v>150</v>
      </c>
      <c r="G22" s="251">
        <f>E22*F22</f>
        <v>7904.25</v>
      </c>
      <c r="H22" s="251">
        <v>0</v>
      </c>
      <c r="I22" s="252">
        <f>E22*F22</f>
        <v>7904.25</v>
      </c>
      <c r="J22" s="253">
        <v>0.001</v>
      </c>
      <c r="K22" s="249">
        <f>E22*J22</f>
        <v>0.052695</v>
      </c>
      <c r="L22" s="254">
        <v>0</v>
      </c>
      <c r="M22" s="255">
        <f>E22*L22</f>
        <v>0</v>
      </c>
    </row>
    <row r="23" spans="1:13" s="27" customFormat="1" ht="12.75" customHeight="1">
      <c r="A23" s="256"/>
      <c r="B23" s="257"/>
      <c r="C23" s="257" t="s">
        <v>366</v>
      </c>
      <c r="D23" s="258"/>
      <c r="E23" s="259">
        <v>52.695</v>
      </c>
      <c r="F23" s="260"/>
      <c r="G23" s="260"/>
      <c r="H23" s="260"/>
      <c r="I23" s="261"/>
      <c r="J23" s="262"/>
      <c r="K23" s="259"/>
      <c r="L23" s="263"/>
      <c r="M23" s="264"/>
    </row>
    <row r="24" spans="1:13" s="27" customFormat="1" ht="24" customHeight="1">
      <c r="A24" s="233">
        <v>6</v>
      </c>
      <c r="B24" s="234" t="s">
        <v>161</v>
      </c>
      <c r="C24" s="234" t="s">
        <v>162</v>
      </c>
      <c r="D24" s="235" t="s">
        <v>155</v>
      </c>
      <c r="E24" s="236">
        <v>48.972</v>
      </c>
      <c r="F24" s="237">
        <v>375</v>
      </c>
      <c r="G24" s="238">
        <v>0</v>
      </c>
      <c r="H24" s="238">
        <f>E24*F24</f>
        <v>18364.5</v>
      </c>
      <c r="I24" s="239">
        <f>E24*F24</f>
        <v>18364.5</v>
      </c>
      <c r="J24" s="240">
        <v>0</v>
      </c>
      <c r="K24" s="236">
        <f>E24*J24</f>
        <v>0</v>
      </c>
      <c r="L24" s="241">
        <v>0</v>
      </c>
      <c r="M24" s="242">
        <f>E24*L24</f>
        <v>0</v>
      </c>
    </row>
    <row r="25" spans="1:13" s="27" customFormat="1" ht="24" customHeight="1">
      <c r="A25" s="200"/>
      <c r="B25" s="201"/>
      <c r="C25" s="201" t="s">
        <v>163</v>
      </c>
      <c r="D25" s="202"/>
      <c r="E25" s="203"/>
      <c r="F25" s="204"/>
      <c r="G25" s="204"/>
      <c r="H25" s="204"/>
      <c r="I25" s="205"/>
      <c r="J25" s="206"/>
      <c r="K25" s="203"/>
      <c r="L25" s="207"/>
      <c r="M25" s="208"/>
    </row>
    <row r="26" spans="1:13" s="27" customFormat="1" ht="12.75" customHeight="1">
      <c r="A26" s="191"/>
      <c r="B26" s="192"/>
      <c r="C26" s="192" t="s">
        <v>367</v>
      </c>
      <c r="D26" s="193"/>
      <c r="E26" s="194">
        <v>48.972</v>
      </c>
      <c r="F26" s="195"/>
      <c r="G26" s="195"/>
      <c r="H26" s="195"/>
      <c r="I26" s="196"/>
      <c r="J26" s="197"/>
      <c r="K26" s="194"/>
      <c r="L26" s="198"/>
      <c r="M26" s="199"/>
    </row>
    <row r="27" spans="1:13" s="27" customFormat="1" ht="24" customHeight="1">
      <c r="A27" s="233">
        <v>7</v>
      </c>
      <c r="B27" s="234" t="s">
        <v>165</v>
      </c>
      <c r="C27" s="234" t="s">
        <v>166</v>
      </c>
      <c r="D27" s="235" t="s">
        <v>155</v>
      </c>
      <c r="E27" s="236">
        <v>14.692</v>
      </c>
      <c r="F27" s="237">
        <v>32.2</v>
      </c>
      <c r="G27" s="238">
        <v>0</v>
      </c>
      <c r="H27" s="238">
        <f>E27*F27</f>
        <v>473.08240000000006</v>
      </c>
      <c r="I27" s="239">
        <f>E27*F27</f>
        <v>473.08240000000006</v>
      </c>
      <c r="J27" s="240">
        <v>0</v>
      </c>
      <c r="K27" s="236">
        <f>E27*J27</f>
        <v>0</v>
      </c>
      <c r="L27" s="241">
        <v>0</v>
      </c>
      <c r="M27" s="242">
        <f>E27*L27</f>
        <v>0</v>
      </c>
    </row>
    <row r="28" spans="1:13" s="27" customFormat="1" ht="12.75" customHeight="1">
      <c r="A28" s="256"/>
      <c r="B28" s="257"/>
      <c r="C28" s="257" t="s">
        <v>368</v>
      </c>
      <c r="D28" s="258"/>
      <c r="E28" s="259">
        <v>14.692</v>
      </c>
      <c r="F28" s="260"/>
      <c r="G28" s="260"/>
      <c r="H28" s="260"/>
      <c r="I28" s="261"/>
      <c r="J28" s="262"/>
      <c r="K28" s="259"/>
      <c r="L28" s="263"/>
      <c r="M28" s="264"/>
    </row>
    <row r="29" spans="1:13" s="27" customFormat="1" ht="18.75" customHeight="1">
      <c r="A29" s="233">
        <v>8</v>
      </c>
      <c r="B29" s="234" t="s">
        <v>168</v>
      </c>
      <c r="C29" s="234" t="s">
        <v>169</v>
      </c>
      <c r="D29" s="235" t="s">
        <v>155</v>
      </c>
      <c r="E29" s="236">
        <v>103.817</v>
      </c>
      <c r="F29" s="237">
        <v>345</v>
      </c>
      <c r="G29" s="238">
        <v>0</v>
      </c>
      <c r="H29" s="238">
        <f>E29*F29</f>
        <v>35816.865</v>
      </c>
      <c r="I29" s="239">
        <f>E29*F29</f>
        <v>35816.865</v>
      </c>
      <c r="J29" s="240">
        <v>0</v>
      </c>
      <c r="K29" s="236">
        <f>E29*J29</f>
        <v>0</v>
      </c>
      <c r="L29" s="241">
        <v>0</v>
      </c>
      <c r="M29" s="242">
        <f>E29*L29</f>
        <v>0</v>
      </c>
    </row>
    <row r="30" spans="1:13" s="27" customFormat="1" ht="24" customHeight="1">
      <c r="A30" s="200"/>
      <c r="B30" s="201"/>
      <c r="C30" s="201" t="s">
        <v>170</v>
      </c>
      <c r="D30" s="202"/>
      <c r="E30" s="203"/>
      <c r="F30" s="204"/>
      <c r="G30" s="204"/>
      <c r="H30" s="204"/>
      <c r="I30" s="205"/>
      <c r="J30" s="206"/>
      <c r="K30" s="203"/>
      <c r="L30" s="207"/>
      <c r="M30" s="208"/>
    </row>
    <row r="31" spans="1:13" s="27" customFormat="1" ht="12.75" customHeight="1">
      <c r="A31" s="191"/>
      <c r="B31" s="192"/>
      <c r="C31" s="192" t="s">
        <v>369</v>
      </c>
      <c r="D31" s="193"/>
      <c r="E31" s="194">
        <v>103.8165</v>
      </c>
      <c r="F31" s="195"/>
      <c r="G31" s="195"/>
      <c r="H31" s="195"/>
      <c r="I31" s="196"/>
      <c r="J31" s="197"/>
      <c r="K31" s="194"/>
      <c r="L31" s="198"/>
      <c r="M31" s="199"/>
    </row>
    <row r="32" spans="1:13" s="27" customFormat="1" ht="18.75" customHeight="1">
      <c r="A32" s="233">
        <v>9</v>
      </c>
      <c r="B32" s="234" t="s">
        <v>172</v>
      </c>
      <c r="C32" s="234" t="s">
        <v>173</v>
      </c>
      <c r="D32" s="235" t="s">
        <v>155</v>
      </c>
      <c r="E32" s="236">
        <v>31.145</v>
      </c>
      <c r="F32" s="237">
        <v>21.5</v>
      </c>
      <c r="G32" s="238">
        <v>0</v>
      </c>
      <c r="H32" s="238">
        <f>E32*F32</f>
        <v>669.6175</v>
      </c>
      <c r="I32" s="239">
        <f>E32*F32</f>
        <v>669.6175</v>
      </c>
      <c r="J32" s="240">
        <v>0</v>
      </c>
      <c r="K32" s="236">
        <f>E32*J32</f>
        <v>0</v>
      </c>
      <c r="L32" s="241">
        <v>0</v>
      </c>
      <c r="M32" s="242">
        <f>E32*L32</f>
        <v>0</v>
      </c>
    </row>
    <row r="33" spans="1:13" s="27" customFormat="1" ht="12.75" customHeight="1">
      <c r="A33" s="256"/>
      <c r="B33" s="257"/>
      <c r="C33" s="257" t="s">
        <v>370</v>
      </c>
      <c r="D33" s="258"/>
      <c r="E33" s="259">
        <v>31.145</v>
      </c>
      <c r="F33" s="260"/>
      <c r="G33" s="260"/>
      <c r="H33" s="260"/>
      <c r="I33" s="261"/>
      <c r="J33" s="262"/>
      <c r="K33" s="259"/>
      <c r="L33" s="263"/>
      <c r="M33" s="264"/>
    </row>
    <row r="34" spans="1:13" s="27" customFormat="1" ht="24" customHeight="1">
      <c r="A34" s="233">
        <v>10</v>
      </c>
      <c r="B34" s="234" t="s">
        <v>175</v>
      </c>
      <c r="C34" s="234" t="s">
        <v>176</v>
      </c>
      <c r="D34" s="235" t="s">
        <v>155</v>
      </c>
      <c r="E34" s="236">
        <v>504.089</v>
      </c>
      <c r="F34" s="237">
        <v>58</v>
      </c>
      <c r="G34" s="238">
        <v>0</v>
      </c>
      <c r="H34" s="238">
        <f>E34*F34</f>
        <v>29237.162</v>
      </c>
      <c r="I34" s="239">
        <f>E34*F34</f>
        <v>29237.162</v>
      </c>
      <c r="J34" s="240">
        <v>0</v>
      </c>
      <c r="K34" s="236">
        <f>E34*J34</f>
        <v>0</v>
      </c>
      <c r="L34" s="241">
        <v>0</v>
      </c>
      <c r="M34" s="242">
        <f>E34*L34</f>
        <v>0</v>
      </c>
    </row>
    <row r="35" spans="1:13" s="27" customFormat="1" ht="12.75" customHeight="1">
      <c r="A35" s="200"/>
      <c r="B35" s="201"/>
      <c r="C35" s="201" t="s">
        <v>177</v>
      </c>
      <c r="D35" s="202"/>
      <c r="E35" s="203"/>
      <c r="F35" s="204"/>
      <c r="G35" s="204"/>
      <c r="H35" s="204"/>
      <c r="I35" s="205"/>
      <c r="J35" s="206"/>
      <c r="K35" s="203"/>
      <c r="L35" s="207"/>
      <c r="M35" s="208"/>
    </row>
    <row r="36" spans="1:13" s="27" customFormat="1" ht="12.75" customHeight="1">
      <c r="A36" s="182"/>
      <c r="B36" s="183"/>
      <c r="C36" s="183" t="s">
        <v>371</v>
      </c>
      <c r="D36" s="184"/>
      <c r="E36" s="185">
        <v>152.789</v>
      </c>
      <c r="F36" s="186"/>
      <c r="G36" s="186"/>
      <c r="H36" s="186"/>
      <c r="I36" s="187"/>
      <c r="J36" s="188"/>
      <c r="K36" s="185"/>
      <c r="L36" s="189"/>
      <c r="M36" s="190"/>
    </row>
    <row r="37" spans="1:13" s="27" customFormat="1" ht="12.75" customHeight="1">
      <c r="A37" s="182"/>
      <c r="B37" s="183"/>
      <c r="C37" s="183" t="s">
        <v>179</v>
      </c>
      <c r="D37" s="184"/>
      <c r="E37" s="185"/>
      <c r="F37" s="186"/>
      <c r="G37" s="186"/>
      <c r="H37" s="186"/>
      <c r="I37" s="187"/>
      <c r="J37" s="188"/>
      <c r="K37" s="185"/>
      <c r="L37" s="189"/>
      <c r="M37" s="190"/>
    </row>
    <row r="38" spans="1:13" s="27" customFormat="1" ht="12.75" customHeight="1">
      <c r="A38" s="182"/>
      <c r="B38" s="183"/>
      <c r="C38" s="183" t="s">
        <v>372</v>
      </c>
      <c r="D38" s="184"/>
      <c r="E38" s="185">
        <v>351.3</v>
      </c>
      <c r="F38" s="186"/>
      <c r="G38" s="186"/>
      <c r="H38" s="186"/>
      <c r="I38" s="187"/>
      <c r="J38" s="188"/>
      <c r="K38" s="185"/>
      <c r="L38" s="189"/>
      <c r="M38" s="190"/>
    </row>
    <row r="39" spans="1:13" s="27" customFormat="1" ht="12.75" customHeight="1">
      <c r="A39" s="191"/>
      <c r="B39" s="192"/>
      <c r="C39" s="192" t="s">
        <v>181</v>
      </c>
      <c r="D39" s="193"/>
      <c r="E39" s="194">
        <v>504.089</v>
      </c>
      <c r="F39" s="195"/>
      <c r="G39" s="195"/>
      <c r="H39" s="195"/>
      <c r="I39" s="196"/>
      <c r="J39" s="197"/>
      <c r="K39" s="194"/>
      <c r="L39" s="198"/>
      <c r="M39" s="199"/>
    </row>
    <row r="40" spans="1:13" s="27" customFormat="1" ht="24" customHeight="1">
      <c r="A40" s="233">
        <v>11</v>
      </c>
      <c r="B40" s="234" t="s">
        <v>182</v>
      </c>
      <c r="C40" s="234" t="s">
        <v>183</v>
      </c>
      <c r="D40" s="235" t="s">
        <v>155</v>
      </c>
      <c r="E40" s="236">
        <v>504.089</v>
      </c>
      <c r="F40" s="237">
        <v>5</v>
      </c>
      <c r="G40" s="238">
        <v>0</v>
      </c>
      <c r="H40" s="238">
        <f>E40*F40</f>
        <v>2520.445</v>
      </c>
      <c r="I40" s="239">
        <f>E40*F40</f>
        <v>2520.445</v>
      </c>
      <c r="J40" s="240">
        <v>0</v>
      </c>
      <c r="K40" s="236">
        <f>E40*J40</f>
        <v>0</v>
      </c>
      <c r="L40" s="241">
        <v>0</v>
      </c>
      <c r="M40" s="242">
        <f>E40*L40</f>
        <v>0</v>
      </c>
    </row>
    <row r="41" spans="1:13" s="27" customFormat="1" ht="18.75" customHeight="1">
      <c r="A41" s="233">
        <v>12</v>
      </c>
      <c r="B41" s="234" t="s">
        <v>184</v>
      </c>
      <c r="C41" s="234" t="s">
        <v>185</v>
      </c>
      <c r="D41" s="235" t="s">
        <v>155</v>
      </c>
      <c r="E41" s="236">
        <v>152.789</v>
      </c>
      <c r="F41" s="237">
        <v>11</v>
      </c>
      <c r="G41" s="238">
        <v>0</v>
      </c>
      <c r="H41" s="238">
        <f>E41*F41</f>
        <v>1680.6789999999999</v>
      </c>
      <c r="I41" s="239">
        <f>E41*F41</f>
        <v>1680.6789999999999</v>
      </c>
      <c r="J41" s="240">
        <v>0</v>
      </c>
      <c r="K41" s="236">
        <f>E41*J41</f>
        <v>0</v>
      </c>
      <c r="L41" s="241">
        <v>0</v>
      </c>
      <c r="M41" s="242">
        <f>E41*L41</f>
        <v>0</v>
      </c>
    </row>
    <row r="42" spans="1:13" s="27" customFormat="1" ht="24" customHeight="1">
      <c r="A42" s="233">
        <v>13</v>
      </c>
      <c r="B42" s="234" t="s">
        <v>186</v>
      </c>
      <c r="C42" s="234" t="s">
        <v>187</v>
      </c>
      <c r="D42" s="235" t="s">
        <v>145</v>
      </c>
      <c r="E42" s="236">
        <v>440.426</v>
      </c>
      <c r="F42" s="237">
        <v>30</v>
      </c>
      <c r="G42" s="238">
        <v>0</v>
      </c>
      <c r="H42" s="238">
        <f>E42*F42</f>
        <v>13212.779999999999</v>
      </c>
      <c r="I42" s="239">
        <f>E42*F42</f>
        <v>13212.779999999999</v>
      </c>
      <c r="J42" s="240">
        <v>0</v>
      </c>
      <c r="K42" s="236">
        <f>E42*J42</f>
        <v>0</v>
      </c>
      <c r="L42" s="241">
        <v>0</v>
      </c>
      <c r="M42" s="242">
        <f>E42*L42</f>
        <v>0</v>
      </c>
    </row>
    <row r="43" spans="1:13" s="27" customFormat="1" ht="12.75" customHeight="1">
      <c r="A43" s="200"/>
      <c r="B43" s="201"/>
      <c r="C43" s="201" t="s">
        <v>188</v>
      </c>
      <c r="D43" s="202"/>
      <c r="E43" s="203"/>
      <c r="F43" s="204"/>
      <c r="G43" s="204"/>
      <c r="H43" s="204"/>
      <c r="I43" s="205"/>
      <c r="J43" s="206"/>
      <c r="K43" s="203"/>
      <c r="L43" s="207"/>
      <c r="M43" s="208"/>
    </row>
    <row r="44" spans="1:13" s="27" customFormat="1" ht="12.75" customHeight="1">
      <c r="A44" s="191"/>
      <c r="B44" s="192"/>
      <c r="C44" s="192" t="s">
        <v>373</v>
      </c>
      <c r="D44" s="193"/>
      <c r="E44" s="194">
        <v>440.426</v>
      </c>
      <c r="F44" s="195"/>
      <c r="G44" s="195"/>
      <c r="H44" s="195"/>
      <c r="I44" s="196"/>
      <c r="J44" s="197"/>
      <c r="K44" s="194"/>
      <c r="L44" s="198"/>
      <c r="M44" s="199"/>
    </row>
    <row r="45" spans="1:13" s="27" customFormat="1" ht="18.75" customHeight="1">
      <c r="A45" s="233">
        <v>14</v>
      </c>
      <c r="B45" s="234" t="s">
        <v>190</v>
      </c>
      <c r="C45" s="234" t="s">
        <v>191</v>
      </c>
      <c r="D45" s="235" t="s">
        <v>155</v>
      </c>
      <c r="E45" s="236">
        <v>69.468</v>
      </c>
      <c r="F45" s="237">
        <v>182.5</v>
      </c>
      <c r="G45" s="238">
        <v>0</v>
      </c>
      <c r="H45" s="238">
        <f>E45*F45</f>
        <v>12677.91</v>
      </c>
      <c r="I45" s="239">
        <f>E45*F45</f>
        <v>12677.91</v>
      </c>
      <c r="J45" s="240">
        <v>0</v>
      </c>
      <c r="K45" s="236">
        <f>E45*J45</f>
        <v>0</v>
      </c>
      <c r="L45" s="241">
        <v>0</v>
      </c>
      <c r="M45" s="242">
        <f>E45*L45</f>
        <v>0</v>
      </c>
    </row>
    <row r="46" spans="1:13" s="27" customFormat="1" ht="24" customHeight="1">
      <c r="A46" s="200"/>
      <c r="B46" s="201"/>
      <c r="C46" s="201" t="s">
        <v>192</v>
      </c>
      <c r="D46" s="202"/>
      <c r="E46" s="203"/>
      <c r="F46" s="204"/>
      <c r="G46" s="204"/>
      <c r="H46" s="204"/>
      <c r="I46" s="205"/>
      <c r="J46" s="206"/>
      <c r="K46" s="203"/>
      <c r="L46" s="207"/>
      <c r="M46" s="208"/>
    </row>
    <row r="47" spans="1:13" s="27" customFormat="1" ht="12.75" customHeight="1">
      <c r="A47" s="182"/>
      <c r="B47" s="183"/>
      <c r="C47" s="183" t="s">
        <v>374</v>
      </c>
      <c r="D47" s="184"/>
      <c r="E47" s="185">
        <v>30.99</v>
      </c>
      <c r="F47" s="186"/>
      <c r="G47" s="186"/>
      <c r="H47" s="186"/>
      <c r="I47" s="187"/>
      <c r="J47" s="188"/>
      <c r="K47" s="185"/>
      <c r="L47" s="189"/>
      <c r="M47" s="190"/>
    </row>
    <row r="48" spans="1:13" s="27" customFormat="1" ht="12.75" customHeight="1">
      <c r="A48" s="182"/>
      <c r="B48" s="183"/>
      <c r="C48" s="183" t="s">
        <v>375</v>
      </c>
      <c r="D48" s="184"/>
      <c r="E48" s="185">
        <v>38.478</v>
      </c>
      <c r="F48" s="186"/>
      <c r="G48" s="186"/>
      <c r="H48" s="186"/>
      <c r="I48" s="187"/>
      <c r="J48" s="188"/>
      <c r="K48" s="185"/>
      <c r="L48" s="189"/>
      <c r="M48" s="190"/>
    </row>
    <row r="49" spans="1:13" s="27" customFormat="1" ht="12.75" customHeight="1">
      <c r="A49" s="191"/>
      <c r="B49" s="192"/>
      <c r="C49" s="192" t="s">
        <v>181</v>
      </c>
      <c r="D49" s="193"/>
      <c r="E49" s="194">
        <v>69.468</v>
      </c>
      <c r="F49" s="195"/>
      <c r="G49" s="195"/>
      <c r="H49" s="195"/>
      <c r="I49" s="196"/>
      <c r="J49" s="197"/>
      <c r="K49" s="194"/>
      <c r="L49" s="198"/>
      <c r="M49" s="199"/>
    </row>
    <row r="50" spans="1:13" s="27" customFormat="1" ht="18.75" customHeight="1">
      <c r="A50" s="246">
        <v>15</v>
      </c>
      <c r="B50" s="247" t="s">
        <v>195</v>
      </c>
      <c r="C50" s="247" t="s">
        <v>196</v>
      </c>
      <c r="D50" s="248" t="s">
        <v>145</v>
      </c>
      <c r="E50" s="249">
        <v>131.989</v>
      </c>
      <c r="F50" s="250">
        <v>221</v>
      </c>
      <c r="G50" s="251">
        <f>E50*F50</f>
        <v>29169.569</v>
      </c>
      <c r="H50" s="251">
        <v>0</v>
      </c>
      <c r="I50" s="252">
        <f>E50*F50</f>
        <v>29169.569</v>
      </c>
      <c r="J50" s="253">
        <v>1</v>
      </c>
      <c r="K50" s="249">
        <f>E50*J50</f>
        <v>131.989</v>
      </c>
      <c r="L50" s="254">
        <v>0</v>
      </c>
      <c r="M50" s="255">
        <f>E50*L50</f>
        <v>0</v>
      </c>
    </row>
    <row r="51" spans="1:13" s="27" customFormat="1" ht="12.75" customHeight="1">
      <c r="A51" s="256"/>
      <c r="B51" s="257"/>
      <c r="C51" s="257" t="s">
        <v>376</v>
      </c>
      <c r="D51" s="258"/>
      <c r="E51" s="259">
        <v>131.989</v>
      </c>
      <c r="F51" s="260"/>
      <c r="G51" s="260"/>
      <c r="H51" s="260"/>
      <c r="I51" s="261"/>
      <c r="J51" s="262"/>
      <c r="K51" s="259"/>
      <c r="L51" s="263"/>
      <c r="M51" s="264"/>
    </row>
    <row r="52" spans="1:13" s="27" customFormat="1" ht="18.75" customHeight="1">
      <c r="A52" s="233">
        <v>16</v>
      </c>
      <c r="B52" s="234" t="s">
        <v>198</v>
      </c>
      <c r="C52" s="234" t="s">
        <v>199</v>
      </c>
      <c r="D52" s="235" t="s">
        <v>149</v>
      </c>
      <c r="E52" s="236">
        <v>3513</v>
      </c>
      <c r="F52" s="237">
        <v>9.6</v>
      </c>
      <c r="G52" s="238">
        <v>0</v>
      </c>
      <c r="H52" s="238">
        <f>E52*F52</f>
        <v>33724.799999999996</v>
      </c>
      <c r="I52" s="239">
        <f>E52*F52</f>
        <v>33724.799999999996</v>
      </c>
      <c r="J52" s="240">
        <v>0</v>
      </c>
      <c r="K52" s="236">
        <f>E52*J52</f>
        <v>0</v>
      </c>
      <c r="L52" s="241">
        <v>0</v>
      </c>
      <c r="M52" s="242">
        <f>E52*L52</f>
        <v>0</v>
      </c>
    </row>
    <row r="53" spans="1:13" s="27" customFormat="1" ht="18.75" customHeight="1">
      <c r="A53" s="233">
        <v>17</v>
      </c>
      <c r="B53" s="234" t="s">
        <v>200</v>
      </c>
      <c r="C53" s="234" t="s">
        <v>201</v>
      </c>
      <c r="D53" s="235" t="s">
        <v>149</v>
      </c>
      <c r="E53" s="236">
        <v>838</v>
      </c>
      <c r="F53" s="237">
        <v>18.5</v>
      </c>
      <c r="G53" s="238">
        <v>0</v>
      </c>
      <c r="H53" s="238">
        <f>E53*F53</f>
        <v>15503</v>
      </c>
      <c r="I53" s="239">
        <f>E53*F53</f>
        <v>15503</v>
      </c>
      <c r="J53" s="240">
        <v>0</v>
      </c>
      <c r="K53" s="236">
        <f>E53*J53</f>
        <v>0</v>
      </c>
      <c r="L53" s="241">
        <v>0</v>
      </c>
      <c r="M53" s="242">
        <f>E53*L53</f>
        <v>0</v>
      </c>
    </row>
    <row r="54" spans="1:13" s="27" customFormat="1" ht="18.75" customHeight="1">
      <c r="A54" s="233">
        <v>18</v>
      </c>
      <c r="B54" s="234" t="s">
        <v>202</v>
      </c>
      <c r="C54" s="234" t="s">
        <v>203</v>
      </c>
      <c r="D54" s="235" t="s">
        <v>149</v>
      </c>
      <c r="E54" s="236">
        <v>3513</v>
      </c>
      <c r="F54" s="237">
        <v>19.1</v>
      </c>
      <c r="G54" s="238">
        <v>0</v>
      </c>
      <c r="H54" s="238">
        <f>E54*F54</f>
        <v>67098.3</v>
      </c>
      <c r="I54" s="239">
        <f>E54*F54</f>
        <v>67098.3</v>
      </c>
      <c r="J54" s="240">
        <v>0</v>
      </c>
      <c r="K54" s="236">
        <f>E54*J54</f>
        <v>0</v>
      </c>
      <c r="L54" s="241">
        <v>0</v>
      </c>
      <c r="M54" s="242">
        <f>E54*L54</f>
        <v>0</v>
      </c>
    </row>
    <row r="55" spans="1:13" s="27" customFormat="1" ht="24" customHeight="1">
      <c r="A55" s="233">
        <v>19</v>
      </c>
      <c r="B55" s="234" t="s">
        <v>206</v>
      </c>
      <c r="C55" s="234" t="s">
        <v>207</v>
      </c>
      <c r="D55" s="235" t="s">
        <v>149</v>
      </c>
      <c r="E55" s="236">
        <v>3513</v>
      </c>
      <c r="F55" s="237">
        <v>21.1</v>
      </c>
      <c r="G55" s="238">
        <v>0</v>
      </c>
      <c r="H55" s="238">
        <f>E55*F55</f>
        <v>74124.3</v>
      </c>
      <c r="I55" s="239">
        <f>E55*F55</f>
        <v>74124.3</v>
      </c>
      <c r="J55" s="240">
        <v>0</v>
      </c>
      <c r="K55" s="236">
        <f>E55*J55</f>
        <v>0</v>
      </c>
      <c r="L55" s="241">
        <v>0</v>
      </c>
      <c r="M55" s="242">
        <f>E55*L55</f>
        <v>0</v>
      </c>
    </row>
    <row r="56" spans="1:13" s="165" customFormat="1" ht="39.95" customHeight="1">
      <c r="A56" s="166"/>
      <c r="B56" s="160" t="s">
        <v>76</v>
      </c>
      <c r="C56" s="160" t="s">
        <v>12</v>
      </c>
      <c r="D56" s="161"/>
      <c r="E56" s="162"/>
      <c r="F56" s="163"/>
      <c r="G56" s="163">
        <f>SUM(G57:G90)</f>
        <v>835188.76</v>
      </c>
      <c r="H56" s="163">
        <f>SUM(H57:H90)</f>
        <v>4295050.905</v>
      </c>
      <c r="I56" s="163">
        <f>SUM(I57:I90)</f>
        <v>5130239.665000001</v>
      </c>
      <c r="J56" s="164"/>
      <c r="K56" s="163">
        <f>SUM(K57:K90)</f>
        <v>318.68809820000007</v>
      </c>
      <c r="L56" s="164"/>
      <c r="M56" s="163">
        <f>SUM(M57:M90)</f>
        <v>0</v>
      </c>
    </row>
    <row r="57" spans="1:13" s="27" customFormat="1" ht="18.75" customHeight="1">
      <c r="A57" s="233">
        <v>20</v>
      </c>
      <c r="B57" s="234" t="s">
        <v>222</v>
      </c>
      <c r="C57" s="234" t="s">
        <v>223</v>
      </c>
      <c r="D57" s="235" t="s">
        <v>149</v>
      </c>
      <c r="E57" s="236">
        <v>63.7</v>
      </c>
      <c r="F57" s="237">
        <v>117.75</v>
      </c>
      <c r="G57" s="238">
        <v>0</v>
      </c>
      <c r="H57" s="238">
        <f>E57*F57</f>
        <v>7500.675</v>
      </c>
      <c r="I57" s="239">
        <f>E57*F57</f>
        <v>7500.675</v>
      </c>
      <c r="J57" s="240">
        <v>0.27994</v>
      </c>
      <c r="K57" s="236">
        <f>E57*J57</f>
        <v>17.832178000000003</v>
      </c>
      <c r="L57" s="241">
        <v>0</v>
      </c>
      <c r="M57" s="242">
        <f>E57*L57</f>
        <v>0</v>
      </c>
    </row>
    <row r="58" spans="1:13" s="27" customFormat="1" ht="12.75" customHeight="1" thickBot="1">
      <c r="A58" s="224"/>
      <c r="B58" s="225"/>
      <c r="C58" s="225" t="s">
        <v>224</v>
      </c>
      <c r="D58" s="226"/>
      <c r="E58" s="227"/>
      <c r="F58" s="228"/>
      <c r="G58" s="228"/>
      <c r="H58" s="228"/>
      <c r="I58" s="228"/>
      <c r="J58" s="243"/>
      <c r="K58" s="227"/>
      <c r="L58" s="244"/>
      <c r="M58" s="245"/>
    </row>
    <row r="59" spans="1:13" s="27" customFormat="1" ht="24" customHeight="1">
      <c r="A59" s="167"/>
      <c r="B59" s="168"/>
      <c r="C59" s="168" t="s">
        <v>225</v>
      </c>
      <c r="D59" s="169"/>
      <c r="E59" s="170"/>
      <c r="F59" s="171"/>
      <c r="G59" s="171"/>
      <c r="H59" s="171"/>
      <c r="I59" s="172"/>
      <c r="J59" s="173"/>
      <c r="K59" s="170"/>
      <c r="L59" s="174"/>
      <c r="M59" s="175"/>
    </row>
    <row r="60" spans="1:13" s="27" customFormat="1" ht="12.75" customHeight="1">
      <c r="A60" s="191"/>
      <c r="B60" s="192"/>
      <c r="C60" s="192" t="s">
        <v>377</v>
      </c>
      <c r="D60" s="193"/>
      <c r="E60" s="194">
        <v>63.7</v>
      </c>
      <c r="F60" s="195"/>
      <c r="G60" s="195"/>
      <c r="H60" s="195"/>
      <c r="I60" s="196"/>
      <c r="J60" s="197"/>
      <c r="K60" s="194"/>
      <c r="L60" s="198"/>
      <c r="M60" s="199"/>
    </row>
    <row r="61" spans="1:15" s="27" customFormat="1" ht="24" customHeight="1">
      <c r="A61" s="233">
        <v>21</v>
      </c>
      <c r="B61" s="234" t="s">
        <v>378</v>
      </c>
      <c r="C61" s="234" t="s">
        <v>379</v>
      </c>
      <c r="D61" s="235" t="s">
        <v>149</v>
      </c>
      <c r="E61" s="236">
        <v>5783.18</v>
      </c>
      <c r="F61" s="237">
        <v>57</v>
      </c>
      <c r="G61" s="238">
        <v>0</v>
      </c>
      <c r="H61" s="238">
        <f>E61*F61</f>
        <v>329641.26</v>
      </c>
      <c r="I61" s="239">
        <f>E61*F61</f>
        <v>329641.26</v>
      </c>
      <c r="J61" s="240">
        <v>0</v>
      </c>
      <c r="K61" s="236">
        <f>E61*J61</f>
        <v>0</v>
      </c>
      <c r="L61" s="241">
        <v>0</v>
      </c>
      <c r="M61" s="242">
        <f>E61*L61</f>
        <v>0</v>
      </c>
      <c r="O61" s="222"/>
    </row>
    <row r="62" spans="1:13" s="27" customFormat="1" ht="21" customHeight="1">
      <c r="A62" s="265"/>
      <c r="B62" s="266"/>
      <c r="C62" s="266" t="s">
        <v>229</v>
      </c>
      <c r="D62" s="267"/>
      <c r="E62" s="268"/>
      <c r="F62" s="269"/>
      <c r="G62" s="269"/>
      <c r="H62" s="269"/>
      <c r="I62" s="269"/>
      <c r="J62" s="270"/>
      <c r="K62" s="268"/>
      <c r="L62" s="271"/>
      <c r="M62" s="272"/>
    </row>
    <row r="63" spans="1:13" s="27" customFormat="1" ht="24" customHeight="1">
      <c r="A63" s="233">
        <v>22</v>
      </c>
      <c r="B63" s="234" t="s">
        <v>380</v>
      </c>
      <c r="C63" s="234" t="s">
        <v>381</v>
      </c>
      <c r="D63" s="235" t="s">
        <v>149</v>
      </c>
      <c r="E63" s="236">
        <v>5783.18</v>
      </c>
      <c r="F63" s="237">
        <v>139</v>
      </c>
      <c r="G63" s="238">
        <v>0</v>
      </c>
      <c r="H63" s="238">
        <f>E63*F63</f>
        <v>803862.02</v>
      </c>
      <c r="I63" s="239">
        <f>E63*F63</f>
        <v>803862.02</v>
      </c>
      <c r="J63" s="240">
        <v>0</v>
      </c>
      <c r="K63" s="236">
        <f>E63*J63</f>
        <v>0</v>
      </c>
      <c r="L63" s="241">
        <v>0</v>
      </c>
      <c r="M63" s="242">
        <f>E63*L63</f>
        <v>0</v>
      </c>
    </row>
    <row r="64" spans="1:13" s="27" customFormat="1" ht="12.75" customHeight="1" thickBot="1">
      <c r="A64" s="224"/>
      <c r="B64" s="225"/>
      <c r="C64" s="225" t="s">
        <v>232</v>
      </c>
      <c r="D64" s="226"/>
      <c r="E64" s="227"/>
      <c r="F64" s="228"/>
      <c r="G64" s="228"/>
      <c r="H64" s="228"/>
      <c r="I64" s="228"/>
      <c r="J64" s="243"/>
      <c r="K64" s="227"/>
      <c r="L64" s="244"/>
      <c r="M64" s="245"/>
    </row>
    <row r="65" spans="1:13" s="27" customFormat="1" ht="24" customHeight="1">
      <c r="A65" s="167"/>
      <c r="B65" s="168"/>
      <c r="C65" s="168" t="s">
        <v>233</v>
      </c>
      <c r="D65" s="169"/>
      <c r="E65" s="170"/>
      <c r="F65" s="171"/>
      <c r="G65" s="171"/>
      <c r="H65" s="171"/>
      <c r="I65" s="172"/>
      <c r="J65" s="173"/>
      <c r="K65" s="170"/>
      <c r="L65" s="174"/>
      <c r="M65" s="175"/>
    </row>
    <row r="66" spans="1:13" s="27" customFormat="1" ht="12.75" customHeight="1">
      <c r="A66" s="191"/>
      <c r="B66" s="192"/>
      <c r="C66" s="192" t="s">
        <v>382</v>
      </c>
      <c r="D66" s="193"/>
      <c r="E66" s="194">
        <v>5783.18</v>
      </c>
      <c r="F66" s="195"/>
      <c r="G66" s="195"/>
      <c r="H66" s="195"/>
      <c r="I66" s="196"/>
      <c r="J66" s="197"/>
      <c r="K66" s="194"/>
      <c r="L66" s="198"/>
      <c r="M66" s="199"/>
    </row>
    <row r="67" spans="1:13" s="27" customFormat="1" ht="18.75" customHeight="1">
      <c r="A67" s="233">
        <v>23</v>
      </c>
      <c r="B67" s="234" t="s">
        <v>235</v>
      </c>
      <c r="C67" s="234" t="s">
        <v>236</v>
      </c>
      <c r="D67" s="235" t="s">
        <v>149</v>
      </c>
      <c r="E67" s="236">
        <v>838</v>
      </c>
      <c r="F67" s="237">
        <v>128.5</v>
      </c>
      <c r="G67" s="238">
        <v>0</v>
      </c>
      <c r="H67" s="238">
        <f>E67*F67</f>
        <v>107683</v>
      </c>
      <c r="I67" s="239">
        <f>E67*F67</f>
        <v>107683</v>
      </c>
      <c r="J67" s="240">
        <v>0.132</v>
      </c>
      <c r="K67" s="236">
        <f>E67*J67</f>
        <v>110.616</v>
      </c>
      <c r="L67" s="241">
        <v>0</v>
      </c>
      <c r="M67" s="242">
        <f>E67*L67</f>
        <v>0</v>
      </c>
    </row>
    <row r="68" spans="1:13" s="27" customFormat="1" ht="12.75" customHeight="1" thickBot="1">
      <c r="A68" s="224"/>
      <c r="B68" s="225"/>
      <c r="C68" s="225" t="s">
        <v>237</v>
      </c>
      <c r="D68" s="226"/>
      <c r="E68" s="227"/>
      <c r="F68" s="228"/>
      <c r="G68" s="228"/>
      <c r="H68" s="228"/>
      <c r="I68" s="228"/>
      <c r="J68" s="243"/>
      <c r="K68" s="227"/>
      <c r="L68" s="244"/>
      <c r="M68" s="245"/>
    </row>
    <row r="69" spans="1:13" s="27" customFormat="1" ht="24" customHeight="1">
      <c r="A69" s="167"/>
      <c r="B69" s="168"/>
      <c r="C69" s="168" t="s">
        <v>238</v>
      </c>
      <c r="D69" s="169"/>
      <c r="E69" s="170"/>
      <c r="F69" s="171"/>
      <c r="G69" s="171"/>
      <c r="H69" s="171"/>
      <c r="I69" s="172"/>
      <c r="J69" s="173"/>
      <c r="K69" s="170"/>
      <c r="L69" s="174"/>
      <c r="M69" s="175"/>
    </row>
    <row r="70" spans="1:13" s="27" customFormat="1" ht="12.75" customHeight="1">
      <c r="A70" s="191"/>
      <c r="B70" s="192"/>
      <c r="C70" s="192" t="s">
        <v>383</v>
      </c>
      <c r="D70" s="193"/>
      <c r="E70" s="194">
        <v>838</v>
      </c>
      <c r="F70" s="195"/>
      <c r="G70" s="195"/>
      <c r="H70" s="195"/>
      <c r="I70" s="196"/>
      <c r="J70" s="197"/>
      <c r="K70" s="194"/>
      <c r="L70" s="198"/>
      <c r="M70" s="199"/>
    </row>
    <row r="71" spans="1:13" s="27" customFormat="1" ht="18.75" customHeight="1">
      <c r="A71" s="246">
        <v>24</v>
      </c>
      <c r="B71" s="247" t="s">
        <v>240</v>
      </c>
      <c r="C71" s="247" t="s">
        <v>241</v>
      </c>
      <c r="D71" s="248" t="s">
        <v>145</v>
      </c>
      <c r="E71" s="249">
        <v>99.933</v>
      </c>
      <c r="F71" s="250">
        <v>1920</v>
      </c>
      <c r="G71" s="251">
        <f>E71*F71</f>
        <v>191871.36000000002</v>
      </c>
      <c r="H71" s="251">
        <v>0</v>
      </c>
      <c r="I71" s="252">
        <f>E71*F71</f>
        <v>191871.36000000002</v>
      </c>
      <c r="J71" s="253">
        <v>1</v>
      </c>
      <c r="K71" s="249">
        <f>E71*J71</f>
        <v>99.933</v>
      </c>
      <c r="L71" s="254">
        <v>0</v>
      </c>
      <c r="M71" s="255">
        <f>E71*L71</f>
        <v>0</v>
      </c>
    </row>
    <row r="72" spans="1:13" s="27" customFormat="1" ht="24" customHeight="1">
      <c r="A72" s="200"/>
      <c r="B72" s="201"/>
      <c r="C72" s="201" t="s">
        <v>242</v>
      </c>
      <c r="D72" s="202"/>
      <c r="E72" s="203"/>
      <c r="F72" s="204"/>
      <c r="G72" s="204"/>
      <c r="H72" s="204"/>
      <c r="I72" s="205"/>
      <c r="J72" s="206"/>
      <c r="K72" s="203"/>
      <c r="L72" s="207"/>
      <c r="M72" s="208"/>
    </row>
    <row r="73" spans="1:13" s="27" customFormat="1" ht="12.75" customHeight="1">
      <c r="A73" s="191"/>
      <c r="B73" s="192"/>
      <c r="C73" s="192" t="s">
        <v>384</v>
      </c>
      <c r="D73" s="193"/>
      <c r="E73" s="194">
        <v>99.9333504</v>
      </c>
      <c r="F73" s="195"/>
      <c r="G73" s="195"/>
      <c r="H73" s="195"/>
      <c r="I73" s="196"/>
      <c r="J73" s="197"/>
      <c r="K73" s="194"/>
      <c r="L73" s="198"/>
      <c r="M73" s="199"/>
    </row>
    <row r="74" spans="1:13" s="27" customFormat="1" ht="18.75" customHeight="1">
      <c r="A74" s="246">
        <v>25</v>
      </c>
      <c r="B74" s="247" t="s">
        <v>244</v>
      </c>
      <c r="C74" s="247" t="s">
        <v>245</v>
      </c>
      <c r="D74" s="248" t="s">
        <v>145</v>
      </c>
      <c r="E74" s="249">
        <v>62.458</v>
      </c>
      <c r="F74" s="250">
        <v>10300</v>
      </c>
      <c r="G74" s="251">
        <f>E74*F74</f>
        <v>643317.4</v>
      </c>
      <c r="H74" s="251">
        <v>0</v>
      </c>
      <c r="I74" s="252">
        <f>E74*F74</f>
        <v>643317.4</v>
      </c>
      <c r="J74" s="253">
        <v>1</v>
      </c>
      <c r="K74" s="249">
        <f>E74*J74</f>
        <v>62.458</v>
      </c>
      <c r="L74" s="254">
        <v>0</v>
      </c>
      <c r="M74" s="255">
        <f>E74*L74</f>
        <v>0</v>
      </c>
    </row>
    <row r="75" spans="1:13" s="27" customFormat="1" ht="12.75" customHeight="1" thickBot="1">
      <c r="A75" s="224"/>
      <c r="B75" s="225"/>
      <c r="C75" s="225" t="s">
        <v>246</v>
      </c>
      <c r="D75" s="226"/>
      <c r="E75" s="227"/>
      <c r="F75" s="228"/>
      <c r="G75" s="228"/>
      <c r="H75" s="228"/>
      <c r="I75" s="228"/>
      <c r="J75" s="243"/>
      <c r="K75" s="227"/>
      <c r="L75" s="244"/>
      <c r="M75" s="245"/>
    </row>
    <row r="76" spans="1:13" s="27" customFormat="1" ht="24" customHeight="1">
      <c r="A76" s="167"/>
      <c r="B76" s="168"/>
      <c r="C76" s="168" t="s">
        <v>247</v>
      </c>
      <c r="D76" s="169"/>
      <c r="E76" s="170"/>
      <c r="F76" s="171"/>
      <c r="G76" s="171"/>
      <c r="H76" s="171"/>
      <c r="I76" s="172"/>
      <c r="J76" s="173"/>
      <c r="K76" s="170"/>
      <c r="L76" s="174"/>
      <c r="M76" s="175"/>
    </row>
    <row r="77" spans="1:13" s="27" customFormat="1" ht="12.75" customHeight="1">
      <c r="A77" s="191"/>
      <c r="B77" s="192"/>
      <c r="C77" s="192" t="s">
        <v>385</v>
      </c>
      <c r="D77" s="193"/>
      <c r="E77" s="194">
        <v>62.458344</v>
      </c>
      <c r="F77" s="195"/>
      <c r="G77" s="195"/>
      <c r="H77" s="195"/>
      <c r="I77" s="196"/>
      <c r="J77" s="197"/>
      <c r="K77" s="194"/>
      <c r="L77" s="198"/>
      <c r="M77" s="199"/>
    </row>
    <row r="78" spans="1:13" s="27" customFormat="1" ht="18.75" customHeight="1">
      <c r="A78" s="233">
        <v>26</v>
      </c>
      <c r="B78" s="234" t="s">
        <v>249</v>
      </c>
      <c r="C78" s="234" t="s">
        <v>250</v>
      </c>
      <c r="D78" s="235" t="s">
        <v>149</v>
      </c>
      <c r="E78" s="236">
        <v>4999.02</v>
      </c>
      <c r="F78" s="237">
        <v>22.2</v>
      </c>
      <c r="G78" s="238">
        <v>0</v>
      </c>
      <c r="H78" s="238">
        <f>E78*F78</f>
        <v>110978.244</v>
      </c>
      <c r="I78" s="239">
        <f>E78*F78</f>
        <v>110978.244</v>
      </c>
      <c r="J78" s="240">
        <v>0.00061</v>
      </c>
      <c r="K78" s="236">
        <f>E78*J78</f>
        <v>3.0494022000000003</v>
      </c>
      <c r="L78" s="241">
        <v>0</v>
      </c>
      <c r="M78" s="242">
        <f>E78*L78</f>
        <v>0</v>
      </c>
    </row>
    <row r="79" spans="1:13" s="27" customFormat="1" ht="18.75" customHeight="1">
      <c r="A79" s="233">
        <v>27</v>
      </c>
      <c r="B79" s="234" t="s">
        <v>251</v>
      </c>
      <c r="C79" s="234" t="s">
        <v>252</v>
      </c>
      <c r="D79" s="235" t="s">
        <v>149</v>
      </c>
      <c r="E79" s="236">
        <v>4901</v>
      </c>
      <c r="F79" s="237">
        <v>21.2</v>
      </c>
      <c r="G79" s="238">
        <v>0</v>
      </c>
      <c r="H79" s="238">
        <f>E79*F79</f>
        <v>103901.2</v>
      </c>
      <c r="I79" s="239">
        <f>E79*F79</f>
        <v>103901.2</v>
      </c>
      <c r="J79" s="240">
        <v>0.00031</v>
      </c>
      <c r="K79" s="236">
        <f>E79*J79</f>
        <v>1.51931</v>
      </c>
      <c r="L79" s="241">
        <v>0</v>
      </c>
      <c r="M79" s="242">
        <f>E79*L79</f>
        <v>0</v>
      </c>
    </row>
    <row r="80" spans="1:13" s="27" customFormat="1" ht="24" customHeight="1">
      <c r="A80" s="233">
        <v>28</v>
      </c>
      <c r="B80" s="234" t="s">
        <v>253</v>
      </c>
      <c r="C80" s="234" t="s">
        <v>254</v>
      </c>
      <c r="D80" s="235" t="s">
        <v>149</v>
      </c>
      <c r="E80" s="236">
        <v>4901</v>
      </c>
      <c r="F80" s="237">
        <v>324</v>
      </c>
      <c r="G80" s="238">
        <v>0</v>
      </c>
      <c r="H80" s="238">
        <f>E80*F80</f>
        <v>1587924</v>
      </c>
      <c r="I80" s="239">
        <f>E80*F80</f>
        <v>1587924</v>
      </c>
      <c r="J80" s="240">
        <v>0</v>
      </c>
      <c r="K80" s="236">
        <f>E80*J80</f>
        <v>0</v>
      </c>
      <c r="L80" s="241">
        <v>0</v>
      </c>
      <c r="M80" s="242">
        <f>E80*L80</f>
        <v>0</v>
      </c>
    </row>
    <row r="81" spans="1:13" s="27" customFormat="1" ht="12.75" customHeight="1" thickBot="1">
      <c r="A81" s="224"/>
      <c r="B81" s="225"/>
      <c r="C81" s="225" t="s">
        <v>255</v>
      </c>
      <c r="D81" s="226"/>
      <c r="E81" s="227"/>
      <c r="F81" s="228"/>
      <c r="G81" s="228"/>
      <c r="H81" s="228"/>
      <c r="I81" s="228"/>
      <c r="J81" s="243"/>
      <c r="K81" s="227"/>
      <c r="L81" s="244"/>
      <c r="M81" s="245"/>
    </row>
    <row r="82" spans="1:13" s="27" customFormat="1" ht="12.75" customHeight="1">
      <c r="A82" s="167"/>
      <c r="B82" s="168"/>
      <c r="C82" s="168" t="s">
        <v>151</v>
      </c>
      <c r="D82" s="169"/>
      <c r="E82" s="170"/>
      <c r="F82" s="171"/>
      <c r="G82" s="171"/>
      <c r="H82" s="171"/>
      <c r="I82" s="172"/>
      <c r="J82" s="173"/>
      <c r="K82" s="170"/>
      <c r="L82" s="174"/>
      <c r="M82" s="175"/>
    </row>
    <row r="83" spans="1:13" s="27" customFormat="1" ht="12.75" customHeight="1">
      <c r="A83" s="191"/>
      <c r="B83" s="192"/>
      <c r="C83" s="192" t="s">
        <v>364</v>
      </c>
      <c r="D83" s="193"/>
      <c r="E83" s="194">
        <v>4901</v>
      </c>
      <c r="F83" s="195"/>
      <c r="G83" s="195"/>
      <c r="H83" s="195"/>
      <c r="I83" s="196"/>
      <c r="J83" s="197"/>
      <c r="K83" s="194"/>
      <c r="L83" s="198"/>
      <c r="M83" s="199"/>
    </row>
    <row r="84" spans="1:13" s="27" customFormat="1" ht="24" customHeight="1">
      <c r="A84" s="233">
        <v>29</v>
      </c>
      <c r="B84" s="234" t="s">
        <v>256</v>
      </c>
      <c r="C84" s="234" t="s">
        <v>257</v>
      </c>
      <c r="D84" s="235" t="s">
        <v>149</v>
      </c>
      <c r="E84" s="236">
        <v>4999.02</v>
      </c>
      <c r="F84" s="237">
        <v>240.3</v>
      </c>
      <c r="G84" s="238">
        <v>0</v>
      </c>
      <c r="H84" s="238">
        <f>E84*F84</f>
        <v>1201264.506</v>
      </c>
      <c r="I84" s="239">
        <f>E84*F84</f>
        <v>1201264.506</v>
      </c>
      <c r="J84" s="240">
        <v>0</v>
      </c>
      <c r="K84" s="236">
        <f>E84*J84</f>
        <v>0</v>
      </c>
      <c r="L84" s="241">
        <v>0</v>
      </c>
      <c r="M84" s="242">
        <f>E84*L84</f>
        <v>0</v>
      </c>
    </row>
    <row r="85" spans="1:13" s="27" customFormat="1" ht="12.75" customHeight="1" thickBot="1">
      <c r="A85" s="224"/>
      <c r="B85" s="225"/>
      <c r="C85" s="225" t="s">
        <v>258</v>
      </c>
      <c r="D85" s="226"/>
      <c r="E85" s="227"/>
      <c r="F85" s="228"/>
      <c r="G85" s="228"/>
      <c r="H85" s="228"/>
      <c r="I85" s="228"/>
      <c r="J85" s="243"/>
      <c r="K85" s="227"/>
      <c r="L85" s="244"/>
      <c r="M85" s="245"/>
    </row>
    <row r="86" spans="1:13" s="27" customFormat="1" ht="24" customHeight="1">
      <c r="A86" s="167"/>
      <c r="B86" s="168"/>
      <c r="C86" s="168" t="s">
        <v>259</v>
      </c>
      <c r="D86" s="169"/>
      <c r="E86" s="170"/>
      <c r="F86" s="171"/>
      <c r="G86" s="171"/>
      <c r="H86" s="171"/>
      <c r="I86" s="172"/>
      <c r="J86" s="173"/>
      <c r="K86" s="170"/>
      <c r="L86" s="174"/>
      <c r="M86" s="175"/>
    </row>
    <row r="87" spans="1:13" s="27" customFormat="1" ht="12.75" customHeight="1">
      <c r="A87" s="191"/>
      <c r="B87" s="192"/>
      <c r="C87" s="192" t="s">
        <v>386</v>
      </c>
      <c r="D87" s="193"/>
      <c r="E87" s="194">
        <v>4999.02</v>
      </c>
      <c r="F87" s="195"/>
      <c r="G87" s="195"/>
      <c r="H87" s="195"/>
      <c r="I87" s="196"/>
      <c r="J87" s="197"/>
      <c r="K87" s="194"/>
      <c r="L87" s="198"/>
      <c r="M87" s="199"/>
    </row>
    <row r="88" spans="1:13" s="27" customFormat="1" ht="18.75" customHeight="1">
      <c r="A88" s="233">
        <v>30</v>
      </c>
      <c r="B88" s="234" t="s">
        <v>261</v>
      </c>
      <c r="C88" s="234" t="s">
        <v>262</v>
      </c>
      <c r="D88" s="235" t="s">
        <v>149</v>
      </c>
      <c r="E88" s="236">
        <v>27.2</v>
      </c>
      <c r="F88" s="237">
        <v>1555</v>
      </c>
      <c r="G88" s="238">
        <v>0</v>
      </c>
      <c r="H88" s="238">
        <f>E88*F88</f>
        <v>42296</v>
      </c>
      <c r="I88" s="239">
        <f>E88*F88</f>
        <v>42296</v>
      </c>
      <c r="J88" s="240">
        <v>0.85589</v>
      </c>
      <c r="K88" s="236">
        <f>E88*J88</f>
        <v>23.280208000000002</v>
      </c>
      <c r="L88" s="241">
        <v>0</v>
      </c>
      <c r="M88" s="242">
        <f>E88*L88</f>
        <v>0</v>
      </c>
    </row>
    <row r="89" spans="1:13" s="27" customFormat="1" ht="33.75" customHeight="1">
      <c r="A89" s="200"/>
      <c r="B89" s="201"/>
      <c r="C89" s="201" t="s">
        <v>263</v>
      </c>
      <c r="D89" s="202"/>
      <c r="E89" s="203"/>
      <c r="F89" s="204"/>
      <c r="G89" s="204"/>
      <c r="H89" s="204"/>
      <c r="I89" s="205"/>
      <c r="J89" s="206"/>
      <c r="K89" s="203"/>
      <c r="L89" s="207"/>
      <c r="M89" s="208"/>
    </row>
    <row r="90" spans="1:13" s="27" customFormat="1" ht="12.75" customHeight="1" thickBot="1">
      <c r="A90" s="176"/>
      <c r="B90" s="177"/>
      <c r="C90" s="177" t="s">
        <v>387</v>
      </c>
      <c r="D90" s="178"/>
      <c r="E90" s="179">
        <v>27.2</v>
      </c>
      <c r="F90" s="180"/>
      <c r="G90" s="180"/>
      <c r="H90" s="180"/>
      <c r="I90" s="181"/>
      <c r="J90" s="209"/>
      <c r="K90" s="210"/>
      <c r="L90" s="211"/>
      <c r="M90" s="212"/>
    </row>
    <row r="91" spans="1:13" s="165" customFormat="1" ht="39.95" customHeight="1">
      <c r="A91" s="166"/>
      <c r="B91" s="160" t="s">
        <v>62</v>
      </c>
      <c r="C91" s="160" t="s">
        <v>14</v>
      </c>
      <c r="D91" s="161"/>
      <c r="E91" s="162"/>
      <c r="F91" s="163"/>
      <c r="G91" s="163">
        <f>SUM(G92:G129)</f>
        <v>6080</v>
      </c>
      <c r="H91" s="163">
        <f>SUM(H92:H129)</f>
        <v>581948.179</v>
      </c>
      <c r="I91" s="163">
        <f>SUM(I92:I129)</f>
        <v>588028.179</v>
      </c>
      <c r="J91" s="164"/>
      <c r="K91" s="163">
        <f>SUM(K92:K129)</f>
        <v>90.33512950000001</v>
      </c>
      <c r="L91" s="164"/>
      <c r="M91" s="163">
        <f>SUM(M92:M129)</f>
        <v>134.84799999999998</v>
      </c>
    </row>
    <row r="92" spans="1:13" s="27" customFormat="1" ht="18.75" customHeight="1">
      <c r="A92" s="246">
        <v>31</v>
      </c>
      <c r="B92" s="247" t="s">
        <v>270</v>
      </c>
      <c r="C92" s="247" t="s">
        <v>271</v>
      </c>
      <c r="D92" s="248" t="s">
        <v>272</v>
      </c>
      <c r="E92" s="249">
        <v>32</v>
      </c>
      <c r="F92" s="250">
        <v>190</v>
      </c>
      <c r="G92" s="251">
        <f>E92*F92</f>
        <v>6080</v>
      </c>
      <c r="H92" s="251">
        <v>0</v>
      </c>
      <c r="I92" s="252">
        <f>E92*F92</f>
        <v>6080</v>
      </c>
      <c r="J92" s="253">
        <v>0.0021</v>
      </c>
      <c r="K92" s="249">
        <f>E92*J92</f>
        <v>0.0672</v>
      </c>
      <c r="L92" s="254">
        <v>0</v>
      </c>
      <c r="M92" s="255">
        <f>E92*L92</f>
        <v>0</v>
      </c>
    </row>
    <row r="93" spans="1:13" s="27" customFormat="1" ht="12.75" customHeight="1">
      <c r="A93" s="200"/>
      <c r="B93" s="201"/>
      <c r="C93" s="201" t="s">
        <v>273</v>
      </c>
      <c r="D93" s="202"/>
      <c r="E93" s="203"/>
      <c r="F93" s="204"/>
      <c r="G93" s="204"/>
      <c r="H93" s="204"/>
      <c r="I93" s="205"/>
      <c r="J93" s="206"/>
      <c r="K93" s="203"/>
      <c r="L93" s="207"/>
      <c r="M93" s="208"/>
    </row>
    <row r="94" spans="1:13" s="27" customFormat="1" ht="12.75" customHeight="1">
      <c r="A94" s="191"/>
      <c r="B94" s="192"/>
      <c r="C94" s="192" t="s">
        <v>388</v>
      </c>
      <c r="D94" s="193"/>
      <c r="E94" s="194">
        <v>32</v>
      </c>
      <c r="F94" s="195"/>
      <c r="G94" s="195"/>
      <c r="H94" s="195"/>
      <c r="I94" s="196"/>
      <c r="J94" s="197"/>
      <c r="K94" s="194"/>
      <c r="L94" s="198"/>
      <c r="M94" s="199"/>
    </row>
    <row r="95" spans="1:13" s="27" customFormat="1" ht="24" customHeight="1">
      <c r="A95" s="233">
        <v>32</v>
      </c>
      <c r="B95" s="234" t="s">
        <v>287</v>
      </c>
      <c r="C95" s="234" t="s">
        <v>288</v>
      </c>
      <c r="D95" s="235" t="s">
        <v>272</v>
      </c>
      <c r="E95" s="236">
        <v>32</v>
      </c>
      <c r="F95" s="237">
        <v>325</v>
      </c>
      <c r="G95" s="238">
        <v>0</v>
      </c>
      <c r="H95" s="238">
        <f>E95*F95</f>
        <v>10400</v>
      </c>
      <c r="I95" s="239">
        <f>E95*F95</f>
        <v>10400</v>
      </c>
      <c r="J95" s="240">
        <v>0</v>
      </c>
      <c r="K95" s="236">
        <f>E95*J95</f>
        <v>0</v>
      </c>
      <c r="L95" s="241">
        <v>0</v>
      </c>
      <c r="M95" s="242">
        <f>E95*L95</f>
        <v>0</v>
      </c>
    </row>
    <row r="96" spans="1:13" s="27" customFormat="1" ht="24" customHeight="1">
      <c r="A96" s="233">
        <v>33</v>
      </c>
      <c r="B96" s="234" t="s">
        <v>289</v>
      </c>
      <c r="C96" s="234" t="s">
        <v>290</v>
      </c>
      <c r="D96" s="235" t="s">
        <v>277</v>
      </c>
      <c r="E96" s="236">
        <v>1532</v>
      </c>
      <c r="F96" s="237">
        <v>63</v>
      </c>
      <c r="G96" s="238">
        <v>0</v>
      </c>
      <c r="H96" s="238">
        <f>E96*F96</f>
        <v>96516</v>
      </c>
      <c r="I96" s="239">
        <f>E96*F96</f>
        <v>96516</v>
      </c>
      <c r="J96" s="240">
        <v>0.00033</v>
      </c>
      <c r="K96" s="236">
        <f>E96*J96</f>
        <v>0.50556</v>
      </c>
      <c r="L96" s="241">
        <v>0</v>
      </c>
      <c r="M96" s="242">
        <f>E96*L96</f>
        <v>0</v>
      </c>
    </row>
    <row r="97" spans="1:13" s="27" customFormat="1" ht="12.75" customHeight="1">
      <c r="A97" s="200"/>
      <c r="B97" s="201"/>
      <c r="C97" s="201" t="s">
        <v>291</v>
      </c>
      <c r="D97" s="202"/>
      <c r="E97" s="203"/>
      <c r="F97" s="204"/>
      <c r="G97" s="204"/>
      <c r="H97" s="204"/>
      <c r="I97" s="205"/>
      <c r="J97" s="206"/>
      <c r="K97" s="203"/>
      <c r="L97" s="207"/>
      <c r="M97" s="208"/>
    </row>
    <row r="98" spans="1:13" s="27" customFormat="1" ht="12.75" customHeight="1">
      <c r="A98" s="191"/>
      <c r="B98" s="192"/>
      <c r="C98" s="192" t="s">
        <v>389</v>
      </c>
      <c r="D98" s="193"/>
      <c r="E98" s="194">
        <v>1532</v>
      </c>
      <c r="F98" s="195"/>
      <c r="G98" s="195"/>
      <c r="H98" s="195"/>
      <c r="I98" s="196"/>
      <c r="J98" s="197"/>
      <c r="K98" s="194"/>
      <c r="L98" s="198"/>
      <c r="M98" s="199"/>
    </row>
    <row r="99" spans="1:13" s="27" customFormat="1" ht="24" customHeight="1">
      <c r="A99" s="233">
        <v>34</v>
      </c>
      <c r="B99" s="234" t="s">
        <v>390</v>
      </c>
      <c r="C99" s="234" t="s">
        <v>391</v>
      </c>
      <c r="D99" s="235" t="s">
        <v>277</v>
      </c>
      <c r="E99" s="236">
        <v>42</v>
      </c>
      <c r="F99" s="237">
        <v>63</v>
      </c>
      <c r="G99" s="238">
        <v>0</v>
      </c>
      <c r="H99" s="238">
        <f>E99*F99</f>
        <v>2646</v>
      </c>
      <c r="I99" s="239">
        <f>E99*F99</f>
        <v>2646</v>
      </c>
      <c r="J99" s="240">
        <v>0.00011</v>
      </c>
      <c r="K99" s="236">
        <f>E99*J99</f>
        <v>0.00462</v>
      </c>
      <c r="L99" s="241">
        <v>0</v>
      </c>
      <c r="M99" s="242">
        <f>E99*L99</f>
        <v>0</v>
      </c>
    </row>
    <row r="100" spans="1:13" s="27" customFormat="1" ht="12.75" customHeight="1">
      <c r="A100" s="200"/>
      <c r="B100" s="201"/>
      <c r="C100" s="201" t="s">
        <v>392</v>
      </c>
      <c r="D100" s="202"/>
      <c r="E100" s="203"/>
      <c r="F100" s="204"/>
      <c r="G100" s="204"/>
      <c r="H100" s="204"/>
      <c r="I100" s="205"/>
      <c r="J100" s="206"/>
      <c r="K100" s="203"/>
      <c r="L100" s="207"/>
      <c r="M100" s="208"/>
    </row>
    <row r="101" spans="1:13" s="27" customFormat="1" ht="12.75" customHeight="1">
      <c r="A101" s="191"/>
      <c r="B101" s="192"/>
      <c r="C101" s="192" t="s">
        <v>393</v>
      </c>
      <c r="D101" s="193"/>
      <c r="E101" s="194">
        <v>42</v>
      </c>
      <c r="F101" s="195"/>
      <c r="G101" s="195"/>
      <c r="H101" s="195"/>
      <c r="I101" s="196"/>
      <c r="J101" s="197"/>
      <c r="K101" s="194"/>
      <c r="L101" s="198"/>
      <c r="M101" s="199"/>
    </row>
    <row r="102" spans="1:13" s="27" customFormat="1" ht="18.75" customHeight="1">
      <c r="A102" s="233">
        <v>35</v>
      </c>
      <c r="B102" s="234" t="s">
        <v>293</v>
      </c>
      <c r="C102" s="234" t="s">
        <v>294</v>
      </c>
      <c r="D102" s="235" t="s">
        <v>277</v>
      </c>
      <c r="E102" s="236">
        <v>1574</v>
      </c>
      <c r="F102" s="237">
        <v>5.5</v>
      </c>
      <c r="G102" s="238">
        <v>0</v>
      </c>
      <c r="H102" s="238">
        <f>E102*F102</f>
        <v>8657</v>
      </c>
      <c r="I102" s="239">
        <f>E102*F102</f>
        <v>8657</v>
      </c>
      <c r="J102" s="240">
        <v>0</v>
      </c>
      <c r="K102" s="236">
        <f>E102*J102</f>
        <v>0</v>
      </c>
      <c r="L102" s="241">
        <v>0</v>
      </c>
      <c r="M102" s="242">
        <f>E102*L102</f>
        <v>0</v>
      </c>
    </row>
    <row r="103" spans="1:13" s="27" customFormat="1" ht="18.75" customHeight="1">
      <c r="A103" s="233">
        <v>36</v>
      </c>
      <c r="B103" s="234" t="s">
        <v>295</v>
      </c>
      <c r="C103" s="234" t="s">
        <v>296</v>
      </c>
      <c r="D103" s="235" t="s">
        <v>272</v>
      </c>
      <c r="E103" s="236">
        <v>8</v>
      </c>
      <c r="F103" s="237">
        <v>18500</v>
      </c>
      <c r="G103" s="238">
        <v>0</v>
      </c>
      <c r="H103" s="238">
        <f>E103*F103</f>
        <v>148000</v>
      </c>
      <c r="I103" s="239">
        <f>E103*F103</f>
        <v>148000</v>
      </c>
      <c r="J103" s="240">
        <v>5.80039</v>
      </c>
      <c r="K103" s="236">
        <f>E103*J103</f>
        <v>46.40312</v>
      </c>
      <c r="L103" s="241">
        <v>0</v>
      </c>
      <c r="M103" s="242">
        <f>E103*L103</f>
        <v>0</v>
      </c>
    </row>
    <row r="104" spans="1:13" s="27" customFormat="1" ht="12.75" customHeight="1">
      <c r="A104" s="200"/>
      <c r="B104" s="201"/>
      <c r="C104" s="201" t="s">
        <v>297</v>
      </c>
      <c r="D104" s="202"/>
      <c r="E104" s="203"/>
      <c r="F104" s="204"/>
      <c r="G104" s="204"/>
      <c r="H104" s="204"/>
      <c r="I104" s="205"/>
      <c r="J104" s="206"/>
      <c r="K104" s="203"/>
      <c r="L104" s="207"/>
      <c r="M104" s="208"/>
    </row>
    <row r="105" spans="1:13" s="27" customFormat="1" ht="12.75" customHeight="1">
      <c r="A105" s="191"/>
      <c r="B105" s="192"/>
      <c r="C105" s="192" t="s">
        <v>394</v>
      </c>
      <c r="D105" s="193"/>
      <c r="E105" s="194">
        <v>8</v>
      </c>
      <c r="F105" s="195"/>
      <c r="G105" s="195"/>
      <c r="H105" s="195"/>
      <c r="I105" s="196"/>
      <c r="J105" s="197"/>
      <c r="K105" s="194"/>
      <c r="L105" s="198"/>
      <c r="M105" s="199"/>
    </row>
    <row r="106" spans="1:13" s="27" customFormat="1" ht="18.75" customHeight="1">
      <c r="A106" s="233">
        <v>37</v>
      </c>
      <c r="B106" s="234" t="s">
        <v>307</v>
      </c>
      <c r="C106" s="234" t="s">
        <v>308</v>
      </c>
      <c r="D106" s="235" t="s">
        <v>277</v>
      </c>
      <c r="E106" s="236">
        <v>34.98</v>
      </c>
      <c r="F106" s="237">
        <v>2883.5</v>
      </c>
      <c r="G106" s="238">
        <v>0</v>
      </c>
      <c r="H106" s="238">
        <f>E106*F106</f>
        <v>100864.82999999999</v>
      </c>
      <c r="I106" s="239">
        <f>E106*F106</f>
        <v>100864.82999999999</v>
      </c>
      <c r="J106" s="240">
        <v>1.04116</v>
      </c>
      <c r="K106" s="236">
        <f>E106*J106</f>
        <v>36.4197768</v>
      </c>
      <c r="L106" s="241">
        <v>0</v>
      </c>
      <c r="M106" s="242">
        <f>E106*L106</f>
        <v>0</v>
      </c>
    </row>
    <row r="107" spans="1:13" s="27" customFormat="1" ht="12.75" customHeight="1" thickBot="1">
      <c r="A107" s="224"/>
      <c r="B107" s="225"/>
      <c r="C107" s="225" t="s">
        <v>309</v>
      </c>
      <c r="D107" s="226"/>
      <c r="E107" s="227"/>
      <c r="F107" s="228"/>
      <c r="G107" s="228"/>
      <c r="H107" s="228"/>
      <c r="I107" s="228"/>
      <c r="J107" s="243"/>
      <c r="K107" s="227"/>
      <c r="L107" s="244"/>
      <c r="M107" s="245"/>
    </row>
    <row r="108" spans="1:13" s="27" customFormat="1" ht="12.75" customHeight="1">
      <c r="A108" s="167"/>
      <c r="B108" s="168"/>
      <c r="C108" s="168" t="s">
        <v>310</v>
      </c>
      <c r="D108" s="169"/>
      <c r="E108" s="170"/>
      <c r="F108" s="171"/>
      <c r="G108" s="171"/>
      <c r="H108" s="171"/>
      <c r="I108" s="172"/>
      <c r="J108" s="173"/>
      <c r="K108" s="170"/>
      <c r="L108" s="174"/>
      <c r="M108" s="175"/>
    </row>
    <row r="109" spans="1:13" s="27" customFormat="1" ht="12.75" customHeight="1">
      <c r="A109" s="191"/>
      <c r="B109" s="192"/>
      <c r="C109" s="192" t="s">
        <v>395</v>
      </c>
      <c r="D109" s="193"/>
      <c r="E109" s="194">
        <v>34.98</v>
      </c>
      <c r="F109" s="195"/>
      <c r="G109" s="195"/>
      <c r="H109" s="195"/>
      <c r="I109" s="196"/>
      <c r="J109" s="197"/>
      <c r="K109" s="194"/>
      <c r="L109" s="198"/>
      <c r="M109" s="199"/>
    </row>
    <row r="110" spans="1:13" s="27" customFormat="1" ht="18.75" customHeight="1">
      <c r="A110" s="233">
        <v>38</v>
      </c>
      <c r="B110" s="234" t="s">
        <v>312</v>
      </c>
      <c r="C110" s="234" t="s">
        <v>313</v>
      </c>
      <c r="D110" s="235" t="s">
        <v>277</v>
      </c>
      <c r="E110" s="236">
        <v>36.29</v>
      </c>
      <c r="F110" s="237">
        <v>142</v>
      </c>
      <c r="G110" s="238">
        <v>0</v>
      </c>
      <c r="H110" s="238">
        <f>E110*F110</f>
        <v>5153.18</v>
      </c>
      <c r="I110" s="239">
        <f>E110*F110</f>
        <v>5153.18</v>
      </c>
      <c r="J110" s="240">
        <v>0</v>
      </c>
      <c r="K110" s="236">
        <f>E110*J110</f>
        <v>0</v>
      </c>
      <c r="L110" s="241">
        <v>0</v>
      </c>
      <c r="M110" s="242">
        <f>E110*L110</f>
        <v>0</v>
      </c>
    </row>
    <row r="111" spans="1:13" s="27" customFormat="1" ht="12.75" customHeight="1">
      <c r="A111" s="200"/>
      <c r="B111" s="201"/>
      <c r="C111" s="201" t="s">
        <v>314</v>
      </c>
      <c r="D111" s="202"/>
      <c r="E111" s="203"/>
      <c r="F111" s="204"/>
      <c r="G111" s="204"/>
      <c r="H111" s="204"/>
      <c r="I111" s="205"/>
      <c r="J111" s="206"/>
      <c r="K111" s="203"/>
      <c r="L111" s="207"/>
      <c r="M111" s="208"/>
    </row>
    <row r="112" spans="1:13" s="27" customFormat="1" ht="12.75" customHeight="1">
      <c r="A112" s="191"/>
      <c r="B112" s="192"/>
      <c r="C112" s="192" t="s">
        <v>396</v>
      </c>
      <c r="D112" s="193"/>
      <c r="E112" s="194">
        <v>36.29</v>
      </c>
      <c r="F112" s="195"/>
      <c r="G112" s="195"/>
      <c r="H112" s="195"/>
      <c r="I112" s="196"/>
      <c r="J112" s="197"/>
      <c r="K112" s="194"/>
      <c r="L112" s="198"/>
      <c r="M112" s="199"/>
    </row>
    <row r="113" spans="1:13" s="27" customFormat="1" ht="24" customHeight="1">
      <c r="A113" s="233">
        <v>39</v>
      </c>
      <c r="B113" s="234" t="s">
        <v>316</v>
      </c>
      <c r="C113" s="234" t="s">
        <v>317</v>
      </c>
      <c r="D113" s="235" t="s">
        <v>277</v>
      </c>
      <c r="E113" s="236">
        <v>36.29</v>
      </c>
      <c r="F113" s="237">
        <v>152</v>
      </c>
      <c r="G113" s="238">
        <v>0</v>
      </c>
      <c r="H113" s="238">
        <f>E113*F113</f>
        <v>5516.08</v>
      </c>
      <c r="I113" s="239">
        <f>E113*F113</f>
        <v>5516.08</v>
      </c>
      <c r="J113" s="240">
        <v>0.00061</v>
      </c>
      <c r="K113" s="236">
        <f>E113*J113</f>
        <v>0.022136899999999998</v>
      </c>
      <c r="L113" s="241">
        <v>0</v>
      </c>
      <c r="M113" s="242">
        <f>E113*L113</f>
        <v>0</v>
      </c>
    </row>
    <row r="114" spans="1:13" s="27" customFormat="1" ht="24" customHeight="1">
      <c r="A114" s="233">
        <v>40</v>
      </c>
      <c r="B114" s="234" t="s">
        <v>318</v>
      </c>
      <c r="C114" s="234" t="s">
        <v>319</v>
      </c>
      <c r="D114" s="235" t="s">
        <v>155</v>
      </c>
      <c r="E114" s="236">
        <v>3.498</v>
      </c>
      <c r="F114" s="237">
        <v>1344</v>
      </c>
      <c r="G114" s="238">
        <v>0</v>
      </c>
      <c r="H114" s="238">
        <f>E114*F114</f>
        <v>4701.312</v>
      </c>
      <c r="I114" s="239">
        <f>E114*F114</f>
        <v>4701.312</v>
      </c>
      <c r="J114" s="240">
        <v>1.9695</v>
      </c>
      <c r="K114" s="236">
        <f>E114*J114</f>
        <v>6.889311</v>
      </c>
      <c r="L114" s="241">
        <v>0</v>
      </c>
      <c r="M114" s="242">
        <f>E114*L114</f>
        <v>0</v>
      </c>
    </row>
    <row r="115" spans="1:13" s="27" customFormat="1" ht="12.75" customHeight="1">
      <c r="A115" s="200"/>
      <c r="B115" s="201"/>
      <c r="C115" s="201" t="s">
        <v>320</v>
      </c>
      <c r="D115" s="202"/>
      <c r="E115" s="203"/>
      <c r="F115" s="204"/>
      <c r="G115" s="204"/>
      <c r="H115" s="204"/>
      <c r="I115" s="205"/>
      <c r="J115" s="206"/>
      <c r="K115" s="203"/>
      <c r="L115" s="207"/>
      <c r="M115" s="208"/>
    </row>
    <row r="116" spans="1:13" s="27" customFormat="1" ht="12.75" customHeight="1">
      <c r="A116" s="191"/>
      <c r="B116" s="192"/>
      <c r="C116" s="192" t="s">
        <v>397</v>
      </c>
      <c r="D116" s="193"/>
      <c r="E116" s="194">
        <v>3.498</v>
      </c>
      <c r="F116" s="195"/>
      <c r="G116" s="195"/>
      <c r="H116" s="195"/>
      <c r="I116" s="196"/>
      <c r="J116" s="197"/>
      <c r="K116" s="194"/>
      <c r="L116" s="198"/>
      <c r="M116" s="199"/>
    </row>
    <row r="117" spans="1:13" s="27" customFormat="1" ht="18.75" customHeight="1">
      <c r="A117" s="233">
        <v>41</v>
      </c>
      <c r="B117" s="234" t="s">
        <v>324</v>
      </c>
      <c r="C117" s="234" t="s">
        <v>325</v>
      </c>
      <c r="D117" s="235" t="s">
        <v>277</v>
      </c>
      <c r="E117" s="236">
        <v>784</v>
      </c>
      <c r="F117" s="237">
        <v>38.5</v>
      </c>
      <c r="G117" s="238">
        <v>0</v>
      </c>
      <c r="H117" s="238">
        <f>E117*F117</f>
        <v>30184</v>
      </c>
      <c r="I117" s="239">
        <f>E117*F117</f>
        <v>30184</v>
      </c>
      <c r="J117" s="240">
        <v>0</v>
      </c>
      <c r="K117" s="236">
        <f>E117*J117</f>
        <v>0</v>
      </c>
      <c r="L117" s="241">
        <v>0.172</v>
      </c>
      <c r="M117" s="242">
        <f>E117*L117</f>
        <v>134.84799999999998</v>
      </c>
    </row>
    <row r="118" spans="1:13" s="27" customFormat="1" ht="12.75" customHeight="1">
      <c r="A118" s="200"/>
      <c r="B118" s="201"/>
      <c r="C118" s="201" t="s">
        <v>326</v>
      </c>
      <c r="D118" s="202"/>
      <c r="E118" s="203"/>
      <c r="F118" s="204"/>
      <c r="G118" s="204"/>
      <c r="H118" s="204"/>
      <c r="I118" s="205"/>
      <c r="J118" s="206"/>
      <c r="K118" s="203"/>
      <c r="L118" s="207"/>
      <c r="M118" s="208"/>
    </row>
    <row r="119" spans="1:13" s="27" customFormat="1" ht="12.75" customHeight="1">
      <c r="A119" s="182"/>
      <c r="B119" s="183"/>
      <c r="C119" s="183" t="s">
        <v>398</v>
      </c>
      <c r="D119" s="184"/>
      <c r="E119" s="185">
        <v>214</v>
      </c>
      <c r="F119" s="186"/>
      <c r="G119" s="186"/>
      <c r="H119" s="186"/>
      <c r="I119" s="187"/>
      <c r="J119" s="188"/>
      <c r="K119" s="185"/>
      <c r="L119" s="189"/>
      <c r="M119" s="190"/>
    </row>
    <row r="120" spans="1:13" s="27" customFormat="1" ht="12.75" customHeight="1">
      <c r="A120" s="182"/>
      <c r="B120" s="183"/>
      <c r="C120" s="183" t="s">
        <v>399</v>
      </c>
      <c r="D120" s="184"/>
      <c r="E120" s="185">
        <v>570</v>
      </c>
      <c r="F120" s="186"/>
      <c r="G120" s="186"/>
      <c r="H120" s="186"/>
      <c r="I120" s="187"/>
      <c r="J120" s="188"/>
      <c r="K120" s="185"/>
      <c r="L120" s="189"/>
      <c r="M120" s="190"/>
    </row>
    <row r="121" spans="1:13" s="27" customFormat="1" ht="12.75" customHeight="1">
      <c r="A121" s="191"/>
      <c r="B121" s="192"/>
      <c r="C121" s="192" t="s">
        <v>181</v>
      </c>
      <c r="D121" s="193"/>
      <c r="E121" s="194">
        <v>784</v>
      </c>
      <c r="F121" s="195"/>
      <c r="G121" s="195"/>
      <c r="H121" s="195"/>
      <c r="I121" s="196"/>
      <c r="J121" s="197"/>
      <c r="K121" s="194"/>
      <c r="L121" s="198"/>
      <c r="M121" s="199"/>
    </row>
    <row r="122" spans="1:13" s="27" customFormat="1" ht="18.75" customHeight="1">
      <c r="A122" s="233">
        <v>42</v>
      </c>
      <c r="B122" s="234" t="s">
        <v>342</v>
      </c>
      <c r="C122" s="234" t="s">
        <v>343</v>
      </c>
      <c r="D122" s="235" t="s">
        <v>149</v>
      </c>
      <c r="E122" s="236">
        <v>8.48</v>
      </c>
      <c r="F122" s="237">
        <v>422</v>
      </c>
      <c r="G122" s="238">
        <v>0</v>
      </c>
      <c r="H122" s="238">
        <f>E122*F122</f>
        <v>3578.5600000000004</v>
      </c>
      <c r="I122" s="239">
        <f>E122*F122</f>
        <v>3578.5600000000004</v>
      </c>
      <c r="J122" s="240">
        <v>0.00276</v>
      </c>
      <c r="K122" s="236">
        <f>E122*J122</f>
        <v>0.0234048</v>
      </c>
      <c r="L122" s="241">
        <v>0</v>
      </c>
      <c r="M122" s="242">
        <f>E122*L122</f>
        <v>0</v>
      </c>
    </row>
    <row r="123" spans="1:13" s="27" customFormat="1" ht="24" customHeight="1">
      <c r="A123" s="200"/>
      <c r="B123" s="201"/>
      <c r="C123" s="201" t="s">
        <v>344</v>
      </c>
      <c r="D123" s="202"/>
      <c r="E123" s="203"/>
      <c r="F123" s="204"/>
      <c r="G123" s="204"/>
      <c r="H123" s="204"/>
      <c r="I123" s="205"/>
      <c r="J123" s="206"/>
      <c r="K123" s="203"/>
      <c r="L123" s="207"/>
      <c r="M123" s="208"/>
    </row>
    <row r="124" spans="1:13" s="27" customFormat="1" ht="12.75" customHeight="1">
      <c r="A124" s="191"/>
      <c r="B124" s="192"/>
      <c r="C124" s="192" t="s">
        <v>400</v>
      </c>
      <c r="D124" s="193"/>
      <c r="E124" s="194">
        <v>8.48</v>
      </c>
      <c r="F124" s="195"/>
      <c r="G124" s="195"/>
      <c r="H124" s="195"/>
      <c r="I124" s="196"/>
      <c r="J124" s="197"/>
      <c r="K124" s="194"/>
      <c r="L124" s="198"/>
      <c r="M124" s="199"/>
    </row>
    <row r="125" spans="1:13" s="27" customFormat="1" ht="18.75" customHeight="1">
      <c r="A125" s="233">
        <v>43</v>
      </c>
      <c r="B125" s="234" t="s">
        <v>350</v>
      </c>
      <c r="C125" s="234" t="s">
        <v>351</v>
      </c>
      <c r="D125" s="235" t="s">
        <v>145</v>
      </c>
      <c r="E125" s="236">
        <v>762.176</v>
      </c>
      <c r="F125" s="237">
        <v>25</v>
      </c>
      <c r="G125" s="238">
        <v>0</v>
      </c>
      <c r="H125" s="238">
        <f>E125*F125</f>
        <v>19054.4</v>
      </c>
      <c r="I125" s="239">
        <f>E125*F125</f>
        <v>19054.4</v>
      </c>
      <c r="J125" s="240">
        <v>0</v>
      </c>
      <c r="K125" s="236">
        <f>E125*J125</f>
        <v>0</v>
      </c>
      <c r="L125" s="241">
        <v>0</v>
      </c>
      <c r="M125" s="242">
        <f>E125*L125</f>
        <v>0</v>
      </c>
    </row>
    <row r="126" spans="1:13" s="27" customFormat="1" ht="27" customHeight="1">
      <c r="A126" s="233">
        <v>44</v>
      </c>
      <c r="B126" s="234" t="s">
        <v>352</v>
      </c>
      <c r="C126" s="234" t="s">
        <v>353</v>
      </c>
      <c r="D126" s="235" t="s">
        <v>145</v>
      </c>
      <c r="E126" s="236">
        <v>6515.6</v>
      </c>
      <c r="F126" s="237">
        <v>1</v>
      </c>
      <c r="G126" s="238">
        <v>0</v>
      </c>
      <c r="H126" s="238">
        <f>E126*F126</f>
        <v>6515.6</v>
      </c>
      <c r="I126" s="239">
        <f>E126*F126</f>
        <v>6515.6</v>
      </c>
      <c r="J126" s="240">
        <v>0</v>
      </c>
      <c r="K126" s="236">
        <f>E126*J126</f>
        <v>0</v>
      </c>
      <c r="L126" s="241">
        <v>0</v>
      </c>
      <c r="M126" s="242">
        <f>E126*L126</f>
        <v>0</v>
      </c>
    </row>
    <row r="127" spans="1:13" s="27" customFormat="1" ht="12.75" customHeight="1">
      <c r="A127" s="200"/>
      <c r="B127" s="201"/>
      <c r="C127" s="201" t="s">
        <v>354</v>
      </c>
      <c r="D127" s="202"/>
      <c r="E127" s="203"/>
      <c r="F127" s="204"/>
      <c r="G127" s="204"/>
      <c r="H127" s="204"/>
      <c r="I127" s="205"/>
      <c r="J127" s="206"/>
      <c r="K127" s="203"/>
      <c r="L127" s="207"/>
      <c r="M127" s="208"/>
    </row>
    <row r="128" spans="1:13" s="27" customFormat="1" ht="12.75" customHeight="1">
      <c r="A128" s="191"/>
      <c r="B128" s="192"/>
      <c r="C128" s="192" t="s">
        <v>401</v>
      </c>
      <c r="D128" s="193"/>
      <c r="E128" s="194">
        <v>6515.6</v>
      </c>
      <c r="F128" s="195"/>
      <c r="G128" s="195"/>
      <c r="H128" s="195"/>
      <c r="I128" s="196"/>
      <c r="J128" s="197"/>
      <c r="K128" s="194"/>
      <c r="L128" s="198"/>
      <c r="M128" s="199"/>
    </row>
    <row r="129" spans="1:13" s="27" customFormat="1" ht="24" customHeight="1">
      <c r="A129" s="233">
        <v>45</v>
      </c>
      <c r="B129" s="234" t="s">
        <v>356</v>
      </c>
      <c r="C129" s="234" t="s">
        <v>357</v>
      </c>
      <c r="D129" s="235" t="s">
        <v>145</v>
      </c>
      <c r="E129" s="236">
        <v>541.163</v>
      </c>
      <c r="F129" s="237">
        <v>259</v>
      </c>
      <c r="G129" s="238">
        <v>0</v>
      </c>
      <c r="H129" s="238">
        <f>E129*F129</f>
        <v>140161.217</v>
      </c>
      <c r="I129" s="239">
        <f>E129*F129</f>
        <v>140161.217</v>
      </c>
      <c r="J129" s="240">
        <v>0</v>
      </c>
      <c r="K129" s="236">
        <f>E129*J129</f>
        <v>0</v>
      </c>
      <c r="L129" s="241">
        <v>0</v>
      </c>
      <c r="M129" s="242">
        <f>E129*L129</f>
        <v>0</v>
      </c>
    </row>
    <row r="130" spans="1:13" s="27" customFormat="1" ht="21" customHeight="1">
      <c r="A130" s="213"/>
      <c r="B130" s="149"/>
      <c r="C130" s="149" t="s">
        <v>130</v>
      </c>
      <c r="D130" s="214"/>
      <c r="E130" s="215"/>
      <c r="F130" s="150"/>
      <c r="G130" s="150">
        <f>SUM(G10:G129)/2</f>
        <v>915229.0790000001</v>
      </c>
      <c r="H130" s="150">
        <f>SUM(H10:H129)/2</f>
        <v>5810870.124900001</v>
      </c>
      <c r="I130" s="150">
        <f>SUM(I10:I129)/2</f>
        <v>6782199.203900001</v>
      </c>
      <c r="J130" s="216"/>
      <c r="K130" s="217">
        <f>SUM(K10:K129)/2</f>
        <v>541.1629426999999</v>
      </c>
      <c r="L130" s="216"/>
      <c r="M130" s="217">
        <f>SUM(M10:M129)/2</f>
        <v>762.1759999999999</v>
      </c>
    </row>
  </sheetData>
  <mergeCells count="1">
    <mergeCell ref="F4:L4"/>
  </mergeCells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2019-09-09T12:55:23Z</dcterms:modified>
  <cp:category/>
  <cp:version/>
  <cp:contentType/>
  <cp:contentStatus/>
</cp:coreProperties>
</file>