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Users\kajin\OneDrive\PETR\04_sál Vejprnická\_odevzdáno\"/>
    </mc:Choice>
  </mc:AlternateContent>
  <xr:revisionPtr revIDLastSave="0" documentId="11_24D84830E91D5DFA5900359666B8AB07985DE203" xr6:coauthVersionLast="43" xr6:coauthVersionMax="43" xr10:uidLastSave="{00000000-0000-0000-0000-000000000000}"/>
  <bookViews>
    <workbookView xWindow="-120" yWindow="-120" windowWidth="29040" windowHeight="15840" xr2:uid="{00000000-000D-0000-FFFF-FFFF00000000}"/>
  </bookViews>
  <sheets>
    <sheet name="Rekapitulace stavby" sheetId="1" r:id="rId1"/>
    <sheet name="01 - Demolice" sheetId="2" r:id="rId2"/>
    <sheet name="02 - Stavebně konstrukční..." sheetId="3" r:id="rId3"/>
    <sheet name="03 - Zdravotně technické ..." sheetId="4" r:id="rId4"/>
    <sheet name="04 - Vytápění" sheetId="5" r:id="rId5"/>
    <sheet name="05 - Elektroinstalace" sheetId="6" r:id="rId6"/>
    <sheet name="06 - Slaboproud - EZS" sheetId="7" r:id="rId7"/>
    <sheet name="07 - Vzduchotechnika" sheetId="8" r:id="rId8"/>
    <sheet name="08 - Venkovní objekty" sheetId="9" r:id="rId9"/>
    <sheet name="09 - Vedlejší rozpočtové ..." sheetId="10" r:id="rId10"/>
    <sheet name="Pokyny pro vyplnění" sheetId="11" r:id="rId11"/>
  </sheets>
  <definedNames>
    <definedName name="_xlnm._FilterDatabase" localSheetId="1" hidden="1">'01 - Demolice'!$C$87:$K$349</definedName>
    <definedName name="_xlnm._FilterDatabase" localSheetId="2" hidden="1">'02 - Stavebně konstrukční...'!$C$96:$K$1181</definedName>
    <definedName name="_xlnm._FilterDatabase" localSheetId="3" hidden="1">'03 - Zdravotně technické ...'!$C$85:$K$249</definedName>
    <definedName name="_xlnm._FilterDatabase" localSheetId="4" hidden="1">'04 - Vytápění'!$C$82:$K$198</definedName>
    <definedName name="_xlnm._FilterDatabase" localSheetId="5" hidden="1">'05 - Elektroinstalace'!$C$85:$K$308</definedName>
    <definedName name="_xlnm._FilterDatabase" localSheetId="6" hidden="1">'06 - Slaboproud - EZS'!$C$80:$K$114</definedName>
    <definedName name="_xlnm._FilterDatabase" localSheetId="7" hidden="1">'07 - Vzduchotechnika'!$C$85:$K$378</definedName>
    <definedName name="_xlnm._FilterDatabase" localSheetId="8" hidden="1">'08 - Venkovní objekty'!$C$82:$K$183</definedName>
    <definedName name="_xlnm._FilterDatabase" localSheetId="9" hidden="1">'09 - Vedlejší rozpočtové ...'!$C$82:$K$101</definedName>
    <definedName name="_xlnm.Print_Titles" localSheetId="1">'01 - Demolice'!$87:$87</definedName>
    <definedName name="_xlnm.Print_Titles" localSheetId="2">'02 - Stavebně konstrukční...'!$96:$96</definedName>
    <definedName name="_xlnm.Print_Titles" localSheetId="3">'03 - Zdravotně technické ...'!$85:$85</definedName>
    <definedName name="_xlnm.Print_Titles" localSheetId="4">'04 - Vytápění'!$82:$82</definedName>
    <definedName name="_xlnm.Print_Titles" localSheetId="5">'05 - Elektroinstalace'!$85:$85</definedName>
    <definedName name="_xlnm.Print_Titles" localSheetId="6">'06 - Slaboproud - EZS'!$80:$80</definedName>
    <definedName name="_xlnm.Print_Titles" localSheetId="7">'07 - Vzduchotechnika'!$85:$85</definedName>
    <definedName name="_xlnm.Print_Titles" localSheetId="8">'08 - Venkovní objekty'!$82:$82</definedName>
    <definedName name="_xlnm.Print_Titles" localSheetId="9">'09 - Vedlejší rozpočtové ...'!$82:$82</definedName>
    <definedName name="_xlnm.Print_Titles" localSheetId="0">'Rekapitulace stavby'!$49:$49</definedName>
    <definedName name="_xlnm.Print_Area" localSheetId="1">'01 - Demolice'!$C$4:$J$36,'01 - Demolice'!$C$42:$J$69,'01 - Demolice'!$C$75:$K$349</definedName>
    <definedName name="_xlnm.Print_Area" localSheetId="2">'02 - Stavebně konstrukční...'!$C$4:$J$36,'02 - Stavebně konstrukční...'!$C$42:$J$78,'02 - Stavebně konstrukční...'!$C$84:$K$1181</definedName>
    <definedName name="_xlnm.Print_Area" localSheetId="3">'03 - Zdravotně technické ...'!$C$4:$J$36,'03 - Zdravotně technické ...'!$C$42:$J$67,'03 - Zdravotně technické ...'!$C$73:$K$249</definedName>
    <definedName name="_xlnm.Print_Area" localSheetId="4">'04 - Vytápění'!$C$4:$J$36,'04 - Vytápění'!$C$42:$J$64,'04 - Vytápění'!$C$70:$K$198</definedName>
    <definedName name="_xlnm.Print_Area" localSheetId="5">'05 - Elektroinstalace'!$C$4:$J$36,'05 - Elektroinstalace'!$C$42:$J$67,'05 - Elektroinstalace'!$C$73:$K$308</definedName>
    <definedName name="_xlnm.Print_Area" localSheetId="6">'06 - Slaboproud - EZS'!$C$4:$J$36,'06 - Slaboproud - EZS'!$C$42:$J$62,'06 - Slaboproud - EZS'!$C$68:$K$114</definedName>
    <definedName name="_xlnm.Print_Area" localSheetId="7">'07 - Vzduchotechnika'!$C$4:$J$36,'07 - Vzduchotechnika'!$C$42:$J$67,'07 - Vzduchotechnika'!$C$73:$K$378</definedName>
    <definedName name="_xlnm.Print_Area" localSheetId="8">'08 - Venkovní objekty'!$C$4:$J$36,'08 - Venkovní objekty'!$C$42:$J$64,'08 - Venkovní objekty'!$C$70:$K$183</definedName>
    <definedName name="_xlnm.Print_Area" localSheetId="9">'09 - Vedlejší rozpočtové ...'!$C$4:$J$36,'09 - Vedlejší rozpočtové ...'!$C$42:$J$64,'09 - Vedlejší rozpočtové ...'!$C$70:$K$101</definedName>
    <definedName name="_xlnm.Print_Area" localSheetId="10">'Pokyny pro vyplnění'!$B$2:$K$69,'Pokyny pro vyplnění'!$B$72:$K$116,'Pokyny pro vyplnění'!$B$119:$K$188,'Pokyny pro vyplnění'!$B$196:$K$216</definedName>
    <definedName name="_xlnm.Print_Area" localSheetId="0">'Rekapitulace stavby'!$D$4:$AO$33,'Rekapitulace stavby'!$C$39:$AQ$61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60" i="1" l="1"/>
  <c r="AX60" i="1"/>
  <c r="BI101" i="10"/>
  <c r="BH101" i="10"/>
  <c r="BG101" i="10"/>
  <c r="BF101" i="10"/>
  <c r="T101" i="10"/>
  <c r="R101" i="10"/>
  <c r="P101" i="10"/>
  <c r="BK101" i="10"/>
  <c r="J101" i="10"/>
  <c r="BE101" i="10" s="1"/>
  <c r="J30" i="10" s="1"/>
  <c r="AV60" i="1" s="1"/>
  <c r="BI100" i="10"/>
  <c r="BH100" i="10"/>
  <c r="BG100" i="10"/>
  <c r="BF100" i="10"/>
  <c r="T100" i="10"/>
  <c r="T99" i="10"/>
  <c r="R100" i="10"/>
  <c r="R99" i="10" s="1"/>
  <c r="P100" i="10"/>
  <c r="P99" i="10"/>
  <c r="BK100" i="10"/>
  <c r="BK99" i="10" s="1"/>
  <c r="J99" i="10" s="1"/>
  <c r="J63" i="10" s="1"/>
  <c r="J100" i="10"/>
  <c r="BE100" i="10"/>
  <c r="BI98" i="10"/>
  <c r="BH98" i="10"/>
  <c r="BG98" i="10"/>
  <c r="BF98" i="10"/>
  <c r="T98" i="10"/>
  <c r="T97" i="10"/>
  <c r="R98" i="10"/>
  <c r="R97" i="10" s="1"/>
  <c r="P98" i="10"/>
  <c r="P97" i="10"/>
  <c r="BK98" i="10"/>
  <c r="BK97" i="10" s="1"/>
  <c r="J97" i="10" s="1"/>
  <c r="J62" i="10" s="1"/>
  <c r="J98" i="10"/>
  <c r="BE98" i="10"/>
  <c r="BI95" i="10"/>
  <c r="BH95" i="10"/>
  <c r="BG95" i="10"/>
  <c r="BF95" i="10"/>
  <c r="T95" i="10"/>
  <c r="T94" i="10"/>
  <c r="R95" i="10"/>
  <c r="R94" i="10" s="1"/>
  <c r="P95" i="10"/>
  <c r="P94" i="10"/>
  <c r="BK95" i="10"/>
  <c r="BK94" i="10" s="1"/>
  <c r="J94" i="10" s="1"/>
  <c r="J61" i="10" s="1"/>
  <c r="J95" i="10"/>
  <c r="BE95" i="10"/>
  <c r="BI92" i="10"/>
  <c r="BH92" i="10"/>
  <c r="BG92" i="10"/>
  <c r="BF92" i="10"/>
  <c r="T92" i="10"/>
  <c r="T91" i="10"/>
  <c r="R92" i="10"/>
  <c r="R91" i="10" s="1"/>
  <c r="P92" i="10"/>
  <c r="P91" i="10"/>
  <c r="BK92" i="10"/>
  <c r="BK91" i="10" s="1"/>
  <c r="J91" i="10" s="1"/>
  <c r="J60" i="10" s="1"/>
  <c r="J92" i="10"/>
  <c r="BE92" i="10"/>
  <c r="BI89" i="10"/>
  <c r="BH89" i="10"/>
  <c r="F33" i="10" s="1"/>
  <c r="BC60" i="1" s="1"/>
  <c r="BG89" i="10"/>
  <c r="BF89" i="10"/>
  <c r="T89" i="10"/>
  <c r="T88" i="10"/>
  <c r="R89" i="10"/>
  <c r="R88" i="10" s="1"/>
  <c r="P89" i="10"/>
  <c r="P88" i="10"/>
  <c r="BK89" i="10"/>
  <c r="BK88" i="10" s="1"/>
  <c r="J88" i="10" s="1"/>
  <c r="J59" i="10" s="1"/>
  <c r="J89" i="10"/>
  <c r="BE89" i="10"/>
  <c r="BI86" i="10"/>
  <c r="F34" i="10"/>
  <c r="BD60" i="1"/>
  <c r="BH86" i="10"/>
  <c r="BG86" i="10"/>
  <c r="F32" i="10" s="1"/>
  <c r="BB60" i="1" s="1"/>
  <c r="BF86" i="10"/>
  <c r="F31" i="10" s="1"/>
  <c r="BA60" i="1" s="1"/>
  <c r="J31" i="10"/>
  <c r="AW60" i="1" s="1"/>
  <c r="T86" i="10"/>
  <c r="T85" i="10" s="1"/>
  <c r="T84" i="10" s="1"/>
  <c r="T83" i="10" s="1"/>
  <c r="R86" i="10"/>
  <c r="R85" i="10" s="1"/>
  <c r="R84" i="10" s="1"/>
  <c r="R83" i="10" s="1"/>
  <c r="P86" i="10"/>
  <c r="P85" i="10" s="1"/>
  <c r="P84" i="10" s="1"/>
  <c r="P83" i="10" s="1"/>
  <c r="AU60" i="1" s="1"/>
  <c r="BK86" i="10"/>
  <c r="BK85" i="10" s="1"/>
  <c r="J86" i="10"/>
  <c r="BE86" i="10"/>
  <c r="F30" i="10" s="1"/>
  <c r="AZ60" i="1" s="1"/>
  <c r="J79" i="10"/>
  <c r="F79" i="10"/>
  <c r="F77" i="10"/>
  <c r="E75" i="10"/>
  <c r="J51" i="10"/>
  <c r="F51" i="10"/>
  <c r="F49" i="10"/>
  <c r="E47" i="10"/>
  <c r="J18" i="10"/>
  <c r="E18" i="10"/>
  <c r="F52" i="10" s="1"/>
  <c r="F80" i="10"/>
  <c r="J17" i="10"/>
  <c r="J12" i="10"/>
  <c r="J49" i="10" s="1"/>
  <c r="E7" i="10"/>
  <c r="E73" i="10"/>
  <c r="E45" i="10"/>
  <c r="AY59" i="1"/>
  <c r="AX59" i="1"/>
  <c r="BI182" i="9"/>
  <c r="F34" i="9" s="1"/>
  <c r="BD59" i="1" s="1"/>
  <c r="BH182" i="9"/>
  <c r="BG182" i="9"/>
  <c r="BF182" i="9"/>
  <c r="T182" i="9"/>
  <c r="T181" i="9" s="1"/>
  <c r="R182" i="9"/>
  <c r="R181" i="9" s="1"/>
  <c r="P182" i="9"/>
  <c r="P181" i="9"/>
  <c r="BK182" i="9"/>
  <c r="BK181" i="9" s="1"/>
  <c r="J181" i="9" s="1"/>
  <c r="J63" i="9" s="1"/>
  <c r="J182" i="9"/>
  <c r="BE182" i="9"/>
  <c r="BI179" i="9"/>
  <c r="BH179" i="9"/>
  <c r="BG179" i="9"/>
  <c r="BF179" i="9"/>
  <c r="T179" i="9"/>
  <c r="R179" i="9"/>
  <c r="P179" i="9"/>
  <c r="BK179" i="9"/>
  <c r="J179" i="9"/>
  <c r="BE179" i="9" s="1"/>
  <c r="BI175" i="9"/>
  <c r="BH175" i="9"/>
  <c r="BG175" i="9"/>
  <c r="BF175" i="9"/>
  <c r="T175" i="9"/>
  <c r="R175" i="9"/>
  <c r="P175" i="9"/>
  <c r="BK175" i="9"/>
  <c r="J175" i="9"/>
  <c r="BE175" i="9" s="1"/>
  <c r="BI173" i="9"/>
  <c r="BH173" i="9"/>
  <c r="BG173" i="9"/>
  <c r="BF173" i="9"/>
  <c r="T173" i="9"/>
  <c r="R173" i="9"/>
  <c r="R170" i="9" s="1"/>
  <c r="P173" i="9"/>
  <c r="BK173" i="9"/>
  <c r="J173" i="9"/>
  <c r="BE173" i="9"/>
  <c r="BI171" i="9"/>
  <c r="BH171" i="9"/>
  <c r="BG171" i="9"/>
  <c r="BF171" i="9"/>
  <c r="T171" i="9"/>
  <c r="R171" i="9"/>
  <c r="P171" i="9"/>
  <c r="P170" i="9" s="1"/>
  <c r="BK171" i="9"/>
  <c r="BK170" i="9"/>
  <c r="J170" i="9"/>
  <c r="J62" i="9" s="1"/>
  <c r="J171" i="9"/>
  <c r="BE171" i="9"/>
  <c r="BI168" i="9"/>
  <c r="BH168" i="9"/>
  <c r="BG168" i="9"/>
  <c r="BF168" i="9"/>
  <c r="T168" i="9"/>
  <c r="R168" i="9"/>
  <c r="P168" i="9"/>
  <c r="BK168" i="9"/>
  <c r="J168" i="9"/>
  <c r="BE168" i="9" s="1"/>
  <c r="BI167" i="9"/>
  <c r="BH167" i="9"/>
  <c r="BG167" i="9"/>
  <c r="BF167" i="9"/>
  <c r="T167" i="9"/>
  <c r="R167" i="9"/>
  <c r="P167" i="9"/>
  <c r="BK167" i="9"/>
  <c r="J167" i="9"/>
  <c r="BE167" i="9" s="1"/>
  <c r="BI166" i="9"/>
  <c r="BH166" i="9"/>
  <c r="BG166" i="9"/>
  <c r="BF166" i="9"/>
  <c r="T166" i="9"/>
  <c r="R166" i="9"/>
  <c r="P166" i="9"/>
  <c r="BK166" i="9"/>
  <c r="J166" i="9"/>
  <c r="BE166" i="9" s="1"/>
  <c r="BI164" i="9"/>
  <c r="BH164" i="9"/>
  <c r="BG164" i="9"/>
  <c r="BF164" i="9"/>
  <c r="T164" i="9"/>
  <c r="R164" i="9"/>
  <c r="P164" i="9"/>
  <c r="BK164" i="9"/>
  <c r="J164" i="9"/>
  <c r="BE164" i="9" s="1"/>
  <c r="BI161" i="9"/>
  <c r="BH161" i="9"/>
  <c r="BG161" i="9"/>
  <c r="BF161" i="9"/>
  <c r="T161" i="9"/>
  <c r="R161" i="9"/>
  <c r="P161" i="9"/>
  <c r="BK161" i="9"/>
  <c r="J161" i="9"/>
  <c r="BE161" i="9" s="1"/>
  <c r="BI159" i="9"/>
  <c r="BH159" i="9"/>
  <c r="BG159" i="9"/>
  <c r="BF159" i="9"/>
  <c r="T159" i="9"/>
  <c r="R159" i="9"/>
  <c r="P159" i="9"/>
  <c r="BK159" i="9"/>
  <c r="J159" i="9"/>
  <c r="BE159" i="9"/>
  <c r="BI156" i="9"/>
  <c r="BH156" i="9"/>
  <c r="BG156" i="9"/>
  <c r="BF156" i="9"/>
  <c r="T156" i="9"/>
  <c r="R156" i="9"/>
  <c r="P156" i="9"/>
  <c r="BK156" i="9"/>
  <c r="J156" i="9"/>
  <c r="BE156" i="9" s="1"/>
  <c r="BI152" i="9"/>
  <c r="BH152" i="9"/>
  <c r="BG152" i="9"/>
  <c r="BF152" i="9"/>
  <c r="T152" i="9"/>
  <c r="R152" i="9"/>
  <c r="P152" i="9"/>
  <c r="P151" i="9" s="1"/>
  <c r="BK152" i="9"/>
  <c r="J152" i="9"/>
  <c r="BE152" i="9" s="1"/>
  <c r="BI150" i="9"/>
  <c r="BH150" i="9"/>
  <c r="BG150" i="9"/>
  <c r="BF150" i="9"/>
  <c r="T150" i="9"/>
  <c r="R150" i="9"/>
  <c r="P150" i="9"/>
  <c r="BK150" i="9"/>
  <c r="J150" i="9"/>
  <c r="BE150" i="9"/>
  <c r="BI147" i="9"/>
  <c r="BH147" i="9"/>
  <c r="BG147" i="9"/>
  <c r="BF147" i="9"/>
  <c r="T147" i="9"/>
  <c r="R147" i="9"/>
  <c r="P147" i="9"/>
  <c r="BK147" i="9"/>
  <c r="J147" i="9"/>
  <c r="BE147" i="9" s="1"/>
  <c r="BI145" i="9"/>
  <c r="BH145" i="9"/>
  <c r="BG145" i="9"/>
  <c r="BF145" i="9"/>
  <c r="T145" i="9"/>
  <c r="R145" i="9"/>
  <c r="P145" i="9"/>
  <c r="BK145" i="9"/>
  <c r="J145" i="9"/>
  <c r="BE145" i="9"/>
  <c r="BI143" i="9"/>
  <c r="BH143" i="9"/>
  <c r="BG143" i="9"/>
  <c r="BF143" i="9"/>
  <c r="T143" i="9"/>
  <c r="T142" i="9" s="1"/>
  <c r="R143" i="9"/>
  <c r="P143" i="9"/>
  <c r="BK143" i="9"/>
  <c r="BK142" i="9" s="1"/>
  <c r="J142" i="9" s="1"/>
  <c r="J60" i="9" s="1"/>
  <c r="J143" i="9"/>
  <c r="BE143" i="9"/>
  <c r="BI141" i="9"/>
  <c r="BH141" i="9"/>
  <c r="BG141" i="9"/>
  <c r="BF141" i="9"/>
  <c r="T141" i="9"/>
  <c r="R141" i="9"/>
  <c r="P141" i="9"/>
  <c r="P134" i="9" s="1"/>
  <c r="BK141" i="9"/>
  <c r="J141" i="9"/>
  <c r="BE141" i="9" s="1"/>
  <c r="BI135" i="9"/>
  <c r="BH135" i="9"/>
  <c r="BG135" i="9"/>
  <c r="BF135" i="9"/>
  <c r="T135" i="9"/>
  <c r="T134" i="9"/>
  <c r="R135" i="9"/>
  <c r="R134" i="9" s="1"/>
  <c r="P135" i="9"/>
  <c r="BK135" i="9"/>
  <c r="J135" i="9"/>
  <c r="BE135" i="9"/>
  <c r="BI130" i="9"/>
  <c r="BH130" i="9"/>
  <c r="BG130" i="9"/>
  <c r="BF130" i="9"/>
  <c r="T130" i="9"/>
  <c r="R130" i="9"/>
  <c r="P130" i="9"/>
  <c r="BK130" i="9"/>
  <c r="J130" i="9"/>
  <c r="BE130" i="9"/>
  <c r="BI129" i="9"/>
  <c r="BH129" i="9"/>
  <c r="BG129" i="9"/>
  <c r="BF129" i="9"/>
  <c r="T129" i="9"/>
  <c r="R129" i="9"/>
  <c r="P129" i="9"/>
  <c r="BK129" i="9"/>
  <c r="J129" i="9"/>
  <c r="BE129" i="9" s="1"/>
  <c r="BI128" i="9"/>
  <c r="BH128" i="9"/>
  <c r="BG128" i="9"/>
  <c r="BF128" i="9"/>
  <c r="T128" i="9"/>
  <c r="R128" i="9"/>
  <c r="P128" i="9"/>
  <c r="BK128" i="9"/>
  <c r="J128" i="9"/>
  <c r="BE128" i="9"/>
  <c r="BI124" i="9"/>
  <c r="BH124" i="9"/>
  <c r="BG124" i="9"/>
  <c r="BF124" i="9"/>
  <c r="T124" i="9"/>
  <c r="R124" i="9"/>
  <c r="P124" i="9"/>
  <c r="BK124" i="9"/>
  <c r="J124" i="9"/>
  <c r="BE124" i="9" s="1"/>
  <c r="BI122" i="9"/>
  <c r="BH122" i="9"/>
  <c r="BG122" i="9"/>
  <c r="BF122" i="9"/>
  <c r="T122" i="9"/>
  <c r="R122" i="9"/>
  <c r="P122" i="9"/>
  <c r="BK122" i="9"/>
  <c r="J122" i="9"/>
  <c r="BE122" i="9"/>
  <c r="BI119" i="9"/>
  <c r="BH119" i="9"/>
  <c r="BG119" i="9"/>
  <c r="BF119" i="9"/>
  <c r="T119" i="9"/>
  <c r="R119" i="9"/>
  <c r="P119" i="9"/>
  <c r="BK119" i="9"/>
  <c r="J119" i="9"/>
  <c r="BE119" i="9" s="1"/>
  <c r="BI118" i="9"/>
  <c r="BH118" i="9"/>
  <c r="BG118" i="9"/>
  <c r="BF118" i="9"/>
  <c r="T118" i="9"/>
  <c r="R118" i="9"/>
  <c r="P118" i="9"/>
  <c r="BK118" i="9"/>
  <c r="J118" i="9"/>
  <c r="BE118" i="9" s="1"/>
  <c r="BI116" i="9"/>
  <c r="BH116" i="9"/>
  <c r="BG116" i="9"/>
  <c r="BF116" i="9"/>
  <c r="T116" i="9"/>
  <c r="R116" i="9"/>
  <c r="P116" i="9"/>
  <c r="BK116" i="9"/>
  <c r="J116" i="9"/>
  <c r="BE116" i="9" s="1"/>
  <c r="BI114" i="9"/>
  <c r="BH114" i="9"/>
  <c r="BG114" i="9"/>
  <c r="BF114" i="9"/>
  <c r="T114" i="9"/>
  <c r="R114" i="9"/>
  <c r="P114" i="9"/>
  <c r="BK114" i="9"/>
  <c r="J114" i="9"/>
  <c r="BE114" i="9" s="1"/>
  <c r="BI112" i="9"/>
  <c r="BH112" i="9"/>
  <c r="BG112" i="9"/>
  <c r="BF112" i="9"/>
  <c r="T112" i="9"/>
  <c r="R112" i="9"/>
  <c r="P112" i="9"/>
  <c r="BK112" i="9"/>
  <c r="J112" i="9"/>
  <c r="BE112" i="9" s="1"/>
  <c r="BI109" i="9"/>
  <c r="BH109" i="9"/>
  <c r="BG109" i="9"/>
  <c r="BF109" i="9"/>
  <c r="T109" i="9"/>
  <c r="R109" i="9"/>
  <c r="P109" i="9"/>
  <c r="BK109" i="9"/>
  <c r="J109" i="9"/>
  <c r="BE109" i="9"/>
  <c r="BI107" i="9"/>
  <c r="BH107" i="9"/>
  <c r="BG107" i="9"/>
  <c r="BF107" i="9"/>
  <c r="T107" i="9"/>
  <c r="R107" i="9"/>
  <c r="P107" i="9"/>
  <c r="BK107" i="9"/>
  <c r="J107" i="9"/>
  <c r="BE107" i="9" s="1"/>
  <c r="BI103" i="9"/>
  <c r="BH103" i="9"/>
  <c r="BG103" i="9"/>
  <c r="BF103" i="9"/>
  <c r="T103" i="9"/>
  <c r="R103" i="9"/>
  <c r="P103" i="9"/>
  <c r="BK103" i="9"/>
  <c r="J103" i="9"/>
  <c r="BE103" i="9"/>
  <c r="BI100" i="9"/>
  <c r="BH100" i="9"/>
  <c r="BG100" i="9"/>
  <c r="BF100" i="9"/>
  <c r="T100" i="9"/>
  <c r="R100" i="9"/>
  <c r="P100" i="9"/>
  <c r="BK100" i="9"/>
  <c r="J100" i="9"/>
  <c r="BE100" i="9" s="1"/>
  <c r="BI97" i="9"/>
  <c r="BH97" i="9"/>
  <c r="BG97" i="9"/>
  <c r="BF97" i="9"/>
  <c r="T97" i="9"/>
  <c r="R97" i="9"/>
  <c r="P97" i="9"/>
  <c r="BK97" i="9"/>
  <c r="J97" i="9"/>
  <c r="BE97" i="9" s="1"/>
  <c r="BI95" i="9"/>
  <c r="BH95" i="9"/>
  <c r="BG95" i="9"/>
  <c r="BF95" i="9"/>
  <c r="T95" i="9"/>
  <c r="R95" i="9"/>
  <c r="P95" i="9"/>
  <c r="BK95" i="9"/>
  <c r="J95" i="9"/>
  <c r="BE95" i="9" s="1"/>
  <c r="BI92" i="9"/>
  <c r="BH92" i="9"/>
  <c r="BG92" i="9"/>
  <c r="BF92" i="9"/>
  <c r="T92" i="9"/>
  <c r="R92" i="9"/>
  <c r="P92" i="9"/>
  <c r="BK92" i="9"/>
  <c r="J92" i="9"/>
  <c r="BE92" i="9" s="1"/>
  <c r="BI89" i="9"/>
  <c r="BH89" i="9"/>
  <c r="BG89" i="9"/>
  <c r="BF89" i="9"/>
  <c r="T89" i="9"/>
  <c r="R89" i="9"/>
  <c r="P89" i="9"/>
  <c r="BK89" i="9"/>
  <c r="J89" i="9"/>
  <c r="BE89" i="9" s="1"/>
  <c r="BI86" i="9"/>
  <c r="BH86" i="9"/>
  <c r="BG86" i="9"/>
  <c r="BF86" i="9"/>
  <c r="T86" i="9"/>
  <c r="R86" i="9"/>
  <c r="P86" i="9"/>
  <c r="BK86" i="9"/>
  <c r="J86" i="9"/>
  <c r="BE86" i="9" s="1"/>
  <c r="J79" i="9"/>
  <c r="F79" i="9"/>
  <c r="F77" i="9"/>
  <c r="E75" i="9"/>
  <c r="J51" i="9"/>
  <c r="F51" i="9"/>
  <c r="F49" i="9"/>
  <c r="E47" i="9"/>
  <c r="J18" i="9"/>
  <c r="E18" i="9"/>
  <c r="F80" i="9"/>
  <c r="F52" i="9"/>
  <c r="J17" i="9"/>
  <c r="J12" i="9"/>
  <c r="J77" i="9"/>
  <c r="J49" i="9"/>
  <c r="E7" i="9"/>
  <c r="E73" i="9" s="1"/>
  <c r="E45" i="9"/>
  <c r="AY58" i="1"/>
  <c r="AX58" i="1"/>
  <c r="BI378" i="8"/>
  <c r="BH378" i="8"/>
  <c r="BG378" i="8"/>
  <c r="BF378" i="8"/>
  <c r="T378" i="8"/>
  <c r="R378" i="8"/>
  <c r="P378" i="8"/>
  <c r="BK378" i="8"/>
  <c r="J378" i="8"/>
  <c r="BE378" i="8"/>
  <c r="BI377" i="8"/>
  <c r="BH377" i="8"/>
  <c r="BG377" i="8"/>
  <c r="BF377" i="8"/>
  <c r="T377" i="8"/>
  <c r="R377" i="8"/>
  <c r="P377" i="8"/>
  <c r="BK377" i="8"/>
  <c r="J377" i="8"/>
  <c r="BE377" i="8"/>
  <c r="BI376" i="8"/>
  <c r="BH376" i="8"/>
  <c r="BG376" i="8"/>
  <c r="BF376" i="8"/>
  <c r="T376" i="8"/>
  <c r="R376" i="8"/>
  <c r="P376" i="8"/>
  <c r="BK376" i="8"/>
  <c r="J376" i="8"/>
  <c r="BE376" i="8"/>
  <c r="BI375" i="8"/>
  <c r="BH375" i="8"/>
  <c r="BG375" i="8"/>
  <c r="BF375" i="8"/>
  <c r="T375" i="8"/>
  <c r="R375" i="8"/>
  <c r="P375" i="8"/>
  <c r="BK375" i="8"/>
  <c r="J375" i="8"/>
  <c r="BE375" i="8"/>
  <c r="BI374" i="8"/>
  <c r="BH374" i="8"/>
  <c r="BG374" i="8"/>
  <c r="BF374" i="8"/>
  <c r="T374" i="8"/>
  <c r="R374" i="8"/>
  <c r="R371" i="8" s="1"/>
  <c r="P374" i="8"/>
  <c r="BK374" i="8"/>
  <c r="J374" i="8"/>
  <c r="BE374" i="8"/>
  <c r="BI373" i="8"/>
  <c r="BH373" i="8"/>
  <c r="BG373" i="8"/>
  <c r="BF373" i="8"/>
  <c r="T373" i="8"/>
  <c r="R373" i="8"/>
  <c r="P373" i="8"/>
  <c r="BK373" i="8"/>
  <c r="BK371" i="8" s="1"/>
  <c r="J371" i="8" s="1"/>
  <c r="J66" i="8" s="1"/>
  <c r="J373" i="8"/>
  <c r="BE373" i="8"/>
  <c r="BI372" i="8"/>
  <c r="BH372" i="8"/>
  <c r="BG372" i="8"/>
  <c r="BF372" i="8"/>
  <c r="T372" i="8"/>
  <c r="T371" i="8"/>
  <c r="R372" i="8"/>
  <c r="P372" i="8"/>
  <c r="P371" i="8"/>
  <c r="BK372" i="8"/>
  <c r="J372" i="8"/>
  <c r="BE372" i="8" s="1"/>
  <c r="BI369" i="8"/>
  <c r="BH369" i="8"/>
  <c r="BG369" i="8"/>
  <c r="BF369" i="8"/>
  <c r="T369" i="8"/>
  <c r="R369" i="8"/>
  <c r="P369" i="8"/>
  <c r="BK369" i="8"/>
  <c r="J369" i="8"/>
  <c r="BE369" i="8"/>
  <c r="BI367" i="8"/>
  <c r="BH367" i="8"/>
  <c r="BG367" i="8"/>
  <c r="BF367" i="8"/>
  <c r="T367" i="8"/>
  <c r="R367" i="8"/>
  <c r="P367" i="8"/>
  <c r="BK367" i="8"/>
  <c r="J367" i="8"/>
  <c r="BE367" i="8" s="1"/>
  <c r="BI366" i="8"/>
  <c r="BH366" i="8"/>
  <c r="BG366" i="8"/>
  <c r="BF366" i="8"/>
  <c r="T366" i="8"/>
  <c r="R366" i="8"/>
  <c r="P366" i="8"/>
  <c r="BK366" i="8"/>
  <c r="J366" i="8"/>
  <c r="BE366" i="8"/>
  <c r="BI364" i="8"/>
  <c r="BH364" i="8"/>
  <c r="BG364" i="8"/>
  <c r="BF364" i="8"/>
  <c r="T364" i="8"/>
  <c r="R364" i="8"/>
  <c r="P364" i="8"/>
  <c r="BK364" i="8"/>
  <c r="J364" i="8"/>
  <c r="BE364" i="8" s="1"/>
  <c r="BI363" i="8"/>
  <c r="BH363" i="8"/>
  <c r="BG363" i="8"/>
  <c r="BF363" i="8"/>
  <c r="T363" i="8"/>
  <c r="R363" i="8"/>
  <c r="P363" i="8"/>
  <c r="BK363" i="8"/>
  <c r="J363" i="8"/>
  <c r="BE363" i="8"/>
  <c r="BI361" i="8"/>
  <c r="BH361" i="8"/>
  <c r="BG361" i="8"/>
  <c r="BF361" i="8"/>
  <c r="T361" i="8"/>
  <c r="R361" i="8"/>
  <c r="P361" i="8"/>
  <c r="BK361" i="8"/>
  <c r="J361" i="8"/>
  <c r="BE361" i="8" s="1"/>
  <c r="BI359" i="8"/>
  <c r="BH359" i="8"/>
  <c r="BG359" i="8"/>
  <c r="BF359" i="8"/>
  <c r="T359" i="8"/>
  <c r="R359" i="8"/>
  <c r="P359" i="8"/>
  <c r="BK359" i="8"/>
  <c r="J359" i="8"/>
  <c r="BE359" i="8"/>
  <c r="BI357" i="8"/>
  <c r="BH357" i="8"/>
  <c r="BG357" i="8"/>
  <c r="BF357" i="8"/>
  <c r="T357" i="8"/>
  <c r="R357" i="8"/>
  <c r="P357" i="8"/>
  <c r="BK357" i="8"/>
  <c r="J357" i="8"/>
  <c r="BE357" i="8" s="1"/>
  <c r="BI355" i="8"/>
  <c r="BH355" i="8"/>
  <c r="BG355" i="8"/>
  <c r="BF355" i="8"/>
  <c r="T355" i="8"/>
  <c r="R355" i="8"/>
  <c r="P355" i="8"/>
  <c r="BK355" i="8"/>
  <c r="J355" i="8"/>
  <c r="BE355" i="8"/>
  <c r="BI353" i="8"/>
  <c r="BH353" i="8"/>
  <c r="BG353" i="8"/>
  <c r="BF353" i="8"/>
  <c r="T353" i="8"/>
  <c r="R353" i="8"/>
  <c r="P353" i="8"/>
  <c r="BK353" i="8"/>
  <c r="J353" i="8"/>
  <c r="BE353" i="8" s="1"/>
  <c r="BI351" i="8"/>
  <c r="BH351" i="8"/>
  <c r="BG351" i="8"/>
  <c r="BF351" i="8"/>
  <c r="T351" i="8"/>
  <c r="R351" i="8"/>
  <c r="P351" i="8"/>
  <c r="BK351" i="8"/>
  <c r="J351" i="8"/>
  <c r="BE351" i="8"/>
  <c r="BI349" i="8"/>
  <c r="BH349" i="8"/>
  <c r="BG349" i="8"/>
  <c r="BF349" i="8"/>
  <c r="T349" i="8"/>
  <c r="R349" i="8"/>
  <c r="P349" i="8"/>
  <c r="BK349" i="8"/>
  <c r="J349" i="8"/>
  <c r="BE349" i="8" s="1"/>
  <c r="BI347" i="8"/>
  <c r="BH347" i="8"/>
  <c r="BG347" i="8"/>
  <c r="BF347" i="8"/>
  <c r="T347" i="8"/>
  <c r="R347" i="8"/>
  <c r="P347" i="8"/>
  <c r="BK347" i="8"/>
  <c r="J347" i="8"/>
  <c r="BE347" i="8"/>
  <c r="BI345" i="8"/>
  <c r="BH345" i="8"/>
  <c r="BG345" i="8"/>
  <c r="BF345" i="8"/>
  <c r="T345" i="8"/>
  <c r="R345" i="8"/>
  <c r="P345" i="8"/>
  <c r="BK345" i="8"/>
  <c r="J345" i="8"/>
  <c r="BE345" i="8" s="1"/>
  <c r="BI343" i="8"/>
  <c r="BH343" i="8"/>
  <c r="BG343" i="8"/>
  <c r="BF343" i="8"/>
  <c r="T343" i="8"/>
  <c r="R343" i="8"/>
  <c r="P343" i="8"/>
  <c r="BK343" i="8"/>
  <c r="J343" i="8"/>
  <c r="BE343" i="8"/>
  <c r="BI341" i="8"/>
  <c r="BH341" i="8"/>
  <c r="BG341" i="8"/>
  <c r="BF341" i="8"/>
  <c r="T341" i="8"/>
  <c r="R341" i="8"/>
  <c r="P341" i="8"/>
  <c r="BK341" i="8"/>
  <c r="J341" i="8"/>
  <c r="BE341" i="8" s="1"/>
  <c r="BI339" i="8"/>
  <c r="BH339" i="8"/>
  <c r="BG339" i="8"/>
  <c r="BF339" i="8"/>
  <c r="T339" i="8"/>
  <c r="R339" i="8"/>
  <c r="P339" i="8"/>
  <c r="BK339" i="8"/>
  <c r="J339" i="8"/>
  <c r="BE339" i="8"/>
  <c r="BI337" i="8"/>
  <c r="BH337" i="8"/>
  <c r="BG337" i="8"/>
  <c r="BF337" i="8"/>
  <c r="T337" i="8"/>
  <c r="R337" i="8"/>
  <c r="P337" i="8"/>
  <c r="BK337" i="8"/>
  <c r="J337" i="8"/>
  <c r="BE337" i="8" s="1"/>
  <c r="BI335" i="8"/>
  <c r="BH335" i="8"/>
  <c r="BG335" i="8"/>
  <c r="BF335" i="8"/>
  <c r="T335" i="8"/>
  <c r="R335" i="8"/>
  <c r="P335" i="8"/>
  <c r="BK335" i="8"/>
  <c r="J335" i="8"/>
  <c r="BE335" i="8"/>
  <c r="BI333" i="8"/>
  <c r="BH333" i="8"/>
  <c r="BG333" i="8"/>
  <c r="BF333" i="8"/>
  <c r="T333" i="8"/>
  <c r="R333" i="8"/>
  <c r="P333" i="8"/>
  <c r="BK333" i="8"/>
  <c r="J333" i="8"/>
  <c r="BE333" i="8" s="1"/>
  <c r="BI331" i="8"/>
  <c r="BH331" i="8"/>
  <c r="BG331" i="8"/>
  <c r="BF331" i="8"/>
  <c r="T331" i="8"/>
  <c r="R331" i="8"/>
  <c r="P331" i="8"/>
  <c r="BK331" i="8"/>
  <c r="J331" i="8"/>
  <c r="BE331" i="8"/>
  <c r="BI329" i="8"/>
  <c r="BH329" i="8"/>
  <c r="BG329" i="8"/>
  <c r="BF329" i="8"/>
  <c r="T329" i="8"/>
  <c r="R329" i="8"/>
  <c r="P329" i="8"/>
  <c r="BK329" i="8"/>
  <c r="J329" i="8"/>
  <c r="BE329" i="8" s="1"/>
  <c r="BI327" i="8"/>
  <c r="BH327" i="8"/>
  <c r="BG327" i="8"/>
  <c r="BF327" i="8"/>
  <c r="T327" i="8"/>
  <c r="R327" i="8"/>
  <c r="P327" i="8"/>
  <c r="BK327" i="8"/>
  <c r="J327" i="8"/>
  <c r="BE327" i="8"/>
  <c r="BI325" i="8"/>
  <c r="BH325" i="8"/>
  <c r="BG325" i="8"/>
  <c r="BF325" i="8"/>
  <c r="T325" i="8"/>
  <c r="R325" i="8"/>
  <c r="P325" i="8"/>
  <c r="BK325" i="8"/>
  <c r="BK320" i="8" s="1"/>
  <c r="J320" i="8" s="1"/>
  <c r="J65" i="8" s="1"/>
  <c r="J325" i="8"/>
  <c r="BE325" i="8" s="1"/>
  <c r="BI323" i="8"/>
  <c r="BH323" i="8"/>
  <c r="BG323" i="8"/>
  <c r="BF323" i="8"/>
  <c r="T323" i="8"/>
  <c r="R323" i="8"/>
  <c r="P323" i="8"/>
  <c r="BK323" i="8"/>
  <c r="J323" i="8"/>
  <c r="BE323" i="8"/>
  <c r="BI321" i="8"/>
  <c r="BH321" i="8"/>
  <c r="BG321" i="8"/>
  <c r="BF321" i="8"/>
  <c r="T321" i="8"/>
  <c r="T320" i="8" s="1"/>
  <c r="R321" i="8"/>
  <c r="P321" i="8"/>
  <c r="BK321" i="8"/>
  <c r="J321" i="8"/>
  <c r="BE321" i="8" s="1"/>
  <c r="BI318" i="8"/>
  <c r="BH318" i="8"/>
  <c r="BG318" i="8"/>
  <c r="BF318" i="8"/>
  <c r="T318" i="8"/>
  <c r="R318" i="8"/>
  <c r="P318" i="8"/>
  <c r="BK318" i="8"/>
  <c r="J318" i="8"/>
  <c r="BE318" i="8" s="1"/>
  <c r="BI316" i="8"/>
  <c r="BH316" i="8"/>
  <c r="BG316" i="8"/>
  <c r="BF316" i="8"/>
  <c r="T316" i="8"/>
  <c r="R316" i="8"/>
  <c r="P316" i="8"/>
  <c r="BK316" i="8"/>
  <c r="J316" i="8"/>
  <c r="BE316" i="8"/>
  <c r="BI315" i="8"/>
  <c r="BH315" i="8"/>
  <c r="BG315" i="8"/>
  <c r="BF315" i="8"/>
  <c r="T315" i="8"/>
  <c r="R315" i="8"/>
  <c r="P315" i="8"/>
  <c r="BK315" i="8"/>
  <c r="J315" i="8"/>
  <c r="BE315" i="8" s="1"/>
  <c r="BI313" i="8"/>
  <c r="BH313" i="8"/>
  <c r="BG313" i="8"/>
  <c r="BF313" i="8"/>
  <c r="T313" i="8"/>
  <c r="R313" i="8"/>
  <c r="P313" i="8"/>
  <c r="BK313" i="8"/>
  <c r="J313" i="8"/>
  <c r="BE313" i="8"/>
  <c r="BI311" i="8"/>
  <c r="BH311" i="8"/>
  <c r="BG311" i="8"/>
  <c r="BF311" i="8"/>
  <c r="T311" i="8"/>
  <c r="R311" i="8"/>
  <c r="P311" i="8"/>
  <c r="BK311" i="8"/>
  <c r="J311" i="8"/>
  <c r="BE311" i="8" s="1"/>
  <c r="BI309" i="8"/>
  <c r="BH309" i="8"/>
  <c r="BG309" i="8"/>
  <c r="BF309" i="8"/>
  <c r="T309" i="8"/>
  <c r="R309" i="8"/>
  <c r="P309" i="8"/>
  <c r="BK309" i="8"/>
  <c r="J309" i="8"/>
  <c r="BE309" i="8"/>
  <c r="BI307" i="8"/>
  <c r="BH307" i="8"/>
  <c r="BG307" i="8"/>
  <c r="BF307" i="8"/>
  <c r="T307" i="8"/>
  <c r="R307" i="8"/>
  <c r="P307" i="8"/>
  <c r="BK307" i="8"/>
  <c r="J307" i="8"/>
  <c r="BE307" i="8" s="1"/>
  <c r="BI305" i="8"/>
  <c r="BH305" i="8"/>
  <c r="BG305" i="8"/>
  <c r="BF305" i="8"/>
  <c r="T305" i="8"/>
  <c r="R305" i="8"/>
  <c r="P305" i="8"/>
  <c r="BK305" i="8"/>
  <c r="J305" i="8"/>
  <c r="BE305" i="8"/>
  <c r="BI303" i="8"/>
  <c r="BH303" i="8"/>
  <c r="BG303" i="8"/>
  <c r="BF303" i="8"/>
  <c r="T303" i="8"/>
  <c r="R303" i="8"/>
  <c r="P303" i="8"/>
  <c r="BK303" i="8"/>
  <c r="J303" i="8"/>
  <c r="BE303" i="8" s="1"/>
  <c r="BI301" i="8"/>
  <c r="BH301" i="8"/>
  <c r="BG301" i="8"/>
  <c r="BF301" i="8"/>
  <c r="T301" i="8"/>
  <c r="R301" i="8"/>
  <c r="P301" i="8"/>
  <c r="BK301" i="8"/>
  <c r="J301" i="8"/>
  <c r="BE301" i="8"/>
  <c r="BI299" i="8"/>
  <c r="BH299" i="8"/>
  <c r="BG299" i="8"/>
  <c r="BF299" i="8"/>
  <c r="T299" i="8"/>
  <c r="R299" i="8"/>
  <c r="P299" i="8"/>
  <c r="BK299" i="8"/>
  <c r="J299" i="8"/>
  <c r="BE299" i="8" s="1"/>
  <c r="BI297" i="8"/>
  <c r="BH297" i="8"/>
  <c r="BG297" i="8"/>
  <c r="BF297" i="8"/>
  <c r="T297" i="8"/>
  <c r="R297" i="8"/>
  <c r="P297" i="8"/>
  <c r="BK297" i="8"/>
  <c r="J297" i="8"/>
  <c r="BE297" i="8"/>
  <c r="BI295" i="8"/>
  <c r="BH295" i="8"/>
  <c r="BG295" i="8"/>
  <c r="BF295" i="8"/>
  <c r="T295" i="8"/>
  <c r="R295" i="8"/>
  <c r="P295" i="8"/>
  <c r="BK295" i="8"/>
  <c r="J295" i="8"/>
  <c r="BE295" i="8" s="1"/>
  <c r="BI293" i="8"/>
  <c r="BH293" i="8"/>
  <c r="BG293" i="8"/>
  <c r="BF293" i="8"/>
  <c r="T293" i="8"/>
  <c r="R293" i="8"/>
  <c r="P293" i="8"/>
  <c r="BK293" i="8"/>
  <c r="J293" i="8"/>
  <c r="BE293" i="8"/>
  <c r="BI291" i="8"/>
  <c r="BH291" i="8"/>
  <c r="BG291" i="8"/>
  <c r="BF291" i="8"/>
  <c r="T291" i="8"/>
  <c r="R291" i="8"/>
  <c r="P291" i="8"/>
  <c r="BK291" i="8"/>
  <c r="J291" i="8"/>
  <c r="BE291" i="8" s="1"/>
  <c r="BI289" i="8"/>
  <c r="BH289" i="8"/>
  <c r="BG289" i="8"/>
  <c r="BF289" i="8"/>
  <c r="T289" i="8"/>
  <c r="R289" i="8"/>
  <c r="P289" i="8"/>
  <c r="BK289" i="8"/>
  <c r="J289" i="8"/>
  <c r="BE289" i="8"/>
  <c r="BI287" i="8"/>
  <c r="BH287" i="8"/>
  <c r="BG287" i="8"/>
  <c r="BF287" i="8"/>
  <c r="T287" i="8"/>
  <c r="R287" i="8"/>
  <c r="P287" i="8"/>
  <c r="BK287" i="8"/>
  <c r="J287" i="8"/>
  <c r="BE287" i="8" s="1"/>
  <c r="BI285" i="8"/>
  <c r="BH285" i="8"/>
  <c r="BG285" i="8"/>
  <c r="BF285" i="8"/>
  <c r="T285" i="8"/>
  <c r="R285" i="8"/>
  <c r="R284" i="8"/>
  <c r="P285" i="8"/>
  <c r="BK285" i="8"/>
  <c r="BK284" i="8"/>
  <c r="J284" i="8" s="1"/>
  <c r="J64" i="8" s="1"/>
  <c r="J285" i="8"/>
  <c r="BE285" i="8"/>
  <c r="BI283" i="8"/>
  <c r="BH283" i="8"/>
  <c r="BG283" i="8"/>
  <c r="BF283" i="8"/>
  <c r="T283" i="8"/>
  <c r="R283" i="8"/>
  <c r="P283" i="8"/>
  <c r="BK283" i="8"/>
  <c r="J283" i="8"/>
  <c r="BE283" i="8"/>
  <c r="BI281" i="8"/>
  <c r="BH281" i="8"/>
  <c r="BG281" i="8"/>
  <c r="BF281" i="8"/>
  <c r="T281" i="8"/>
  <c r="R281" i="8"/>
  <c r="P281" i="8"/>
  <c r="BK281" i="8"/>
  <c r="J281" i="8"/>
  <c r="BE281" i="8"/>
  <c r="BI279" i="8"/>
  <c r="BH279" i="8"/>
  <c r="BG279" i="8"/>
  <c r="BF279" i="8"/>
  <c r="T279" i="8"/>
  <c r="R279" i="8"/>
  <c r="P279" i="8"/>
  <c r="BK279" i="8"/>
  <c r="J279" i="8"/>
  <c r="BE279" i="8"/>
  <c r="BI277" i="8"/>
  <c r="BH277" i="8"/>
  <c r="BG277" i="8"/>
  <c r="BF277" i="8"/>
  <c r="T277" i="8"/>
  <c r="R277" i="8"/>
  <c r="R272" i="8" s="1"/>
  <c r="P277" i="8"/>
  <c r="BK277" i="8"/>
  <c r="J277" i="8"/>
  <c r="BE277" i="8"/>
  <c r="BI275" i="8"/>
  <c r="BH275" i="8"/>
  <c r="BG275" i="8"/>
  <c r="BF275" i="8"/>
  <c r="T275" i="8"/>
  <c r="R275" i="8"/>
  <c r="P275" i="8"/>
  <c r="BK275" i="8"/>
  <c r="BK272" i="8" s="1"/>
  <c r="J272" i="8" s="1"/>
  <c r="J275" i="8"/>
  <c r="BE275" i="8"/>
  <c r="BI273" i="8"/>
  <c r="BH273" i="8"/>
  <c r="BG273" i="8"/>
  <c r="BF273" i="8"/>
  <c r="T273" i="8"/>
  <c r="T272" i="8"/>
  <c r="R273" i="8"/>
  <c r="P273" i="8"/>
  <c r="P272" i="8"/>
  <c r="BK273" i="8"/>
  <c r="J273" i="8"/>
  <c r="BE273" i="8" s="1"/>
  <c r="J63" i="8"/>
  <c r="BI270" i="8"/>
  <c r="BH270" i="8"/>
  <c r="BG270" i="8"/>
  <c r="BF270" i="8"/>
  <c r="T270" i="8"/>
  <c r="R270" i="8"/>
  <c r="P270" i="8"/>
  <c r="BK270" i="8"/>
  <c r="J270" i="8"/>
  <c r="BE270" i="8" s="1"/>
  <c r="BI268" i="8"/>
  <c r="BH268" i="8"/>
  <c r="BG268" i="8"/>
  <c r="BF268" i="8"/>
  <c r="T268" i="8"/>
  <c r="R268" i="8"/>
  <c r="P268" i="8"/>
  <c r="BK268" i="8"/>
  <c r="J268" i="8"/>
  <c r="BE268" i="8"/>
  <c r="BI267" i="8"/>
  <c r="BH267" i="8"/>
  <c r="BG267" i="8"/>
  <c r="BF267" i="8"/>
  <c r="T267" i="8"/>
  <c r="R267" i="8"/>
  <c r="P267" i="8"/>
  <c r="BK267" i="8"/>
  <c r="J267" i="8"/>
  <c r="BE267" i="8" s="1"/>
  <c r="BI265" i="8"/>
  <c r="BH265" i="8"/>
  <c r="BG265" i="8"/>
  <c r="BF265" i="8"/>
  <c r="T265" i="8"/>
  <c r="R265" i="8"/>
  <c r="P265" i="8"/>
  <c r="BK265" i="8"/>
  <c r="J265" i="8"/>
  <c r="BE265" i="8"/>
  <c r="BI264" i="8"/>
  <c r="BH264" i="8"/>
  <c r="BG264" i="8"/>
  <c r="BF264" i="8"/>
  <c r="T264" i="8"/>
  <c r="R264" i="8"/>
  <c r="P264" i="8"/>
  <c r="BK264" i="8"/>
  <c r="J264" i="8"/>
  <c r="BE264" i="8" s="1"/>
  <c r="BI262" i="8"/>
  <c r="BH262" i="8"/>
  <c r="BG262" i="8"/>
  <c r="BF262" i="8"/>
  <c r="T262" i="8"/>
  <c r="R262" i="8"/>
  <c r="P262" i="8"/>
  <c r="BK262" i="8"/>
  <c r="J262" i="8"/>
  <c r="BE262" i="8"/>
  <c r="BI260" i="8"/>
  <c r="BH260" i="8"/>
  <c r="BG260" i="8"/>
  <c r="BF260" i="8"/>
  <c r="T260" i="8"/>
  <c r="R260" i="8"/>
  <c r="P260" i="8"/>
  <c r="BK260" i="8"/>
  <c r="J260" i="8"/>
  <c r="BE260" i="8" s="1"/>
  <c r="BI258" i="8"/>
  <c r="BH258" i="8"/>
  <c r="BG258" i="8"/>
  <c r="BF258" i="8"/>
  <c r="T258" i="8"/>
  <c r="R258" i="8"/>
  <c r="P258" i="8"/>
  <c r="BK258" i="8"/>
  <c r="J258" i="8"/>
  <c r="BE258" i="8"/>
  <c r="BI256" i="8"/>
  <c r="BH256" i="8"/>
  <c r="BG256" i="8"/>
  <c r="BF256" i="8"/>
  <c r="T256" i="8"/>
  <c r="R256" i="8"/>
  <c r="P256" i="8"/>
  <c r="BK256" i="8"/>
  <c r="J256" i="8"/>
  <c r="BE256" i="8" s="1"/>
  <c r="BI254" i="8"/>
  <c r="BH254" i="8"/>
  <c r="BG254" i="8"/>
  <c r="BF254" i="8"/>
  <c r="T254" i="8"/>
  <c r="R254" i="8"/>
  <c r="P254" i="8"/>
  <c r="BK254" i="8"/>
  <c r="J254" i="8"/>
  <c r="BE254" i="8"/>
  <c r="BI252" i="8"/>
  <c r="BH252" i="8"/>
  <c r="BG252" i="8"/>
  <c r="BF252" i="8"/>
  <c r="T252" i="8"/>
  <c r="R252" i="8"/>
  <c r="P252" i="8"/>
  <c r="BK252" i="8"/>
  <c r="J252" i="8"/>
  <c r="BE252" i="8" s="1"/>
  <c r="BI250" i="8"/>
  <c r="BH250" i="8"/>
  <c r="BG250" i="8"/>
  <c r="BF250" i="8"/>
  <c r="T250" i="8"/>
  <c r="R250" i="8"/>
  <c r="P250" i="8"/>
  <c r="BK250" i="8"/>
  <c r="J250" i="8"/>
  <c r="BE250" i="8"/>
  <c r="BI248" i="8"/>
  <c r="BH248" i="8"/>
  <c r="BG248" i="8"/>
  <c r="BF248" i="8"/>
  <c r="T248" i="8"/>
  <c r="R248" i="8"/>
  <c r="P248" i="8"/>
  <c r="BK248" i="8"/>
  <c r="J248" i="8"/>
  <c r="BE248" i="8" s="1"/>
  <c r="BI246" i="8"/>
  <c r="BH246" i="8"/>
  <c r="BG246" i="8"/>
  <c r="BF246" i="8"/>
  <c r="T246" i="8"/>
  <c r="T245" i="8"/>
  <c r="R246" i="8"/>
  <c r="P246" i="8"/>
  <c r="P245" i="8"/>
  <c r="BK246" i="8"/>
  <c r="J246" i="8"/>
  <c r="BE246" i="8"/>
  <c r="BI243" i="8"/>
  <c r="BH243" i="8"/>
  <c r="BG243" i="8"/>
  <c r="BF243" i="8"/>
  <c r="T243" i="8"/>
  <c r="R243" i="8"/>
  <c r="P243" i="8"/>
  <c r="BK243" i="8"/>
  <c r="J243" i="8"/>
  <c r="BE243" i="8"/>
  <c r="BI241" i="8"/>
  <c r="BH241" i="8"/>
  <c r="BG241" i="8"/>
  <c r="BF241" i="8"/>
  <c r="T241" i="8"/>
  <c r="R241" i="8"/>
  <c r="P241" i="8"/>
  <c r="BK241" i="8"/>
  <c r="J241" i="8"/>
  <c r="BE241" i="8" s="1"/>
  <c r="BI240" i="8"/>
  <c r="BH240" i="8"/>
  <c r="BG240" i="8"/>
  <c r="BF240" i="8"/>
  <c r="T240" i="8"/>
  <c r="R240" i="8"/>
  <c r="P240" i="8"/>
  <c r="BK240" i="8"/>
  <c r="J240" i="8"/>
  <c r="BE240" i="8"/>
  <c r="BI238" i="8"/>
  <c r="BH238" i="8"/>
  <c r="BG238" i="8"/>
  <c r="BF238" i="8"/>
  <c r="T238" i="8"/>
  <c r="R238" i="8"/>
  <c r="P238" i="8"/>
  <c r="BK238" i="8"/>
  <c r="J238" i="8"/>
  <c r="BE238" i="8" s="1"/>
  <c r="BI237" i="8"/>
  <c r="BH237" i="8"/>
  <c r="BG237" i="8"/>
  <c r="BF237" i="8"/>
  <c r="T237" i="8"/>
  <c r="R237" i="8"/>
  <c r="P237" i="8"/>
  <c r="BK237" i="8"/>
  <c r="J237" i="8"/>
  <c r="BE237" i="8"/>
  <c r="BI235" i="8"/>
  <c r="BH235" i="8"/>
  <c r="BG235" i="8"/>
  <c r="BF235" i="8"/>
  <c r="T235" i="8"/>
  <c r="R235" i="8"/>
  <c r="P235" i="8"/>
  <c r="BK235" i="8"/>
  <c r="J235" i="8"/>
  <c r="BE235" i="8" s="1"/>
  <c r="BI233" i="8"/>
  <c r="BH233" i="8"/>
  <c r="BG233" i="8"/>
  <c r="BF233" i="8"/>
  <c r="T233" i="8"/>
  <c r="R233" i="8"/>
  <c r="P233" i="8"/>
  <c r="BK233" i="8"/>
  <c r="J233" i="8"/>
  <c r="BE233" i="8"/>
  <c r="BI231" i="8"/>
  <c r="BH231" i="8"/>
  <c r="BG231" i="8"/>
  <c r="BF231" i="8"/>
  <c r="T231" i="8"/>
  <c r="R231" i="8"/>
  <c r="P231" i="8"/>
  <c r="BK231" i="8"/>
  <c r="J231" i="8"/>
  <c r="BE231" i="8" s="1"/>
  <c r="BI229" i="8"/>
  <c r="BH229" i="8"/>
  <c r="BG229" i="8"/>
  <c r="BF229" i="8"/>
  <c r="T229" i="8"/>
  <c r="R229" i="8"/>
  <c r="P229" i="8"/>
  <c r="BK229" i="8"/>
  <c r="J229" i="8"/>
  <c r="BE229" i="8"/>
  <c r="BI227" i="8"/>
  <c r="BH227" i="8"/>
  <c r="BG227" i="8"/>
  <c r="BF227" i="8"/>
  <c r="T227" i="8"/>
  <c r="R227" i="8"/>
  <c r="P227" i="8"/>
  <c r="BK227" i="8"/>
  <c r="J227" i="8"/>
  <c r="BE227" i="8" s="1"/>
  <c r="BI225" i="8"/>
  <c r="BH225" i="8"/>
  <c r="BG225" i="8"/>
  <c r="BF225" i="8"/>
  <c r="T225" i="8"/>
  <c r="R225" i="8"/>
  <c r="P225" i="8"/>
  <c r="BK225" i="8"/>
  <c r="J225" i="8"/>
  <c r="BE225" i="8"/>
  <c r="BI223" i="8"/>
  <c r="BH223" i="8"/>
  <c r="BG223" i="8"/>
  <c r="BF223" i="8"/>
  <c r="T223" i="8"/>
  <c r="R223" i="8"/>
  <c r="P223" i="8"/>
  <c r="BK223" i="8"/>
  <c r="BK214" i="8" s="1"/>
  <c r="J214" i="8" s="1"/>
  <c r="J61" i="8" s="1"/>
  <c r="J223" i="8"/>
  <c r="BE223" i="8" s="1"/>
  <c r="BI221" i="8"/>
  <c r="BH221" i="8"/>
  <c r="BG221" i="8"/>
  <c r="BF221" i="8"/>
  <c r="T221" i="8"/>
  <c r="R221" i="8"/>
  <c r="P221" i="8"/>
  <c r="BK221" i="8"/>
  <c r="J221" i="8"/>
  <c r="BE221" i="8"/>
  <c r="BI219" i="8"/>
  <c r="BH219" i="8"/>
  <c r="BG219" i="8"/>
  <c r="BF219" i="8"/>
  <c r="T219" i="8"/>
  <c r="R219" i="8"/>
  <c r="P219" i="8"/>
  <c r="BK219" i="8"/>
  <c r="J219" i="8"/>
  <c r="BE219" i="8" s="1"/>
  <c r="BI217" i="8"/>
  <c r="BH217" i="8"/>
  <c r="BG217" i="8"/>
  <c r="BF217" i="8"/>
  <c r="T217" i="8"/>
  <c r="R217" i="8"/>
  <c r="P217" i="8"/>
  <c r="BK217" i="8"/>
  <c r="J217" i="8"/>
  <c r="BE217" i="8"/>
  <c r="BI215" i="8"/>
  <c r="BH215" i="8"/>
  <c r="BG215" i="8"/>
  <c r="BF215" i="8"/>
  <c r="T215" i="8"/>
  <c r="R215" i="8"/>
  <c r="P215" i="8"/>
  <c r="BK215" i="8"/>
  <c r="J215" i="8"/>
  <c r="BE215" i="8" s="1"/>
  <c r="BI213" i="8"/>
  <c r="BH213" i="8"/>
  <c r="BG213" i="8"/>
  <c r="BF213" i="8"/>
  <c r="T213" i="8"/>
  <c r="R213" i="8"/>
  <c r="P213" i="8"/>
  <c r="BK213" i="8"/>
  <c r="J213" i="8"/>
  <c r="BE213" i="8"/>
  <c r="BI212" i="8"/>
  <c r="BH212" i="8"/>
  <c r="BG212" i="8"/>
  <c r="BF212" i="8"/>
  <c r="T212" i="8"/>
  <c r="R212" i="8"/>
  <c r="P212" i="8"/>
  <c r="BK212" i="8"/>
  <c r="J212" i="8"/>
  <c r="BE212" i="8"/>
  <c r="BI211" i="8"/>
  <c r="BH211" i="8"/>
  <c r="BG211" i="8"/>
  <c r="BF211" i="8"/>
  <c r="T211" i="8"/>
  <c r="R211" i="8"/>
  <c r="P211" i="8"/>
  <c r="BK211" i="8"/>
  <c r="J211" i="8"/>
  <c r="BE211" i="8"/>
  <c r="BI210" i="8"/>
  <c r="BH210" i="8"/>
  <c r="BG210" i="8"/>
  <c r="BF210" i="8"/>
  <c r="T210" i="8"/>
  <c r="R210" i="8"/>
  <c r="P210" i="8"/>
  <c r="P205" i="8" s="1"/>
  <c r="BK210" i="8"/>
  <c r="J210" i="8"/>
  <c r="BE210" i="8"/>
  <c r="BI208" i="8"/>
  <c r="BH208" i="8"/>
  <c r="BG208" i="8"/>
  <c r="BF208" i="8"/>
  <c r="T208" i="8"/>
  <c r="T205" i="8" s="1"/>
  <c r="R208" i="8"/>
  <c r="R205" i="8" s="1"/>
  <c r="P208" i="8"/>
  <c r="BK208" i="8"/>
  <c r="J208" i="8"/>
  <c r="BE208" i="8"/>
  <c r="BI206" i="8"/>
  <c r="BH206" i="8"/>
  <c r="BG206" i="8"/>
  <c r="BF206" i="8"/>
  <c r="T206" i="8"/>
  <c r="R206" i="8"/>
  <c r="P206" i="8"/>
  <c r="BK206" i="8"/>
  <c r="J206" i="8"/>
  <c r="BE206" i="8" s="1"/>
  <c r="BI203" i="8"/>
  <c r="BH203" i="8"/>
  <c r="BG203" i="8"/>
  <c r="BF203" i="8"/>
  <c r="T203" i="8"/>
  <c r="R203" i="8"/>
  <c r="P203" i="8"/>
  <c r="BK203" i="8"/>
  <c r="J203" i="8"/>
  <c r="BE203" i="8"/>
  <c r="BI201" i="8"/>
  <c r="BH201" i="8"/>
  <c r="BG201" i="8"/>
  <c r="BF201" i="8"/>
  <c r="T201" i="8"/>
  <c r="R201" i="8"/>
  <c r="P201" i="8"/>
  <c r="BK201" i="8"/>
  <c r="J201" i="8"/>
  <c r="BE201" i="8"/>
  <c r="BI200" i="8"/>
  <c r="BH200" i="8"/>
  <c r="BG200" i="8"/>
  <c r="BF200" i="8"/>
  <c r="T200" i="8"/>
  <c r="R200" i="8"/>
  <c r="P200" i="8"/>
  <c r="BK200" i="8"/>
  <c r="J200" i="8"/>
  <c r="BE200" i="8"/>
  <c r="BI198" i="8"/>
  <c r="BH198" i="8"/>
  <c r="BG198" i="8"/>
  <c r="BF198" i="8"/>
  <c r="T198" i="8"/>
  <c r="R198" i="8"/>
  <c r="P198" i="8"/>
  <c r="BK198" i="8"/>
  <c r="J198" i="8"/>
  <c r="BE198" i="8"/>
  <c r="BI197" i="8"/>
  <c r="BH197" i="8"/>
  <c r="BG197" i="8"/>
  <c r="BF197" i="8"/>
  <c r="T197" i="8"/>
  <c r="R197" i="8"/>
  <c r="P197" i="8"/>
  <c r="BK197" i="8"/>
  <c r="J197" i="8"/>
  <c r="BE197" i="8"/>
  <c r="BI195" i="8"/>
  <c r="BH195" i="8"/>
  <c r="BG195" i="8"/>
  <c r="BF195" i="8"/>
  <c r="T195" i="8"/>
  <c r="R195" i="8"/>
  <c r="P195" i="8"/>
  <c r="BK195" i="8"/>
  <c r="J195" i="8"/>
  <c r="BE195" i="8"/>
  <c r="BI194" i="8"/>
  <c r="BH194" i="8"/>
  <c r="BG194" i="8"/>
  <c r="BF194" i="8"/>
  <c r="T194" i="8"/>
  <c r="R194" i="8"/>
  <c r="P194" i="8"/>
  <c r="BK194" i="8"/>
  <c r="J194" i="8"/>
  <c r="BE194" i="8"/>
  <c r="BI192" i="8"/>
  <c r="BH192" i="8"/>
  <c r="BG192" i="8"/>
  <c r="BF192" i="8"/>
  <c r="T192" i="8"/>
  <c r="R192" i="8"/>
  <c r="P192" i="8"/>
  <c r="BK192" i="8"/>
  <c r="J192" i="8"/>
  <c r="BE192" i="8"/>
  <c r="BI191" i="8"/>
  <c r="BH191" i="8"/>
  <c r="BG191" i="8"/>
  <c r="BF191" i="8"/>
  <c r="T191" i="8"/>
  <c r="R191" i="8"/>
  <c r="P191" i="8"/>
  <c r="BK191" i="8"/>
  <c r="J191" i="8"/>
  <c r="BE191" i="8"/>
  <c r="BI189" i="8"/>
  <c r="BH189" i="8"/>
  <c r="BG189" i="8"/>
  <c r="BF189" i="8"/>
  <c r="T189" i="8"/>
  <c r="R189" i="8"/>
  <c r="P189" i="8"/>
  <c r="BK189" i="8"/>
  <c r="J189" i="8"/>
  <c r="BE189" i="8"/>
  <c r="BI187" i="8"/>
  <c r="BH187" i="8"/>
  <c r="BG187" i="8"/>
  <c r="BF187" i="8"/>
  <c r="T187" i="8"/>
  <c r="R187" i="8"/>
  <c r="P187" i="8"/>
  <c r="BK187" i="8"/>
  <c r="J187" i="8"/>
  <c r="BE187" i="8"/>
  <c r="BI185" i="8"/>
  <c r="BH185" i="8"/>
  <c r="BG185" i="8"/>
  <c r="BF185" i="8"/>
  <c r="T185" i="8"/>
  <c r="R185" i="8"/>
  <c r="P185" i="8"/>
  <c r="BK185" i="8"/>
  <c r="J185" i="8"/>
  <c r="BE185" i="8"/>
  <c r="BI183" i="8"/>
  <c r="BH183" i="8"/>
  <c r="BG183" i="8"/>
  <c r="BF183" i="8"/>
  <c r="T183" i="8"/>
  <c r="R183" i="8"/>
  <c r="P183" i="8"/>
  <c r="BK183" i="8"/>
  <c r="J183" i="8"/>
  <c r="BE183" i="8"/>
  <c r="BI181" i="8"/>
  <c r="BH181" i="8"/>
  <c r="BG181" i="8"/>
  <c r="BF181" i="8"/>
  <c r="T181" i="8"/>
  <c r="R181" i="8"/>
  <c r="P181" i="8"/>
  <c r="BK181" i="8"/>
  <c r="J181" i="8"/>
  <c r="BE181" i="8"/>
  <c r="BI179" i="8"/>
  <c r="BH179" i="8"/>
  <c r="BG179" i="8"/>
  <c r="BF179" i="8"/>
  <c r="T179" i="8"/>
  <c r="R179" i="8"/>
  <c r="P179" i="8"/>
  <c r="BK179" i="8"/>
  <c r="J179" i="8"/>
  <c r="BE179" i="8"/>
  <c r="BI177" i="8"/>
  <c r="BH177" i="8"/>
  <c r="BG177" i="8"/>
  <c r="BF177" i="8"/>
  <c r="T177" i="8"/>
  <c r="R177" i="8"/>
  <c r="P177" i="8"/>
  <c r="BK177" i="8"/>
  <c r="J177" i="8"/>
  <c r="BE177" i="8"/>
  <c r="BI175" i="8"/>
  <c r="BH175" i="8"/>
  <c r="BG175" i="8"/>
  <c r="BF175" i="8"/>
  <c r="T175" i="8"/>
  <c r="R175" i="8"/>
  <c r="P175" i="8"/>
  <c r="BK175" i="8"/>
  <c r="J175" i="8"/>
  <c r="BE175" i="8"/>
  <c r="BI173" i="8"/>
  <c r="BH173" i="8"/>
  <c r="BG173" i="8"/>
  <c r="BF173" i="8"/>
  <c r="T173" i="8"/>
  <c r="R173" i="8"/>
  <c r="P173" i="8"/>
  <c r="BK173" i="8"/>
  <c r="J173" i="8"/>
  <c r="BE173" i="8"/>
  <c r="BI171" i="8"/>
  <c r="BH171" i="8"/>
  <c r="BG171" i="8"/>
  <c r="BF171" i="8"/>
  <c r="T171" i="8"/>
  <c r="R171" i="8"/>
  <c r="P171" i="8"/>
  <c r="BK171" i="8"/>
  <c r="J171" i="8"/>
  <c r="BE171" i="8"/>
  <c r="BI169" i="8"/>
  <c r="BH169" i="8"/>
  <c r="BG169" i="8"/>
  <c r="BF169" i="8"/>
  <c r="T169" i="8"/>
  <c r="R169" i="8"/>
  <c r="P169" i="8"/>
  <c r="BK169" i="8"/>
  <c r="J169" i="8"/>
  <c r="BE169" i="8"/>
  <c r="BI167" i="8"/>
  <c r="BH167" i="8"/>
  <c r="BG167" i="8"/>
  <c r="BF167" i="8"/>
  <c r="T167" i="8"/>
  <c r="R167" i="8"/>
  <c r="P167" i="8"/>
  <c r="BK167" i="8"/>
  <c r="J167" i="8"/>
  <c r="BE167" i="8"/>
  <c r="BI165" i="8"/>
  <c r="BH165" i="8"/>
  <c r="BG165" i="8"/>
  <c r="BF165" i="8"/>
  <c r="T165" i="8"/>
  <c r="R165" i="8"/>
  <c r="P165" i="8"/>
  <c r="BK165" i="8"/>
  <c r="J165" i="8"/>
  <c r="BE165" i="8"/>
  <c r="BI163" i="8"/>
  <c r="BH163" i="8"/>
  <c r="BG163" i="8"/>
  <c r="BF163" i="8"/>
  <c r="T163" i="8"/>
  <c r="R163" i="8"/>
  <c r="P163" i="8"/>
  <c r="BK163" i="8"/>
  <c r="J163" i="8"/>
  <c r="BE163" i="8"/>
  <c r="BI161" i="8"/>
  <c r="BH161" i="8"/>
  <c r="BG161" i="8"/>
  <c r="BF161" i="8"/>
  <c r="T161" i="8"/>
  <c r="R161" i="8"/>
  <c r="P161" i="8"/>
  <c r="BK161" i="8"/>
  <c r="J161" i="8"/>
  <c r="BE161" i="8"/>
  <c r="BI159" i="8"/>
  <c r="BH159" i="8"/>
  <c r="BG159" i="8"/>
  <c r="BF159" i="8"/>
  <c r="T159" i="8"/>
  <c r="R159" i="8"/>
  <c r="P159" i="8"/>
  <c r="BK159" i="8"/>
  <c r="J159" i="8"/>
  <c r="BE159" i="8"/>
  <c r="BI157" i="8"/>
  <c r="BH157" i="8"/>
  <c r="BG157" i="8"/>
  <c r="BF157" i="8"/>
  <c r="T157" i="8"/>
  <c r="R157" i="8"/>
  <c r="P157" i="8"/>
  <c r="BK157" i="8"/>
  <c r="J157" i="8"/>
  <c r="BE157" i="8"/>
  <c r="BI155" i="8"/>
  <c r="BH155" i="8"/>
  <c r="BG155" i="8"/>
  <c r="BF155" i="8"/>
  <c r="T155" i="8"/>
  <c r="R155" i="8"/>
  <c r="P155" i="8"/>
  <c r="BK155" i="8"/>
  <c r="J155" i="8"/>
  <c r="BE155" i="8"/>
  <c r="BI153" i="8"/>
  <c r="BH153" i="8"/>
  <c r="BG153" i="8"/>
  <c r="BF153" i="8"/>
  <c r="T153" i="8"/>
  <c r="R153" i="8"/>
  <c r="R148" i="8" s="1"/>
  <c r="P153" i="8"/>
  <c r="BK153" i="8"/>
  <c r="J153" i="8"/>
  <c r="BE153" i="8"/>
  <c r="BI151" i="8"/>
  <c r="BH151" i="8"/>
  <c r="BG151" i="8"/>
  <c r="BF151" i="8"/>
  <c r="T151" i="8"/>
  <c r="R151" i="8"/>
  <c r="P151" i="8"/>
  <c r="BK151" i="8"/>
  <c r="BK148" i="8" s="1"/>
  <c r="J148" i="8" s="1"/>
  <c r="J59" i="8" s="1"/>
  <c r="J151" i="8"/>
  <c r="BE151" i="8"/>
  <c r="BI149" i="8"/>
  <c r="BH149" i="8"/>
  <c r="BG149" i="8"/>
  <c r="BF149" i="8"/>
  <c r="T149" i="8"/>
  <c r="T148" i="8"/>
  <c r="R149" i="8"/>
  <c r="P149" i="8"/>
  <c r="P148" i="8"/>
  <c r="BK149" i="8"/>
  <c r="J149" i="8"/>
  <c r="BE149" i="8" s="1"/>
  <c r="BI146" i="8"/>
  <c r="BH146" i="8"/>
  <c r="BG146" i="8"/>
  <c r="BF146" i="8"/>
  <c r="T146" i="8"/>
  <c r="R146" i="8"/>
  <c r="P146" i="8"/>
  <c r="BK146" i="8"/>
  <c r="J146" i="8"/>
  <c r="BE146" i="8" s="1"/>
  <c r="BI144" i="8"/>
  <c r="BH144" i="8"/>
  <c r="BG144" i="8"/>
  <c r="BF144" i="8"/>
  <c r="T144" i="8"/>
  <c r="R144" i="8"/>
  <c r="P144" i="8"/>
  <c r="BK144" i="8"/>
  <c r="J144" i="8"/>
  <c r="BE144" i="8"/>
  <c r="BI143" i="8"/>
  <c r="BH143" i="8"/>
  <c r="BG143" i="8"/>
  <c r="BF143" i="8"/>
  <c r="T143" i="8"/>
  <c r="R143" i="8"/>
  <c r="P143" i="8"/>
  <c r="BK143" i="8"/>
  <c r="J143" i="8"/>
  <c r="BE143" i="8" s="1"/>
  <c r="BI141" i="8"/>
  <c r="BH141" i="8"/>
  <c r="BG141" i="8"/>
  <c r="BF141" i="8"/>
  <c r="T141" i="8"/>
  <c r="R141" i="8"/>
  <c r="P141" i="8"/>
  <c r="BK141" i="8"/>
  <c r="J141" i="8"/>
  <c r="BE141" i="8"/>
  <c r="BI140" i="8"/>
  <c r="BH140" i="8"/>
  <c r="BG140" i="8"/>
  <c r="BF140" i="8"/>
  <c r="T140" i="8"/>
  <c r="R140" i="8"/>
  <c r="P140" i="8"/>
  <c r="BK140" i="8"/>
  <c r="J140" i="8"/>
  <c r="BE140" i="8" s="1"/>
  <c r="BI138" i="8"/>
  <c r="BH138" i="8"/>
  <c r="BG138" i="8"/>
  <c r="BF138" i="8"/>
  <c r="T138" i="8"/>
  <c r="R138" i="8"/>
  <c r="P138" i="8"/>
  <c r="BK138" i="8"/>
  <c r="J138" i="8"/>
  <c r="BE138" i="8"/>
  <c r="BI137" i="8"/>
  <c r="BH137" i="8"/>
  <c r="BG137" i="8"/>
  <c r="BF137" i="8"/>
  <c r="T137" i="8"/>
  <c r="R137" i="8"/>
  <c r="P137" i="8"/>
  <c r="BK137" i="8"/>
  <c r="J137" i="8"/>
  <c r="BE137" i="8" s="1"/>
  <c r="BI135" i="8"/>
  <c r="BH135" i="8"/>
  <c r="BG135" i="8"/>
  <c r="BF135" i="8"/>
  <c r="T135" i="8"/>
  <c r="R135" i="8"/>
  <c r="P135" i="8"/>
  <c r="BK135" i="8"/>
  <c r="J135" i="8"/>
  <c r="BE135" i="8"/>
  <c r="BI134" i="8"/>
  <c r="BH134" i="8"/>
  <c r="BG134" i="8"/>
  <c r="BF134" i="8"/>
  <c r="T134" i="8"/>
  <c r="R134" i="8"/>
  <c r="P134" i="8"/>
  <c r="BK134" i="8"/>
  <c r="J134" i="8"/>
  <c r="BE134" i="8" s="1"/>
  <c r="BI132" i="8"/>
  <c r="BH132" i="8"/>
  <c r="BG132" i="8"/>
  <c r="BF132" i="8"/>
  <c r="T132" i="8"/>
  <c r="R132" i="8"/>
  <c r="P132" i="8"/>
  <c r="BK132" i="8"/>
  <c r="J132" i="8"/>
  <c r="BE132" i="8"/>
  <c r="BI131" i="8"/>
  <c r="BH131" i="8"/>
  <c r="BG131" i="8"/>
  <c r="BF131" i="8"/>
  <c r="T131" i="8"/>
  <c r="R131" i="8"/>
  <c r="P131" i="8"/>
  <c r="BK131" i="8"/>
  <c r="J131" i="8"/>
  <c r="BE131" i="8" s="1"/>
  <c r="BI129" i="8"/>
  <c r="BH129" i="8"/>
  <c r="BG129" i="8"/>
  <c r="BF129" i="8"/>
  <c r="T129" i="8"/>
  <c r="R129" i="8"/>
  <c r="P129" i="8"/>
  <c r="BK129" i="8"/>
  <c r="J129" i="8"/>
  <c r="BE129" i="8"/>
  <c r="BI127" i="8"/>
  <c r="BH127" i="8"/>
  <c r="BG127" i="8"/>
  <c r="BF127" i="8"/>
  <c r="T127" i="8"/>
  <c r="R127" i="8"/>
  <c r="P127" i="8"/>
  <c r="BK127" i="8"/>
  <c r="J127" i="8"/>
  <c r="BE127" i="8" s="1"/>
  <c r="BI125" i="8"/>
  <c r="BH125" i="8"/>
  <c r="BG125" i="8"/>
  <c r="BF125" i="8"/>
  <c r="T125" i="8"/>
  <c r="R125" i="8"/>
  <c r="P125" i="8"/>
  <c r="BK125" i="8"/>
  <c r="J125" i="8"/>
  <c r="BE125" i="8"/>
  <c r="BI123" i="8"/>
  <c r="BH123" i="8"/>
  <c r="BG123" i="8"/>
  <c r="BF123" i="8"/>
  <c r="T123" i="8"/>
  <c r="R123" i="8"/>
  <c r="P123" i="8"/>
  <c r="BK123" i="8"/>
  <c r="J123" i="8"/>
  <c r="BE123" i="8" s="1"/>
  <c r="BI121" i="8"/>
  <c r="BH121" i="8"/>
  <c r="BG121" i="8"/>
  <c r="BF121" i="8"/>
  <c r="T121" i="8"/>
  <c r="R121" i="8"/>
  <c r="P121" i="8"/>
  <c r="BK121" i="8"/>
  <c r="J121" i="8"/>
  <c r="BE121" i="8"/>
  <c r="BI119" i="8"/>
  <c r="BH119" i="8"/>
  <c r="BG119" i="8"/>
  <c r="BF119" i="8"/>
  <c r="T119" i="8"/>
  <c r="R119" i="8"/>
  <c r="P119" i="8"/>
  <c r="BK119" i="8"/>
  <c r="J119" i="8"/>
  <c r="BE119" i="8" s="1"/>
  <c r="BI117" i="8"/>
  <c r="BH117" i="8"/>
  <c r="BG117" i="8"/>
  <c r="BF117" i="8"/>
  <c r="T117" i="8"/>
  <c r="R117" i="8"/>
  <c r="P117" i="8"/>
  <c r="BK117" i="8"/>
  <c r="J117" i="8"/>
  <c r="BE117" i="8"/>
  <c r="BI115" i="8"/>
  <c r="BH115" i="8"/>
  <c r="BG115" i="8"/>
  <c r="BF115" i="8"/>
  <c r="T115" i="8"/>
  <c r="R115" i="8"/>
  <c r="P115" i="8"/>
  <c r="BK115" i="8"/>
  <c r="J115" i="8"/>
  <c r="BE115" i="8" s="1"/>
  <c r="BI113" i="8"/>
  <c r="BH113" i="8"/>
  <c r="BG113" i="8"/>
  <c r="BF113" i="8"/>
  <c r="T113" i="8"/>
  <c r="R113" i="8"/>
  <c r="P113" i="8"/>
  <c r="BK113" i="8"/>
  <c r="J113" i="8"/>
  <c r="BE113" i="8"/>
  <c r="BI111" i="8"/>
  <c r="BH111" i="8"/>
  <c r="BG111" i="8"/>
  <c r="BF111" i="8"/>
  <c r="T111" i="8"/>
  <c r="R111" i="8"/>
  <c r="P111" i="8"/>
  <c r="BK111" i="8"/>
  <c r="J111" i="8"/>
  <c r="BE111" i="8" s="1"/>
  <c r="BI109" i="8"/>
  <c r="BH109" i="8"/>
  <c r="BG109" i="8"/>
  <c r="BF109" i="8"/>
  <c r="T109" i="8"/>
  <c r="R109" i="8"/>
  <c r="P109" i="8"/>
  <c r="BK109" i="8"/>
  <c r="J109" i="8"/>
  <c r="BE109" i="8"/>
  <c r="BI107" i="8"/>
  <c r="BH107" i="8"/>
  <c r="BG107" i="8"/>
  <c r="BF107" i="8"/>
  <c r="T107" i="8"/>
  <c r="R107" i="8"/>
  <c r="P107" i="8"/>
  <c r="BK107" i="8"/>
  <c r="J107" i="8"/>
  <c r="BE107" i="8" s="1"/>
  <c r="BI105" i="8"/>
  <c r="BH105" i="8"/>
  <c r="BG105" i="8"/>
  <c r="BF105" i="8"/>
  <c r="T105" i="8"/>
  <c r="R105" i="8"/>
  <c r="P105" i="8"/>
  <c r="BK105" i="8"/>
  <c r="J105" i="8"/>
  <c r="BE105" i="8"/>
  <c r="BI103" i="8"/>
  <c r="BH103" i="8"/>
  <c r="BG103" i="8"/>
  <c r="BF103" i="8"/>
  <c r="T103" i="8"/>
  <c r="R103" i="8"/>
  <c r="P103" i="8"/>
  <c r="BK103" i="8"/>
  <c r="J103" i="8"/>
  <c r="BE103" i="8" s="1"/>
  <c r="BI101" i="8"/>
  <c r="BH101" i="8"/>
  <c r="BG101" i="8"/>
  <c r="BF101" i="8"/>
  <c r="T101" i="8"/>
  <c r="R101" i="8"/>
  <c r="P101" i="8"/>
  <c r="BK101" i="8"/>
  <c r="J101" i="8"/>
  <c r="BE101" i="8"/>
  <c r="BI99" i="8"/>
  <c r="BH99" i="8"/>
  <c r="BG99" i="8"/>
  <c r="BF99" i="8"/>
  <c r="T99" i="8"/>
  <c r="R99" i="8"/>
  <c r="P99" i="8"/>
  <c r="BK99" i="8"/>
  <c r="J99" i="8"/>
  <c r="BE99" i="8" s="1"/>
  <c r="BI97" i="8"/>
  <c r="BH97" i="8"/>
  <c r="BG97" i="8"/>
  <c r="BF97" i="8"/>
  <c r="T97" i="8"/>
  <c r="R97" i="8"/>
  <c r="P97" i="8"/>
  <c r="BK97" i="8"/>
  <c r="J97" i="8"/>
  <c r="BE97" i="8"/>
  <c r="BI95" i="8"/>
  <c r="BH95" i="8"/>
  <c r="BG95" i="8"/>
  <c r="BF95" i="8"/>
  <c r="T95" i="8"/>
  <c r="R95" i="8"/>
  <c r="P95" i="8"/>
  <c r="BK95" i="8"/>
  <c r="J95" i="8"/>
  <c r="BE95" i="8" s="1"/>
  <c r="BI93" i="8"/>
  <c r="BH93" i="8"/>
  <c r="BG93" i="8"/>
  <c r="BF93" i="8"/>
  <c r="T93" i="8"/>
  <c r="R93" i="8"/>
  <c r="P93" i="8"/>
  <c r="BK93" i="8"/>
  <c r="J93" i="8"/>
  <c r="BE93" i="8"/>
  <c r="BI91" i="8"/>
  <c r="BH91" i="8"/>
  <c r="BG91" i="8"/>
  <c r="BF91" i="8"/>
  <c r="T91" i="8"/>
  <c r="R91" i="8"/>
  <c r="P91" i="8"/>
  <c r="BK91" i="8"/>
  <c r="J91" i="8"/>
  <c r="BE91" i="8" s="1"/>
  <c r="BI89" i="8"/>
  <c r="BH89" i="8"/>
  <c r="BG89" i="8"/>
  <c r="BF89" i="8"/>
  <c r="J31" i="8"/>
  <c r="AW58" i="1" s="1"/>
  <c r="T89" i="8"/>
  <c r="T88" i="8"/>
  <c r="R89" i="8"/>
  <c r="P89" i="8"/>
  <c r="P88" i="8" s="1"/>
  <c r="BK89" i="8"/>
  <c r="BK88" i="8" s="1"/>
  <c r="J89" i="8"/>
  <c r="BE89" i="8"/>
  <c r="J82" i="8"/>
  <c r="F82" i="8"/>
  <c r="F80" i="8"/>
  <c r="E78" i="8"/>
  <c r="J51" i="8"/>
  <c r="F51" i="8"/>
  <c r="F49" i="8"/>
  <c r="E47" i="8"/>
  <c r="J18" i="8"/>
  <c r="E18" i="8"/>
  <c r="J17" i="8"/>
  <c r="J12" i="8"/>
  <c r="J80" i="8" s="1"/>
  <c r="J49" i="8"/>
  <c r="E7" i="8"/>
  <c r="AY57" i="1"/>
  <c r="AX57" i="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T112" i="7"/>
  <c r="R112" i="7"/>
  <c r="R111" i="7" s="1"/>
  <c r="P112" i="7"/>
  <c r="BK112" i="7"/>
  <c r="BK111" i="7" s="1"/>
  <c r="J111" i="7" s="1"/>
  <c r="J61" i="7" s="1"/>
  <c r="J112" i="7"/>
  <c r="BE112" i="7"/>
  <c r="BI110" i="7"/>
  <c r="BH110" i="7"/>
  <c r="BG110" i="7"/>
  <c r="BF110" i="7"/>
  <c r="T110" i="7"/>
  <c r="R110" i="7"/>
  <c r="P110" i="7"/>
  <c r="BK110" i="7"/>
  <c r="J110" i="7"/>
  <c r="BE110" i="7" s="1"/>
  <c r="BI109" i="7"/>
  <c r="BH109" i="7"/>
  <c r="BG109" i="7"/>
  <c r="BF109" i="7"/>
  <c r="T109" i="7"/>
  <c r="R109" i="7"/>
  <c r="P109" i="7"/>
  <c r="BK109" i="7"/>
  <c r="J109" i="7"/>
  <c r="BE109" i="7"/>
  <c r="BI108" i="7"/>
  <c r="BH108" i="7"/>
  <c r="BG108" i="7"/>
  <c r="BF108" i="7"/>
  <c r="T108" i="7"/>
  <c r="R108" i="7"/>
  <c r="P108" i="7"/>
  <c r="BK108" i="7"/>
  <c r="J108" i="7"/>
  <c r="BE108" i="7" s="1"/>
  <c r="BI107" i="7"/>
  <c r="BH107" i="7"/>
  <c r="BG107" i="7"/>
  <c r="BF107" i="7"/>
  <c r="T107" i="7"/>
  <c r="R107" i="7"/>
  <c r="P107" i="7"/>
  <c r="BK107" i="7"/>
  <c r="J107" i="7"/>
  <c r="BE107" i="7" s="1"/>
  <c r="BI106" i="7"/>
  <c r="BH106" i="7"/>
  <c r="BG106" i="7"/>
  <c r="BF106" i="7"/>
  <c r="T106" i="7"/>
  <c r="R106" i="7"/>
  <c r="P106" i="7"/>
  <c r="BK106" i="7"/>
  <c r="J106" i="7"/>
  <c r="BE106"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c r="BI102" i="7"/>
  <c r="BH102" i="7"/>
  <c r="BG102" i="7"/>
  <c r="BF102" i="7"/>
  <c r="T102" i="7"/>
  <c r="R102" i="7"/>
  <c r="P102" i="7"/>
  <c r="BK102" i="7"/>
  <c r="J102" i="7"/>
  <c r="BE102" i="7" s="1"/>
  <c r="BI101" i="7"/>
  <c r="BH101" i="7"/>
  <c r="BG101" i="7"/>
  <c r="BF101" i="7"/>
  <c r="T101" i="7"/>
  <c r="R101" i="7"/>
  <c r="P101" i="7"/>
  <c r="BK101" i="7"/>
  <c r="J101" i="7"/>
  <c r="BE101" i="7"/>
  <c r="BI100" i="7"/>
  <c r="BH100" i="7"/>
  <c r="BG100" i="7"/>
  <c r="BF100" i="7"/>
  <c r="T100" i="7"/>
  <c r="R100" i="7"/>
  <c r="P100" i="7"/>
  <c r="BK100" i="7"/>
  <c r="J100" i="7"/>
  <c r="BE100" i="7" s="1"/>
  <c r="BI99" i="7"/>
  <c r="BH99" i="7"/>
  <c r="BG99" i="7"/>
  <c r="BF99" i="7"/>
  <c r="T99" i="7"/>
  <c r="R99" i="7"/>
  <c r="P99" i="7"/>
  <c r="BK99" i="7"/>
  <c r="J99" i="7"/>
  <c r="BE99" i="7" s="1"/>
  <c r="BI97" i="7"/>
  <c r="BH97" i="7"/>
  <c r="BG97" i="7"/>
  <c r="BF97" i="7"/>
  <c r="T97" i="7"/>
  <c r="R97" i="7"/>
  <c r="P97" i="7"/>
  <c r="BK97" i="7"/>
  <c r="J97" i="7"/>
  <c r="BE97" i="7"/>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R93" i="7" s="1"/>
  <c r="P94" i="7"/>
  <c r="BK94" i="7"/>
  <c r="BK93" i="7" s="1"/>
  <c r="J93" i="7" s="1"/>
  <c r="J59" i="7" s="1"/>
  <c r="J94" i="7"/>
  <c r="BE94" i="7"/>
  <c r="BI92" i="7"/>
  <c r="BH92" i="7"/>
  <c r="BG92" i="7"/>
  <c r="BF92" i="7"/>
  <c r="T92" i="7"/>
  <c r="R92" i="7"/>
  <c r="P92" i="7"/>
  <c r="BK92" i="7"/>
  <c r="J92" i="7"/>
  <c r="BE92" i="7" s="1"/>
  <c r="BI91" i="7"/>
  <c r="BH91" i="7"/>
  <c r="BG91" i="7"/>
  <c r="BF91" i="7"/>
  <c r="T91" i="7"/>
  <c r="R91" i="7"/>
  <c r="P91" i="7"/>
  <c r="BK91" i="7"/>
  <c r="J91" i="7"/>
  <c r="BE91" i="7"/>
  <c r="BI90" i="7"/>
  <c r="BH90" i="7"/>
  <c r="BG90" i="7"/>
  <c r="BF90" i="7"/>
  <c r="T90" i="7"/>
  <c r="R90" i="7"/>
  <c r="P90" i="7"/>
  <c r="BK90" i="7"/>
  <c r="J90" i="7"/>
  <c r="BE90" i="7" s="1"/>
  <c r="BI89" i="7"/>
  <c r="BH89" i="7"/>
  <c r="BG89" i="7"/>
  <c r="BF89" i="7"/>
  <c r="T89" i="7"/>
  <c r="R89" i="7"/>
  <c r="P89" i="7"/>
  <c r="BK89" i="7"/>
  <c r="J89" i="7"/>
  <c r="BE89" i="7" s="1"/>
  <c r="BI88" i="7"/>
  <c r="BH88" i="7"/>
  <c r="BG88" i="7"/>
  <c r="BF88" i="7"/>
  <c r="T88" i="7"/>
  <c r="R88" i="7"/>
  <c r="P88" i="7"/>
  <c r="BK88" i="7"/>
  <c r="J88" i="7"/>
  <c r="BE88" i="7" s="1"/>
  <c r="BI87" i="7"/>
  <c r="BH87" i="7"/>
  <c r="BG87" i="7"/>
  <c r="BF87" i="7"/>
  <c r="T87" i="7"/>
  <c r="R87" i="7"/>
  <c r="P87" i="7"/>
  <c r="BK87" i="7"/>
  <c r="J87" i="7"/>
  <c r="BE87" i="7" s="1"/>
  <c r="BI86" i="7"/>
  <c r="BH86" i="7"/>
  <c r="BG86" i="7"/>
  <c r="BF86" i="7"/>
  <c r="T86" i="7"/>
  <c r="R86" i="7"/>
  <c r="P86" i="7"/>
  <c r="BK86" i="7"/>
  <c r="J86" i="7"/>
  <c r="BE86" i="7" s="1"/>
  <c r="BI85" i="7"/>
  <c r="BH85" i="7"/>
  <c r="BG85" i="7"/>
  <c r="BF85" i="7"/>
  <c r="T85" i="7"/>
  <c r="R85" i="7"/>
  <c r="R83" i="7" s="1"/>
  <c r="P85" i="7"/>
  <c r="BK85" i="7"/>
  <c r="J85" i="7"/>
  <c r="BE85" i="7"/>
  <c r="BI84" i="7"/>
  <c r="BH84" i="7"/>
  <c r="BG84" i="7"/>
  <c r="BF84" i="7"/>
  <c r="T84" i="7"/>
  <c r="T83" i="7"/>
  <c r="R84" i="7"/>
  <c r="P84" i="7"/>
  <c r="P83" i="7"/>
  <c r="BK84" i="7"/>
  <c r="BK83" i="7" s="1"/>
  <c r="J84" i="7"/>
  <c r="BE84" i="7" s="1"/>
  <c r="J77" i="7"/>
  <c r="F77" i="7"/>
  <c r="F75" i="7"/>
  <c r="E73" i="7"/>
  <c r="J51" i="7"/>
  <c r="F51" i="7"/>
  <c r="F49" i="7"/>
  <c r="E47" i="7"/>
  <c r="J18" i="7"/>
  <c r="E18" i="7"/>
  <c r="J17" i="7"/>
  <c r="J12" i="7"/>
  <c r="J49" i="7" s="1"/>
  <c r="E7" i="7"/>
  <c r="E71" i="7"/>
  <c r="E45" i="7"/>
  <c r="AY56" i="1"/>
  <c r="AX56" i="1"/>
  <c r="BI308" i="6"/>
  <c r="BH308" i="6"/>
  <c r="BG308" i="6"/>
  <c r="BF308" i="6"/>
  <c r="T308" i="6"/>
  <c r="R308" i="6"/>
  <c r="P308" i="6"/>
  <c r="BK308" i="6"/>
  <c r="J308" i="6"/>
  <c r="BE308" i="6" s="1"/>
  <c r="BI307" i="6"/>
  <c r="BH307" i="6"/>
  <c r="BG307" i="6"/>
  <c r="BF307" i="6"/>
  <c r="T307" i="6"/>
  <c r="R307" i="6"/>
  <c r="R306" i="6"/>
  <c r="P307" i="6"/>
  <c r="P306" i="6" s="1"/>
  <c r="BK307" i="6"/>
  <c r="BK306" i="6" s="1"/>
  <c r="J306" i="6" s="1"/>
  <c r="J66" i="6" s="1"/>
  <c r="J307" i="6"/>
  <c r="BE307" i="6"/>
  <c r="BI305" i="6"/>
  <c r="BH305" i="6"/>
  <c r="BG305" i="6"/>
  <c r="BF305" i="6"/>
  <c r="T305" i="6"/>
  <c r="R305" i="6"/>
  <c r="P305" i="6"/>
  <c r="BK305" i="6"/>
  <c r="J305" i="6"/>
  <c r="BE305" i="6" s="1"/>
  <c r="BI304" i="6"/>
  <c r="BH304" i="6"/>
  <c r="BG304" i="6"/>
  <c r="BF304" i="6"/>
  <c r="T304" i="6"/>
  <c r="R304" i="6"/>
  <c r="P304" i="6"/>
  <c r="BK304" i="6"/>
  <c r="J304" i="6"/>
  <c r="BE304" i="6" s="1"/>
  <c r="BI303" i="6"/>
  <c r="BH303" i="6"/>
  <c r="BG303" i="6"/>
  <c r="BF303" i="6"/>
  <c r="T303" i="6"/>
  <c r="R303" i="6"/>
  <c r="P303" i="6"/>
  <c r="BK303" i="6"/>
  <c r="J303" i="6"/>
  <c r="BE303" i="6" s="1"/>
  <c r="BI302" i="6"/>
  <c r="BH302" i="6"/>
  <c r="BG302" i="6"/>
  <c r="BF302" i="6"/>
  <c r="T302" i="6"/>
  <c r="R302" i="6"/>
  <c r="P302" i="6"/>
  <c r="BK302" i="6"/>
  <c r="J302" i="6"/>
  <c r="BE302" i="6" s="1"/>
  <c r="BI301" i="6"/>
  <c r="BH301" i="6"/>
  <c r="BG301" i="6"/>
  <c r="BF301" i="6"/>
  <c r="T301" i="6"/>
  <c r="R301" i="6"/>
  <c r="P301" i="6"/>
  <c r="BK301" i="6"/>
  <c r="J301" i="6"/>
  <c r="BE301" i="6" s="1"/>
  <c r="BI300" i="6"/>
  <c r="BH300" i="6"/>
  <c r="BG300" i="6"/>
  <c r="BF300" i="6"/>
  <c r="T300" i="6"/>
  <c r="R300" i="6"/>
  <c r="P300" i="6"/>
  <c r="BK300" i="6"/>
  <c r="J300" i="6"/>
  <c r="BE300" i="6"/>
  <c r="BI299" i="6"/>
  <c r="BH299" i="6"/>
  <c r="BG299" i="6"/>
  <c r="BF299" i="6"/>
  <c r="T299" i="6"/>
  <c r="R299" i="6"/>
  <c r="P299" i="6"/>
  <c r="BK299" i="6"/>
  <c r="J299" i="6"/>
  <c r="BE299" i="6" s="1"/>
  <c r="BI298" i="6"/>
  <c r="BH298" i="6"/>
  <c r="BG298" i="6"/>
  <c r="BF298" i="6"/>
  <c r="T298" i="6"/>
  <c r="R298" i="6"/>
  <c r="P298" i="6"/>
  <c r="BK298" i="6"/>
  <c r="J298" i="6"/>
  <c r="BE298" i="6" s="1"/>
  <c r="BI297" i="6"/>
  <c r="BH297" i="6"/>
  <c r="BG297" i="6"/>
  <c r="BF297" i="6"/>
  <c r="T297" i="6"/>
  <c r="R297" i="6"/>
  <c r="P297" i="6"/>
  <c r="BK297" i="6"/>
  <c r="J297" i="6"/>
  <c r="BE297" i="6" s="1"/>
  <c r="BI296" i="6"/>
  <c r="BH296" i="6"/>
  <c r="BG296" i="6"/>
  <c r="BF296" i="6"/>
  <c r="T296" i="6"/>
  <c r="R296" i="6"/>
  <c r="P296" i="6"/>
  <c r="P295" i="6"/>
  <c r="BK296" i="6"/>
  <c r="J296" i="6"/>
  <c r="BE296" i="6" s="1"/>
  <c r="BI294" i="6"/>
  <c r="BH294" i="6"/>
  <c r="BG294" i="6"/>
  <c r="BF294" i="6"/>
  <c r="T294" i="6"/>
  <c r="R294" i="6"/>
  <c r="P294" i="6"/>
  <c r="BK294" i="6"/>
  <c r="J294" i="6"/>
  <c r="BE294" i="6" s="1"/>
  <c r="BI293" i="6"/>
  <c r="BH293" i="6"/>
  <c r="BG293" i="6"/>
  <c r="BF293" i="6"/>
  <c r="T293" i="6"/>
  <c r="R293" i="6"/>
  <c r="P293" i="6"/>
  <c r="BK293" i="6"/>
  <c r="J293" i="6"/>
  <c r="BE293" i="6" s="1"/>
  <c r="BI292" i="6"/>
  <c r="BH292" i="6"/>
  <c r="BG292" i="6"/>
  <c r="BF292" i="6"/>
  <c r="T292" i="6"/>
  <c r="R292" i="6"/>
  <c r="P292" i="6"/>
  <c r="BK292" i="6"/>
  <c r="J292" i="6"/>
  <c r="BE292" i="6" s="1"/>
  <c r="BI291" i="6"/>
  <c r="BH291" i="6"/>
  <c r="BG291" i="6"/>
  <c r="BF291" i="6"/>
  <c r="T291" i="6"/>
  <c r="R291" i="6"/>
  <c r="P291" i="6"/>
  <c r="BK291" i="6"/>
  <c r="J291" i="6"/>
  <c r="BE291" i="6" s="1"/>
  <c r="BI290" i="6"/>
  <c r="BH290" i="6"/>
  <c r="BG290" i="6"/>
  <c r="BF290" i="6"/>
  <c r="T290" i="6"/>
  <c r="R290" i="6"/>
  <c r="P290" i="6"/>
  <c r="BK290" i="6"/>
  <c r="J290" i="6"/>
  <c r="BE290" i="6"/>
  <c r="BI289" i="6"/>
  <c r="BH289" i="6"/>
  <c r="BG289" i="6"/>
  <c r="BF289" i="6"/>
  <c r="T289" i="6"/>
  <c r="R289" i="6"/>
  <c r="P289" i="6"/>
  <c r="BK289" i="6"/>
  <c r="J289" i="6"/>
  <c r="BE289" i="6" s="1"/>
  <c r="BI288" i="6"/>
  <c r="BH288" i="6"/>
  <c r="BG288" i="6"/>
  <c r="BF288" i="6"/>
  <c r="T288" i="6"/>
  <c r="R288" i="6"/>
  <c r="P288" i="6"/>
  <c r="BK288" i="6"/>
  <c r="J288" i="6"/>
  <c r="BE288" i="6"/>
  <c r="BI287" i="6"/>
  <c r="BH287" i="6"/>
  <c r="BG287" i="6"/>
  <c r="BF287" i="6"/>
  <c r="T287" i="6"/>
  <c r="R287" i="6"/>
  <c r="P287" i="6"/>
  <c r="BK287" i="6"/>
  <c r="J287" i="6"/>
  <c r="BE287" i="6" s="1"/>
  <c r="BI286" i="6"/>
  <c r="BH286" i="6"/>
  <c r="BG286" i="6"/>
  <c r="BF286" i="6"/>
  <c r="T286" i="6"/>
  <c r="R286" i="6"/>
  <c r="P286" i="6"/>
  <c r="BK286" i="6"/>
  <c r="J286" i="6"/>
  <c r="BE286" i="6" s="1"/>
  <c r="BI285" i="6"/>
  <c r="BH285" i="6"/>
  <c r="BG285" i="6"/>
  <c r="BF285" i="6"/>
  <c r="T285" i="6"/>
  <c r="R285" i="6"/>
  <c r="P285" i="6"/>
  <c r="BK285" i="6"/>
  <c r="J285" i="6"/>
  <c r="BE285" i="6"/>
  <c r="BI284" i="6"/>
  <c r="BH284" i="6"/>
  <c r="BG284" i="6"/>
  <c r="BF284" i="6"/>
  <c r="T284" i="6"/>
  <c r="R284" i="6"/>
  <c r="P284" i="6"/>
  <c r="BK284" i="6"/>
  <c r="J284" i="6"/>
  <c r="BE284" i="6" s="1"/>
  <c r="BI283" i="6"/>
  <c r="BH283" i="6"/>
  <c r="BG283" i="6"/>
  <c r="BF283" i="6"/>
  <c r="T283" i="6"/>
  <c r="R283" i="6"/>
  <c r="P283" i="6"/>
  <c r="BK283" i="6"/>
  <c r="J283" i="6"/>
  <c r="BE283" i="6" s="1"/>
  <c r="BI282" i="6"/>
  <c r="BH282" i="6"/>
  <c r="BG282" i="6"/>
  <c r="BF282" i="6"/>
  <c r="T282" i="6"/>
  <c r="R282" i="6"/>
  <c r="P282" i="6"/>
  <c r="P278" i="6" s="1"/>
  <c r="BK282" i="6"/>
  <c r="J282" i="6"/>
  <c r="BE282" i="6" s="1"/>
  <c r="BI281" i="6"/>
  <c r="BH281" i="6"/>
  <c r="BG281" i="6"/>
  <c r="BF281" i="6"/>
  <c r="T281" i="6"/>
  <c r="R281" i="6"/>
  <c r="P281" i="6"/>
  <c r="BK281" i="6"/>
  <c r="J281" i="6"/>
  <c r="BE281" i="6"/>
  <c r="BI280" i="6"/>
  <c r="BH280" i="6"/>
  <c r="BG280" i="6"/>
  <c r="BF280" i="6"/>
  <c r="T280" i="6"/>
  <c r="R280" i="6"/>
  <c r="P280" i="6"/>
  <c r="BK280" i="6"/>
  <c r="J280" i="6"/>
  <c r="BE280" i="6" s="1"/>
  <c r="BI279" i="6"/>
  <c r="BH279" i="6"/>
  <c r="BG279" i="6"/>
  <c r="BF279" i="6"/>
  <c r="T279" i="6"/>
  <c r="T278" i="6" s="1"/>
  <c r="R279" i="6"/>
  <c r="P279" i="6"/>
  <c r="BK279" i="6"/>
  <c r="J279" i="6"/>
  <c r="BE279" i="6" s="1"/>
  <c r="BI277" i="6"/>
  <c r="BH277" i="6"/>
  <c r="BG277" i="6"/>
  <c r="BF277" i="6"/>
  <c r="T277" i="6"/>
  <c r="R277" i="6"/>
  <c r="P277" i="6"/>
  <c r="BK277" i="6"/>
  <c r="J277" i="6"/>
  <c r="BE277" i="6" s="1"/>
  <c r="BI275" i="6"/>
  <c r="BH275" i="6"/>
  <c r="BG275" i="6"/>
  <c r="BF275" i="6"/>
  <c r="T275" i="6"/>
  <c r="T274" i="6" s="1"/>
  <c r="R275" i="6"/>
  <c r="R274" i="6"/>
  <c r="P275" i="6"/>
  <c r="P274" i="6" s="1"/>
  <c r="BK275" i="6"/>
  <c r="BK274" i="6" s="1"/>
  <c r="J274" i="6" s="1"/>
  <c r="J63" i="6" s="1"/>
  <c r="J275" i="6"/>
  <c r="BE275" i="6"/>
  <c r="BI273" i="6"/>
  <c r="BH273" i="6"/>
  <c r="BG273" i="6"/>
  <c r="BF273" i="6"/>
  <c r="T273" i="6"/>
  <c r="R273" i="6"/>
  <c r="P273" i="6"/>
  <c r="BK273" i="6"/>
  <c r="J273" i="6"/>
  <c r="BE273" i="6" s="1"/>
  <c r="BI272" i="6"/>
  <c r="BH272" i="6"/>
  <c r="BG272" i="6"/>
  <c r="BF272" i="6"/>
  <c r="T272" i="6"/>
  <c r="R272" i="6"/>
  <c r="P272" i="6"/>
  <c r="BK272" i="6"/>
  <c r="J272" i="6"/>
  <c r="BE272" i="6" s="1"/>
  <c r="BI271" i="6"/>
  <c r="BH271" i="6"/>
  <c r="BG271" i="6"/>
  <c r="BF271" i="6"/>
  <c r="T271" i="6"/>
  <c r="R271" i="6"/>
  <c r="P271" i="6"/>
  <c r="BK271" i="6"/>
  <c r="J271" i="6"/>
  <c r="BE271" i="6" s="1"/>
  <c r="BI270" i="6"/>
  <c r="BH270" i="6"/>
  <c r="BG270" i="6"/>
  <c r="BF270" i="6"/>
  <c r="T270" i="6"/>
  <c r="R270" i="6"/>
  <c r="P270" i="6"/>
  <c r="BK270" i="6"/>
  <c r="J270" i="6"/>
  <c r="BE270" i="6"/>
  <c r="BI269" i="6"/>
  <c r="BH269" i="6"/>
  <c r="BG269" i="6"/>
  <c r="BF269" i="6"/>
  <c r="T269" i="6"/>
  <c r="R269" i="6"/>
  <c r="P269" i="6"/>
  <c r="BK269" i="6"/>
  <c r="J269" i="6"/>
  <c r="BE269" i="6" s="1"/>
  <c r="BI268" i="6"/>
  <c r="BH268" i="6"/>
  <c r="BG268" i="6"/>
  <c r="BF268" i="6"/>
  <c r="T268" i="6"/>
  <c r="R268" i="6"/>
  <c r="P268" i="6"/>
  <c r="BK268" i="6"/>
  <c r="J268" i="6"/>
  <c r="BE268" i="6" s="1"/>
  <c r="BI267" i="6"/>
  <c r="BH267" i="6"/>
  <c r="BG267" i="6"/>
  <c r="BF267" i="6"/>
  <c r="T267" i="6"/>
  <c r="R267" i="6"/>
  <c r="P267" i="6"/>
  <c r="BK267" i="6"/>
  <c r="J267" i="6"/>
  <c r="BE267" i="6" s="1"/>
  <c r="BI266" i="6"/>
  <c r="BH266" i="6"/>
  <c r="BG266" i="6"/>
  <c r="BF266" i="6"/>
  <c r="T266" i="6"/>
  <c r="R266" i="6"/>
  <c r="P266" i="6"/>
  <c r="BK266" i="6"/>
  <c r="J266" i="6"/>
  <c r="BE266" i="6" s="1"/>
  <c r="BI265" i="6"/>
  <c r="BH265" i="6"/>
  <c r="BG265" i="6"/>
  <c r="BF265" i="6"/>
  <c r="T265" i="6"/>
  <c r="R265" i="6"/>
  <c r="P265" i="6"/>
  <c r="BK265" i="6"/>
  <c r="J265" i="6"/>
  <c r="BE265" i="6" s="1"/>
  <c r="BI264" i="6"/>
  <c r="BH264" i="6"/>
  <c r="BG264" i="6"/>
  <c r="BF264" i="6"/>
  <c r="T264" i="6"/>
  <c r="R264" i="6"/>
  <c r="P264" i="6"/>
  <c r="BK264" i="6"/>
  <c r="J264" i="6"/>
  <c r="BE264" i="6" s="1"/>
  <c r="BI263" i="6"/>
  <c r="BH263" i="6"/>
  <c r="BG263" i="6"/>
  <c r="BF263" i="6"/>
  <c r="T263" i="6"/>
  <c r="R263" i="6"/>
  <c r="P263" i="6"/>
  <c r="BK263" i="6"/>
  <c r="J263" i="6"/>
  <c r="BE263" i="6" s="1"/>
  <c r="BI262" i="6"/>
  <c r="BH262" i="6"/>
  <c r="BG262" i="6"/>
  <c r="BF262" i="6"/>
  <c r="T262" i="6"/>
  <c r="R262" i="6"/>
  <c r="P262" i="6"/>
  <c r="BK262" i="6"/>
  <c r="J262" i="6"/>
  <c r="BE262" i="6"/>
  <c r="BI261" i="6"/>
  <c r="BH261" i="6"/>
  <c r="BG261" i="6"/>
  <c r="BF261" i="6"/>
  <c r="T261" i="6"/>
  <c r="R261" i="6"/>
  <c r="P261" i="6"/>
  <c r="BK261" i="6"/>
  <c r="J261" i="6"/>
  <c r="BE261" i="6" s="1"/>
  <c r="BI260" i="6"/>
  <c r="BH260" i="6"/>
  <c r="BG260" i="6"/>
  <c r="BF260" i="6"/>
  <c r="T260" i="6"/>
  <c r="R260" i="6"/>
  <c r="P260" i="6"/>
  <c r="BK260" i="6"/>
  <c r="J260" i="6"/>
  <c r="BE260" i="6" s="1"/>
  <c r="BI259" i="6"/>
  <c r="BH259" i="6"/>
  <c r="BG259" i="6"/>
  <c r="BF259" i="6"/>
  <c r="T259" i="6"/>
  <c r="R259" i="6"/>
  <c r="P259" i="6"/>
  <c r="BK259" i="6"/>
  <c r="J259" i="6"/>
  <c r="BE259" i="6" s="1"/>
  <c r="BI258" i="6"/>
  <c r="BH258" i="6"/>
  <c r="BG258" i="6"/>
  <c r="BF258" i="6"/>
  <c r="T258" i="6"/>
  <c r="R258" i="6"/>
  <c r="P258" i="6"/>
  <c r="BK258" i="6"/>
  <c r="J258" i="6"/>
  <c r="BE258" i="6" s="1"/>
  <c r="BI257" i="6"/>
  <c r="BH257" i="6"/>
  <c r="BG257" i="6"/>
  <c r="BF257" i="6"/>
  <c r="T257" i="6"/>
  <c r="R257" i="6"/>
  <c r="P257" i="6"/>
  <c r="BK257" i="6"/>
  <c r="J257" i="6"/>
  <c r="BE257" i="6" s="1"/>
  <c r="BI256" i="6"/>
  <c r="BH256" i="6"/>
  <c r="BG256" i="6"/>
  <c r="BF256" i="6"/>
  <c r="T256" i="6"/>
  <c r="R256" i="6"/>
  <c r="P256" i="6"/>
  <c r="BK256" i="6"/>
  <c r="J256" i="6"/>
  <c r="BE256" i="6"/>
  <c r="BI255" i="6"/>
  <c r="BH255" i="6"/>
  <c r="BG255" i="6"/>
  <c r="BF255" i="6"/>
  <c r="T255" i="6"/>
  <c r="R255" i="6"/>
  <c r="P255" i="6"/>
  <c r="BK255" i="6"/>
  <c r="J255" i="6"/>
  <c r="BE255" i="6" s="1"/>
  <c r="BI254" i="6"/>
  <c r="BH254" i="6"/>
  <c r="BG254" i="6"/>
  <c r="BF254" i="6"/>
  <c r="T254" i="6"/>
  <c r="R254" i="6"/>
  <c r="P254" i="6"/>
  <c r="BK254" i="6"/>
  <c r="J254" i="6"/>
  <c r="BE254" i="6"/>
  <c r="BI253" i="6"/>
  <c r="BH253" i="6"/>
  <c r="BG253" i="6"/>
  <c r="BF253" i="6"/>
  <c r="T253" i="6"/>
  <c r="R253" i="6"/>
  <c r="P253" i="6"/>
  <c r="BK253" i="6"/>
  <c r="J253" i="6"/>
  <c r="BE253" i="6" s="1"/>
  <c r="BI252" i="6"/>
  <c r="BH252" i="6"/>
  <c r="BG252" i="6"/>
  <c r="BF252" i="6"/>
  <c r="T252" i="6"/>
  <c r="R252" i="6"/>
  <c r="P252" i="6"/>
  <c r="BK252" i="6"/>
  <c r="J252" i="6"/>
  <c r="BE252" i="6" s="1"/>
  <c r="BI251" i="6"/>
  <c r="BH251" i="6"/>
  <c r="BG251" i="6"/>
  <c r="BF251" i="6"/>
  <c r="T251" i="6"/>
  <c r="R251" i="6"/>
  <c r="P251" i="6"/>
  <c r="BK251" i="6"/>
  <c r="J251" i="6"/>
  <c r="BE251" i="6" s="1"/>
  <c r="BI250" i="6"/>
  <c r="BH250" i="6"/>
  <c r="BG250" i="6"/>
  <c r="BF250" i="6"/>
  <c r="T250" i="6"/>
  <c r="R250" i="6"/>
  <c r="P250" i="6"/>
  <c r="BK250" i="6"/>
  <c r="J250" i="6"/>
  <c r="BE250" i="6"/>
  <c r="BI249" i="6"/>
  <c r="BH249" i="6"/>
  <c r="BG249" i="6"/>
  <c r="BF249" i="6"/>
  <c r="T249" i="6"/>
  <c r="R249" i="6"/>
  <c r="P249" i="6"/>
  <c r="BK249" i="6"/>
  <c r="J249" i="6"/>
  <c r="BE249" i="6" s="1"/>
  <c r="BI248" i="6"/>
  <c r="BH248" i="6"/>
  <c r="BG248" i="6"/>
  <c r="BF248" i="6"/>
  <c r="T248" i="6"/>
  <c r="R248" i="6"/>
  <c r="P248" i="6"/>
  <c r="BK248" i="6"/>
  <c r="J248" i="6"/>
  <c r="BE248" i="6" s="1"/>
  <c r="BI247" i="6"/>
  <c r="BH247" i="6"/>
  <c r="BG247" i="6"/>
  <c r="BF247" i="6"/>
  <c r="T247" i="6"/>
  <c r="R247" i="6"/>
  <c r="P247" i="6"/>
  <c r="BK247" i="6"/>
  <c r="J247" i="6"/>
  <c r="BE247" i="6" s="1"/>
  <c r="BI246" i="6"/>
  <c r="BH246" i="6"/>
  <c r="BG246" i="6"/>
  <c r="BF246" i="6"/>
  <c r="T246" i="6"/>
  <c r="R246" i="6"/>
  <c r="P246" i="6"/>
  <c r="BK246" i="6"/>
  <c r="J246" i="6"/>
  <c r="BE246" i="6"/>
  <c r="BI245" i="6"/>
  <c r="BH245" i="6"/>
  <c r="BG245" i="6"/>
  <c r="BF245" i="6"/>
  <c r="T245" i="6"/>
  <c r="R245" i="6"/>
  <c r="P245" i="6"/>
  <c r="BK245" i="6"/>
  <c r="J245" i="6"/>
  <c r="BE245" i="6" s="1"/>
  <c r="BI244" i="6"/>
  <c r="BH244" i="6"/>
  <c r="BG244" i="6"/>
  <c r="BF244" i="6"/>
  <c r="T244" i="6"/>
  <c r="R244" i="6"/>
  <c r="P244" i="6"/>
  <c r="BK244" i="6"/>
  <c r="J244" i="6"/>
  <c r="BE244" i="6" s="1"/>
  <c r="BI243" i="6"/>
  <c r="BH243" i="6"/>
  <c r="BG243" i="6"/>
  <c r="BF243" i="6"/>
  <c r="T243" i="6"/>
  <c r="R243" i="6"/>
  <c r="P243" i="6"/>
  <c r="BK243" i="6"/>
  <c r="J243" i="6"/>
  <c r="BE243" i="6" s="1"/>
  <c r="BI242" i="6"/>
  <c r="BH242" i="6"/>
  <c r="BG242" i="6"/>
  <c r="BF242" i="6"/>
  <c r="T242" i="6"/>
  <c r="R242" i="6"/>
  <c r="P242" i="6"/>
  <c r="BK242" i="6"/>
  <c r="J242" i="6"/>
  <c r="BE242" i="6" s="1"/>
  <c r="BI241" i="6"/>
  <c r="BH241" i="6"/>
  <c r="BG241" i="6"/>
  <c r="BF241" i="6"/>
  <c r="T241" i="6"/>
  <c r="R241" i="6"/>
  <c r="P241" i="6"/>
  <c r="BK241" i="6"/>
  <c r="J241" i="6"/>
  <c r="BE241" i="6" s="1"/>
  <c r="BI240" i="6"/>
  <c r="BH240" i="6"/>
  <c r="BG240" i="6"/>
  <c r="BF240" i="6"/>
  <c r="T240" i="6"/>
  <c r="R240" i="6"/>
  <c r="P240" i="6"/>
  <c r="BK240" i="6"/>
  <c r="J240" i="6"/>
  <c r="BE240" i="6" s="1"/>
  <c r="BI239" i="6"/>
  <c r="BH239" i="6"/>
  <c r="BG239" i="6"/>
  <c r="BF239" i="6"/>
  <c r="T239" i="6"/>
  <c r="R239" i="6"/>
  <c r="P239" i="6"/>
  <c r="BK239" i="6"/>
  <c r="J239" i="6"/>
  <c r="BE239" i="6" s="1"/>
  <c r="BI238" i="6"/>
  <c r="BH238" i="6"/>
  <c r="BG238" i="6"/>
  <c r="BF238" i="6"/>
  <c r="T238" i="6"/>
  <c r="R238" i="6"/>
  <c r="P238" i="6"/>
  <c r="BK238" i="6"/>
  <c r="J238" i="6"/>
  <c r="BE238" i="6"/>
  <c r="BI237" i="6"/>
  <c r="BH237" i="6"/>
  <c r="BG237" i="6"/>
  <c r="BF237" i="6"/>
  <c r="T237" i="6"/>
  <c r="R237" i="6"/>
  <c r="P237" i="6"/>
  <c r="BK237" i="6"/>
  <c r="J237" i="6"/>
  <c r="BE237" i="6" s="1"/>
  <c r="BI236" i="6"/>
  <c r="BH236" i="6"/>
  <c r="BG236" i="6"/>
  <c r="BF236" i="6"/>
  <c r="T236" i="6"/>
  <c r="R236" i="6"/>
  <c r="P236" i="6"/>
  <c r="BK236" i="6"/>
  <c r="J236" i="6"/>
  <c r="BE236" i="6" s="1"/>
  <c r="BI235" i="6"/>
  <c r="BH235" i="6"/>
  <c r="BG235" i="6"/>
  <c r="BF235" i="6"/>
  <c r="T235" i="6"/>
  <c r="R235" i="6"/>
  <c r="P235" i="6"/>
  <c r="BK235" i="6"/>
  <c r="J235" i="6"/>
  <c r="BE235"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T232" i="6"/>
  <c r="R232" i="6"/>
  <c r="P232" i="6"/>
  <c r="BK232" i="6"/>
  <c r="J232" i="6"/>
  <c r="BE232" i="6" s="1"/>
  <c r="BI231" i="6"/>
  <c r="BH231" i="6"/>
  <c r="BG231" i="6"/>
  <c r="BF231" i="6"/>
  <c r="T231" i="6"/>
  <c r="R231" i="6"/>
  <c r="P231" i="6"/>
  <c r="BK231" i="6"/>
  <c r="J231" i="6"/>
  <c r="BE231" i="6" s="1"/>
  <c r="BI230" i="6"/>
  <c r="BH230" i="6"/>
  <c r="BG230" i="6"/>
  <c r="BF230" i="6"/>
  <c r="T230" i="6"/>
  <c r="R230" i="6"/>
  <c r="P230" i="6"/>
  <c r="BK230" i="6"/>
  <c r="J230" i="6"/>
  <c r="BE230" i="6"/>
  <c r="BI229" i="6"/>
  <c r="BH229" i="6"/>
  <c r="BG229" i="6"/>
  <c r="BF229" i="6"/>
  <c r="T229" i="6"/>
  <c r="R229" i="6"/>
  <c r="P229" i="6"/>
  <c r="BK229" i="6"/>
  <c r="J229" i="6"/>
  <c r="BE229" i="6" s="1"/>
  <c r="BI228" i="6"/>
  <c r="BH228" i="6"/>
  <c r="BG228" i="6"/>
  <c r="BF228" i="6"/>
  <c r="T228" i="6"/>
  <c r="R228" i="6"/>
  <c r="P228" i="6"/>
  <c r="BK228" i="6"/>
  <c r="J228" i="6"/>
  <c r="BE228" i="6" s="1"/>
  <c r="BI227" i="6"/>
  <c r="BH227" i="6"/>
  <c r="BG227" i="6"/>
  <c r="BF227" i="6"/>
  <c r="T227" i="6"/>
  <c r="R227" i="6"/>
  <c r="P227" i="6"/>
  <c r="BK227" i="6"/>
  <c r="J227" i="6"/>
  <c r="BE227" i="6" s="1"/>
  <c r="BI226" i="6"/>
  <c r="BH226" i="6"/>
  <c r="BG226" i="6"/>
  <c r="BF226" i="6"/>
  <c r="T226" i="6"/>
  <c r="R226" i="6"/>
  <c r="P226" i="6"/>
  <c r="BK226" i="6"/>
  <c r="J226" i="6"/>
  <c r="BE226" i="6" s="1"/>
  <c r="BI225" i="6"/>
  <c r="BH225" i="6"/>
  <c r="BG225" i="6"/>
  <c r="BF225" i="6"/>
  <c r="T225" i="6"/>
  <c r="R225" i="6"/>
  <c r="P225" i="6"/>
  <c r="BK225" i="6"/>
  <c r="J225" i="6"/>
  <c r="BE225" i="6" s="1"/>
  <c r="BI224" i="6"/>
  <c r="BH224" i="6"/>
  <c r="BG224" i="6"/>
  <c r="BF224" i="6"/>
  <c r="T224" i="6"/>
  <c r="R224" i="6"/>
  <c r="P224" i="6"/>
  <c r="BK224" i="6"/>
  <c r="J224" i="6"/>
  <c r="BE224" i="6"/>
  <c r="BI223" i="6"/>
  <c r="BH223" i="6"/>
  <c r="BG223" i="6"/>
  <c r="BF223" i="6"/>
  <c r="T223" i="6"/>
  <c r="R223" i="6"/>
  <c r="P223" i="6"/>
  <c r="BK223" i="6"/>
  <c r="J223" i="6"/>
  <c r="BE223" i="6" s="1"/>
  <c r="BI222" i="6"/>
  <c r="BH222" i="6"/>
  <c r="BG222" i="6"/>
  <c r="BF222" i="6"/>
  <c r="T222" i="6"/>
  <c r="R222" i="6"/>
  <c r="P222" i="6"/>
  <c r="BK222" i="6"/>
  <c r="J222" i="6"/>
  <c r="BE222" i="6"/>
  <c r="BI221" i="6"/>
  <c r="BH221" i="6"/>
  <c r="BG221" i="6"/>
  <c r="BF221" i="6"/>
  <c r="T221" i="6"/>
  <c r="R221" i="6"/>
  <c r="P221" i="6"/>
  <c r="BK221" i="6"/>
  <c r="J221" i="6"/>
  <c r="BE221" i="6" s="1"/>
  <c r="BI220" i="6"/>
  <c r="BH220" i="6"/>
  <c r="BG220" i="6"/>
  <c r="BF220" i="6"/>
  <c r="T220" i="6"/>
  <c r="R220" i="6"/>
  <c r="P220" i="6"/>
  <c r="BK220" i="6"/>
  <c r="J220" i="6"/>
  <c r="BE220" i="6" s="1"/>
  <c r="BI219" i="6"/>
  <c r="BH219" i="6"/>
  <c r="BG219" i="6"/>
  <c r="BF219" i="6"/>
  <c r="T219" i="6"/>
  <c r="R219" i="6"/>
  <c r="P219" i="6"/>
  <c r="BK219" i="6"/>
  <c r="J219" i="6"/>
  <c r="BE219" i="6" s="1"/>
  <c r="BI218" i="6"/>
  <c r="BH218" i="6"/>
  <c r="BG218" i="6"/>
  <c r="BF218" i="6"/>
  <c r="T218" i="6"/>
  <c r="R218" i="6"/>
  <c r="P218" i="6"/>
  <c r="BK218" i="6"/>
  <c r="J218" i="6"/>
  <c r="BE218" i="6"/>
  <c r="BI217" i="6"/>
  <c r="BH217" i="6"/>
  <c r="BG217" i="6"/>
  <c r="BF217" i="6"/>
  <c r="T217" i="6"/>
  <c r="R217" i="6"/>
  <c r="P217" i="6"/>
  <c r="BK217" i="6"/>
  <c r="J217" i="6"/>
  <c r="BE217" i="6" s="1"/>
  <c r="BI216" i="6"/>
  <c r="BH216" i="6"/>
  <c r="BG216" i="6"/>
  <c r="BF216" i="6"/>
  <c r="T216" i="6"/>
  <c r="R216" i="6"/>
  <c r="P216" i="6"/>
  <c r="BK216" i="6"/>
  <c r="J216" i="6"/>
  <c r="BE216" i="6" s="1"/>
  <c r="BI215" i="6"/>
  <c r="BH215" i="6"/>
  <c r="BG215" i="6"/>
  <c r="BF215" i="6"/>
  <c r="T215" i="6"/>
  <c r="R215" i="6"/>
  <c r="P215" i="6"/>
  <c r="BK215" i="6"/>
  <c r="J215" i="6"/>
  <c r="BE215" i="6" s="1"/>
  <c r="BI214" i="6"/>
  <c r="BH214" i="6"/>
  <c r="BG214" i="6"/>
  <c r="BF214" i="6"/>
  <c r="T214" i="6"/>
  <c r="R214" i="6"/>
  <c r="P214" i="6"/>
  <c r="BK214" i="6"/>
  <c r="J214" i="6"/>
  <c r="BE214" i="6"/>
  <c r="BI213" i="6"/>
  <c r="BH213" i="6"/>
  <c r="BG213" i="6"/>
  <c r="BF213" i="6"/>
  <c r="T213" i="6"/>
  <c r="R213" i="6"/>
  <c r="P213" i="6"/>
  <c r="BK213" i="6"/>
  <c r="J213" i="6"/>
  <c r="BE213" i="6" s="1"/>
  <c r="BI212" i="6"/>
  <c r="BH212" i="6"/>
  <c r="BG212" i="6"/>
  <c r="BF212" i="6"/>
  <c r="T212" i="6"/>
  <c r="R212" i="6"/>
  <c r="P212" i="6"/>
  <c r="BK212" i="6"/>
  <c r="J212" i="6"/>
  <c r="BE212" i="6" s="1"/>
  <c r="BI211" i="6"/>
  <c r="BH211" i="6"/>
  <c r="BG211" i="6"/>
  <c r="BF211" i="6"/>
  <c r="T211" i="6"/>
  <c r="R211" i="6"/>
  <c r="P211" i="6"/>
  <c r="BK211" i="6"/>
  <c r="J211" i="6"/>
  <c r="BE211" i="6" s="1"/>
  <c r="BI210" i="6"/>
  <c r="BH210" i="6"/>
  <c r="BG210" i="6"/>
  <c r="BF210" i="6"/>
  <c r="T210" i="6"/>
  <c r="R210" i="6"/>
  <c r="P210" i="6"/>
  <c r="BK210" i="6"/>
  <c r="J210" i="6"/>
  <c r="BE210" i="6" s="1"/>
  <c r="BI209" i="6"/>
  <c r="BH209" i="6"/>
  <c r="BG209" i="6"/>
  <c r="BF209" i="6"/>
  <c r="T209" i="6"/>
  <c r="R209" i="6"/>
  <c r="P209" i="6"/>
  <c r="BK209" i="6"/>
  <c r="J209" i="6"/>
  <c r="BE209" i="6" s="1"/>
  <c r="BI208" i="6"/>
  <c r="BH208" i="6"/>
  <c r="BG208" i="6"/>
  <c r="BF208" i="6"/>
  <c r="T208" i="6"/>
  <c r="R208" i="6"/>
  <c r="P208" i="6"/>
  <c r="BK208" i="6"/>
  <c r="J208" i="6"/>
  <c r="BE208" i="6" s="1"/>
  <c r="BI207" i="6"/>
  <c r="BH207" i="6"/>
  <c r="BG207" i="6"/>
  <c r="BF207" i="6"/>
  <c r="T207" i="6"/>
  <c r="R207" i="6"/>
  <c r="P207" i="6"/>
  <c r="BK207" i="6"/>
  <c r="J207" i="6"/>
  <c r="BE207" i="6" s="1"/>
  <c r="BI206" i="6"/>
  <c r="BH206" i="6"/>
  <c r="BG206" i="6"/>
  <c r="BF206" i="6"/>
  <c r="T206" i="6"/>
  <c r="R206" i="6"/>
  <c r="P206" i="6"/>
  <c r="BK206" i="6"/>
  <c r="J206" i="6"/>
  <c r="BE206" i="6"/>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8" i="6"/>
  <c r="BH198" i="6"/>
  <c r="BG198" i="6"/>
  <c r="BF198" i="6"/>
  <c r="T198" i="6"/>
  <c r="R198" i="6"/>
  <c r="P198" i="6"/>
  <c r="BK198" i="6"/>
  <c r="J198" i="6"/>
  <c r="BE198" i="6"/>
  <c r="BI197" i="6"/>
  <c r="BH197" i="6"/>
  <c r="BG197" i="6"/>
  <c r="BF197" i="6"/>
  <c r="T197" i="6"/>
  <c r="R197" i="6"/>
  <c r="P197" i="6"/>
  <c r="BK197" i="6"/>
  <c r="BK194" i="6" s="1"/>
  <c r="J194" i="6" s="1"/>
  <c r="J62" i="6" s="1"/>
  <c r="J197" i="6"/>
  <c r="BE197" i="6" s="1"/>
  <c r="BI196" i="6"/>
  <c r="BH196" i="6"/>
  <c r="BG196" i="6"/>
  <c r="BF196" i="6"/>
  <c r="T196" i="6"/>
  <c r="R196" i="6"/>
  <c r="P196" i="6"/>
  <c r="BK196" i="6"/>
  <c r="J196" i="6"/>
  <c r="BE196" i="6" s="1"/>
  <c r="BI195" i="6"/>
  <c r="BH195" i="6"/>
  <c r="BG195" i="6"/>
  <c r="BF195" i="6"/>
  <c r="T195" i="6"/>
  <c r="R195" i="6"/>
  <c r="P195" i="6"/>
  <c r="BK195" i="6"/>
  <c r="J195" i="6"/>
  <c r="BE195" i="6"/>
  <c r="BI193" i="6"/>
  <c r="BH193" i="6"/>
  <c r="BG193" i="6"/>
  <c r="BF193" i="6"/>
  <c r="T193" i="6"/>
  <c r="R193" i="6"/>
  <c r="P193" i="6"/>
  <c r="BK193" i="6"/>
  <c r="J193" i="6"/>
  <c r="BE193" i="6" s="1"/>
  <c r="BI192" i="6"/>
  <c r="BH192" i="6"/>
  <c r="BG192" i="6"/>
  <c r="BF192" i="6"/>
  <c r="T192" i="6"/>
  <c r="R192" i="6"/>
  <c r="P192" i="6"/>
  <c r="BK192" i="6"/>
  <c r="J192" i="6"/>
  <c r="BE192" i="6" s="1"/>
  <c r="BI191" i="6"/>
  <c r="BH191" i="6"/>
  <c r="BG191" i="6"/>
  <c r="BF191" i="6"/>
  <c r="T191" i="6"/>
  <c r="R191" i="6"/>
  <c r="P191" i="6"/>
  <c r="BK191" i="6"/>
  <c r="J191" i="6"/>
  <c r="BE191" i="6" s="1"/>
  <c r="BI190" i="6"/>
  <c r="BH190" i="6"/>
  <c r="BG190" i="6"/>
  <c r="BF190" i="6"/>
  <c r="T190" i="6"/>
  <c r="R190" i="6"/>
  <c r="P190" i="6"/>
  <c r="BK190" i="6"/>
  <c r="J190" i="6"/>
  <c r="BE190" i="6"/>
  <c r="BI189" i="6"/>
  <c r="BH189" i="6"/>
  <c r="BG189" i="6"/>
  <c r="BF189" i="6"/>
  <c r="T189" i="6"/>
  <c r="R189" i="6"/>
  <c r="R188" i="6" s="1"/>
  <c r="P189" i="6"/>
  <c r="P188" i="6" s="1"/>
  <c r="BK189" i="6"/>
  <c r="BK188" i="6"/>
  <c r="J188" i="6" s="1"/>
  <c r="J61" i="6" s="1"/>
  <c r="J189" i="6"/>
  <c r="BE189" i="6"/>
  <c r="BI187" i="6"/>
  <c r="BH187" i="6"/>
  <c r="BG187" i="6"/>
  <c r="BF187" i="6"/>
  <c r="T187" i="6"/>
  <c r="R187" i="6"/>
  <c r="P187" i="6"/>
  <c r="BK187" i="6"/>
  <c r="J187" i="6"/>
  <c r="BE187" i="6" s="1"/>
  <c r="BI186" i="6"/>
  <c r="BH186" i="6"/>
  <c r="BG186" i="6"/>
  <c r="BF186" i="6"/>
  <c r="T186" i="6"/>
  <c r="R186" i="6"/>
  <c r="P186" i="6"/>
  <c r="BK186" i="6"/>
  <c r="J186" i="6"/>
  <c r="BE186" i="6" s="1"/>
  <c r="BI185" i="6"/>
  <c r="BH185" i="6"/>
  <c r="BG185" i="6"/>
  <c r="BF185" i="6"/>
  <c r="T185" i="6"/>
  <c r="R185" i="6"/>
  <c r="R184" i="6" s="1"/>
  <c r="P185" i="6"/>
  <c r="P184" i="6" s="1"/>
  <c r="BK185" i="6"/>
  <c r="BK184" i="6"/>
  <c r="J184" i="6" s="1"/>
  <c r="J60" i="6" s="1"/>
  <c r="J185" i="6"/>
  <c r="BE185" i="6"/>
  <c r="BI183" i="6"/>
  <c r="BH183" i="6"/>
  <c r="BG183" i="6"/>
  <c r="BF183" i="6"/>
  <c r="T183" i="6"/>
  <c r="R183" i="6"/>
  <c r="P183" i="6"/>
  <c r="BK183" i="6"/>
  <c r="J183" i="6"/>
  <c r="BE183" i="6" s="1"/>
  <c r="BI182" i="6"/>
  <c r="BH182" i="6"/>
  <c r="BG182" i="6"/>
  <c r="BF182" i="6"/>
  <c r="T182" i="6"/>
  <c r="R182" i="6"/>
  <c r="P182" i="6"/>
  <c r="BK182" i="6"/>
  <c r="J182" i="6"/>
  <c r="BE182" i="6" s="1"/>
  <c r="BI181" i="6"/>
  <c r="BH181" i="6"/>
  <c r="BG181" i="6"/>
  <c r="BF181" i="6"/>
  <c r="T181" i="6"/>
  <c r="R181" i="6"/>
  <c r="P181" i="6"/>
  <c r="BK181" i="6"/>
  <c r="J181" i="6"/>
  <c r="BE181" i="6" s="1"/>
  <c r="BI180" i="6"/>
  <c r="BH180" i="6"/>
  <c r="BG180" i="6"/>
  <c r="BF180" i="6"/>
  <c r="T180" i="6"/>
  <c r="R180" i="6"/>
  <c r="P180" i="6"/>
  <c r="BK180" i="6"/>
  <c r="J180" i="6"/>
  <c r="BE180" i="6" s="1"/>
  <c r="BI179" i="6"/>
  <c r="BH179" i="6"/>
  <c r="BG179" i="6"/>
  <c r="BF179" i="6"/>
  <c r="T179" i="6"/>
  <c r="R179" i="6"/>
  <c r="P179" i="6"/>
  <c r="BK179" i="6"/>
  <c r="J179" i="6"/>
  <c r="BE179" i="6" s="1"/>
  <c r="BI178" i="6"/>
  <c r="BH178" i="6"/>
  <c r="BG178" i="6"/>
  <c r="BF178" i="6"/>
  <c r="T178" i="6"/>
  <c r="R178" i="6"/>
  <c r="P178" i="6"/>
  <c r="BK178" i="6"/>
  <c r="J178" i="6"/>
  <c r="BE178" i="6"/>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c r="BI171" i="6"/>
  <c r="BH171" i="6"/>
  <c r="BG171" i="6"/>
  <c r="BF171" i="6"/>
  <c r="T171" i="6"/>
  <c r="R171" i="6"/>
  <c r="P171" i="6"/>
  <c r="BK171" i="6"/>
  <c r="J171" i="6"/>
  <c r="BE171" i="6" s="1"/>
  <c r="BI170" i="6"/>
  <c r="BH170" i="6"/>
  <c r="BG170" i="6"/>
  <c r="BF170" i="6"/>
  <c r="T170" i="6"/>
  <c r="R170" i="6"/>
  <c r="P170" i="6"/>
  <c r="BK170" i="6"/>
  <c r="J170" i="6"/>
  <c r="BE170" i="6"/>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s="1"/>
  <c r="BI162" i="6"/>
  <c r="BH162" i="6"/>
  <c r="BG162" i="6"/>
  <c r="BF162" i="6"/>
  <c r="T162" i="6"/>
  <c r="R162" i="6"/>
  <c r="P162" i="6"/>
  <c r="BK162" i="6"/>
  <c r="J162" i="6"/>
  <c r="BE162" i="6"/>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s="1"/>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s="1"/>
  <c r="BI146" i="6"/>
  <c r="BH146" i="6"/>
  <c r="BG146" i="6"/>
  <c r="BF146" i="6"/>
  <c r="T146" i="6"/>
  <c r="R146" i="6"/>
  <c r="P146" i="6"/>
  <c r="BK146" i="6"/>
  <c r="J146" i="6"/>
  <c r="BE146" i="6"/>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s="1"/>
  <c r="BI140" i="6"/>
  <c r="BH140" i="6"/>
  <c r="BG140" i="6"/>
  <c r="BF140" i="6"/>
  <c r="T140" i="6"/>
  <c r="R140" i="6"/>
  <c r="P140" i="6"/>
  <c r="BK140" i="6"/>
  <c r="J140" i="6"/>
  <c r="BE140" i="6"/>
  <c r="BI139" i="6"/>
  <c r="BH139" i="6"/>
  <c r="BG139" i="6"/>
  <c r="BF139" i="6"/>
  <c r="T139" i="6"/>
  <c r="R139" i="6"/>
  <c r="P139" i="6"/>
  <c r="BK139" i="6"/>
  <c r="J139" i="6"/>
  <c r="BE139" i="6" s="1"/>
  <c r="BI138" i="6"/>
  <c r="BH138" i="6"/>
  <c r="BG138" i="6"/>
  <c r="BF138" i="6"/>
  <c r="T138" i="6"/>
  <c r="R138" i="6"/>
  <c r="P138" i="6"/>
  <c r="BK138" i="6"/>
  <c r="J138" i="6"/>
  <c r="BE138" i="6"/>
  <c r="BI137" i="6"/>
  <c r="BH137" i="6"/>
  <c r="BG137" i="6"/>
  <c r="BF137" i="6"/>
  <c r="T137" i="6"/>
  <c r="R137" i="6"/>
  <c r="P137" i="6"/>
  <c r="BK137" i="6"/>
  <c r="J137" i="6"/>
  <c r="BE137"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c r="BI133" i="6"/>
  <c r="BH133" i="6"/>
  <c r="BG133" i="6"/>
  <c r="BF133" i="6"/>
  <c r="T133" i="6"/>
  <c r="R133" i="6"/>
  <c r="P133" i="6"/>
  <c r="BK133" i="6"/>
  <c r="J133" i="6"/>
  <c r="BE133" i="6" s="1"/>
  <c r="BI132" i="6"/>
  <c r="BH132" i="6"/>
  <c r="BG132" i="6"/>
  <c r="BF132" i="6"/>
  <c r="T132" i="6"/>
  <c r="R132" i="6"/>
  <c r="P132" i="6"/>
  <c r="BK132" i="6"/>
  <c r="J132" i="6"/>
  <c r="BE132" i="6" s="1"/>
  <c r="BI131" i="6"/>
  <c r="BH131" i="6"/>
  <c r="BG131" i="6"/>
  <c r="BF131" i="6"/>
  <c r="T131" i="6"/>
  <c r="R131" i="6"/>
  <c r="P131" i="6"/>
  <c r="BK131" i="6"/>
  <c r="J131" i="6"/>
  <c r="BE131" i="6" s="1"/>
  <c r="BI130" i="6"/>
  <c r="BH130" i="6"/>
  <c r="BG130" i="6"/>
  <c r="BF130" i="6"/>
  <c r="T130" i="6"/>
  <c r="R130" i="6"/>
  <c r="P130" i="6"/>
  <c r="BK130" i="6"/>
  <c r="J130" i="6"/>
  <c r="BE130" i="6"/>
  <c r="BI129" i="6"/>
  <c r="BH129" i="6"/>
  <c r="BG129" i="6"/>
  <c r="BF129" i="6"/>
  <c r="T129" i="6"/>
  <c r="R129" i="6"/>
  <c r="P129" i="6"/>
  <c r="BK129" i="6"/>
  <c r="J129" i="6"/>
  <c r="BE129" i="6" s="1"/>
  <c r="BI128" i="6"/>
  <c r="BH128" i="6"/>
  <c r="BG128" i="6"/>
  <c r="BF128" i="6"/>
  <c r="T128" i="6"/>
  <c r="T121" i="6" s="1"/>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3" i="6"/>
  <c r="BH123" i="6"/>
  <c r="BG123" i="6"/>
  <c r="BF123" i="6"/>
  <c r="T123" i="6"/>
  <c r="R123" i="6"/>
  <c r="P123" i="6"/>
  <c r="BK123" i="6"/>
  <c r="J123" i="6"/>
  <c r="BE123" i="6" s="1"/>
  <c r="BI122" i="6"/>
  <c r="BH122" i="6"/>
  <c r="BG122" i="6"/>
  <c r="BF122" i="6"/>
  <c r="T122" i="6"/>
  <c r="R122" i="6"/>
  <c r="P122" i="6"/>
  <c r="BK122" i="6"/>
  <c r="J122" i="6"/>
  <c r="BE122" i="6" s="1"/>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c r="BI113" i="6"/>
  <c r="BH113" i="6"/>
  <c r="BG113" i="6"/>
  <c r="BF113" i="6"/>
  <c r="T113" i="6"/>
  <c r="R113" i="6"/>
  <c r="P113" i="6"/>
  <c r="BK113" i="6"/>
  <c r="J113" i="6"/>
  <c r="BE113" i="6" s="1"/>
  <c r="BI112" i="6"/>
  <c r="BH112" i="6"/>
  <c r="BG112" i="6"/>
  <c r="BF112" i="6"/>
  <c r="T112" i="6"/>
  <c r="R112" i="6"/>
  <c r="P112" i="6"/>
  <c r="BK112" i="6"/>
  <c r="J112" i="6"/>
  <c r="BE112" i="6"/>
  <c r="BI111" i="6"/>
  <c r="BH111" i="6"/>
  <c r="BG111" i="6"/>
  <c r="BF111" i="6"/>
  <c r="T111" i="6"/>
  <c r="R111" i="6"/>
  <c r="P111" i="6"/>
  <c r="BK111" i="6"/>
  <c r="J111" i="6"/>
  <c r="BE111" i="6" s="1"/>
  <c r="BI110" i="6"/>
  <c r="BH110" i="6"/>
  <c r="BG110" i="6"/>
  <c r="BF110" i="6"/>
  <c r="T110" i="6"/>
  <c r="R110" i="6"/>
  <c r="P110" i="6"/>
  <c r="BK110" i="6"/>
  <c r="J110" i="6"/>
  <c r="BE110" i="6" s="1"/>
  <c r="BI109" i="6"/>
  <c r="BH109" i="6"/>
  <c r="BG109" i="6"/>
  <c r="BF109" i="6"/>
  <c r="T109" i="6"/>
  <c r="R109" i="6"/>
  <c r="P109" i="6"/>
  <c r="BK109" i="6"/>
  <c r="J109" i="6"/>
  <c r="BE109" i="6" s="1"/>
  <c r="BI108" i="6"/>
  <c r="BH108" i="6"/>
  <c r="BG108" i="6"/>
  <c r="BF108" i="6"/>
  <c r="T108" i="6"/>
  <c r="R108" i="6"/>
  <c r="P108" i="6"/>
  <c r="BK108" i="6"/>
  <c r="J108" i="6"/>
  <c r="BE108" i="6"/>
  <c r="BI107" i="6"/>
  <c r="BH107" i="6"/>
  <c r="BG107" i="6"/>
  <c r="BF107" i="6"/>
  <c r="T107" i="6"/>
  <c r="R107" i="6"/>
  <c r="P107" i="6"/>
  <c r="BK107" i="6"/>
  <c r="J107" i="6"/>
  <c r="BE107"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T104" i="6"/>
  <c r="R104" i="6"/>
  <c r="P104" i="6"/>
  <c r="BK104" i="6"/>
  <c r="J104" i="6"/>
  <c r="BE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c r="BI95" i="6"/>
  <c r="BH95" i="6"/>
  <c r="BG95" i="6"/>
  <c r="BF95" i="6"/>
  <c r="T95" i="6"/>
  <c r="R95" i="6"/>
  <c r="P95" i="6"/>
  <c r="BK95" i="6"/>
  <c r="J95" i="6"/>
  <c r="BE95" i="6" s="1"/>
  <c r="BI94" i="6"/>
  <c r="BH94" i="6"/>
  <c r="BG94" i="6"/>
  <c r="BF94" i="6"/>
  <c r="T94" i="6"/>
  <c r="R94" i="6"/>
  <c r="P94" i="6"/>
  <c r="BK94" i="6"/>
  <c r="J94" i="6"/>
  <c r="BE94" i="6" s="1"/>
  <c r="BI93" i="6"/>
  <c r="BH93" i="6"/>
  <c r="BG93" i="6"/>
  <c r="BF93" i="6"/>
  <c r="T93" i="6"/>
  <c r="R93" i="6"/>
  <c r="P93" i="6"/>
  <c r="BK93" i="6"/>
  <c r="J93" i="6"/>
  <c r="BE93" i="6" s="1"/>
  <c r="BI92" i="6"/>
  <c r="BH92" i="6"/>
  <c r="BG92" i="6"/>
  <c r="BF92" i="6"/>
  <c r="T92" i="6"/>
  <c r="R92" i="6"/>
  <c r="P92" i="6"/>
  <c r="BK92" i="6"/>
  <c r="J92" i="6"/>
  <c r="BE92" i="6" s="1"/>
  <c r="BI91" i="6"/>
  <c r="BH91" i="6"/>
  <c r="BG91" i="6"/>
  <c r="BF91" i="6"/>
  <c r="T91" i="6"/>
  <c r="R91" i="6"/>
  <c r="P91" i="6"/>
  <c r="BK91" i="6"/>
  <c r="J91" i="6"/>
  <c r="BE91" i="6" s="1"/>
  <c r="BI90" i="6"/>
  <c r="BH90" i="6"/>
  <c r="BG90" i="6"/>
  <c r="BF90" i="6"/>
  <c r="T90" i="6"/>
  <c r="R90" i="6"/>
  <c r="P90" i="6"/>
  <c r="BK90" i="6"/>
  <c r="J90" i="6"/>
  <c r="BE90" i="6" s="1"/>
  <c r="BI89" i="6"/>
  <c r="BH89" i="6"/>
  <c r="BG89" i="6"/>
  <c r="BF89" i="6"/>
  <c r="T89" i="6"/>
  <c r="R89" i="6"/>
  <c r="P89" i="6"/>
  <c r="P88" i="6" s="1"/>
  <c r="BK89" i="6"/>
  <c r="J89" i="6"/>
  <c r="BE89" i="6"/>
  <c r="J30" i="6"/>
  <c r="AV56" i="1" s="1"/>
  <c r="J82" i="6"/>
  <c r="F82" i="6"/>
  <c r="F80" i="6"/>
  <c r="E78" i="6"/>
  <c r="J51" i="6"/>
  <c r="F51" i="6"/>
  <c r="F49" i="6"/>
  <c r="E47" i="6"/>
  <c r="J18" i="6"/>
  <c r="E18" i="6"/>
  <c r="J17" i="6"/>
  <c r="J12" i="6"/>
  <c r="E7" i="6"/>
  <c r="E45" i="6" s="1"/>
  <c r="E76" i="6"/>
  <c r="AY55" i="1"/>
  <c r="AX55" i="1"/>
  <c r="BI198" i="5"/>
  <c r="BH198" i="5"/>
  <c r="BG198" i="5"/>
  <c r="BF198" i="5"/>
  <c r="T198" i="5"/>
  <c r="R198" i="5"/>
  <c r="P198" i="5"/>
  <c r="BK198" i="5"/>
  <c r="J198" i="5"/>
  <c r="BE198" i="5" s="1"/>
  <c r="BI197" i="5"/>
  <c r="BH197" i="5"/>
  <c r="BG197" i="5"/>
  <c r="BF197" i="5"/>
  <c r="T197" i="5"/>
  <c r="R197" i="5"/>
  <c r="P197" i="5"/>
  <c r="P194" i="5" s="1"/>
  <c r="BK197" i="5"/>
  <c r="J197" i="5"/>
  <c r="BE197" i="5"/>
  <c r="BI196" i="5"/>
  <c r="BH196" i="5"/>
  <c r="BG196" i="5"/>
  <c r="BF196" i="5"/>
  <c r="T196" i="5"/>
  <c r="R196" i="5"/>
  <c r="P196" i="5"/>
  <c r="BK196" i="5"/>
  <c r="J196" i="5"/>
  <c r="BE196" i="5" s="1"/>
  <c r="BI195" i="5"/>
  <c r="BH195" i="5"/>
  <c r="BG195" i="5"/>
  <c r="BF195" i="5"/>
  <c r="T195" i="5"/>
  <c r="T194" i="5"/>
  <c r="R195" i="5"/>
  <c r="R194" i="5" s="1"/>
  <c r="P195" i="5"/>
  <c r="BK195" i="5"/>
  <c r="J195" i="5"/>
  <c r="BE195" i="5" s="1"/>
  <c r="BI193" i="5"/>
  <c r="BH193" i="5"/>
  <c r="BG193" i="5"/>
  <c r="BF193" i="5"/>
  <c r="T193" i="5"/>
  <c r="T192" i="5"/>
  <c r="R193" i="5"/>
  <c r="R192" i="5" s="1"/>
  <c r="P193" i="5"/>
  <c r="P192" i="5"/>
  <c r="BK193" i="5"/>
  <c r="BK192" i="5" s="1"/>
  <c r="J192" i="5" s="1"/>
  <c r="J62" i="5" s="1"/>
  <c r="J193" i="5"/>
  <c r="BE193" i="5" s="1"/>
  <c r="BI190" i="5"/>
  <c r="BH190" i="5"/>
  <c r="BG190" i="5"/>
  <c r="BF190" i="5"/>
  <c r="T190" i="5"/>
  <c r="R190" i="5"/>
  <c r="P190" i="5"/>
  <c r="BK190" i="5"/>
  <c r="J190" i="5"/>
  <c r="BE190" i="5"/>
  <c r="BI189" i="5"/>
  <c r="BH189" i="5"/>
  <c r="BG189" i="5"/>
  <c r="BF189" i="5"/>
  <c r="T189" i="5"/>
  <c r="R189" i="5"/>
  <c r="P189" i="5"/>
  <c r="BK189" i="5"/>
  <c r="J189" i="5"/>
  <c r="BE189" i="5" s="1"/>
  <c r="BI188" i="5"/>
  <c r="BH188" i="5"/>
  <c r="BG188" i="5"/>
  <c r="BF188" i="5"/>
  <c r="T188" i="5"/>
  <c r="R188" i="5"/>
  <c r="P188" i="5"/>
  <c r="BK188" i="5"/>
  <c r="J188" i="5"/>
  <c r="BE188" i="5"/>
  <c r="BI187" i="5"/>
  <c r="BH187" i="5"/>
  <c r="BG187" i="5"/>
  <c r="BF187" i="5"/>
  <c r="T187" i="5"/>
  <c r="R187" i="5"/>
  <c r="P187" i="5"/>
  <c r="BK187" i="5"/>
  <c r="J187" i="5"/>
  <c r="BE187" i="5" s="1"/>
  <c r="BI186" i="5"/>
  <c r="BH186" i="5"/>
  <c r="BG186" i="5"/>
  <c r="BF186" i="5"/>
  <c r="T186" i="5"/>
  <c r="R186" i="5"/>
  <c r="P186" i="5"/>
  <c r="BK186" i="5"/>
  <c r="J186" i="5"/>
  <c r="BE186" i="5"/>
  <c r="BI185" i="5"/>
  <c r="BH185" i="5"/>
  <c r="BG185" i="5"/>
  <c r="BF185" i="5"/>
  <c r="T185" i="5"/>
  <c r="R185" i="5"/>
  <c r="P185" i="5"/>
  <c r="BK185" i="5"/>
  <c r="J185" i="5"/>
  <c r="BE185" i="5" s="1"/>
  <c r="BI184" i="5"/>
  <c r="BH184" i="5"/>
  <c r="BG184" i="5"/>
  <c r="BF184" i="5"/>
  <c r="T184" i="5"/>
  <c r="R184" i="5"/>
  <c r="P184" i="5"/>
  <c r="BK184" i="5"/>
  <c r="J184" i="5"/>
  <c r="BE184" i="5"/>
  <c r="BI183" i="5"/>
  <c r="BH183" i="5"/>
  <c r="BG183" i="5"/>
  <c r="BF183" i="5"/>
  <c r="T183" i="5"/>
  <c r="R183" i="5"/>
  <c r="P183" i="5"/>
  <c r="BK183" i="5"/>
  <c r="J183" i="5"/>
  <c r="BE183" i="5" s="1"/>
  <c r="BI182" i="5"/>
  <c r="BH182" i="5"/>
  <c r="BG182" i="5"/>
  <c r="BF182" i="5"/>
  <c r="T182" i="5"/>
  <c r="R182" i="5"/>
  <c r="P182" i="5"/>
  <c r="BK182" i="5"/>
  <c r="J182" i="5"/>
  <c r="BE182" i="5"/>
  <c r="BI181" i="5"/>
  <c r="BH181" i="5"/>
  <c r="BG181" i="5"/>
  <c r="BF181" i="5"/>
  <c r="T181" i="5"/>
  <c r="R181" i="5"/>
  <c r="P181" i="5"/>
  <c r="BK181" i="5"/>
  <c r="J181" i="5"/>
  <c r="BE181" i="5" s="1"/>
  <c r="BI180" i="5"/>
  <c r="BH180" i="5"/>
  <c r="BG180" i="5"/>
  <c r="BF180" i="5"/>
  <c r="T180" i="5"/>
  <c r="R180" i="5"/>
  <c r="P180" i="5"/>
  <c r="BK180" i="5"/>
  <c r="J180" i="5"/>
  <c r="BE180" i="5"/>
  <c r="BI179" i="5"/>
  <c r="BH179" i="5"/>
  <c r="BG179" i="5"/>
  <c r="BF179" i="5"/>
  <c r="T179" i="5"/>
  <c r="R179" i="5"/>
  <c r="P179" i="5"/>
  <c r="BK179" i="5"/>
  <c r="J179" i="5"/>
  <c r="BE179" i="5" s="1"/>
  <c r="BI178" i="5"/>
  <c r="BH178" i="5"/>
  <c r="BG178" i="5"/>
  <c r="BF178" i="5"/>
  <c r="T178" i="5"/>
  <c r="R178" i="5"/>
  <c r="P178" i="5"/>
  <c r="BK178" i="5"/>
  <c r="J178" i="5"/>
  <c r="BE178" i="5"/>
  <c r="BI177" i="5"/>
  <c r="BH177" i="5"/>
  <c r="BG177" i="5"/>
  <c r="BF177" i="5"/>
  <c r="T177" i="5"/>
  <c r="R177" i="5"/>
  <c r="P177" i="5"/>
  <c r="BK177" i="5"/>
  <c r="J177" i="5"/>
  <c r="BE177" i="5" s="1"/>
  <c r="BI176" i="5"/>
  <c r="BH176" i="5"/>
  <c r="BG176" i="5"/>
  <c r="BF176" i="5"/>
  <c r="T176" i="5"/>
  <c r="R176" i="5"/>
  <c r="P176" i="5"/>
  <c r="BK176" i="5"/>
  <c r="J176" i="5"/>
  <c r="BE176" i="5"/>
  <c r="BI175" i="5"/>
  <c r="BH175" i="5"/>
  <c r="BG175" i="5"/>
  <c r="BF175" i="5"/>
  <c r="T175" i="5"/>
  <c r="R175" i="5"/>
  <c r="P175" i="5"/>
  <c r="BK175" i="5"/>
  <c r="J175" i="5"/>
  <c r="BE175" i="5" s="1"/>
  <c r="BI174" i="5"/>
  <c r="BH174" i="5"/>
  <c r="BG174" i="5"/>
  <c r="BF174" i="5"/>
  <c r="T174" i="5"/>
  <c r="R174" i="5"/>
  <c r="P174" i="5"/>
  <c r="BK174" i="5"/>
  <c r="J174" i="5"/>
  <c r="BE174" i="5"/>
  <c r="BI172" i="5"/>
  <c r="BH172" i="5"/>
  <c r="BG172" i="5"/>
  <c r="BF172" i="5"/>
  <c r="T172" i="5"/>
  <c r="R172" i="5"/>
  <c r="P172" i="5"/>
  <c r="BK172" i="5"/>
  <c r="J172" i="5"/>
  <c r="BE172" i="5" s="1"/>
  <c r="BI171" i="5"/>
  <c r="BH171" i="5"/>
  <c r="BG171" i="5"/>
  <c r="BF171" i="5"/>
  <c r="T171" i="5"/>
  <c r="R171" i="5"/>
  <c r="P171" i="5"/>
  <c r="BK171" i="5"/>
  <c r="J171" i="5"/>
  <c r="BE171" i="5"/>
  <c r="BI169" i="5"/>
  <c r="BH169" i="5"/>
  <c r="BG169" i="5"/>
  <c r="BF169" i="5"/>
  <c r="T169" i="5"/>
  <c r="R169" i="5"/>
  <c r="P169" i="5"/>
  <c r="BK169" i="5"/>
  <c r="J169" i="5"/>
  <c r="BE169" i="5" s="1"/>
  <c r="BI168" i="5"/>
  <c r="BH168" i="5"/>
  <c r="BG168" i="5"/>
  <c r="BF168" i="5"/>
  <c r="T168" i="5"/>
  <c r="R168" i="5"/>
  <c r="P168" i="5"/>
  <c r="BK168" i="5"/>
  <c r="J168" i="5"/>
  <c r="BE168" i="5"/>
  <c r="BI167" i="5"/>
  <c r="BH167" i="5"/>
  <c r="BG167" i="5"/>
  <c r="BF167" i="5"/>
  <c r="T167" i="5"/>
  <c r="R167" i="5"/>
  <c r="P167" i="5"/>
  <c r="BK167" i="5"/>
  <c r="J167" i="5"/>
  <c r="BE167" i="5" s="1"/>
  <c r="BI166" i="5"/>
  <c r="BH166" i="5"/>
  <c r="BG166" i="5"/>
  <c r="BF166" i="5"/>
  <c r="T166" i="5"/>
  <c r="R166" i="5"/>
  <c r="R164" i="5" s="1"/>
  <c r="P166" i="5"/>
  <c r="BK166" i="5"/>
  <c r="J166" i="5"/>
  <c r="BE166" i="5"/>
  <c r="BI165" i="5"/>
  <c r="BH165" i="5"/>
  <c r="BG165" i="5"/>
  <c r="BF165" i="5"/>
  <c r="J31" i="5" s="1"/>
  <c r="AW55" i="1" s="1"/>
  <c r="T165" i="5"/>
  <c r="R165" i="5"/>
  <c r="P165" i="5"/>
  <c r="BK165" i="5"/>
  <c r="J165" i="5"/>
  <c r="BE165" i="5" s="1"/>
  <c r="BI162" i="5"/>
  <c r="BH162" i="5"/>
  <c r="BG162" i="5"/>
  <c r="BF162" i="5"/>
  <c r="T162" i="5"/>
  <c r="R162" i="5"/>
  <c r="P162" i="5"/>
  <c r="BK162" i="5"/>
  <c r="J162" i="5"/>
  <c r="BE162" i="5" s="1"/>
  <c r="BI161" i="5"/>
  <c r="BH161" i="5"/>
  <c r="BG161" i="5"/>
  <c r="BF161" i="5"/>
  <c r="T161" i="5"/>
  <c r="R161" i="5"/>
  <c r="P161" i="5"/>
  <c r="BK161" i="5"/>
  <c r="J161" i="5"/>
  <c r="BE161" i="5"/>
  <c r="BI160" i="5"/>
  <c r="BH160" i="5"/>
  <c r="BG160" i="5"/>
  <c r="BF160" i="5"/>
  <c r="T160" i="5"/>
  <c r="R160" i="5"/>
  <c r="P160" i="5"/>
  <c r="BK160" i="5"/>
  <c r="J160" i="5"/>
  <c r="BE160" i="5" s="1"/>
  <c r="BI159" i="5"/>
  <c r="BH159" i="5"/>
  <c r="BG159" i="5"/>
  <c r="BF159" i="5"/>
  <c r="T159" i="5"/>
  <c r="R159" i="5"/>
  <c r="P159" i="5"/>
  <c r="BK159" i="5"/>
  <c r="J159" i="5"/>
  <c r="BE159" i="5"/>
  <c r="BI158" i="5"/>
  <c r="BH158" i="5"/>
  <c r="BG158" i="5"/>
  <c r="BF158" i="5"/>
  <c r="T158" i="5"/>
  <c r="R158" i="5"/>
  <c r="P158" i="5"/>
  <c r="BK158" i="5"/>
  <c r="J158" i="5"/>
  <c r="BE158" i="5" s="1"/>
  <c r="BI157" i="5"/>
  <c r="BH157" i="5"/>
  <c r="BG157" i="5"/>
  <c r="BF157" i="5"/>
  <c r="T157" i="5"/>
  <c r="R157" i="5"/>
  <c r="P157" i="5"/>
  <c r="BK157" i="5"/>
  <c r="J157" i="5"/>
  <c r="BE157" i="5"/>
  <c r="BI156" i="5"/>
  <c r="BH156" i="5"/>
  <c r="BG156" i="5"/>
  <c r="BF156" i="5"/>
  <c r="T156" i="5"/>
  <c r="R156" i="5"/>
  <c r="P156" i="5"/>
  <c r="BK156" i="5"/>
  <c r="J156" i="5"/>
  <c r="BE156" i="5" s="1"/>
  <c r="BI155" i="5"/>
  <c r="BH155" i="5"/>
  <c r="BG155" i="5"/>
  <c r="BF155" i="5"/>
  <c r="T155" i="5"/>
  <c r="R155" i="5"/>
  <c r="P155" i="5"/>
  <c r="BK155" i="5"/>
  <c r="J155" i="5"/>
  <c r="BE155" i="5"/>
  <c r="BI154" i="5"/>
  <c r="BH154" i="5"/>
  <c r="BG154" i="5"/>
  <c r="BF154" i="5"/>
  <c r="T154" i="5"/>
  <c r="R154" i="5"/>
  <c r="P154" i="5"/>
  <c r="BK154" i="5"/>
  <c r="J154" i="5"/>
  <c r="BE154" i="5" s="1"/>
  <c r="BI153" i="5"/>
  <c r="BH153" i="5"/>
  <c r="BG153" i="5"/>
  <c r="BF153" i="5"/>
  <c r="T153" i="5"/>
  <c r="R153" i="5"/>
  <c r="P153" i="5"/>
  <c r="BK153" i="5"/>
  <c r="J153" i="5"/>
  <c r="BE153" i="5"/>
  <c r="BI152" i="5"/>
  <c r="BH152" i="5"/>
  <c r="BG152" i="5"/>
  <c r="BF152" i="5"/>
  <c r="T152" i="5"/>
  <c r="R152" i="5"/>
  <c r="P152" i="5"/>
  <c r="BK152" i="5"/>
  <c r="J152" i="5"/>
  <c r="BE152" i="5" s="1"/>
  <c r="BI150" i="5"/>
  <c r="BH150" i="5"/>
  <c r="BG150" i="5"/>
  <c r="BF150" i="5"/>
  <c r="T150" i="5"/>
  <c r="R150" i="5"/>
  <c r="P150" i="5"/>
  <c r="BK150" i="5"/>
  <c r="J150" i="5"/>
  <c r="BE150" i="5"/>
  <c r="BI149" i="5"/>
  <c r="BH149" i="5"/>
  <c r="BG149" i="5"/>
  <c r="BF149" i="5"/>
  <c r="T149" i="5"/>
  <c r="R149" i="5"/>
  <c r="P149" i="5"/>
  <c r="BK149" i="5"/>
  <c r="J149" i="5"/>
  <c r="BE149" i="5" s="1"/>
  <c r="BI148" i="5"/>
  <c r="BH148" i="5"/>
  <c r="BG148" i="5"/>
  <c r="BF148" i="5"/>
  <c r="T148" i="5"/>
  <c r="R148" i="5"/>
  <c r="P148" i="5"/>
  <c r="BK148" i="5"/>
  <c r="J148" i="5"/>
  <c r="BE148" i="5"/>
  <c r="BI147" i="5"/>
  <c r="BH147" i="5"/>
  <c r="BG147" i="5"/>
  <c r="BF147" i="5"/>
  <c r="T147" i="5"/>
  <c r="R147" i="5"/>
  <c r="P147" i="5"/>
  <c r="BK147" i="5"/>
  <c r="J147" i="5"/>
  <c r="BE147" i="5" s="1"/>
  <c r="BI145" i="5"/>
  <c r="BH145" i="5"/>
  <c r="BG145" i="5"/>
  <c r="BF145" i="5"/>
  <c r="T145" i="5"/>
  <c r="R145" i="5"/>
  <c r="P145" i="5"/>
  <c r="BK145" i="5"/>
  <c r="J145" i="5"/>
  <c r="BE145" i="5"/>
  <c r="BI143" i="5"/>
  <c r="BH143" i="5"/>
  <c r="BG143" i="5"/>
  <c r="BF143" i="5"/>
  <c r="T143" i="5"/>
  <c r="R143" i="5"/>
  <c r="P143" i="5"/>
  <c r="BK143" i="5"/>
  <c r="J143" i="5"/>
  <c r="BE143"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P138" i="5"/>
  <c r="BK138" i="5"/>
  <c r="J138" i="5"/>
  <c r="BE138" i="5"/>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BK123" i="5"/>
  <c r="J123" i="5"/>
  <c r="BE123" i="5" s="1"/>
  <c r="BI122" i="5"/>
  <c r="BH122" i="5"/>
  <c r="BG122" i="5"/>
  <c r="BF122" i="5"/>
  <c r="T122" i="5"/>
  <c r="R122" i="5"/>
  <c r="P122" i="5"/>
  <c r="BK122" i="5"/>
  <c r="J122" i="5"/>
  <c r="BE122" i="5"/>
  <c r="BI121" i="5"/>
  <c r="BH121" i="5"/>
  <c r="BG121" i="5"/>
  <c r="BF121" i="5"/>
  <c r="T121" i="5"/>
  <c r="R121" i="5"/>
  <c r="P121" i="5"/>
  <c r="BK121" i="5"/>
  <c r="J121" i="5"/>
  <c r="BE121" i="5" s="1"/>
  <c r="BI120" i="5"/>
  <c r="BH120" i="5"/>
  <c r="BG120" i="5"/>
  <c r="BF120" i="5"/>
  <c r="T120" i="5"/>
  <c r="R120" i="5"/>
  <c r="P120" i="5"/>
  <c r="BK120" i="5"/>
  <c r="J120" i="5"/>
  <c r="BE120" i="5"/>
  <c r="BI119" i="5"/>
  <c r="BH119" i="5"/>
  <c r="BG119" i="5"/>
  <c r="BF119" i="5"/>
  <c r="T119" i="5"/>
  <c r="T118" i="5" s="1"/>
  <c r="R119" i="5"/>
  <c r="R118" i="5"/>
  <c r="P119" i="5"/>
  <c r="P118" i="5" s="1"/>
  <c r="BK119" i="5"/>
  <c r="BK118" i="5"/>
  <c r="J118" i="5" s="1"/>
  <c r="J60" i="5" s="1"/>
  <c r="J119" i="5"/>
  <c r="BE119" i="5" s="1"/>
  <c r="BI116" i="5"/>
  <c r="BH116" i="5"/>
  <c r="BG116" i="5"/>
  <c r="BF116" i="5"/>
  <c r="T116" i="5"/>
  <c r="R116" i="5"/>
  <c r="P116" i="5"/>
  <c r="BK116" i="5"/>
  <c r="J116" i="5"/>
  <c r="BE116" i="5" s="1"/>
  <c r="BI115" i="5"/>
  <c r="BH115" i="5"/>
  <c r="BG115" i="5"/>
  <c r="BF115" i="5"/>
  <c r="T115" i="5"/>
  <c r="R115" i="5"/>
  <c r="P115" i="5"/>
  <c r="BK115" i="5"/>
  <c r="J115" i="5"/>
  <c r="BE115" i="5"/>
  <c r="BI114" i="5"/>
  <c r="BH114" i="5"/>
  <c r="BG114" i="5"/>
  <c r="BF114" i="5"/>
  <c r="T114" i="5"/>
  <c r="R114" i="5"/>
  <c r="P114" i="5"/>
  <c r="BK114" i="5"/>
  <c r="J114" i="5"/>
  <c r="BE114" i="5" s="1"/>
  <c r="BI113" i="5"/>
  <c r="BH113" i="5"/>
  <c r="BG113" i="5"/>
  <c r="BF113" i="5"/>
  <c r="T113" i="5"/>
  <c r="R113" i="5"/>
  <c r="P113" i="5"/>
  <c r="BK113" i="5"/>
  <c r="J113" i="5"/>
  <c r="BE113" i="5"/>
  <c r="BI112" i="5"/>
  <c r="BH112" i="5"/>
  <c r="BG112" i="5"/>
  <c r="BF112" i="5"/>
  <c r="T112" i="5"/>
  <c r="R112" i="5"/>
  <c r="P112" i="5"/>
  <c r="BK112" i="5"/>
  <c r="J112" i="5"/>
  <c r="BE112" i="5" s="1"/>
  <c r="BI111" i="5"/>
  <c r="BH111" i="5"/>
  <c r="BG111" i="5"/>
  <c r="BF111" i="5"/>
  <c r="T111" i="5"/>
  <c r="R111" i="5"/>
  <c r="P111" i="5"/>
  <c r="BK111" i="5"/>
  <c r="J111" i="5"/>
  <c r="BE111" i="5"/>
  <c r="BI110" i="5"/>
  <c r="BH110" i="5"/>
  <c r="BG110" i="5"/>
  <c r="BF110" i="5"/>
  <c r="T110" i="5"/>
  <c r="R110" i="5"/>
  <c r="P110" i="5"/>
  <c r="BK110" i="5"/>
  <c r="J110" i="5"/>
  <c r="BE110" i="5" s="1"/>
  <c r="BI109" i="5"/>
  <c r="BH109" i="5"/>
  <c r="BG109" i="5"/>
  <c r="BF109" i="5"/>
  <c r="T109" i="5"/>
  <c r="R109" i="5"/>
  <c r="P109" i="5"/>
  <c r="BK109" i="5"/>
  <c r="J109" i="5"/>
  <c r="BE109" i="5"/>
  <c r="BI108" i="5"/>
  <c r="BH108" i="5"/>
  <c r="BG108" i="5"/>
  <c r="BF108" i="5"/>
  <c r="T108" i="5"/>
  <c r="R108" i="5"/>
  <c r="P108" i="5"/>
  <c r="BK108" i="5"/>
  <c r="J108" i="5"/>
  <c r="BE108" i="5" s="1"/>
  <c r="BI107" i="5"/>
  <c r="BH107" i="5"/>
  <c r="BG107" i="5"/>
  <c r="BF107" i="5"/>
  <c r="T107" i="5"/>
  <c r="R107" i="5"/>
  <c r="P107" i="5"/>
  <c r="BK107" i="5"/>
  <c r="J107" i="5"/>
  <c r="BE107" i="5"/>
  <c r="BI106" i="5"/>
  <c r="BH106" i="5"/>
  <c r="BG106" i="5"/>
  <c r="BF106" i="5"/>
  <c r="T106" i="5"/>
  <c r="R106" i="5"/>
  <c r="P106" i="5"/>
  <c r="BK106" i="5"/>
  <c r="J106" i="5"/>
  <c r="BE106" i="5" s="1"/>
  <c r="BI104" i="5"/>
  <c r="BH104" i="5"/>
  <c r="BG104" i="5"/>
  <c r="BF104" i="5"/>
  <c r="T104" i="5"/>
  <c r="R104" i="5"/>
  <c r="P104" i="5"/>
  <c r="BK104" i="5"/>
  <c r="J104" i="5"/>
  <c r="BE104" i="5"/>
  <c r="BI103" i="5"/>
  <c r="BH103" i="5"/>
  <c r="BG103" i="5"/>
  <c r="BF103" i="5"/>
  <c r="T103" i="5"/>
  <c r="R103" i="5"/>
  <c r="P103" i="5"/>
  <c r="BK103" i="5"/>
  <c r="J103" i="5"/>
  <c r="BE103" i="5" s="1"/>
  <c r="BI102" i="5"/>
  <c r="BH102" i="5"/>
  <c r="BG102" i="5"/>
  <c r="BF102" i="5"/>
  <c r="T102" i="5"/>
  <c r="R102" i="5"/>
  <c r="P102" i="5"/>
  <c r="BK102" i="5"/>
  <c r="J102" i="5"/>
  <c r="BE102" i="5"/>
  <c r="BI101" i="5"/>
  <c r="BH101" i="5"/>
  <c r="BG101" i="5"/>
  <c r="BF101" i="5"/>
  <c r="T101" i="5"/>
  <c r="R101" i="5"/>
  <c r="P101" i="5"/>
  <c r="BK101" i="5"/>
  <c r="J101" i="5"/>
  <c r="BE101" i="5" s="1"/>
  <c r="BI100" i="5"/>
  <c r="BH100" i="5"/>
  <c r="BG100" i="5"/>
  <c r="BF100" i="5"/>
  <c r="T100" i="5"/>
  <c r="R100" i="5"/>
  <c r="R99" i="5"/>
  <c r="P100" i="5"/>
  <c r="BK100" i="5"/>
  <c r="BK99" i="5" s="1"/>
  <c r="J99" i="5" s="1"/>
  <c r="J59" i="5" s="1"/>
  <c r="J100" i="5"/>
  <c r="BE100" i="5" s="1"/>
  <c r="BI97" i="5"/>
  <c r="BH97" i="5"/>
  <c r="BG97" i="5"/>
  <c r="BF97" i="5"/>
  <c r="T97" i="5"/>
  <c r="R97" i="5"/>
  <c r="P97" i="5"/>
  <c r="BK97" i="5"/>
  <c r="J97" i="5"/>
  <c r="BE97" i="5"/>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P94" i="5"/>
  <c r="BK94" i="5"/>
  <c r="J94" i="5"/>
  <c r="BE94" i="5"/>
  <c r="BI93" i="5"/>
  <c r="BH93" i="5"/>
  <c r="BG93" i="5"/>
  <c r="BF93" i="5"/>
  <c r="T93" i="5"/>
  <c r="R93" i="5"/>
  <c r="P93" i="5"/>
  <c r="BK93" i="5"/>
  <c r="J93" i="5"/>
  <c r="BE93" i="5"/>
  <c r="BI92" i="5"/>
  <c r="BH92" i="5"/>
  <c r="BG92" i="5"/>
  <c r="BF92" i="5"/>
  <c r="T92" i="5"/>
  <c r="R92" i="5"/>
  <c r="P92" i="5"/>
  <c r="BK92" i="5"/>
  <c r="J92" i="5"/>
  <c r="BE92" i="5"/>
  <c r="BI91" i="5"/>
  <c r="BH91" i="5"/>
  <c r="BG91" i="5"/>
  <c r="BF91" i="5"/>
  <c r="T91" i="5"/>
  <c r="R91" i="5"/>
  <c r="P91" i="5"/>
  <c r="BK91" i="5"/>
  <c r="J91" i="5"/>
  <c r="BE91" i="5"/>
  <c r="BI90" i="5"/>
  <c r="BH90" i="5"/>
  <c r="BG90" i="5"/>
  <c r="BF90" i="5"/>
  <c r="T90" i="5"/>
  <c r="R90" i="5"/>
  <c r="P90" i="5"/>
  <c r="BK90" i="5"/>
  <c r="J90" i="5"/>
  <c r="BE90" i="5"/>
  <c r="BI89" i="5"/>
  <c r="BH89" i="5"/>
  <c r="BG89" i="5"/>
  <c r="BF89" i="5"/>
  <c r="T89" i="5"/>
  <c r="R89" i="5"/>
  <c r="P89" i="5"/>
  <c r="BK89" i="5"/>
  <c r="J89" i="5"/>
  <c r="BE89" i="5"/>
  <c r="BI87" i="5"/>
  <c r="BH87" i="5"/>
  <c r="BG87" i="5"/>
  <c r="BF87" i="5"/>
  <c r="T87" i="5"/>
  <c r="R87" i="5"/>
  <c r="R85" i="5" s="1"/>
  <c r="P87" i="5"/>
  <c r="BK87" i="5"/>
  <c r="J87" i="5"/>
  <c r="BE87" i="5"/>
  <c r="BI86" i="5"/>
  <c r="BH86" i="5"/>
  <c r="BG86" i="5"/>
  <c r="BF86" i="5"/>
  <c r="T86" i="5"/>
  <c r="T85" i="5"/>
  <c r="R86" i="5"/>
  <c r="P86" i="5"/>
  <c r="P85" i="5" s="1"/>
  <c r="BK86" i="5"/>
  <c r="BK85" i="5"/>
  <c r="J85" i="5" s="1"/>
  <c r="J58" i="5" s="1"/>
  <c r="J86" i="5"/>
  <c r="BE86" i="5" s="1"/>
  <c r="J79" i="5"/>
  <c r="F79" i="5"/>
  <c r="F77" i="5"/>
  <c r="E75" i="5"/>
  <c r="J51" i="5"/>
  <c r="F51" i="5"/>
  <c r="F49" i="5"/>
  <c r="E47" i="5"/>
  <c r="J18" i="5"/>
  <c r="E18" i="5"/>
  <c r="F80" i="5"/>
  <c r="F52" i="5"/>
  <c r="J17" i="5"/>
  <c r="J12" i="5"/>
  <c r="J77" i="5"/>
  <c r="J49" i="5"/>
  <c r="E7" i="5"/>
  <c r="E73" i="5" s="1"/>
  <c r="E45" i="5"/>
  <c r="AY54" i="1"/>
  <c r="AX54" i="1"/>
  <c r="BI248" i="4"/>
  <c r="BH248" i="4"/>
  <c r="BG248" i="4"/>
  <c r="BF248" i="4"/>
  <c r="T248" i="4"/>
  <c r="R248" i="4"/>
  <c r="P248" i="4"/>
  <c r="BK248" i="4"/>
  <c r="J248" i="4"/>
  <c r="BE248" i="4"/>
  <c r="BI247" i="4"/>
  <c r="BH247" i="4"/>
  <c r="BG247" i="4"/>
  <c r="BF247" i="4"/>
  <c r="T247" i="4"/>
  <c r="R247" i="4"/>
  <c r="P247" i="4"/>
  <c r="BK247" i="4"/>
  <c r="J247" i="4"/>
  <c r="BE247" i="4" s="1"/>
  <c r="BI246" i="4"/>
  <c r="BH246" i="4"/>
  <c r="BG246" i="4"/>
  <c r="BF246" i="4"/>
  <c r="T246" i="4"/>
  <c r="R246" i="4"/>
  <c r="P246" i="4"/>
  <c r="BK246" i="4"/>
  <c r="J246" i="4"/>
  <c r="BE246" i="4"/>
  <c r="BI245" i="4"/>
  <c r="BH245" i="4"/>
  <c r="BG245" i="4"/>
  <c r="BF245" i="4"/>
  <c r="T245" i="4"/>
  <c r="R245" i="4"/>
  <c r="P245" i="4"/>
  <c r="BK245" i="4"/>
  <c r="J245" i="4"/>
  <c r="BE245" i="4" s="1"/>
  <c r="BI244" i="4"/>
  <c r="BH244" i="4"/>
  <c r="BG244" i="4"/>
  <c r="BF244" i="4"/>
  <c r="T244" i="4"/>
  <c r="R244" i="4"/>
  <c r="P244" i="4"/>
  <c r="BK244" i="4"/>
  <c r="J244" i="4"/>
  <c r="BE244" i="4"/>
  <c r="BI243" i="4"/>
  <c r="BH243" i="4"/>
  <c r="BG243" i="4"/>
  <c r="BF243" i="4"/>
  <c r="T243" i="4"/>
  <c r="R243" i="4"/>
  <c r="P243" i="4"/>
  <c r="BK243" i="4"/>
  <c r="J243" i="4"/>
  <c r="BE243" i="4" s="1"/>
  <c r="BI241" i="4"/>
  <c r="BH241" i="4"/>
  <c r="BG241" i="4"/>
  <c r="BF241" i="4"/>
  <c r="T241" i="4"/>
  <c r="R241" i="4"/>
  <c r="P241" i="4"/>
  <c r="BK241" i="4"/>
  <c r="J241" i="4"/>
  <c r="BE241" i="4"/>
  <c r="BI240" i="4"/>
  <c r="BH240" i="4"/>
  <c r="BG240" i="4"/>
  <c r="BF240" i="4"/>
  <c r="T240" i="4"/>
  <c r="R240" i="4"/>
  <c r="P240" i="4"/>
  <c r="BK240" i="4"/>
  <c r="J240" i="4"/>
  <c r="BE240" i="4" s="1"/>
  <c r="BI239" i="4"/>
  <c r="BH239" i="4"/>
  <c r="BG239" i="4"/>
  <c r="BF239" i="4"/>
  <c r="T239" i="4"/>
  <c r="R239" i="4"/>
  <c r="P239" i="4"/>
  <c r="BK239" i="4"/>
  <c r="J239" i="4"/>
  <c r="BE239" i="4"/>
  <c r="BI237" i="4"/>
  <c r="BH237" i="4"/>
  <c r="BG237" i="4"/>
  <c r="BF237" i="4"/>
  <c r="T237" i="4"/>
  <c r="R237" i="4"/>
  <c r="P237" i="4"/>
  <c r="BK237" i="4"/>
  <c r="J237" i="4"/>
  <c r="BE237" i="4" s="1"/>
  <c r="BI235" i="4"/>
  <c r="BH235" i="4"/>
  <c r="BG235" i="4"/>
  <c r="BF235" i="4"/>
  <c r="T235" i="4"/>
  <c r="R235" i="4"/>
  <c r="P235" i="4"/>
  <c r="BK235" i="4"/>
  <c r="J235" i="4"/>
  <c r="BE235" i="4"/>
  <c r="BI232" i="4"/>
  <c r="BH232" i="4"/>
  <c r="BG232" i="4"/>
  <c r="BF232" i="4"/>
  <c r="T232" i="4"/>
  <c r="R232" i="4"/>
  <c r="P232" i="4"/>
  <c r="BK232" i="4"/>
  <c r="J232" i="4"/>
  <c r="BE232" i="4" s="1"/>
  <c r="BI230" i="4"/>
  <c r="BH230" i="4"/>
  <c r="BG230" i="4"/>
  <c r="BF230" i="4"/>
  <c r="T230" i="4"/>
  <c r="R230" i="4"/>
  <c r="P230" i="4"/>
  <c r="BK230" i="4"/>
  <c r="J230" i="4"/>
  <c r="BE230" i="4"/>
  <c r="BI229" i="4"/>
  <c r="BH229" i="4"/>
  <c r="BG229" i="4"/>
  <c r="BF229" i="4"/>
  <c r="T229" i="4"/>
  <c r="R229" i="4"/>
  <c r="P229" i="4"/>
  <c r="BK229" i="4"/>
  <c r="J229" i="4"/>
  <c r="BE229" i="4" s="1"/>
  <c r="BI228" i="4"/>
  <c r="BH228" i="4"/>
  <c r="BG228" i="4"/>
  <c r="BF228" i="4"/>
  <c r="T228" i="4"/>
  <c r="R228" i="4"/>
  <c r="P228" i="4"/>
  <c r="BK228" i="4"/>
  <c r="J228" i="4"/>
  <c r="BE228" i="4"/>
  <c r="BI227" i="4"/>
  <c r="BH227" i="4"/>
  <c r="BG227" i="4"/>
  <c r="BF227" i="4"/>
  <c r="T227" i="4"/>
  <c r="R227" i="4"/>
  <c r="P227" i="4"/>
  <c r="BK227" i="4"/>
  <c r="J227" i="4"/>
  <c r="BE227" i="4" s="1"/>
  <c r="BI226" i="4"/>
  <c r="BH226" i="4"/>
  <c r="BG226" i="4"/>
  <c r="BF226" i="4"/>
  <c r="T226" i="4"/>
  <c r="R226" i="4"/>
  <c r="P226" i="4"/>
  <c r="BK226" i="4"/>
  <c r="J226" i="4"/>
  <c r="BE226" i="4"/>
  <c r="BI225" i="4"/>
  <c r="BH225" i="4"/>
  <c r="BG225" i="4"/>
  <c r="BF225" i="4"/>
  <c r="T225" i="4"/>
  <c r="R225" i="4"/>
  <c r="P225" i="4"/>
  <c r="BK225" i="4"/>
  <c r="J225" i="4"/>
  <c r="BE225" i="4" s="1"/>
  <c r="BI224" i="4"/>
  <c r="BH224" i="4"/>
  <c r="BG224" i="4"/>
  <c r="BF224" i="4"/>
  <c r="T224" i="4"/>
  <c r="R224" i="4"/>
  <c r="P224" i="4"/>
  <c r="BK224" i="4"/>
  <c r="J224" i="4"/>
  <c r="BE224" i="4"/>
  <c r="BI223" i="4"/>
  <c r="BH223" i="4"/>
  <c r="BG223" i="4"/>
  <c r="BF223" i="4"/>
  <c r="T223" i="4"/>
  <c r="R223" i="4"/>
  <c r="P223" i="4"/>
  <c r="BK223" i="4"/>
  <c r="J223" i="4"/>
  <c r="BE223" i="4" s="1"/>
  <c r="BI221" i="4"/>
  <c r="BH221" i="4"/>
  <c r="BG221" i="4"/>
  <c r="BF221" i="4"/>
  <c r="T221" i="4"/>
  <c r="R221" i="4"/>
  <c r="P221" i="4"/>
  <c r="BK221" i="4"/>
  <c r="J221" i="4"/>
  <c r="BE221" i="4"/>
  <c r="BI219" i="4"/>
  <c r="BH219" i="4"/>
  <c r="BG219" i="4"/>
  <c r="BF219" i="4"/>
  <c r="T219" i="4"/>
  <c r="R219" i="4"/>
  <c r="P219" i="4"/>
  <c r="BK219" i="4"/>
  <c r="J219" i="4"/>
  <c r="BE219" i="4" s="1"/>
  <c r="BI218" i="4"/>
  <c r="BH218" i="4"/>
  <c r="BG218" i="4"/>
  <c r="BF218" i="4"/>
  <c r="T218" i="4"/>
  <c r="R218" i="4"/>
  <c r="P218" i="4"/>
  <c r="BK218" i="4"/>
  <c r="J218" i="4"/>
  <c r="BE218" i="4"/>
  <c r="BI217" i="4"/>
  <c r="BH217" i="4"/>
  <c r="BG217" i="4"/>
  <c r="BF217" i="4"/>
  <c r="T217" i="4"/>
  <c r="R217" i="4"/>
  <c r="P217" i="4"/>
  <c r="BK217" i="4"/>
  <c r="J217" i="4"/>
  <c r="BE217" i="4" s="1"/>
  <c r="BI215" i="4"/>
  <c r="BH215" i="4"/>
  <c r="BG215" i="4"/>
  <c r="BF215" i="4"/>
  <c r="T215" i="4"/>
  <c r="R215" i="4"/>
  <c r="P215" i="4"/>
  <c r="BK215" i="4"/>
  <c r="J215" i="4"/>
  <c r="BE215" i="4"/>
  <c r="BI214" i="4"/>
  <c r="BH214" i="4"/>
  <c r="BG214" i="4"/>
  <c r="BF214" i="4"/>
  <c r="T214" i="4"/>
  <c r="R214" i="4"/>
  <c r="P214" i="4"/>
  <c r="BK214" i="4"/>
  <c r="J214" i="4"/>
  <c r="BE214" i="4" s="1"/>
  <c r="BI213" i="4"/>
  <c r="BH213" i="4"/>
  <c r="BG213" i="4"/>
  <c r="BF213" i="4"/>
  <c r="T213" i="4"/>
  <c r="R213" i="4"/>
  <c r="P213" i="4"/>
  <c r="BK213" i="4"/>
  <c r="J213" i="4"/>
  <c r="BE213" i="4"/>
  <c r="BI212" i="4"/>
  <c r="BH212" i="4"/>
  <c r="BG212" i="4"/>
  <c r="BF212" i="4"/>
  <c r="T212" i="4"/>
  <c r="R212" i="4"/>
  <c r="P212" i="4"/>
  <c r="BK212" i="4"/>
  <c r="J212" i="4"/>
  <c r="BE212" i="4" s="1"/>
  <c r="BI211" i="4"/>
  <c r="BH211" i="4"/>
  <c r="BG211" i="4"/>
  <c r="BF211" i="4"/>
  <c r="T211" i="4"/>
  <c r="R211" i="4"/>
  <c r="P211" i="4"/>
  <c r="BK211" i="4"/>
  <c r="J211" i="4"/>
  <c r="BE211" i="4"/>
  <c r="BI209" i="4"/>
  <c r="BH209" i="4"/>
  <c r="BG209" i="4"/>
  <c r="BF209" i="4"/>
  <c r="T209" i="4"/>
  <c r="R209" i="4"/>
  <c r="P209" i="4"/>
  <c r="BK209" i="4"/>
  <c r="J209" i="4"/>
  <c r="BE209" i="4" s="1"/>
  <c r="BI208" i="4"/>
  <c r="BH208" i="4"/>
  <c r="BG208" i="4"/>
  <c r="BF208" i="4"/>
  <c r="T208" i="4"/>
  <c r="T207" i="4"/>
  <c r="R208" i="4"/>
  <c r="R207" i="4" s="1"/>
  <c r="P208" i="4"/>
  <c r="P207" i="4"/>
  <c r="BK208" i="4"/>
  <c r="J208" i="4"/>
  <c r="BE208" i="4"/>
  <c r="BI205" i="4"/>
  <c r="BH205" i="4"/>
  <c r="BG205" i="4"/>
  <c r="BF205" i="4"/>
  <c r="T205" i="4"/>
  <c r="R205" i="4"/>
  <c r="P205" i="4"/>
  <c r="BK205" i="4"/>
  <c r="J205" i="4"/>
  <c r="BE205" i="4"/>
  <c r="BI204" i="4"/>
  <c r="BH204" i="4"/>
  <c r="BG204" i="4"/>
  <c r="BF204" i="4"/>
  <c r="T204" i="4"/>
  <c r="R204" i="4"/>
  <c r="P204" i="4"/>
  <c r="BK204" i="4"/>
  <c r="J204" i="4"/>
  <c r="BE204" i="4" s="1"/>
  <c r="BI203" i="4"/>
  <c r="BH203" i="4"/>
  <c r="BG203" i="4"/>
  <c r="BF203" i="4"/>
  <c r="T203" i="4"/>
  <c r="R203" i="4"/>
  <c r="P203" i="4"/>
  <c r="BK203" i="4"/>
  <c r="J203" i="4"/>
  <c r="BE203" i="4"/>
  <c r="BI201" i="4"/>
  <c r="BH201" i="4"/>
  <c r="BG201" i="4"/>
  <c r="BF201" i="4"/>
  <c r="T201" i="4"/>
  <c r="R201" i="4"/>
  <c r="P201" i="4"/>
  <c r="BK201" i="4"/>
  <c r="J201" i="4"/>
  <c r="BE201" i="4" s="1"/>
  <c r="BI199" i="4"/>
  <c r="BH199" i="4"/>
  <c r="BG199" i="4"/>
  <c r="BF199" i="4"/>
  <c r="T199" i="4"/>
  <c r="R199" i="4"/>
  <c r="P199" i="4"/>
  <c r="BK199" i="4"/>
  <c r="J199" i="4"/>
  <c r="BE199" i="4"/>
  <c r="BI198" i="4"/>
  <c r="BH198" i="4"/>
  <c r="BG198" i="4"/>
  <c r="BF198" i="4"/>
  <c r="T198" i="4"/>
  <c r="R198" i="4"/>
  <c r="P198" i="4"/>
  <c r="BK198" i="4"/>
  <c r="J198" i="4"/>
  <c r="BE198" i="4" s="1"/>
  <c r="BI197" i="4"/>
  <c r="BH197" i="4"/>
  <c r="BG197" i="4"/>
  <c r="BF197" i="4"/>
  <c r="T197" i="4"/>
  <c r="R197" i="4"/>
  <c r="P197" i="4"/>
  <c r="BK197" i="4"/>
  <c r="J197" i="4"/>
  <c r="BE197" i="4"/>
  <c r="BI196" i="4"/>
  <c r="BH196" i="4"/>
  <c r="BG196" i="4"/>
  <c r="BF196" i="4"/>
  <c r="T196" i="4"/>
  <c r="R196" i="4"/>
  <c r="P196" i="4"/>
  <c r="BK196" i="4"/>
  <c r="J196" i="4"/>
  <c r="BE196" i="4" s="1"/>
  <c r="BI195" i="4"/>
  <c r="BH195" i="4"/>
  <c r="BG195" i="4"/>
  <c r="BF195" i="4"/>
  <c r="T195" i="4"/>
  <c r="R195" i="4"/>
  <c r="P195" i="4"/>
  <c r="BK195" i="4"/>
  <c r="J195" i="4"/>
  <c r="BE195" i="4"/>
  <c r="BI194" i="4"/>
  <c r="BH194" i="4"/>
  <c r="BG194" i="4"/>
  <c r="BF194" i="4"/>
  <c r="T194" i="4"/>
  <c r="R194" i="4"/>
  <c r="P194" i="4"/>
  <c r="BK194" i="4"/>
  <c r="J194" i="4"/>
  <c r="BE194" i="4" s="1"/>
  <c r="BI193" i="4"/>
  <c r="BH193" i="4"/>
  <c r="BG193" i="4"/>
  <c r="BF193" i="4"/>
  <c r="T193" i="4"/>
  <c r="R193" i="4"/>
  <c r="P193" i="4"/>
  <c r="BK193" i="4"/>
  <c r="J193" i="4"/>
  <c r="BE193" i="4"/>
  <c r="BI192" i="4"/>
  <c r="BH192" i="4"/>
  <c r="BG192" i="4"/>
  <c r="BF192" i="4"/>
  <c r="T192" i="4"/>
  <c r="R192" i="4"/>
  <c r="P192" i="4"/>
  <c r="BK192" i="4"/>
  <c r="J192" i="4"/>
  <c r="BE192" i="4" s="1"/>
  <c r="BI191" i="4"/>
  <c r="BH191" i="4"/>
  <c r="BG191" i="4"/>
  <c r="BF191" i="4"/>
  <c r="T191" i="4"/>
  <c r="R191" i="4"/>
  <c r="P191" i="4"/>
  <c r="BK191" i="4"/>
  <c r="J191" i="4"/>
  <c r="BE191" i="4"/>
  <c r="BI190" i="4"/>
  <c r="BH190" i="4"/>
  <c r="BG190" i="4"/>
  <c r="BF190" i="4"/>
  <c r="T190" i="4"/>
  <c r="R190" i="4"/>
  <c r="P190" i="4"/>
  <c r="BK190" i="4"/>
  <c r="J190" i="4"/>
  <c r="BE190" i="4" s="1"/>
  <c r="BI189" i="4"/>
  <c r="BH189" i="4"/>
  <c r="BG189" i="4"/>
  <c r="BF189" i="4"/>
  <c r="T189" i="4"/>
  <c r="R189" i="4"/>
  <c r="P189" i="4"/>
  <c r="BK189" i="4"/>
  <c r="J189" i="4"/>
  <c r="BE189" i="4"/>
  <c r="BI188" i="4"/>
  <c r="BH188" i="4"/>
  <c r="BG188" i="4"/>
  <c r="BF188" i="4"/>
  <c r="T188" i="4"/>
  <c r="R188" i="4"/>
  <c r="P188" i="4"/>
  <c r="BK188" i="4"/>
  <c r="J188" i="4"/>
  <c r="BE188" i="4" s="1"/>
  <c r="BI187" i="4"/>
  <c r="BH187" i="4"/>
  <c r="BG187" i="4"/>
  <c r="BF187" i="4"/>
  <c r="T187" i="4"/>
  <c r="R187" i="4"/>
  <c r="P187" i="4"/>
  <c r="BK187" i="4"/>
  <c r="J187" i="4"/>
  <c r="BE187" i="4"/>
  <c r="BI186" i="4"/>
  <c r="BH186" i="4"/>
  <c r="BG186" i="4"/>
  <c r="BF186" i="4"/>
  <c r="T186" i="4"/>
  <c r="R186" i="4"/>
  <c r="P186" i="4"/>
  <c r="BK186" i="4"/>
  <c r="J186" i="4"/>
  <c r="BE186" i="4" s="1"/>
  <c r="BI184" i="4"/>
  <c r="BH184" i="4"/>
  <c r="BG184" i="4"/>
  <c r="BF184" i="4"/>
  <c r="T184" i="4"/>
  <c r="R184" i="4"/>
  <c r="P184" i="4"/>
  <c r="BK184" i="4"/>
  <c r="J184" i="4"/>
  <c r="BE184" i="4"/>
  <c r="BI182" i="4"/>
  <c r="BH182" i="4"/>
  <c r="BG182" i="4"/>
  <c r="BF182" i="4"/>
  <c r="T182" i="4"/>
  <c r="R182" i="4"/>
  <c r="P182" i="4"/>
  <c r="BK182" i="4"/>
  <c r="J182" i="4"/>
  <c r="BE182" i="4" s="1"/>
  <c r="BI180" i="4"/>
  <c r="BH180" i="4"/>
  <c r="BG180" i="4"/>
  <c r="BF180" i="4"/>
  <c r="T180" i="4"/>
  <c r="R180" i="4"/>
  <c r="P180" i="4"/>
  <c r="BK180" i="4"/>
  <c r="J180" i="4"/>
  <c r="BE180" i="4"/>
  <c r="BI178" i="4"/>
  <c r="BH178" i="4"/>
  <c r="BG178" i="4"/>
  <c r="BF178" i="4"/>
  <c r="T178" i="4"/>
  <c r="R178" i="4"/>
  <c r="P178" i="4"/>
  <c r="BK178" i="4"/>
  <c r="J178" i="4"/>
  <c r="BE178" i="4" s="1"/>
  <c r="BI176" i="4"/>
  <c r="BH176" i="4"/>
  <c r="BG176" i="4"/>
  <c r="BF176" i="4"/>
  <c r="T176" i="4"/>
  <c r="R176" i="4"/>
  <c r="P176" i="4"/>
  <c r="BK176" i="4"/>
  <c r="J176" i="4"/>
  <c r="BE176" i="4"/>
  <c r="BI174" i="4"/>
  <c r="BH174" i="4"/>
  <c r="BG174" i="4"/>
  <c r="BF174" i="4"/>
  <c r="T174" i="4"/>
  <c r="R174" i="4"/>
  <c r="P174" i="4"/>
  <c r="BK174" i="4"/>
  <c r="J174" i="4"/>
  <c r="BE174" i="4" s="1"/>
  <c r="BI173" i="4"/>
  <c r="BH173" i="4"/>
  <c r="BG173" i="4"/>
  <c r="BF173" i="4"/>
  <c r="T173" i="4"/>
  <c r="R173" i="4"/>
  <c r="R172" i="4" s="1"/>
  <c r="P173" i="4"/>
  <c r="BK173" i="4"/>
  <c r="BK172" i="4" s="1"/>
  <c r="J172" i="4" s="1"/>
  <c r="J173" i="4"/>
  <c r="BE173" i="4"/>
  <c r="J65" i="4"/>
  <c r="BI170" i="4"/>
  <c r="BH170" i="4"/>
  <c r="BG170" i="4"/>
  <c r="BF170" i="4"/>
  <c r="T170" i="4"/>
  <c r="R170" i="4"/>
  <c r="P170" i="4"/>
  <c r="BK170" i="4"/>
  <c r="J170" i="4"/>
  <c r="BE170" i="4"/>
  <c r="BI168" i="4"/>
  <c r="BH168" i="4"/>
  <c r="BG168" i="4"/>
  <c r="BF168" i="4"/>
  <c r="T168" i="4"/>
  <c r="R168" i="4"/>
  <c r="P168" i="4"/>
  <c r="BK168" i="4"/>
  <c r="J168" i="4"/>
  <c r="BE168" i="4"/>
  <c r="BI165" i="4"/>
  <c r="BH165" i="4"/>
  <c r="BG165" i="4"/>
  <c r="BF165" i="4"/>
  <c r="T165" i="4"/>
  <c r="R165" i="4"/>
  <c r="P165" i="4"/>
  <c r="BK165" i="4"/>
  <c r="J165" i="4"/>
  <c r="BE165" i="4"/>
  <c r="BI162" i="4"/>
  <c r="BH162" i="4"/>
  <c r="BG162" i="4"/>
  <c r="BF162" i="4"/>
  <c r="T162" i="4"/>
  <c r="R162" i="4"/>
  <c r="P162" i="4"/>
  <c r="BK162" i="4"/>
  <c r="J162" i="4"/>
  <c r="BE162" i="4"/>
  <c r="BI161" i="4"/>
  <c r="BH161" i="4"/>
  <c r="BG161" i="4"/>
  <c r="BF161" i="4"/>
  <c r="T161" i="4"/>
  <c r="R161" i="4"/>
  <c r="P161" i="4"/>
  <c r="BK161" i="4"/>
  <c r="J161" i="4"/>
  <c r="BE161" i="4"/>
  <c r="BI160" i="4"/>
  <c r="BH160" i="4"/>
  <c r="BG160" i="4"/>
  <c r="BF160" i="4"/>
  <c r="T160" i="4"/>
  <c r="R160" i="4"/>
  <c r="P160" i="4"/>
  <c r="BK160" i="4"/>
  <c r="J160" i="4"/>
  <c r="BE160" i="4"/>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c r="BI155" i="4"/>
  <c r="BH155" i="4"/>
  <c r="BG155" i="4"/>
  <c r="BF155" i="4"/>
  <c r="T155" i="4"/>
  <c r="R155" i="4"/>
  <c r="P155" i="4"/>
  <c r="BK155" i="4"/>
  <c r="J155" i="4"/>
  <c r="BE155" i="4"/>
  <c r="BI153" i="4"/>
  <c r="BH153" i="4"/>
  <c r="BG153" i="4"/>
  <c r="BF153" i="4"/>
  <c r="T153" i="4"/>
  <c r="R153" i="4"/>
  <c r="P153" i="4"/>
  <c r="BK153" i="4"/>
  <c r="J153" i="4"/>
  <c r="BE153" i="4"/>
  <c r="BI151" i="4"/>
  <c r="BH151" i="4"/>
  <c r="BG151" i="4"/>
  <c r="BF151" i="4"/>
  <c r="T151" i="4"/>
  <c r="R151" i="4"/>
  <c r="P151" i="4"/>
  <c r="BK151" i="4"/>
  <c r="J151" i="4"/>
  <c r="BE151" i="4"/>
  <c r="BI149" i="4"/>
  <c r="BH149" i="4"/>
  <c r="BG149" i="4"/>
  <c r="BF149" i="4"/>
  <c r="T149" i="4"/>
  <c r="R149" i="4"/>
  <c r="P149" i="4"/>
  <c r="BK149" i="4"/>
  <c r="J149" i="4"/>
  <c r="BE149" i="4"/>
  <c r="BI147" i="4"/>
  <c r="BH147" i="4"/>
  <c r="BG147" i="4"/>
  <c r="BF147" i="4"/>
  <c r="T147" i="4"/>
  <c r="R147" i="4"/>
  <c r="R142" i="4" s="1"/>
  <c r="P147" i="4"/>
  <c r="BK147" i="4"/>
  <c r="J147" i="4"/>
  <c r="BE147" i="4"/>
  <c r="BI145" i="4"/>
  <c r="BH145" i="4"/>
  <c r="BG145" i="4"/>
  <c r="BF145" i="4"/>
  <c r="T145" i="4"/>
  <c r="R145" i="4"/>
  <c r="P145" i="4"/>
  <c r="BK145" i="4"/>
  <c r="BK142" i="4" s="1"/>
  <c r="J142" i="4" s="1"/>
  <c r="J64" i="4" s="1"/>
  <c r="J145" i="4"/>
  <c r="BE145" i="4"/>
  <c r="BI143" i="4"/>
  <c r="BH143" i="4"/>
  <c r="BG143" i="4"/>
  <c r="BF143" i="4"/>
  <c r="T143" i="4"/>
  <c r="T142" i="4"/>
  <c r="R143" i="4"/>
  <c r="P143" i="4"/>
  <c r="P142" i="4"/>
  <c r="BK143" i="4"/>
  <c r="J143" i="4"/>
  <c r="BE143" i="4" s="1"/>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3" i="4"/>
  <c r="BH133" i="4"/>
  <c r="BG133" i="4"/>
  <c r="BF133" i="4"/>
  <c r="T133" i="4"/>
  <c r="T132" i="4"/>
  <c r="R133" i="4"/>
  <c r="P133" i="4"/>
  <c r="P132" i="4" s="1"/>
  <c r="BK133" i="4"/>
  <c r="BK132" i="4"/>
  <c r="J133" i="4"/>
  <c r="BE133" i="4"/>
  <c r="BI129" i="4"/>
  <c r="BH129" i="4"/>
  <c r="BG129" i="4"/>
  <c r="BF129" i="4"/>
  <c r="T129" i="4"/>
  <c r="R129" i="4"/>
  <c r="P129" i="4"/>
  <c r="BK129" i="4"/>
  <c r="J129" i="4"/>
  <c r="BE129" i="4"/>
  <c r="BI125" i="4"/>
  <c r="BH125" i="4"/>
  <c r="BG125" i="4"/>
  <c r="BF125" i="4"/>
  <c r="T125" i="4"/>
  <c r="R125" i="4"/>
  <c r="P125" i="4"/>
  <c r="BK125" i="4"/>
  <c r="J125" i="4"/>
  <c r="BE125" i="4" s="1"/>
  <c r="BI123" i="4"/>
  <c r="BH123" i="4"/>
  <c r="BG123" i="4"/>
  <c r="BF123" i="4"/>
  <c r="T123" i="4"/>
  <c r="R123" i="4"/>
  <c r="P123" i="4"/>
  <c r="BK123" i="4"/>
  <c r="J123" i="4"/>
  <c r="BE123" i="4"/>
  <c r="BI121" i="4"/>
  <c r="BH121" i="4"/>
  <c r="BG121" i="4"/>
  <c r="BF121" i="4"/>
  <c r="T121" i="4"/>
  <c r="T120" i="4" s="1"/>
  <c r="R121" i="4"/>
  <c r="R120" i="4"/>
  <c r="P121" i="4"/>
  <c r="P120" i="4" s="1"/>
  <c r="BK121" i="4"/>
  <c r="BK120" i="4"/>
  <c r="J120" i="4" s="1"/>
  <c r="J61" i="4" s="1"/>
  <c r="J121" i="4"/>
  <c r="BE121" i="4"/>
  <c r="BI119" i="4"/>
  <c r="BH119" i="4"/>
  <c r="BG119" i="4"/>
  <c r="BF119" i="4"/>
  <c r="T119" i="4"/>
  <c r="R119" i="4"/>
  <c r="P119" i="4"/>
  <c r="BK119" i="4"/>
  <c r="J119" i="4"/>
  <c r="BE119" i="4" s="1"/>
  <c r="BI118" i="4"/>
  <c r="BH118" i="4"/>
  <c r="BG118" i="4"/>
  <c r="BF118" i="4"/>
  <c r="T118" i="4"/>
  <c r="R118" i="4"/>
  <c r="P118" i="4"/>
  <c r="BK118" i="4"/>
  <c r="J118" i="4"/>
  <c r="BE118" i="4"/>
  <c r="BI117" i="4"/>
  <c r="BH117" i="4"/>
  <c r="BG117" i="4"/>
  <c r="BF117" i="4"/>
  <c r="T117" i="4"/>
  <c r="R117" i="4"/>
  <c r="P117" i="4"/>
  <c r="BK117" i="4"/>
  <c r="J117" i="4"/>
  <c r="BE117" i="4" s="1"/>
  <c r="BI116" i="4"/>
  <c r="BH116" i="4"/>
  <c r="BG116" i="4"/>
  <c r="BF116" i="4"/>
  <c r="T116" i="4"/>
  <c r="R116" i="4"/>
  <c r="P116" i="4"/>
  <c r="BK116" i="4"/>
  <c r="J116" i="4"/>
  <c r="BE116" i="4"/>
  <c r="BI115" i="4"/>
  <c r="BH115" i="4"/>
  <c r="BG115" i="4"/>
  <c r="BF115" i="4"/>
  <c r="T115" i="4"/>
  <c r="R115" i="4"/>
  <c r="P115" i="4"/>
  <c r="BK115" i="4"/>
  <c r="J115" i="4"/>
  <c r="BE115" i="4" s="1"/>
  <c r="BI114" i="4"/>
  <c r="BH114" i="4"/>
  <c r="BG114" i="4"/>
  <c r="BF114" i="4"/>
  <c r="T114" i="4"/>
  <c r="R114" i="4"/>
  <c r="P114" i="4"/>
  <c r="BK114" i="4"/>
  <c r="J114" i="4"/>
  <c r="BE114" i="4"/>
  <c r="BI113" i="4"/>
  <c r="BH113" i="4"/>
  <c r="BG113" i="4"/>
  <c r="BF113" i="4"/>
  <c r="T113" i="4"/>
  <c r="R113" i="4"/>
  <c r="P113" i="4"/>
  <c r="BK113" i="4"/>
  <c r="J113" i="4"/>
  <c r="BE113" i="4" s="1"/>
  <c r="BI111" i="4"/>
  <c r="BH111" i="4"/>
  <c r="BG111" i="4"/>
  <c r="BF111" i="4"/>
  <c r="T111" i="4"/>
  <c r="T110" i="4"/>
  <c r="R111" i="4"/>
  <c r="P111" i="4"/>
  <c r="P110" i="4"/>
  <c r="BK111" i="4"/>
  <c r="J111" i="4"/>
  <c r="BE111" i="4" s="1"/>
  <c r="BI108" i="4"/>
  <c r="BH108" i="4"/>
  <c r="BG108" i="4"/>
  <c r="BF108" i="4"/>
  <c r="T108" i="4"/>
  <c r="T107" i="4"/>
  <c r="R108" i="4"/>
  <c r="R107" i="4" s="1"/>
  <c r="P108" i="4"/>
  <c r="P107" i="4"/>
  <c r="BK108" i="4"/>
  <c r="BK107" i="4" s="1"/>
  <c r="J107" i="4" s="1"/>
  <c r="J59" i="4" s="1"/>
  <c r="J108" i="4"/>
  <c r="BE108" i="4" s="1"/>
  <c r="BI105" i="4"/>
  <c r="BH105" i="4"/>
  <c r="BG105" i="4"/>
  <c r="BF105" i="4"/>
  <c r="T105" i="4"/>
  <c r="R105" i="4"/>
  <c r="P105" i="4"/>
  <c r="BK105" i="4"/>
  <c r="J105" i="4"/>
  <c r="BE105" i="4"/>
  <c r="BI104" i="4"/>
  <c r="BH104" i="4"/>
  <c r="BG104" i="4"/>
  <c r="BF104" i="4"/>
  <c r="T104" i="4"/>
  <c r="R104" i="4"/>
  <c r="P104" i="4"/>
  <c r="BK104" i="4"/>
  <c r="J104" i="4"/>
  <c r="BE104" i="4" s="1"/>
  <c r="BI102" i="4"/>
  <c r="BH102" i="4"/>
  <c r="BG102" i="4"/>
  <c r="BF102" i="4"/>
  <c r="T102" i="4"/>
  <c r="R102" i="4"/>
  <c r="P102" i="4"/>
  <c r="BK102" i="4"/>
  <c r="J102" i="4"/>
  <c r="BE102" i="4"/>
  <c r="BI100" i="4"/>
  <c r="BH100" i="4"/>
  <c r="BG100" i="4"/>
  <c r="BF100" i="4"/>
  <c r="T100" i="4"/>
  <c r="R100" i="4"/>
  <c r="P100" i="4"/>
  <c r="BK100" i="4"/>
  <c r="J100" i="4"/>
  <c r="BE100" i="4" s="1"/>
  <c r="BI98" i="4"/>
  <c r="BH98" i="4"/>
  <c r="BG98" i="4"/>
  <c r="BF98" i="4"/>
  <c r="T98" i="4"/>
  <c r="R98" i="4"/>
  <c r="P98" i="4"/>
  <c r="BK98" i="4"/>
  <c r="J98" i="4"/>
  <c r="BE98" i="4"/>
  <c r="BI97" i="4"/>
  <c r="BH97" i="4"/>
  <c r="BG97" i="4"/>
  <c r="BF97" i="4"/>
  <c r="T97" i="4"/>
  <c r="R97" i="4"/>
  <c r="P97" i="4"/>
  <c r="BK97" i="4"/>
  <c r="J97" i="4"/>
  <c r="BE97" i="4" s="1"/>
  <c r="BI95" i="4"/>
  <c r="BH95" i="4"/>
  <c r="BG95" i="4"/>
  <c r="BF95" i="4"/>
  <c r="T95" i="4"/>
  <c r="R95" i="4"/>
  <c r="P95" i="4"/>
  <c r="BK95" i="4"/>
  <c r="J95" i="4"/>
  <c r="BE95" i="4"/>
  <c r="BI93" i="4"/>
  <c r="BH93" i="4"/>
  <c r="BG93" i="4"/>
  <c r="BF93" i="4"/>
  <c r="T93" i="4"/>
  <c r="R93" i="4"/>
  <c r="P93" i="4"/>
  <c r="BK93" i="4"/>
  <c r="J93" i="4"/>
  <c r="BE93" i="4" s="1"/>
  <c r="BI91" i="4"/>
  <c r="BH91" i="4"/>
  <c r="BG91" i="4"/>
  <c r="BF91" i="4"/>
  <c r="T91" i="4"/>
  <c r="R91" i="4"/>
  <c r="R88" i="4" s="1"/>
  <c r="P91" i="4"/>
  <c r="BK91" i="4"/>
  <c r="J91" i="4"/>
  <c r="BE91" i="4"/>
  <c r="BI89" i="4"/>
  <c r="BH89" i="4"/>
  <c r="BG89" i="4"/>
  <c r="F32" i="4"/>
  <c r="BB54" i="1" s="1"/>
  <c r="BF89" i="4"/>
  <c r="T89" i="4"/>
  <c r="T88" i="4"/>
  <c r="T87" i="4" s="1"/>
  <c r="R89" i="4"/>
  <c r="P89" i="4"/>
  <c r="P88" i="4"/>
  <c r="P87" i="4" s="1"/>
  <c r="BK89" i="4"/>
  <c r="J89" i="4"/>
  <c r="BE89" i="4" s="1"/>
  <c r="F30" i="4" s="1"/>
  <c r="AZ54" i="1" s="1"/>
  <c r="J82" i="4"/>
  <c r="F82" i="4"/>
  <c r="F80" i="4"/>
  <c r="E78" i="4"/>
  <c r="J51" i="4"/>
  <c r="F51" i="4"/>
  <c r="F49" i="4"/>
  <c r="E47" i="4"/>
  <c r="J18" i="4"/>
  <c r="E18" i="4"/>
  <c r="J17" i="4"/>
  <c r="J12" i="4"/>
  <c r="E7" i="4"/>
  <c r="E76" i="4"/>
  <c r="E45" i="4"/>
  <c r="AY53" i="1"/>
  <c r="AX53" i="1"/>
  <c r="BI1180" i="3"/>
  <c r="BH1180" i="3"/>
  <c r="BG1180" i="3"/>
  <c r="BF1180" i="3"/>
  <c r="T1180" i="3"/>
  <c r="T1179" i="3" s="1"/>
  <c r="R1180" i="3"/>
  <c r="R1179" i="3"/>
  <c r="P1180" i="3"/>
  <c r="P1179" i="3" s="1"/>
  <c r="BK1180" i="3"/>
  <c r="BK1179" i="3"/>
  <c r="J1179" i="3"/>
  <c r="J77" i="3" s="1"/>
  <c r="J1180" i="3"/>
  <c r="BE1180" i="3" s="1"/>
  <c r="BI1175" i="3"/>
  <c r="BH1175" i="3"/>
  <c r="BG1175" i="3"/>
  <c r="BF1175" i="3"/>
  <c r="T1175" i="3"/>
  <c r="T1173" i="3" s="1"/>
  <c r="R1175" i="3"/>
  <c r="P1175" i="3"/>
  <c r="BK1175" i="3"/>
  <c r="J1175" i="3"/>
  <c r="BE1175" i="3" s="1"/>
  <c r="BI1174" i="3"/>
  <c r="BH1174" i="3"/>
  <c r="BG1174" i="3"/>
  <c r="BF1174" i="3"/>
  <c r="T1174" i="3"/>
  <c r="R1174" i="3"/>
  <c r="R1173" i="3" s="1"/>
  <c r="P1174" i="3"/>
  <c r="P1173" i="3"/>
  <c r="BK1174" i="3"/>
  <c r="BK1173" i="3" s="1"/>
  <c r="J1173" i="3" s="1"/>
  <c r="J76" i="3" s="1"/>
  <c r="J1174" i="3"/>
  <c r="BE1174" i="3"/>
  <c r="BI1172" i="3"/>
  <c r="BH1172" i="3"/>
  <c r="BG1172" i="3"/>
  <c r="BF1172" i="3"/>
  <c r="T1172" i="3"/>
  <c r="R1172" i="3"/>
  <c r="P1172" i="3"/>
  <c r="BK1172" i="3"/>
  <c r="BK1169" i="3" s="1"/>
  <c r="J1172" i="3"/>
  <c r="BE1172" i="3"/>
  <c r="BI1170" i="3"/>
  <c r="BH1170" i="3"/>
  <c r="BG1170" i="3"/>
  <c r="BF1170" i="3"/>
  <c r="T1170" i="3"/>
  <c r="T1169" i="3" s="1"/>
  <c r="R1170" i="3"/>
  <c r="R1169" i="3"/>
  <c r="P1170" i="3"/>
  <c r="BK1170" i="3"/>
  <c r="J1169" i="3"/>
  <c r="J75" i="3" s="1"/>
  <c r="J1170" i="3"/>
  <c r="BE1170" i="3" s="1"/>
  <c r="BI1167" i="3"/>
  <c r="BH1167" i="3"/>
  <c r="BG1167" i="3"/>
  <c r="BF1167" i="3"/>
  <c r="T1167" i="3"/>
  <c r="R1167" i="3"/>
  <c r="R1153" i="3" s="1"/>
  <c r="P1167" i="3"/>
  <c r="BK1167" i="3"/>
  <c r="J1167" i="3"/>
  <c r="BE1167" i="3" s="1"/>
  <c r="BI1165" i="3"/>
  <c r="BH1165" i="3"/>
  <c r="BG1165" i="3"/>
  <c r="BF1165" i="3"/>
  <c r="T1165" i="3"/>
  <c r="R1165" i="3"/>
  <c r="P1165" i="3"/>
  <c r="BK1165" i="3"/>
  <c r="BK1153" i="3" s="1"/>
  <c r="J1165" i="3"/>
  <c r="BE1165" i="3"/>
  <c r="BI1154" i="3"/>
  <c r="BH1154" i="3"/>
  <c r="BG1154" i="3"/>
  <c r="BF1154" i="3"/>
  <c r="T1154" i="3"/>
  <c r="T1153" i="3" s="1"/>
  <c r="R1154" i="3"/>
  <c r="P1154" i="3"/>
  <c r="BK1154" i="3"/>
  <c r="J1153" i="3"/>
  <c r="J74" i="3" s="1"/>
  <c r="J1154" i="3"/>
  <c r="BE1154" i="3" s="1"/>
  <c r="BI1151" i="3"/>
  <c r="BH1151" i="3"/>
  <c r="BG1151" i="3"/>
  <c r="BF1151" i="3"/>
  <c r="T1151" i="3"/>
  <c r="R1151" i="3"/>
  <c r="P1151" i="3"/>
  <c r="BK1151" i="3"/>
  <c r="J1151" i="3"/>
  <c r="BE1151" i="3" s="1"/>
  <c r="BI1149" i="3"/>
  <c r="BH1149" i="3"/>
  <c r="BG1149" i="3"/>
  <c r="BF1149" i="3"/>
  <c r="T1149" i="3"/>
  <c r="R1149" i="3"/>
  <c r="P1149" i="3"/>
  <c r="P1130" i="3" s="1"/>
  <c r="BK1149" i="3"/>
  <c r="J1149" i="3"/>
  <c r="BE1149" i="3"/>
  <c r="BI1138" i="3"/>
  <c r="BH1138" i="3"/>
  <c r="BG1138" i="3"/>
  <c r="BF1138" i="3"/>
  <c r="T1138" i="3"/>
  <c r="R1138" i="3"/>
  <c r="P1138" i="3"/>
  <c r="BK1138" i="3"/>
  <c r="J1138" i="3"/>
  <c r="BE1138" i="3" s="1"/>
  <c r="BI1131" i="3"/>
  <c r="BH1131" i="3"/>
  <c r="BG1131" i="3"/>
  <c r="BF1131" i="3"/>
  <c r="T1131" i="3"/>
  <c r="T1130" i="3" s="1"/>
  <c r="R1131" i="3"/>
  <c r="R1130" i="3" s="1"/>
  <c r="P1131" i="3"/>
  <c r="BK1131" i="3"/>
  <c r="BK1130" i="3" s="1"/>
  <c r="J1130" i="3" s="1"/>
  <c r="J73" i="3" s="1"/>
  <c r="J1131" i="3"/>
  <c r="BE1131" i="3"/>
  <c r="BI1128" i="3"/>
  <c r="BH1128" i="3"/>
  <c r="BG1128" i="3"/>
  <c r="BF1128" i="3"/>
  <c r="T1128" i="3"/>
  <c r="R1128" i="3"/>
  <c r="P1128" i="3"/>
  <c r="BK1128" i="3"/>
  <c r="J1128" i="3"/>
  <c r="BE1128" i="3"/>
  <c r="BI1123" i="3"/>
  <c r="BH1123" i="3"/>
  <c r="BG1123" i="3"/>
  <c r="BF1123" i="3"/>
  <c r="T1123" i="3"/>
  <c r="R1123" i="3"/>
  <c r="R1097" i="3" s="1"/>
  <c r="P1123" i="3"/>
  <c r="BK1123" i="3"/>
  <c r="J1123" i="3"/>
  <c r="BE1123" i="3" s="1"/>
  <c r="BI1106" i="3"/>
  <c r="BH1106" i="3"/>
  <c r="BG1106" i="3"/>
  <c r="BF1106" i="3"/>
  <c r="T1106" i="3"/>
  <c r="R1106" i="3"/>
  <c r="P1106" i="3"/>
  <c r="BK1106" i="3"/>
  <c r="BK1097" i="3" s="1"/>
  <c r="J1097" i="3" s="1"/>
  <c r="J72" i="3" s="1"/>
  <c r="J1106" i="3"/>
  <c r="BE1106" i="3"/>
  <c r="BI1098" i="3"/>
  <c r="BH1098" i="3"/>
  <c r="BG1098" i="3"/>
  <c r="BF1098" i="3"/>
  <c r="T1098" i="3"/>
  <c r="R1098" i="3"/>
  <c r="P1098" i="3"/>
  <c r="P1097" i="3" s="1"/>
  <c r="BK1098" i="3"/>
  <c r="J1098" i="3"/>
  <c r="BE1098" i="3" s="1"/>
  <c r="BI1095" i="3"/>
  <c r="BH1095" i="3"/>
  <c r="BG1095" i="3"/>
  <c r="BF1095" i="3"/>
  <c r="T1095" i="3"/>
  <c r="R1095" i="3"/>
  <c r="P1095" i="3"/>
  <c r="BK1095" i="3"/>
  <c r="J1095" i="3"/>
  <c r="BE1095" i="3" s="1"/>
  <c r="BI1093" i="3"/>
  <c r="BH1093" i="3"/>
  <c r="BG1093" i="3"/>
  <c r="BF1093" i="3"/>
  <c r="T1093" i="3"/>
  <c r="R1093" i="3"/>
  <c r="P1093" i="3"/>
  <c r="BK1093" i="3"/>
  <c r="J1093" i="3"/>
  <c r="BE1093" i="3"/>
  <c r="BI1090" i="3"/>
  <c r="BH1090" i="3"/>
  <c r="BG1090" i="3"/>
  <c r="BF1090" i="3"/>
  <c r="T1090" i="3"/>
  <c r="R1090" i="3"/>
  <c r="P1090" i="3"/>
  <c r="BK1090" i="3"/>
  <c r="J1090" i="3"/>
  <c r="BE1090" i="3" s="1"/>
  <c r="BI1089" i="3"/>
  <c r="BH1089" i="3"/>
  <c r="BG1089" i="3"/>
  <c r="BF1089" i="3"/>
  <c r="T1089" i="3"/>
  <c r="R1089" i="3"/>
  <c r="P1089" i="3"/>
  <c r="BK1089" i="3"/>
  <c r="J1089" i="3"/>
  <c r="BE1089" i="3"/>
  <c r="BI1088" i="3"/>
  <c r="BH1088" i="3"/>
  <c r="BG1088" i="3"/>
  <c r="BF1088" i="3"/>
  <c r="T1088" i="3"/>
  <c r="R1088" i="3"/>
  <c r="P1088" i="3"/>
  <c r="BK1088" i="3"/>
  <c r="J1088" i="3"/>
  <c r="BE1088" i="3" s="1"/>
  <c r="BI1087" i="3"/>
  <c r="BH1087" i="3"/>
  <c r="BG1087" i="3"/>
  <c r="BF1087" i="3"/>
  <c r="T1087" i="3"/>
  <c r="R1087" i="3"/>
  <c r="P1087" i="3"/>
  <c r="BK1087" i="3"/>
  <c r="J1087" i="3"/>
  <c r="BE1087" i="3"/>
  <c r="BI1086" i="3"/>
  <c r="BH1086" i="3"/>
  <c r="BG1086" i="3"/>
  <c r="BF1086" i="3"/>
  <c r="T1086" i="3"/>
  <c r="R1086" i="3"/>
  <c r="P1086" i="3"/>
  <c r="BK1086" i="3"/>
  <c r="J1086" i="3"/>
  <c r="BE1086" i="3" s="1"/>
  <c r="BI1080" i="3"/>
  <c r="BH1080" i="3"/>
  <c r="BG1080" i="3"/>
  <c r="BF1080" i="3"/>
  <c r="T1080" i="3"/>
  <c r="R1080" i="3"/>
  <c r="P1080" i="3"/>
  <c r="BK1080" i="3"/>
  <c r="J1080" i="3"/>
  <c r="BE1080" i="3"/>
  <c r="BI1079" i="3"/>
  <c r="BH1079" i="3"/>
  <c r="BG1079" i="3"/>
  <c r="BF1079" i="3"/>
  <c r="T1079" i="3"/>
  <c r="R1079" i="3"/>
  <c r="P1079" i="3"/>
  <c r="BK1079" i="3"/>
  <c r="J1079" i="3"/>
  <c r="BE1079" i="3" s="1"/>
  <c r="BI1078" i="3"/>
  <c r="BH1078" i="3"/>
  <c r="BG1078" i="3"/>
  <c r="BF1078" i="3"/>
  <c r="T1078" i="3"/>
  <c r="R1078" i="3"/>
  <c r="P1078" i="3"/>
  <c r="BK1078" i="3"/>
  <c r="J1078" i="3"/>
  <c r="BE1078" i="3"/>
  <c r="BI1073" i="3"/>
  <c r="BH1073" i="3"/>
  <c r="BG1073" i="3"/>
  <c r="BF1073" i="3"/>
  <c r="T1073" i="3"/>
  <c r="R1073" i="3"/>
  <c r="P1073" i="3"/>
  <c r="BK1073" i="3"/>
  <c r="J1073" i="3"/>
  <c r="BE1073" i="3" s="1"/>
  <c r="BI1072" i="3"/>
  <c r="BH1072" i="3"/>
  <c r="BG1072" i="3"/>
  <c r="BF1072" i="3"/>
  <c r="T1072" i="3"/>
  <c r="R1072" i="3"/>
  <c r="P1072" i="3"/>
  <c r="BK1072" i="3"/>
  <c r="J1072" i="3"/>
  <c r="BE1072" i="3"/>
  <c r="BI1069" i="3"/>
  <c r="BH1069" i="3"/>
  <c r="BG1069" i="3"/>
  <c r="BF1069" i="3"/>
  <c r="T1069" i="3"/>
  <c r="R1069" i="3"/>
  <c r="P1069" i="3"/>
  <c r="BK1069" i="3"/>
  <c r="J1069" i="3"/>
  <c r="BE1069" i="3" s="1"/>
  <c r="BI1067" i="3"/>
  <c r="BH1067" i="3"/>
  <c r="BG1067" i="3"/>
  <c r="BF1067" i="3"/>
  <c r="T1067" i="3"/>
  <c r="R1067" i="3"/>
  <c r="P1067" i="3"/>
  <c r="BK1067" i="3"/>
  <c r="J1067" i="3"/>
  <c r="BE1067" i="3"/>
  <c r="BI1065" i="3"/>
  <c r="BH1065" i="3"/>
  <c r="BG1065" i="3"/>
  <c r="BF1065" i="3"/>
  <c r="T1065" i="3"/>
  <c r="R1065" i="3"/>
  <c r="P1065" i="3"/>
  <c r="BK1065" i="3"/>
  <c r="J1065" i="3"/>
  <c r="BE1065" i="3" s="1"/>
  <c r="BI1063" i="3"/>
  <c r="BH1063" i="3"/>
  <c r="BG1063" i="3"/>
  <c r="BF1063" i="3"/>
  <c r="T1063" i="3"/>
  <c r="R1063" i="3"/>
  <c r="P1063" i="3"/>
  <c r="BK1063" i="3"/>
  <c r="J1063" i="3"/>
  <c r="BE1063" i="3"/>
  <c r="BI1061" i="3"/>
  <c r="BH1061" i="3"/>
  <c r="BG1061" i="3"/>
  <c r="BF1061" i="3"/>
  <c r="T1061" i="3"/>
  <c r="R1061" i="3"/>
  <c r="P1061" i="3"/>
  <c r="BK1061" i="3"/>
  <c r="J1061" i="3"/>
  <c r="BE1061" i="3" s="1"/>
  <c r="BI1059" i="3"/>
  <c r="BH1059" i="3"/>
  <c r="BG1059" i="3"/>
  <c r="BF1059" i="3"/>
  <c r="T1059" i="3"/>
  <c r="R1059" i="3"/>
  <c r="P1059" i="3"/>
  <c r="BK1059" i="3"/>
  <c r="J1059" i="3"/>
  <c r="BE1059" i="3"/>
  <c r="BI1056" i="3"/>
  <c r="BH1056" i="3"/>
  <c r="BG1056" i="3"/>
  <c r="BF1056" i="3"/>
  <c r="T1056" i="3"/>
  <c r="R1056" i="3"/>
  <c r="P1056" i="3"/>
  <c r="BK1056" i="3"/>
  <c r="J1056" i="3"/>
  <c r="BE1056" i="3" s="1"/>
  <c r="BI1054" i="3"/>
  <c r="BH1054" i="3"/>
  <c r="BG1054" i="3"/>
  <c r="BF1054" i="3"/>
  <c r="T1054" i="3"/>
  <c r="R1054" i="3"/>
  <c r="P1054" i="3"/>
  <c r="BK1054" i="3"/>
  <c r="J1054" i="3"/>
  <c r="BE1054" i="3"/>
  <c r="BI1052" i="3"/>
  <c r="BH1052" i="3"/>
  <c r="BG1052" i="3"/>
  <c r="BF1052" i="3"/>
  <c r="T1052" i="3"/>
  <c r="R1052" i="3"/>
  <c r="P1052" i="3"/>
  <c r="BK1052" i="3"/>
  <c r="J1052" i="3"/>
  <c r="BE1052" i="3" s="1"/>
  <c r="BI1050" i="3"/>
  <c r="BH1050" i="3"/>
  <c r="BG1050" i="3"/>
  <c r="BF1050" i="3"/>
  <c r="T1050" i="3"/>
  <c r="R1050" i="3"/>
  <c r="P1050" i="3"/>
  <c r="BK1050" i="3"/>
  <c r="J1050" i="3"/>
  <c r="BE1050" i="3"/>
  <c r="BI1048" i="3"/>
  <c r="BH1048" i="3"/>
  <c r="BG1048" i="3"/>
  <c r="BF1048" i="3"/>
  <c r="T1048" i="3"/>
  <c r="R1048" i="3"/>
  <c r="P1048" i="3"/>
  <c r="BK1048" i="3"/>
  <c r="J1048" i="3"/>
  <c r="BE1048" i="3" s="1"/>
  <c r="BI1044" i="3"/>
  <c r="BH1044" i="3"/>
  <c r="BG1044" i="3"/>
  <c r="BF1044" i="3"/>
  <c r="T1044" i="3"/>
  <c r="R1044" i="3"/>
  <c r="P1044" i="3"/>
  <c r="BK1044" i="3"/>
  <c r="J1044" i="3"/>
  <c r="BE1044" i="3"/>
  <c r="BI1042" i="3"/>
  <c r="BH1042" i="3"/>
  <c r="BG1042" i="3"/>
  <c r="BF1042" i="3"/>
  <c r="T1042" i="3"/>
  <c r="R1042" i="3"/>
  <c r="P1042" i="3"/>
  <c r="BK1042" i="3"/>
  <c r="J1042" i="3"/>
  <c r="BE1042" i="3" s="1"/>
  <c r="BI1038" i="3"/>
  <c r="BH1038" i="3"/>
  <c r="BG1038" i="3"/>
  <c r="BF1038" i="3"/>
  <c r="T1038" i="3"/>
  <c r="R1038" i="3"/>
  <c r="P1038" i="3"/>
  <c r="BK1038" i="3"/>
  <c r="J1038" i="3"/>
  <c r="BE1038" i="3"/>
  <c r="BI1035" i="3"/>
  <c r="BH1035" i="3"/>
  <c r="BG1035" i="3"/>
  <c r="BF1035" i="3"/>
  <c r="T1035" i="3"/>
  <c r="R1035" i="3"/>
  <c r="P1035" i="3"/>
  <c r="BK1035" i="3"/>
  <c r="J1035" i="3"/>
  <c r="BE1035" i="3" s="1"/>
  <c r="BI1034" i="3"/>
  <c r="BH1034" i="3"/>
  <c r="BG1034" i="3"/>
  <c r="BF1034" i="3"/>
  <c r="T1034" i="3"/>
  <c r="R1034" i="3"/>
  <c r="P1034" i="3"/>
  <c r="BK1034" i="3"/>
  <c r="J1034" i="3"/>
  <c r="BE1034" i="3"/>
  <c r="BI1024" i="3"/>
  <c r="BH1024" i="3"/>
  <c r="BG1024" i="3"/>
  <c r="BF1024" i="3"/>
  <c r="T1024" i="3"/>
  <c r="R1024" i="3"/>
  <c r="P1024" i="3"/>
  <c r="BK1024" i="3"/>
  <c r="J1024" i="3"/>
  <c r="BE1024" i="3" s="1"/>
  <c r="BI1018" i="3"/>
  <c r="BH1018" i="3"/>
  <c r="BG1018" i="3"/>
  <c r="BF1018" i="3"/>
  <c r="T1018" i="3"/>
  <c r="R1018" i="3"/>
  <c r="P1018" i="3"/>
  <c r="BK1018" i="3"/>
  <c r="J1018" i="3"/>
  <c r="BE1018" i="3"/>
  <c r="BI1017" i="3"/>
  <c r="BH1017" i="3"/>
  <c r="BG1017" i="3"/>
  <c r="BF1017" i="3"/>
  <c r="T1017" i="3"/>
  <c r="R1017" i="3"/>
  <c r="P1017" i="3"/>
  <c r="BK1017" i="3"/>
  <c r="J1017" i="3"/>
  <c r="BE1017" i="3" s="1"/>
  <c r="BI1016" i="3"/>
  <c r="BH1016" i="3"/>
  <c r="BG1016" i="3"/>
  <c r="BF1016" i="3"/>
  <c r="T1016" i="3"/>
  <c r="R1016" i="3"/>
  <c r="P1016" i="3"/>
  <c r="BK1016" i="3"/>
  <c r="J1016" i="3"/>
  <c r="BE1016" i="3"/>
  <c r="BI1015" i="3"/>
  <c r="BH1015" i="3"/>
  <c r="BG1015" i="3"/>
  <c r="BF1015" i="3"/>
  <c r="T1015" i="3"/>
  <c r="R1015" i="3"/>
  <c r="P1015" i="3"/>
  <c r="BK1015" i="3"/>
  <c r="J1015" i="3"/>
  <c r="BE1015" i="3" s="1"/>
  <c r="BI1014" i="3"/>
  <c r="BH1014" i="3"/>
  <c r="BG1014" i="3"/>
  <c r="BF1014" i="3"/>
  <c r="T1014" i="3"/>
  <c r="R1014" i="3"/>
  <c r="P1014" i="3"/>
  <c r="BK1014" i="3"/>
  <c r="J1014" i="3"/>
  <c r="BE1014" i="3"/>
  <c r="BI1013" i="3"/>
  <c r="BH1013" i="3"/>
  <c r="BG1013" i="3"/>
  <c r="BF1013" i="3"/>
  <c r="T1013" i="3"/>
  <c r="R1013" i="3"/>
  <c r="P1013" i="3"/>
  <c r="BK1013" i="3"/>
  <c r="J1013" i="3"/>
  <c r="BE1013" i="3" s="1"/>
  <c r="BI1012" i="3"/>
  <c r="BH1012" i="3"/>
  <c r="BG1012" i="3"/>
  <c r="BF1012" i="3"/>
  <c r="T1012" i="3"/>
  <c r="R1012" i="3"/>
  <c r="P1012" i="3"/>
  <c r="BK1012" i="3"/>
  <c r="J1012" i="3"/>
  <c r="BE1012" i="3"/>
  <c r="BI1011" i="3"/>
  <c r="BH1011" i="3"/>
  <c r="BG1011" i="3"/>
  <c r="BF1011" i="3"/>
  <c r="T1011" i="3"/>
  <c r="R1011" i="3"/>
  <c r="P1011" i="3"/>
  <c r="BK1011" i="3"/>
  <c r="J1011" i="3"/>
  <c r="BE1011" i="3" s="1"/>
  <c r="BI1010" i="3"/>
  <c r="BH1010" i="3"/>
  <c r="BG1010" i="3"/>
  <c r="BF1010" i="3"/>
  <c r="T1010" i="3"/>
  <c r="R1010" i="3"/>
  <c r="P1010" i="3"/>
  <c r="BK1010" i="3"/>
  <c r="J1010" i="3"/>
  <c r="BE1010" i="3"/>
  <c r="BI999" i="3"/>
  <c r="BH999" i="3"/>
  <c r="BG999" i="3"/>
  <c r="BF999" i="3"/>
  <c r="T999" i="3"/>
  <c r="R999" i="3"/>
  <c r="P999" i="3"/>
  <c r="BK999" i="3"/>
  <c r="J999" i="3"/>
  <c r="BE999" i="3" s="1"/>
  <c r="BI998" i="3"/>
  <c r="BH998" i="3"/>
  <c r="BG998" i="3"/>
  <c r="BF998" i="3"/>
  <c r="T998" i="3"/>
  <c r="R998" i="3"/>
  <c r="P998" i="3"/>
  <c r="BK998" i="3"/>
  <c r="J998" i="3"/>
  <c r="BE998" i="3"/>
  <c r="BI995" i="3"/>
  <c r="BH995" i="3"/>
  <c r="BG995" i="3"/>
  <c r="BF995" i="3"/>
  <c r="T995" i="3"/>
  <c r="R995" i="3"/>
  <c r="P995" i="3"/>
  <c r="BK995" i="3"/>
  <c r="J995" i="3"/>
  <c r="BE995" i="3" s="1"/>
  <c r="BI994" i="3"/>
  <c r="BH994" i="3"/>
  <c r="BG994" i="3"/>
  <c r="BF994" i="3"/>
  <c r="T994" i="3"/>
  <c r="R994" i="3"/>
  <c r="P994" i="3"/>
  <c r="BK994" i="3"/>
  <c r="J994" i="3"/>
  <c r="BE994" i="3"/>
  <c r="BI991" i="3"/>
  <c r="BH991" i="3"/>
  <c r="BG991" i="3"/>
  <c r="BF991" i="3"/>
  <c r="T991" i="3"/>
  <c r="R991" i="3"/>
  <c r="P991" i="3"/>
  <c r="BK991" i="3"/>
  <c r="J991" i="3"/>
  <c r="BE991" i="3" s="1"/>
  <c r="BI990" i="3"/>
  <c r="BH990" i="3"/>
  <c r="BG990" i="3"/>
  <c r="BF990" i="3"/>
  <c r="T990" i="3"/>
  <c r="R990" i="3"/>
  <c r="P990" i="3"/>
  <c r="BK990" i="3"/>
  <c r="J990" i="3"/>
  <c r="BE990" i="3"/>
  <c r="BI989" i="3"/>
  <c r="BH989" i="3"/>
  <c r="BG989" i="3"/>
  <c r="BF989" i="3"/>
  <c r="T989" i="3"/>
  <c r="R989" i="3"/>
  <c r="P989" i="3"/>
  <c r="BK989" i="3"/>
  <c r="J989" i="3"/>
  <c r="BE989" i="3" s="1"/>
  <c r="BI984" i="3"/>
  <c r="BH984" i="3"/>
  <c r="BG984" i="3"/>
  <c r="BF984" i="3"/>
  <c r="T984" i="3"/>
  <c r="R984" i="3"/>
  <c r="P984" i="3"/>
  <c r="BK984" i="3"/>
  <c r="J984" i="3"/>
  <c r="BE984" i="3"/>
  <c r="BI983" i="3"/>
  <c r="BH983" i="3"/>
  <c r="BG983" i="3"/>
  <c r="BF983" i="3"/>
  <c r="T983" i="3"/>
  <c r="R983" i="3"/>
  <c r="P983" i="3"/>
  <c r="BK983" i="3"/>
  <c r="J983" i="3"/>
  <c r="BE983" i="3" s="1"/>
  <c r="BI980" i="3"/>
  <c r="BH980" i="3"/>
  <c r="BG980" i="3"/>
  <c r="BF980" i="3"/>
  <c r="T980" i="3"/>
  <c r="R980" i="3"/>
  <c r="P980" i="3"/>
  <c r="BK980" i="3"/>
  <c r="J980" i="3"/>
  <c r="BE980" i="3"/>
  <c r="BI978" i="3"/>
  <c r="BH978" i="3"/>
  <c r="BG978" i="3"/>
  <c r="BF978" i="3"/>
  <c r="T978" i="3"/>
  <c r="R978" i="3"/>
  <c r="P978" i="3"/>
  <c r="BK978" i="3"/>
  <c r="J978" i="3"/>
  <c r="BE978" i="3" s="1"/>
  <c r="BI975" i="3"/>
  <c r="BH975" i="3"/>
  <c r="BG975" i="3"/>
  <c r="BF975" i="3"/>
  <c r="T975" i="3"/>
  <c r="R975" i="3"/>
  <c r="P975" i="3"/>
  <c r="BK975" i="3"/>
  <c r="J975" i="3"/>
  <c r="BE975" i="3"/>
  <c r="BI973" i="3"/>
  <c r="BH973" i="3"/>
  <c r="BG973" i="3"/>
  <c r="BF973" i="3"/>
  <c r="T973" i="3"/>
  <c r="R973" i="3"/>
  <c r="P973" i="3"/>
  <c r="BK973" i="3"/>
  <c r="J973" i="3"/>
  <c r="BE973" i="3" s="1"/>
  <c r="BI970" i="3"/>
  <c r="BH970" i="3"/>
  <c r="BG970" i="3"/>
  <c r="BF970" i="3"/>
  <c r="T970" i="3"/>
  <c r="R970" i="3"/>
  <c r="P970" i="3"/>
  <c r="BK970" i="3"/>
  <c r="J970" i="3"/>
  <c r="BE970" i="3"/>
  <c r="BI968" i="3"/>
  <c r="BH968" i="3"/>
  <c r="BG968" i="3"/>
  <c r="BF968" i="3"/>
  <c r="T968" i="3"/>
  <c r="R968" i="3"/>
  <c r="P968" i="3"/>
  <c r="BK968" i="3"/>
  <c r="J968" i="3"/>
  <c r="BE968" i="3" s="1"/>
  <c r="BI956" i="3"/>
  <c r="BH956" i="3"/>
  <c r="BG956" i="3"/>
  <c r="BF956" i="3"/>
  <c r="T956" i="3"/>
  <c r="R956" i="3"/>
  <c r="R955" i="3" s="1"/>
  <c r="P956" i="3"/>
  <c r="BK956" i="3"/>
  <c r="BK955" i="3" s="1"/>
  <c r="J955" i="3" s="1"/>
  <c r="J71" i="3" s="1"/>
  <c r="J956" i="3"/>
  <c r="BE956" i="3"/>
  <c r="BI953" i="3"/>
  <c r="BH953" i="3"/>
  <c r="BG953" i="3"/>
  <c r="BF953" i="3"/>
  <c r="T953" i="3"/>
  <c r="R953" i="3"/>
  <c r="P953" i="3"/>
  <c r="BK953" i="3"/>
  <c r="J953" i="3"/>
  <c r="BE953" i="3"/>
  <c r="BI950" i="3"/>
  <c r="BH950" i="3"/>
  <c r="BG950" i="3"/>
  <c r="BF950" i="3"/>
  <c r="T950" i="3"/>
  <c r="R950" i="3"/>
  <c r="P950" i="3"/>
  <c r="BK950" i="3"/>
  <c r="J950" i="3"/>
  <c r="BE950" i="3" s="1"/>
  <c r="BI947" i="3"/>
  <c r="BH947" i="3"/>
  <c r="BG947" i="3"/>
  <c r="BF947" i="3"/>
  <c r="T947" i="3"/>
  <c r="R947" i="3"/>
  <c r="P947" i="3"/>
  <c r="BK947" i="3"/>
  <c r="J947" i="3"/>
  <c r="BE947" i="3"/>
  <c r="BI943" i="3"/>
  <c r="BH943" i="3"/>
  <c r="BG943" i="3"/>
  <c r="BF943" i="3"/>
  <c r="T943" i="3"/>
  <c r="R943" i="3"/>
  <c r="P943" i="3"/>
  <c r="BK943" i="3"/>
  <c r="J943" i="3"/>
  <c r="BE943" i="3" s="1"/>
  <c r="BI933" i="3"/>
  <c r="BH933" i="3"/>
  <c r="BG933" i="3"/>
  <c r="BF933" i="3"/>
  <c r="T933" i="3"/>
  <c r="R933" i="3"/>
  <c r="P933" i="3"/>
  <c r="BK933" i="3"/>
  <c r="J933" i="3"/>
  <c r="BE933" i="3"/>
  <c r="BI925" i="3"/>
  <c r="BH925" i="3"/>
  <c r="BG925" i="3"/>
  <c r="BF925" i="3"/>
  <c r="T925" i="3"/>
  <c r="R925" i="3"/>
  <c r="P925" i="3"/>
  <c r="BK925" i="3"/>
  <c r="J925" i="3"/>
  <c r="BE925" i="3" s="1"/>
  <c r="BI922" i="3"/>
  <c r="BH922" i="3"/>
  <c r="BG922" i="3"/>
  <c r="BF922" i="3"/>
  <c r="T922" i="3"/>
  <c r="R922" i="3"/>
  <c r="P922" i="3"/>
  <c r="BK922" i="3"/>
  <c r="J922" i="3"/>
  <c r="BE922" i="3"/>
  <c r="BI919" i="3"/>
  <c r="BH919" i="3"/>
  <c r="BG919" i="3"/>
  <c r="BF919" i="3"/>
  <c r="T919" i="3"/>
  <c r="R919" i="3"/>
  <c r="P919" i="3"/>
  <c r="BK919" i="3"/>
  <c r="J919" i="3"/>
  <c r="BE919" i="3" s="1"/>
  <c r="BI915" i="3"/>
  <c r="BH915" i="3"/>
  <c r="BG915" i="3"/>
  <c r="BF915" i="3"/>
  <c r="T915" i="3"/>
  <c r="R915" i="3"/>
  <c r="R914" i="3" s="1"/>
  <c r="P915" i="3"/>
  <c r="BK915" i="3"/>
  <c r="BK914" i="3" s="1"/>
  <c r="J914" i="3" s="1"/>
  <c r="J70" i="3" s="1"/>
  <c r="J915" i="3"/>
  <c r="BE915" i="3"/>
  <c r="BI912" i="3"/>
  <c r="BH912" i="3"/>
  <c r="BG912" i="3"/>
  <c r="BF912" i="3"/>
  <c r="T912" i="3"/>
  <c r="R912" i="3"/>
  <c r="P912" i="3"/>
  <c r="BK912" i="3"/>
  <c r="J912" i="3"/>
  <c r="BE912" i="3"/>
  <c r="BI906" i="3"/>
  <c r="BH906" i="3"/>
  <c r="BG906" i="3"/>
  <c r="BF906" i="3"/>
  <c r="T906" i="3"/>
  <c r="R906" i="3"/>
  <c r="P906" i="3"/>
  <c r="BK906" i="3"/>
  <c r="J906" i="3"/>
  <c r="BE906" i="3" s="1"/>
  <c r="BI900" i="3"/>
  <c r="BH900" i="3"/>
  <c r="BG900" i="3"/>
  <c r="BF900" i="3"/>
  <c r="T900" i="3"/>
  <c r="R900" i="3"/>
  <c r="P900" i="3"/>
  <c r="BK900" i="3"/>
  <c r="J900" i="3"/>
  <c r="BE900" i="3"/>
  <c r="BI896" i="3"/>
  <c r="BH896" i="3"/>
  <c r="BG896" i="3"/>
  <c r="BF896" i="3"/>
  <c r="T896" i="3"/>
  <c r="R896" i="3"/>
  <c r="P896" i="3"/>
  <c r="BK896" i="3"/>
  <c r="J896" i="3"/>
  <c r="BE896" i="3" s="1"/>
  <c r="BI888" i="3"/>
  <c r="BH888" i="3"/>
  <c r="BG888" i="3"/>
  <c r="BF888" i="3"/>
  <c r="T888" i="3"/>
  <c r="R888" i="3"/>
  <c r="P888" i="3"/>
  <c r="BK888" i="3"/>
  <c r="J888" i="3"/>
  <c r="BE888" i="3"/>
  <c r="BI883" i="3"/>
  <c r="BH883" i="3"/>
  <c r="BG883" i="3"/>
  <c r="BF883" i="3"/>
  <c r="T883" i="3"/>
  <c r="R883" i="3"/>
  <c r="R858" i="3" s="1"/>
  <c r="P883" i="3"/>
  <c r="BK883" i="3"/>
  <c r="J883" i="3"/>
  <c r="BE883" i="3" s="1"/>
  <c r="BI874" i="3"/>
  <c r="BH874" i="3"/>
  <c r="BG874" i="3"/>
  <c r="BF874" i="3"/>
  <c r="T874" i="3"/>
  <c r="R874" i="3"/>
  <c r="P874" i="3"/>
  <c r="BK874" i="3"/>
  <c r="BK858" i="3" s="1"/>
  <c r="J858" i="3" s="1"/>
  <c r="J69" i="3" s="1"/>
  <c r="J874" i="3"/>
  <c r="BE874" i="3"/>
  <c r="BI859" i="3"/>
  <c r="BH859" i="3"/>
  <c r="BG859" i="3"/>
  <c r="BF859" i="3"/>
  <c r="T859" i="3"/>
  <c r="R859" i="3"/>
  <c r="P859" i="3"/>
  <c r="BK859" i="3"/>
  <c r="J859" i="3"/>
  <c r="BE859" i="3" s="1"/>
  <c r="BI856" i="3"/>
  <c r="BH856" i="3"/>
  <c r="BG856" i="3"/>
  <c r="BF856" i="3"/>
  <c r="T856" i="3"/>
  <c r="R856" i="3"/>
  <c r="P856" i="3"/>
  <c r="BK856" i="3"/>
  <c r="J856" i="3"/>
  <c r="BE856" i="3" s="1"/>
  <c r="BI854" i="3"/>
  <c r="BH854" i="3"/>
  <c r="BG854" i="3"/>
  <c r="BF854" i="3"/>
  <c r="T854" i="3"/>
  <c r="R854" i="3"/>
  <c r="P854" i="3"/>
  <c r="BK854" i="3"/>
  <c r="J854" i="3"/>
  <c r="BE854" i="3"/>
  <c r="BI839" i="3"/>
  <c r="BH839" i="3"/>
  <c r="BG839" i="3"/>
  <c r="BF839" i="3"/>
  <c r="T839" i="3"/>
  <c r="R839" i="3"/>
  <c r="P839" i="3"/>
  <c r="BK839" i="3"/>
  <c r="J839" i="3"/>
  <c r="BE839" i="3" s="1"/>
  <c r="BI835" i="3"/>
  <c r="BH835" i="3"/>
  <c r="BG835" i="3"/>
  <c r="BF835" i="3"/>
  <c r="T835" i="3"/>
  <c r="R835" i="3"/>
  <c r="P835" i="3"/>
  <c r="BK835" i="3"/>
  <c r="J835" i="3"/>
  <c r="BE835" i="3"/>
  <c r="BI827" i="3"/>
  <c r="BH827" i="3"/>
  <c r="BG827" i="3"/>
  <c r="BF827" i="3"/>
  <c r="T827" i="3"/>
  <c r="R827" i="3"/>
  <c r="P827" i="3"/>
  <c r="BK827" i="3"/>
  <c r="J827" i="3"/>
  <c r="BE827" i="3" s="1"/>
  <c r="BI816" i="3"/>
  <c r="BH816" i="3"/>
  <c r="BG816" i="3"/>
  <c r="BF816" i="3"/>
  <c r="T816" i="3"/>
  <c r="R816" i="3"/>
  <c r="P816" i="3"/>
  <c r="BK816" i="3"/>
  <c r="J816" i="3"/>
  <c r="BE816" i="3"/>
  <c r="BI810" i="3"/>
  <c r="BH810" i="3"/>
  <c r="BG810" i="3"/>
  <c r="BF810" i="3"/>
  <c r="T810" i="3"/>
  <c r="R810" i="3"/>
  <c r="P810" i="3"/>
  <c r="BK810" i="3"/>
  <c r="J810" i="3"/>
  <c r="BE810" i="3" s="1"/>
  <c r="BI803" i="3"/>
  <c r="BH803" i="3"/>
  <c r="BG803" i="3"/>
  <c r="BF803" i="3"/>
  <c r="T803" i="3"/>
  <c r="R803" i="3"/>
  <c r="P803" i="3"/>
  <c r="BK803" i="3"/>
  <c r="J803" i="3"/>
  <c r="BE803" i="3"/>
  <c r="BI800" i="3"/>
  <c r="BH800" i="3"/>
  <c r="BG800" i="3"/>
  <c r="BF800" i="3"/>
  <c r="T800" i="3"/>
  <c r="R800" i="3"/>
  <c r="P800" i="3"/>
  <c r="BK800" i="3"/>
  <c r="J800" i="3"/>
  <c r="BE800" i="3" s="1"/>
  <c r="BI797" i="3"/>
  <c r="BH797" i="3"/>
  <c r="BG797" i="3"/>
  <c r="BF797" i="3"/>
  <c r="T797" i="3"/>
  <c r="R797" i="3"/>
  <c r="P797" i="3"/>
  <c r="BK797" i="3"/>
  <c r="J797" i="3"/>
  <c r="BE797" i="3"/>
  <c r="BI794" i="3"/>
  <c r="BH794" i="3"/>
  <c r="BG794" i="3"/>
  <c r="BF794" i="3"/>
  <c r="T794" i="3"/>
  <c r="R794" i="3"/>
  <c r="P794" i="3"/>
  <c r="BK794" i="3"/>
  <c r="J794" i="3"/>
  <c r="BE794" i="3" s="1"/>
  <c r="BI791" i="3"/>
  <c r="BH791" i="3"/>
  <c r="BG791" i="3"/>
  <c r="BF791" i="3"/>
  <c r="T791" i="3"/>
  <c r="R791" i="3"/>
  <c r="P791" i="3"/>
  <c r="BK791" i="3"/>
  <c r="J791" i="3"/>
  <c r="BE791" i="3"/>
  <c r="BI784" i="3"/>
  <c r="BH784" i="3"/>
  <c r="BG784" i="3"/>
  <c r="BF784" i="3"/>
  <c r="T784" i="3"/>
  <c r="R784" i="3"/>
  <c r="P784" i="3"/>
  <c r="BK784" i="3"/>
  <c r="J784" i="3"/>
  <c r="BE784" i="3" s="1"/>
  <c r="BI773" i="3"/>
  <c r="BH773" i="3"/>
  <c r="BG773" i="3"/>
  <c r="BF773" i="3"/>
  <c r="T773" i="3"/>
  <c r="R773" i="3"/>
  <c r="P773" i="3"/>
  <c r="BK773" i="3"/>
  <c r="J773" i="3"/>
  <c r="BE773" i="3"/>
  <c r="BI767" i="3"/>
  <c r="BH767" i="3"/>
  <c r="BG767" i="3"/>
  <c r="BF767" i="3"/>
  <c r="T767" i="3"/>
  <c r="R767" i="3"/>
  <c r="P767" i="3"/>
  <c r="BK767" i="3"/>
  <c r="J767" i="3"/>
  <c r="BE767" i="3" s="1"/>
  <c r="BI759" i="3"/>
  <c r="BH759" i="3"/>
  <c r="BG759" i="3"/>
  <c r="BF759" i="3"/>
  <c r="T759" i="3"/>
  <c r="R759" i="3"/>
  <c r="P759" i="3"/>
  <c r="BK759" i="3"/>
  <c r="J759" i="3"/>
  <c r="BE759" i="3"/>
  <c r="BI751" i="3"/>
  <c r="BH751" i="3"/>
  <c r="BG751" i="3"/>
  <c r="BF751" i="3"/>
  <c r="T751" i="3"/>
  <c r="R751" i="3"/>
  <c r="P751" i="3"/>
  <c r="BK751" i="3"/>
  <c r="J751" i="3"/>
  <c r="BE751" i="3" s="1"/>
  <c r="BI749" i="3"/>
  <c r="BH749" i="3"/>
  <c r="BG749" i="3"/>
  <c r="BF749" i="3"/>
  <c r="T749" i="3"/>
  <c r="R749" i="3"/>
  <c r="P749" i="3"/>
  <c r="BK749" i="3"/>
  <c r="J749" i="3"/>
  <c r="BE749" i="3"/>
  <c r="BI746" i="3"/>
  <c r="BH746" i="3"/>
  <c r="BG746" i="3"/>
  <c r="BF746" i="3"/>
  <c r="T746" i="3"/>
  <c r="R746" i="3"/>
  <c r="P746" i="3"/>
  <c r="BK746" i="3"/>
  <c r="J746" i="3"/>
  <c r="BE746" i="3" s="1"/>
  <c r="BI745" i="3"/>
  <c r="BH745" i="3"/>
  <c r="BG745" i="3"/>
  <c r="BF745" i="3"/>
  <c r="T745" i="3"/>
  <c r="R745" i="3"/>
  <c r="P745" i="3"/>
  <c r="BK745" i="3"/>
  <c r="J745" i="3"/>
  <c r="BE745" i="3"/>
  <c r="BI730" i="3"/>
  <c r="BH730" i="3"/>
  <c r="BG730" i="3"/>
  <c r="BF730" i="3"/>
  <c r="T730" i="3"/>
  <c r="R730" i="3"/>
  <c r="R711" i="3" s="1"/>
  <c r="P730" i="3"/>
  <c r="BK730" i="3"/>
  <c r="J730" i="3"/>
  <c r="BE730" i="3" s="1"/>
  <c r="BI728" i="3"/>
  <c r="BH728" i="3"/>
  <c r="BG728" i="3"/>
  <c r="BF728" i="3"/>
  <c r="T728" i="3"/>
  <c r="R728" i="3"/>
  <c r="P728" i="3"/>
  <c r="BK728" i="3"/>
  <c r="BK711" i="3" s="1"/>
  <c r="J728" i="3"/>
  <c r="BE728" i="3"/>
  <c r="BI712" i="3"/>
  <c r="BH712" i="3"/>
  <c r="BG712" i="3"/>
  <c r="BF712" i="3"/>
  <c r="T712" i="3"/>
  <c r="T711" i="3" s="1"/>
  <c r="R712" i="3"/>
  <c r="P712" i="3"/>
  <c r="BK712" i="3"/>
  <c r="J711" i="3"/>
  <c r="J68" i="3" s="1"/>
  <c r="J712" i="3"/>
  <c r="BE712" i="3" s="1"/>
  <c r="BI709" i="3"/>
  <c r="BH709" i="3"/>
  <c r="BG709" i="3"/>
  <c r="BF709" i="3"/>
  <c r="T709" i="3"/>
  <c r="R709" i="3"/>
  <c r="P709" i="3"/>
  <c r="BK709" i="3"/>
  <c r="J709" i="3"/>
  <c r="BE709" i="3" s="1"/>
  <c r="BI707" i="3"/>
  <c r="BH707" i="3"/>
  <c r="BG707" i="3"/>
  <c r="BF707" i="3"/>
  <c r="T707" i="3"/>
  <c r="R707" i="3"/>
  <c r="P707" i="3"/>
  <c r="BK707" i="3"/>
  <c r="J707" i="3"/>
  <c r="BE707" i="3"/>
  <c r="BI682" i="3"/>
  <c r="BH682" i="3"/>
  <c r="BG682" i="3"/>
  <c r="BF682" i="3"/>
  <c r="T682" i="3"/>
  <c r="R682" i="3"/>
  <c r="R654" i="3" s="1"/>
  <c r="P682" i="3"/>
  <c r="BK682" i="3"/>
  <c r="J682" i="3"/>
  <c r="BE682" i="3" s="1"/>
  <c r="BI680" i="3"/>
  <c r="BH680" i="3"/>
  <c r="BG680" i="3"/>
  <c r="BF680" i="3"/>
  <c r="T680" i="3"/>
  <c r="R680" i="3"/>
  <c r="P680" i="3"/>
  <c r="BK680" i="3"/>
  <c r="BK654" i="3" s="1"/>
  <c r="J680" i="3"/>
  <c r="BE680" i="3"/>
  <c r="BI655" i="3"/>
  <c r="BH655" i="3"/>
  <c r="BG655" i="3"/>
  <c r="BF655" i="3"/>
  <c r="T655" i="3"/>
  <c r="T654" i="3" s="1"/>
  <c r="R655" i="3"/>
  <c r="P655" i="3"/>
  <c r="BK655" i="3"/>
  <c r="J654" i="3"/>
  <c r="J67" i="3" s="1"/>
  <c r="J655" i="3"/>
  <c r="BE655" i="3" s="1"/>
  <c r="BI652" i="3"/>
  <c r="BH652" i="3"/>
  <c r="BG652" i="3"/>
  <c r="BF652" i="3"/>
  <c r="T652" i="3"/>
  <c r="R652" i="3"/>
  <c r="P652" i="3"/>
  <c r="BK652" i="3"/>
  <c r="J652" i="3"/>
  <c r="BE652" i="3" s="1"/>
  <c r="BI650" i="3"/>
  <c r="BH650" i="3"/>
  <c r="BG650" i="3"/>
  <c r="BF650" i="3"/>
  <c r="T650" i="3"/>
  <c r="R650" i="3"/>
  <c r="P650" i="3"/>
  <c r="BK650" i="3"/>
  <c r="J650" i="3"/>
  <c r="BE650" i="3"/>
  <c r="BI646" i="3"/>
  <c r="BH646" i="3"/>
  <c r="BG646" i="3"/>
  <c r="BF646" i="3"/>
  <c r="T646" i="3"/>
  <c r="R646" i="3"/>
  <c r="P646" i="3"/>
  <c r="BK646" i="3"/>
  <c r="J646" i="3"/>
  <c r="BE646" i="3" s="1"/>
  <c r="BI642" i="3"/>
  <c r="BH642" i="3"/>
  <c r="BG642" i="3"/>
  <c r="BF642" i="3"/>
  <c r="T642" i="3"/>
  <c r="R642" i="3"/>
  <c r="P642" i="3"/>
  <c r="BK642" i="3"/>
  <c r="J642" i="3"/>
  <c r="BE642" i="3"/>
  <c r="BI641" i="3"/>
  <c r="BH641" i="3"/>
  <c r="BG641" i="3"/>
  <c r="BF641" i="3"/>
  <c r="T641" i="3"/>
  <c r="R641" i="3"/>
  <c r="P641" i="3"/>
  <c r="BK641" i="3"/>
  <c r="J641" i="3"/>
  <c r="BE641" i="3" s="1"/>
  <c r="BI624" i="3"/>
  <c r="BH624" i="3"/>
  <c r="BG624" i="3"/>
  <c r="BF624" i="3"/>
  <c r="T624" i="3"/>
  <c r="R624" i="3"/>
  <c r="P624" i="3"/>
  <c r="BK624" i="3"/>
  <c r="J624" i="3"/>
  <c r="BE624" i="3"/>
  <c r="BI613" i="3"/>
  <c r="BH613" i="3"/>
  <c r="BG613" i="3"/>
  <c r="BF613" i="3"/>
  <c r="T613" i="3"/>
  <c r="R613" i="3"/>
  <c r="P613" i="3"/>
  <c r="BK613" i="3"/>
  <c r="J613" i="3"/>
  <c r="BE613" i="3" s="1"/>
  <c r="BI609" i="3"/>
  <c r="BH609" i="3"/>
  <c r="BG609" i="3"/>
  <c r="BF609" i="3"/>
  <c r="T609" i="3"/>
  <c r="R609" i="3"/>
  <c r="P609" i="3"/>
  <c r="BK609" i="3"/>
  <c r="J609" i="3"/>
  <c r="BE609" i="3"/>
  <c r="BI599" i="3"/>
  <c r="BH599" i="3"/>
  <c r="BG599" i="3"/>
  <c r="BF599" i="3"/>
  <c r="T599" i="3"/>
  <c r="R599" i="3"/>
  <c r="P599" i="3"/>
  <c r="BK599" i="3"/>
  <c r="J599" i="3"/>
  <c r="BE599" i="3" s="1"/>
  <c r="BI597" i="3"/>
  <c r="BH597" i="3"/>
  <c r="BG597" i="3"/>
  <c r="BF597" i="3"/>
  <c r="T597" i="3"/>
  <c r="R597" i="3"/>
  <c r="P597" i="3"/>
  <c r="BK597" i="3"/>
  <c r="J597" i="3"/>
  <c r="BE597" i="3"/>
  <c r="BI590" i="3"/>
  <c r="BH590" i="3"/>
  <c r="BG590" i="3"/>
  <c r="BF590" i="3"/>
  <c r="T590" i="3"/>
  <c r="R590" i="3"/>
  <c r="R589" i="3"/>
  <c r="P590" i="3"/>
  <c r="BK590" i="3"/>
  <c r="BK589" i="3" s="1"/>
  <c r="J589" i="3" s="1"/>
  <c r="J590" i="3"/>
  <c r="BE590" i="3"/>
  <c r="J66" i="3"/>
  <c r="BI586" i="3"/>
  <c r="BH586" i="3"/>
  <c r="BG586" i="3"/>
  <c r="BF586" i="3"/>
  <c r="T586" i="3"/>
  <c r="T585" i="3"/>
  <c r="R586" i="3"/>
  <c r="R585" i="3" s="1"/>
  <c r="P586" i="3"/>
  <c r="P585" i="3"/>
  <c r="BK586" i="3"/>
  <c r="BK585" i="3" s="1"/>
  <c r="J585" i="3" s="1"/>
  <c r="J64" i="3" s="1"/>
  <c r="J586" i="3"/>
  <c r="BE586" i="3"/>
  <c r="BI582" i="3"/>
  <c r="BH582" i="3"/>
  <c r="BG582" i="3"/>
  <c r="BF582" i="3"/>
  <c r="T582" i="3"/>
  <c r="R582" i="3"/>
  <c r="P582" i="3"/>
  <c r="BK582" i="3"/>
  <c r="J582" i="3"/>
  <c r="BE582" i="3"/>
  <c r="BI579" i="3"/>
  <c r="BH579" i="3"/>
  <c r="BG579" i="3"/>
  <c r="BF579" i="3"/>
  <c r="T579" i="3"/>
  <c r="R579" i="3"/>
  <c r="P579" i="3"/>
  <c r="BK579" i="3"/>
  <c r="J579" i="3"/>
  <c r="BE579" i="3" s="1"/>
  <c r="BI577" i="3"/>
  <c r="BH577" i="3"/>
  <c r="BG577" i="3"/>
  <c r="BF577" i="3"/>
  <c r="T577" i="3"/>
  <c r="R577" i="3"/>
  <c r="P577" i="3"/>
  <c r="P564" i="3" s="1"/>
  <c r="BK577" i="3"/>
  <c r="J577" i="3"/>
  <c r="BE577" i="3"/>
  <c r="BI574" i="3"/>
  <c r="BH574" i="3"/>
  <c r="BG574" i="3"/>
  <c r="BF574" i="3"/>
  <c r="T574" i="3"/>
  <c r="T564" i="3" s="1"/>
  <c r="R574" i="3"/>
  <c r="P574" i="3"/>
  <c r="BK574" i="3"/>
  <c r="J574" i="3"/>
  <c r="BE574" i="3" s="1"/>
  <c r="BI565" i="3"/>
  <c r="BH565" i="3"/>
  <c r="BG565" i="3"/>
  <c r="BF565" i="3"/>
  <c r="T565" i="3"/>
  <c r="R565" i="3"/>
  <c r="R564" i="3" s="1"/>
  <c r="P565" i="3"/>
  <c r="BK565" i="3"/>
  <c r="BK564" i="3"/>
  <c r="J564" i="3" s="1"/>
  <c r="J63" i="3" s="1"/>
  <c r="J565" i="3"/>
  <c r="BE565" i="3"/>
  <c r="BI548" i="3"/>
  <c r="BH548" i="3"/>
  <c r="BG548" i="3"/>
  <c r="BF548" i="3"/>
  <c r="T548" i="3"/>
  <c r="R548" i="3"/>
  <c r="P548" i="3"/>
  <c r="BK548" i="3"/>
  <c r="J548" i="3"/>
  <c r="BE548" i="3"/>
  <c r="BI542" i="3"/>
  <c r="BH542" i="3"/>
  <c r="BG542" i="3"/>
  <c r="BF542" i="3"/>
  <c r="T542" i="3"/>
  <c r="R542" i="3"/>
  <c r="P542" i="3"/>
  <c r="BK542" i="3"/>
  <c r="J542" i="3"/>
  <c r="BE542" i="3" s="1"/>
  <c r="BI523" i="3"/>
  <c r="BH523" i="3"/>
  <c r="BG523" i="3"/>
  <c r="BF523" i="3"/>
  <c r="T523" i="3"/>
  <c r="R523" i="3"/>
  <c r="P523" i="3"/>
  <c r="BK523" i="3"/>
  <c r="J523" i="3"/>
  <c r="BE523" i="3"/>
  <c r="BI500" i="3"/>
  <c r="BH500" i="3"/>
  <c r="BG500" i="3"/>
  <c r="BF500" i="3"/>
  <c r="T500" i="3"/>
  <c r="R500" i="3"/>
  <c r="P500" i="3"/>
  <c r="BK500" i="3"/>
  <c r="J500" i="3"/>
  <c r="BE500" i="3" s="1"/>
  <c r="BI497" i="3"/>
  <c r="BH497" i="3"/>
  <c r="BG497" i="3"/>
  <c r="BF497" i="3"/>
  <c r="T497" i="3"/>
  <c r="R497" i="3"/>
  <c r="P497" i="3"/>
  <c r="BK497" i="3"/>
  <c r="J497" i="3"/>
  <c r="BE497" i="3"/>
  <c r="BI494" i="3"/>
  <c r="BH494" i="3"/>
  <c r="BG494" i="3"/>
  <c r="BF494" i="3"/>
  <c r="T494" i="3"/>
  <c r="R494" i="3"/>
  <c r="P494" i="3"/>
  <c r="BK494" i="3"/>
  <c r="J494" i="3"/>
  <c r="BE494" i="3" s="1"/>
  <c r="BI481" i="3"/>
  <c r="BH481" i="3"/>
  <c r="BG481" i="3"/>
  <c r="BF481" i="3"/>
  <c r="T481" i="3"/>
  <c r="R481" i="3"/>
  <c r="P481" i="3"/>
  <c r="BK481" i="3"/>
  <c r="J481" i="3"/>
  <c r="BE481" i="3"/>
  <c r="BI479" i="3"/>
  <c r="BH479" i="3"/>
  <c r="BG479" i="3"/>
  <c r="BF479" i="3"/>
  <c r="T479" i="3"/>
  <c r="R479" i="3"/>
  <c r="P479" i="3"/>
  <c r="BK479" i="3"/>
  <c r="J479" i="3"/>
  <c r="BE479" i="3" s="1"/>
  <c r="BI477" i="3"/>
  <c r="BH477" i="3"/>
  <c r="BG477" i="3"/>
  <c r="BF477" i="3"/>
  <c r="T477" i="3"/>
  <c r="R477" i="3"/>
  <c r="P477" i="3"/>
  <c r="BK477" i="3"/>
  <c r="J477" i="3"/>
  <c r="BE477" i="3"/>
  <c r="BI475" i="3"/>
  <c r="BH475" i="3"/>
  <c r="BG475" i="3"/>
  <c r="BF475" i="3"/>
  <c r="T475" i="3"/>
  <c r="R475" i="3"/>
  <c r="P475" i="3"/>
  <c r="BK475" i="3"/>
  <c r="J475" i="3"/>
  <c r="BE475" i="3" s="1"/>
  <c r="BI461" i="3"/>
  <c r="BH461" i="3"/>
  <c r="BG461" i="3"/>
  <c r="BF461" i="3"/>
  <c r="T461" i="3"/>
  <c r="R461" i="3"/>
  <c r="P461" i="3"/>
  <c r="BK461" i="3"/>
  <c r="J461" i="3"/>
  <c r="BE461" i="3"/>
  <c r="BI431" i="3"/>
  <c r="BH431" i="3"/>
  <c r="BG431" i="3"/>
  <c r="BF431" i="3"/>
  <c r="T431" i="3"/>
  <c r="R431" i="3"/>
  <c r="P431" i="3"/>
  <c r="BK431" i="3"/>
  <c r="J431" i="3"/>
  <c r="BE431" i="3" s="1"/>
  <c r="BI419" i="3"/>
  <c r="BH419" i="3"/>
  <c r="BG419" i="3"/>
  <c r="BF419" i="3"/>
  <c r="T419" i="3"/>
  <c r="R419" i="3"/>
  <c r="P419" i="3"/>
  <c r="BK419" i="3"/>
  <c r="J419" i="3"/>
  <c r="BE419" i="3"/>
  <c r="BI409" i="3"/>
  <c r="BH409" i="3"/>
  <c r="BG409" i="3"/>
  <c r="BF409" i="3"/>
  <c r="T409" i="3"/>
  <c r="R409" i="3"/>
  <c r="P409" i="3"/>
  <c r="BK409" i="3"/>
  <c r="J409" i="3"/>
  <c r="BE409" i="3" s="1"/>
  <c r="BI397" i="3"/>
  <c r="BH397" i="3"/>
  <c r="BG397" i="3"/>
  <c r="BF397" i="3"/>
  <c r="T397" i="3"/>
  <c r="R397" i="3"/>
  <c r="P397" i="3"/>
  <c r="BK397" i="3"/>
  <c r="J397" i="3"/>
  <c r="BE397" i="3"/>
  <c r="BI395" i="3"/>
  <c r="BH395" i="3"/>
  <c r="BG395" i="3"/>
  <c r="BF395" i="3"/>
  <c r="T395" i="3"/>
  <c r="R395" i="3"/>
  <c r="P395" i="3"/>
  <c r="BK395" i="3"/>
  <c r="J395" i="3"/>
  <c r="BE395" i="3" s="1"/>
  <c r="BI385" i="3"/>
  <c r="BH385" i="3"/>
  <c r="BG385" i="3"/>
  <c r="BF385" i="3"/>
  <c r="T385" i="3"/>
  <c r="R385" i="3"/>
  <c r="P385" i="3"/>
  <c r="BK385" i="3"/>
  <c r="J385" i="3"/>
  <c r="BE385" i="3"/>
  <c r="BI383" i="3"/>
  <c r="BH383" i="3"/>
  <c r="BG383" i="3"/>
  <c r="BF383" i="3"/>
  <c r="T383" i="3"/>
  <c r="R383" i="3"/>
  <c r="P383" i="3"/>
  <c r="BK383" i="3"/>
  <c r="J383" i="3"/>
  <c r="BE383" i="3" s="1"/>
  <c r="BI381" i="3"/>
  <c r="BH381" i="3"/>
  <c r="BG381" i="3"/>
  <c r="BF381" i="3"/>
  <c r="T381" i="3"/>
  <c r="R381" i="3"/>
  <c r="P381" i="3"/>
  <c r="BK381" i="3"/>
  <c r="J381" i="3"/>
  <c r="BE381" i="3"/>
  <c r="BI378" i="3"/>
  <c r="BH378" i="3"/>
  <c r="BG378" i="3"/>
  <c r="BF378" i="3"/>
  <c r="T378" i="3"/>
  <c r="R378" i="3"/>
  <c r="R338" i="3" s="1"/>
  <c r="P378" i="3"/>
  <c r="BK378" i="3"/>
  <c r="J378" i="3"/>
  <c r="BE378" i="3" s="1"/>
  <c r="BI352" i="3"/>
  <c r="BH352" i="3"/>
  <c r="BG352" i="3"/>
  <c r="BF352" i="3"/>
  <c r="T352" i="3"/>
  <c r="R352" i="3"/>
  <c r="P352" i="3"/>
  <c r="BK352" i="3"/>
  <c r="BK338" i="3" s="1"/>
  <c r="J338" i="3" s="1"/>
  <c r="J62" i="3" s="1"/>
  <c r="J352" i="3"/>
  <c r="BE352" i="3"/>
  <c r="BI339" i="3"/>
  <c r="BH339" i="3"/>
  <c r="BG339" i="3"/>
  <c r="BF339" i="3"/>
  <c r="T339" i="3"/>
  <c r="T338" i="3" s="1"/>
  <c r="R339" i="3"/>
  <c r="P339" i="3"/>
  <c r="P338" i="3"/>
  <c r="BK339" i="3"/>
  <c r="J339" i="3"/>
  <c r="BE339" i="3" s="1"/>
  <c r="BI333" i="3"/>
  <c r="BH333" i="3"/>
  <c r="BG333" i="3"/>
  <c r="BF333" i="3"/>
  <c r="T333" i="3"/>
  <c r="R333" i="3"/>
  <c r="P333" i="3"/>
  <c r="BK333" i="3"/>
  <c r="J333" i="3"/>
  <c r="BE333" i="3" s="1"/>
  <c r="BI328" i="3"/>
  <c r="BH328" i="3"/>
  <c r="BG328" i="3"/>
  <c r="BF328" i="3"/>
  <c r="T328" i="3"/>
  <c r="R328" i="3"/>
  <c r="P328" i="3"/>
  <c r="BK328" i="3"/>
  <c r="J328" i="3"/>
  <c r="BE328" i="3"/>
  <c r="BI327" i="3"/>
  <c r="BH327" i="3"/>
  <c r="BG327" i="3"/>
  <c r="BF327" i="3"/>
  <c r="T327" i="3"/>
  <c r="R327" i="3"/>
  <c r="P327" i="3"/>
  <c r="BK327" i="3"/>
  <c r="J327" i="3"/>
  <c r="BE327" i="3" s="1"/>
  <c r="BI317" i="3"/>
  <c r="BH317" i="3"/>
  <c r="BG317" i="3"/>
  <c r="BF317" i="3"/>
  <c r="T317" i="3"/>
  <c r="R317" i="3"/>
  <c r="P317" i="3"/>
  <c r="BK317" i="3"/>
  <c r="J317" i="3"/>
  <c r="BE317" i="3"/>
  <c r="BI307" i="3"/>
  <c r="BH307" i="3"/>
  <c r="BG307" i="3"/>
  <c r="BF307" i="3"/>
  <c r="T307" i="3"/>
  <c r="R307" i="3"/>
  <c r="P307" i="3"/>
  <c r="BK307" i="3"/>
  <c r="J307" i="3"/>
  <c r="BE307" i="3" s="1"/>
  <c r="BI305" i="3"/>
  <c r="BH305" i="3"/>
  <c r="BG305" i="3"/>
  <c r="BF305" i="3"/>
  <c r="T305" i="3"/>
  <c r="R305" i="3"/>
  <c r="P305" i="3"/>
  <c r="BK305" i="3"/>
  <c r="J305" i="3"/>
  <c r="BE305" i="3"/>
  <c r="BI303" i="3"/>
  <c r="BH303" i="3"/>
  <c r="BG303" i="3"/>
  <c r="BF303" i="3"/>
  <c r="T303" i="3"/>
  <c r="R303" i="3"/>
  <c r="P303" i="3"/>
  <c r="BK303" i="3"/>
  <c r="J303" i="3"/>
  <c r="BE303" i="3" s="1"/>
  <c r="BI301" i="3"/>
  <c r="BH301" i="3"/>
  <c r="BG301" i="3"/>
  <c r="BF301" i="3"/>
  <c r="T301" i="3"/>
  <c r="R301" i="3"/>
  <c r="P301" i="3"/>
  <c r="BK301" i="3"/>
  <c r="J301" i="3"/>
  <c r="BE301" i="3"/>
  <c r="BI299" i="3"/>
  <c r="BH299" i="3"/>
  <c r="BG299" i="3"/>
  <c r="BF299" i="3"/>
  <c r="T299" i="3"/>
  <c r="R299" i="3"/>
  <c r="P299" i="3"/>
  <c r="BK299" i="3"/>
  <c r="J299" i="3"/>
  <c r="BE299" i="3" s="1"/>
  <c r="BI297" i="3"/>
  <c r="BH297" i="3"/>
  <c r="BG297" i="3"/>
  <c r="BF297" i="3"/>
  <c r="T297" i="3"/>
  <c r="R297" i="3"/>
  <c r="P297" i="3"/>
  <c r="BK297" i="3"/>
  <c r="J297" i="3"/>
  <c r="BE297" i="3"/>
  <c r="BI295" i="3"/>
  <c r="BH295" i="3"/>
  <c r="BG295" i="3"/>
  <c r="BF295" i="3"/>
  <c r="T295" i="3"/>
  <c r="R295" i="3"/>
  <c r="P295" i="3"/>
  <c r="BK295" i="3"/>
  <c r="J295" i="3"/>
  <c r="BE295" i="3" s="1"/>
  <c r="BI288" i="3"/>
  <c r="BH288" i="3"/>
  <c r="BG288" i="3"/>
  <c r="BF288" i="3"/>
  <c r="T288" i="3"/>
  <c r="R288" i="3"/>
  <c r="P288" i="3"/>
  <c r="BK288" i="3"/>
  <c r="J288" i="3"/>
  <c r="BE288" i="3"/>
  <c r="BI287" i="3"/>
  <c r="BH287" i="3"/>
  <c r="BG287" i="3"/>
  <c r="BF287" i="3"/>
  <c r="T287" i="3"/>
  <c r="R287" i="3"/>
  <c r="P287" i="3"/>
  <c r="BK287" i="3"/>
  <c r="J287" i="3"/>
  <c r="BE287" i="3" s="1"/>
  <c r="BI286" i="3"/>
  <c r="BH286" i="3"/>
  <c r="BG286" i="3"/>
  <c r="BF286" i="3"/>
  <c r="T286" i="3"/>
  <c r="R286" i="3"/>
  <c r="P286" i="3"/>
  <c r="P282" i="3" s="1"/>
  <c r="BK286" i="3"/>
  <c r="J286" i="3"/>
  <c r="BE286" i="3"/>
  <c r="BI285" i="3"/>
  <c r="BH285" i="3"/>
  <c r="BG285" i="3"/>
  <c r="BF285" i="3"/>
  <c r="T285" i="3"/>
  <c r="T282" i="3" s="1"/>
  <c r="R285" i="3"/>
  <c r="P285" i="3"/>
  <c r="BK285" i="3"/>
  <c r="J285" i="3"/>
  <c r="BE285" i="3" s="1"/>
  <c r="BI283" i="3"/>
  <c r="BH283" i="3"/>
  <c r="BG283" i="3"/>
  <c r="BF283" i="3"/>
  <c r="T283" i="3"/>
  <c r="R283" i="3"/>
  <c r="R282" i="3" s="1"/>
  <c r="P283" i="3"/>
  <c r="BK283" i="3"/>
  <c r="BK282" i="3" s="1"/>
  <c r="J282" i="3" s="1"/>
  <c r="J61" i="3" s="1"/>
  <c r="J283" i="3"/>
  <c r="BE283" i="3" s="1"/>
  <c r="BI279" i="3"/>
  <c r="BH279" i="3"/>
  <c r="BG279" i="3"/>
  <c r="BF279" i="3"/>
  <c r="T279" i="3"/>
  <c r="R279" i="3"/>
  <c r="P279" i="3"/>
  <c r="BK279" i="3"/>
  <c r="J279" i="3"/>
  <c r="BE279" i="3"/>
  <c r="BI272" i="3"/>
  <c r="BH272" i="3"/>
  <c r="BG272" i="3"/>
  <c r="BF272" i="3"/>
  <c r="T272" i="3"/>
  <c r="R272" i="3"/>
  <c r="P272" i="3"/>
  <c r="BK272" i="3"/>
  <c r="J272" i="3"/>
  <c r="BE272" i="3"/>
  <c r="BI270" i="3"/>
  <c r="BH270" i="3"/>
  <c r="BG270" i="3"/>
  <c r="BF270" i="3"/>
  <c r="T270" i="3"/>
  <c r="R270" i="3"/>
  <c r="P270" i="3"/>
  <c r="BK270" i="3"/>
  <c r="J270" i="3"/>
  <c r="BE270" i="3"/>
  <c r="BI268" i="3"/>
  <c r="BH268" i="3"/>
  <c r="BG268" i="3"/>
  <c r="BF268" i="3"/>
  <c r="T268" i="3"/>
  <c r="R268" i="3"/>
  <c r="P268" i="3"/>
  <c r="BK268" i="3"/>
  <c r="J268" i="3"/>
  <c r="BE268" i="3"/>
  <c r="BI266" i="3"/>
  <c r="BH266" i="3"/>
  <c r="BG266" i="3"/>
  <c r="BF266" i="3"/>
  <c r="T266" i="3"/>
  <c r="R266" i="3"/>
  <c r="P266" i="3"/>
  <c r="BK266" i="3"/>
  <c r="J266" i="3"/>
  <c r="BE266" i="3"/>
  <c r="BI263" i="3"/>
  <c r="BH263" i="3"/>
  <c r="BG263" i="3"/>
  <c r="BF263" i="3"/>
  <c r="T263" i="3"/>
  <c r="R263" i="3"/>
  <c r="P263" i="3"/>
  <c r="BK263" i="3"/>
  <c r="J263" i="3"/>
  <c r="BE263" i="3"/>
  <c r="BI261" i="3"/>
  <c r="BH261" i="3"/>
  <c r="BG261" i="3"/>
  <c r="BF261" i="3"/>
  <c r="T261" i="3"/>
  <c r="R261" i="3"/>
  <c r="P261" i="3"/>
  <c r="BK261" i="3"/>
  <c r="J261" i="3"/>
  <c r="BE261" i="3" s="1"/>
  <c r="BI252" i="3"/>
  <c r="BH252" i="3"/>
  <c r="BG252" i="3"/>
  <c r="BF252" i="3"/>
  <c r="T252" i="3"/>
  <c r="R252" i="3"/>
  <c r="P252" i="3"/>
  <c r="BK252" i="3"/>
  <c r="J252" i="3"/>
  <c r="BE252" i="3"/>
  <c r="BI249" i="3"/>
  <c r="BH249" i="3"/>
  <c r="BG249" i="3"/>
  <c r="BF249" i="3"/>
  <c r="T249" i="3"/>
  <c r="R249" i="3"/>
  <c r="P249" i="3"/>
  <c r="BK249" i="3"/>
  <c r="J249" i="3"/>
  <c r="BE249" i="3" s="1"/>
  <c r="BI246" i="3"/>
  <c r="BH246" i="3"/>
  <c r="BG246" i="3"/>
  <c r="BF246" i="3"/>
  <c r="T246" i="3"/>
  <c r="R246" i="3"/>
  <c r="P246" i="3"/>
  <c r="BK246" i="3"/>
  <c r="J246" i="3"/>
  <c r="BE246" i="3"/>
  <c r="BI244" i="3"/>
  <c r="BH244" i="3"/>
  <c r="BG244" i="3"/>
  <c r="BF244" i="3"/>
  <c r="T244" i="3"/>
  <c r="R244" i="3"/>
  <c r="P244" i="3"/>
  <c r="BK244" i="3"/>
  <c r="J244" i="3"/>
  <c r="BE244" i="3" s="1"/>
  <c r="BI243" i="3"/>
  <c r="BH243" i="3"/>
  <c r="BG243" i="3"/>
  <c r="BF243" i="3"/>
  <c r="T243" i="3"/>
  <c r="R243" i="3"/>
  <c r="P243" i="3"/>
  <c r="BK243" i="3"/>
  <c r="J243" i="3"/>
  <c r="BE243" i="3"/>
  <c r="BI240" i="3"/>
  <c r="BH240" i="3"/>
  <c r="BG240" i="3"/>
  <c r="BF240" i="3"/>
  <c r="T240" i="3"/>
  <c r="R240" i="3"/>
  <c r="P240" i="3"/>
  <c r="BK240" i="3"/>
  <c r="J240" i="3"/>
  <c r="BE240" i="3" s="1"/>
  <c r="BI235" i="3"/>
  <c r="BH235" i="3"/>
  <c r="BG235" i="3"/>
  <c r="BF235" i="3"/>
  <c r="T235" i="3"/>
  <c r="R235" i="3"/>
  <c r="P235" i="3"/>
  <c r="BK235" i="3"/>
  <c r="J235" i="3"/>
  <c r="BE235" i="3"/>
  <c r="BI232" i="3"/>
  <c r="BH232" i="3"/>
  <c r="BG232" i="3"/>
  <c r="BF232" i="3"/>
  <c r="T232" i="3"/>
  <c r="R232" i="3"/>
  <c r="P232" i="3"/>
  <c r="BK232" i="3"/>
  <c r="J232" i="3"/>
  <c r="BE232" i="3" s="1"/>
  <c r="BI229" i="3"/>
  <c r="BH229" i="3"/>
  <c r="BG229" i="3"/>
  <c r="BF229" i="3"/>
  <c r="T229" i="3"/>
  <c r="R229" i="3"/>
  <c r="P229" i="3"/>
  <c r="BK229" i="3"/>
  <c r="J229" i="3"/>
  <c r="BE229" i="3"/>
  <c r="BI222" i="3"/>
  <c r="BH222" i="3"/>
  <c r="BG222" i="3"/>
  <c r="BF222" i="3"/>
  <c r="T222" i="3"/>
  <c r="R222" i="3"/>
  <c r="P222" i="3"/>
  <c r="BK222" i="3"/>
  <c r="J222" i="3"/>
  <c r="BE222" i="3" s="1"/>
  <c r="BI215" i="3"/>
  <c r="BH215" i="3"/>
  <c r="BG215" i="3"/>
  <c r="BF215" i="3"/>
  <c r="T215" i="3"/>
  <c r="R215" i="3"/>
  <c r="P215" i="3"/>
  <c r="BK215" i="3"/>
  <c r="J215" i="3"/>
  <c r="BE215" i="3"/>
  <c r="BI209" i="3"/>
  <c r="BH209" i="3"/>
  <c r="BG209" i="3"/>
  <c r="BF209" i="3"/>
  <c r="T209" i="3"/>
  <c r="T208" i="3" s="1"/>
  <c r="R209" i="3"/>
  <c r="R208" i="3"/>
  <c r="P209" i="3"/>
  <c r="P208" i="3" s="1"/>
  <c r="BK209" i="3"/>
  <c r="BK208" i="3"/>
  <c r="J208" i="3" s="1"/>
  <c r="J60" i="3" s="1"/>
  <c r="J209" i="3"/>
  <c r="BE209" i="3" s="1"/>
  <c r="BI205" i="3"/>
  <c r="BH205" i="3"/>
  <c r="BG205" i="3"/>
  <c r="BF205" i="3"/>
  <c r="T205" i="3"/>
  <c r="R205" i="3"/>
  <c r="P205" i="3"/>
  <c r="BK205" i="3"/>
  <c r="J205" i="3"/>
  <c r="BE205" i="3" s="1"/>
  <c r="BI199" i="3"/>
  <c r="BH199" i="3"/>
  <c r="BG199" i="3"/>
  <c r="BF199" i="3"/>
  <c r="T199" i="3"/>
  <c r="R199" i="3"/>
  <c r="P199" i="3"/>
  <c r="BK199" i="3"/>
  <c r="J199" i="3"/>
  <c r="BE199" i="3"/>
  <c r="BI195" i="3"/>
  <c r="BH195" i="3"/>
  <c r="BG195" i="3"/>
  <c r="BF195" i="3"/>
  <c r="T195" i="3"/>
  <c r="R195" i="3"/>
  <c r="P195" i="3"/>
  <c r="BK195" i="3"/>
  <c r="J195" i="3"/>
  <c r="BE195" i="3" s="1"/>
  <c r="BI193" i="3"/>
  <c r="BH193" i="3"/>
  <c r="BG193" i="3"/>
  <c r="BF193" i="3"/>
  <c r="T193" i="3"/>
  <c r="R193" i="3"/>
  <c r="P193" i="3"/>
  <c r="BK193" i="3"/>
  <c r="J193" i="3"/>
  <c r="BE193" i="3"/>
  <c r="BI190" i="3"/>
  <c r="BH190" i="3"/>
  <c r="BG190" i="3"/>
  <c r="BF190" i="3"/>
  <c r="T190" i="3"/>
  <c r="R190" i="3"/>
  <c r="P190" i="3"/>
  <c r="BK190" i="3"/>
  <c r="J190" i="3"/>
  <c r="BE190" i="3" s="1"/>
  <c r="BI187" i="3"/>
  <c r="BH187" i="3"/>
  <c r="BG187" i="3"/>
  <c r="BF187" i="3"/>
  <c r="T187" i="3"/>
  <c r="R187" i="3"/>
  <c r="P187" i="3"/>
  <c r="BK187" i="3"/>
  <c r="J187" i="3"/>
  <c r="BE187" i="3"/>
  <c r="BI185" i="3"/>
  <c r="BH185" i="3"/>
  <c r="BG185" i="3"/>
  <c r="BF185" i="3"/>
  <c r="T185" i="3"/>
  <c r="R185" i="3"/>
  <c r="P185" i="3"/>
  <c r="BK185" i="3"/>
  <c r="J185" i="3"/>
  <c r="BE185" i="3" s="1"/>
  <c r="BI179" i="3"/>
  <c r="BH179" i="3"/>
  <c r="BG179" i="3"/>
  <c r="BF179" i="3"/>
  <c r="T179" i="3"/>
  <c r="R179" i="3"/>
  <c r="P179" i="3"/>
  <c r="BK179" i="3"/>
  <c r="J179" i="3"/>
  <c r="BE179" i="3"/>
  <c r="BI173" i="3"/>
  <c r="BH173" i="3"/>
  <c r="BG173" i="3"/>
  <c r="BF173" i="3"/>
  <c r="T173" i="3"/>
  <c r="R173" i="3"/>
  <c r="P173" i="3"/>
  <c r="BK173" i="3"/>
  <c r="J173" i="3"/>
  <c r="BE173" i="3" s="1"/>
  <c r="BI170" i="3"/>
  <c r="BH170" i="3"/>
  <c r="BG170" i="3"/>
  <c r="BF170" i="3"/>
  <c r="T170" i="3"/>
  <c r="R170" i="3"/>
  <c r="P170" i="3"/>
  <c r="BK170" i="3"/>
  <c r="J170" i="3"/>
  <c r="BE170" i="3"/>
  <c r="BI168" i="3"/>
  <c r="BH168" i="3"/>
  <c r="BG168" i="3"/>
  <c r="BF168" i="3"/>
  <c r="T168" i="3"/>
  <c r="R168" i="3"/>
  <c r="P168" i="3"/>
  <c r="BK168" i="3"/>
  <c r="J168" i="3"/>
  <c r="BE168" i="3" s="1"/>
  <c r="BI164" i="3"/>
  <c r="BH164" i="3"/>
  <c r="BG164" i="3"/>
  <c r="BF164" i="3"/>
  <c r="T164" i="3"/>
  <c r="R164" i="3"/>
  <c r="P164" i="3"/>
  <c r="BK164" i="3"/>
  <c r="J164" i="3"/>
  <c r="BE164" i="3"/>
  <c r="BI157" i="3"/>
  <c r="BH157" i="3"/>
  <c r="BG157" i="3"/>
  <c r="BF157" i="3"/>
  <c r="T157" i="3"/>
  <c r="R157" i="3"/>
  <c r="P157" i="3"/>
  <c r="BK157" i="3"/>
  <c r="J157" i="3"/>
  <c r="BE157" i="3" s="1"/>
  <c r="BI153" i="3"/>
  <c r="BH153" i="3"/>
  <c r="BG153" i="3"/>
  <c r="BF153" i="3"/>
  <c r="T153" i="3"/>
  <c r="T152" i="3"/>
  <c r="R153" i="3"/>
  <c r="R152" i="3" s="1"/>
  <c r="P153" i="3"/>
  <c r="P152" i="3"/>
  <c r="BK153" i="3"/>
  <c r="BK152" i="3" s="1"/>
  <c r="J152" i="3" s="1"/>
  <c r="J59" i="3" s="1"/>
  <c r="J153" i="3"/>
  <c r="BE153" i="3" s="1"/>
  <c r="BI145" i="3"/>
  <c r="BH145" i="3"/>
  <c r="BG145" i="3"/>
  <c r="BF145" i="3"/>
  <c r="T145" i="3"/>
  <c r="R145" i="3"/>
  <c r="P145" i="3"/>
  <c r="BK145" i="3"/>
  <c r="J145" i="3"/>
  <c r="BE145" i="3"/>
  <c r="BI142" i="3"/>
  <c r="BH142" i="3"/>
  <c r="BG142" i="3"/>
  <c r="BF142" i="3"/>
  <c r="T142" i="3"/>
  <c r="R142" i="3"/>
  <c r="P142" i="3"/>
  <c r="BK142" i="3"/>
  <c r="J142" i="3"/>
  <c r="BE142" i="3" s="1"/>
  <c r="BI138" i="3"/>
  <c r="BH138" i="3"/>
  <c r="BG138" i="3"/>
  <c r="BF138" i="3"/>
  <c r="T138" i="3"/>
  <c r="R138" i="3"/>
  <c r="P138" i="3"/>
  <c r="BK138" i="3"/>
  <c r="J138" i="3"/>
  <c r="BE138" i="3"/>
  <c r="BI136" i="3"/>
  <c r="BH136" i="3"/>
  <c r="BG136" i="3"/>
  <c r="BF136" i="3"/>
  <c r="T136" i="3"/>
  <c r="R136" i="3"/>
  <c r="P136" i="3"/>
  <c r="BK136" i="3"/>
  <c r="J136" i="3"/>
  <c r="BE136" i="3" s="1"/>
  <c r="BI132" i="3"/>
  <c r="BH132" i="3"/>
  <c r="BG132" i="3"/>
  <c r="BF132" i="3"/>
  <c r="T132" i="3"/>
  <c r="R132" i="3"/>
  <c r="P132" i="3"/>
  <c r="BK132" i="3"/>
  <c r="J132" i="3"/>
  <c r="BE132" i="3"/>
  <c r="BI130" i="3"/>
  <c r="BH130" i="3"/>
  <c r="BG130" i="3"/>
  <c r="BF130" i="3"/>
  <c r="T130" i="3"/>
  <c r="R130" i="3"/>
  <c r="P130" i="3"/>
  <c r="BK130" i="3"/>
  <c r="J130" i="3"/>
  <c r="BE130" i="3" s="1"/>
  <c r="BI124" i="3"/>
  <c r="BH124" i="3"/>
  <c r="BG124" i="3"/>
  <c r="BF124" i="3"/>
  <c r="T124" i="3"/>
  <c r="R124" i="3"/>
  <c r="P124" i="3"/>
  <c r="BK124" i="3"/>
  <c r="J124" i="3"/>
  <c r="BE124" i="3"/>
  <c r="BI122" i="3"/>
  <c r="BH122" i="3"/>
  <c r="BG122" i="3"/>
  <c r="BF122" i="3"/>
  <c r="T122" i="3"/>
  <c r="R122" i="3"/>
  <c r="P122" i="3"/>
  <c r="BK122" i="3"/>
  <c r="J122" i="3"/>
  <c r="BE122" i="3" s="1"/>
  <c r="BI111" i="3"/>
  <c r="BH111" i="3"/>
  <c r="BG111" i="3"/>
  <c r="BF111" i="3"/>
  <c r="T111" i="3"/>
  <c r="R111" i="3"/>
  <c r="P111" i="3"/>
  <c r="BK111" i="3"/>
  <c r="J111" i="3"/>
  <c r="BE111" i="3"/>
  <c r="BI109" i="3"/>
  <c r="BH109" i="3"/>
  <c r="BG109" i="3"/>
  <c r="BF109" i="3"/>
  <c r="T109" i="3"/>
  <c r="R109" i="3"/>
  <c r="P109" i="3"/>
  <c r="BK109" i="3"/>
  <c r="J109" i="3"/>
  <c r="BE109" i="3" s="1"/>
  <c r="BI100" i="3"/>
  <c r="F34" i="3"/>
  <c r="BD53" i="1" s="1"/>
  <c r="BH100" i="3"/>
  <c r="F33" i="3" s="1"/>
  <c r="BC53" i="1" s="1"/>
  <c r="BG100" i="3"/>
  <c r="F32" i="3" s="1"/>
  <c r="BB53" i="1" s="1"/>
  <c r="BF100" i="3"/>
  <c r="J31" i="3" s="1"/>
  <c r="AW53" i="1" s="1"/>
  <c r="T100" i="3"/>
  <c r="T99" i="3" s="1"/>
  <c r="T98" i="3" s="1"/>
  <c r="R100" i="3"/>
  <c r="R99" i="3" s="1"/>
  <c r="P100" i="3"/>
  <c r="P99" i="3" s="1"/>
  <c r="P98" i="3" s="1"/>
  <c r="BK100" i="3"/>
  <c r="BK99" i="3" s="1"/>
  <c r="J100" i="3"/>
  <c r="BE100" i="3" s="1"/>
  <c r="J93" i="3"/>
  <c r="F93" i="3"/>
  <c r="F91" i="3"/>
  <c r="E89" i="3"/>
  <c r="J51" i="3"/>
  <c r="F51" i="3"/>
  <c r="F49" i="3"/>
  <c r="E47" i="3"/>
  <c r="J18" i="3"/>
  <c r="E18" i="3"/>
  <c r="F94" i="3" s="1"/>
  <c r="F52" i="3"/>
  <c r="J17" i="3"/>
  <c r="J12" i="3"/>
  <c r="J91" i="3" s="1"/>
  <c r="J49" i="3"/>
  <c r="E7" i="3"/>
  <c r="E87" i="3" s="1"/>
  <c r="AY52" i="1"/>
  <c r="AX52" i="1"/>
  <c r="BI345" i="2"/>
  <c r="BH345" i="2"/>
  <c r="BG345" i="2"/>
  <c r="BF345" i="2"/>
  <c r="T345" i="2"/>
  <c r="T344" i="2" s="1"/>
  <c r="R345" i="2"/>
  <c r="R344" i="2" s="1"/>
  <c r="P345" i="2"/>
  <c r="P344" i="2" s="1"/>
  <c r="BK345" i="2"/>
  <c r="BK344" i="2" s="1"/>
  <c r="J344" i="2" s="1"/>
  <c r="J68" i="2" s="1"/>
  <c r="J345" i="2"/>
  <c r="BE345" i="2"/>
  <c r="BI342" i="2"/>
  <c r="BH342" i="2"/>
  <c r="BG342" i="2"/>
  <c r="BF342" i="2"/>
  <c r="T342" i="2"/>
  <c r="T341" i="2" s="1"/>
  <c r="R342" i="2"/>
  <c r="R341" i="2" s="1"/>
  <c r="P342" i="2"/>
  <c r="P341" i="2" s="1"/>
  <c r="BK342" i="2"/>
  <c r="BK341" i="2" s="1"/>
  <c r="J341" i="2" s="1"/>
  <c r="J67" i="2" s="1"/>
  <c r="J342" i="2"/>
  <c r="BE342" i="2"/>
  <c r="BI332" i="2"/>
  <c r="BH332" i="2"/>
  <c r="BG332" i="2"/>
  <c r="BF332" i="2"/>
  <c r="T332" i="2"/>
  <c r="T331" i="2" s="1"/>
  <c r="R332" i="2"/>
  <c r="R331" i="2" s="1"/>
  <c r="P332" i="2"/>
  <c r="P331" i="2" s="1"/>
  <c r="BK332" i="2"/>
  <c r="BK331" i="2" s="1"/>
  <c r="J331" i="2" s="1"/>
  <c r="J66" i="2" s="1"/>
  <c r="J332" i="2"/>
  <c r="BE332" i="2"/>
  <c r="BI328" i="2"/>
  <c r="BH328" i="2"/>
  <c r="BG328" i="2"/>
  <c r="BF328" i="2"/>
  <c r="T328" i="2"/>
  <c r="R328" i="2"/>
  <c r="P328" i="2"/>
  <c r="BK328" i="2"/>
  <c r="J328" i="2"/>
  <c r="BE328" i="2" s="1"/>
  <c r="BI325" i="2"/>
  <c r="BH325" i="2"/>
  <c r="BG325" i="2"/>
  <c r="BF325" i="2"/>
  <c r="T325" i="2"/>
  <c r="T324" i="2" s="1"/>
  <c r="R325" i="2"/>
  <c r="R324" i="2" s="1"/>
  <c r="P325" i="2"/>
  <c r="P324" i="2" s="1"/>
  <c r="BK325" i="2"/>
  <c r="BK324" i="2" s="1"/>
  <c r="J324" i="2" s="1"/>
  <c r="J65" i="2" s="1"/>
  <c r="J325" i="2"/>
  <c r="BE325" i="2" s="1"/>
  <c r="BI314" i="2"/>
  <c r="BH314" i="2"/>
  <c r="BG314" i="2"/>
  <c r="BF314" i="2"/>
  <c r="T314" i="2"/>
  <c r="R314" i="2"/>
  <c r="P314" i="2"/>
  <c r="BK314" i="2"/>
  <c r="J314" i="2"/>
  <c r="BE314" i="2" s="1"/>
  <c r="BI311" i="2"/>
  <c r="BH311" i="2"/>
  <c r="BG311" i="2"/>
  <c r="BF311" i="2"/>
  <c r="T311" i="2"/>
  <c r="R311" i="2"/>
  <c r="P311" i="2"/>
  <c r="BK311" i="2"/>
  <c r="J311" i="2"/>
  <c r="BE311" i="2" s="1"/>
  <c r="BI308" i="2"/>
  <c r="BH308" i="2"/>
  <c r="BG308" i="2"/>
  <c r="BF308" i="2"/>
  <c r="T308" i="2"/>
  <c r="R308" i="2"/>
  <c r="P308" i="2"/>
  <c r="BK308" i="2"/>
  <c r="J308" i="2"/>
  <c r="BE308" i="2" s="1"/>
  <c r="BI304" i="2"/>
  <c r="BH304" i="2"/>
  <c r="BG304" i="2"/>
  <c r="BF304" i="2"/>
  <c r="T304" i="2"/>
  <c r="R304" i="2"/>
  <c r="P304" i="2"/>
  <c r="BK304" i="2"/>
  <c r="J304" i="2"/>
  <c r="BE304" i="2" s="1"/>
  <c r="BI300" i="2"/>
  <c r="BH300" i="2"/>
  <c r="BG300" i="2"/>
  <c r="BF300" i="2"/>
  <c r="T300" i="2"/>
  <c r="T299" i="2" s="1"/>
  <c r="R300" i="2"/>
  <c r="R299" i="2" s="1"/>
  <c r="P300" i="2"/>
  <c r="P299" i="2" s="1"/>
  <c r="BK300" i="2"/>
  <c r="BK299" i="2" s="1"/>
  <c r="J299" i="2" s="1"/>
  <c r="J64" i="2" s="1"/>
  <c r="J300" i="2"/>
  <c r="BE300" i="2" s="1"/>
  <c r="BI291" i="2"/>
  <c r="BH291" i="2"/>
  <c r="BG291" i="2"/>
  <c r="BF291" i="2"/>
  <c r="T291" i="2"/>
  <c r="R291" i="2"/>
  <c r="P291" i="2"/>
  <c r="BK291" i="2"/>
  <c r="J291" i="2"/>
  <c r="BE291" i="2" s="1"/>
  <c r="BI288" i="2"/>
  <c r="BH288" i="2"/>
  <c r="BG288" i="2"/>
  <c r="BF288" i="2"/>
  <c r="T288" i="2"/>
  <c r="T287" i="2" s="1"/>
  <c r="R288" i="2"/>
  <c r="R287" i="2" s="1"/>
  <c r="P288" i="2"/>
  <c r="P287" i="2" s="1"/>
  <c r="BK288" i="2"/>
  <c r="BK287" i="2" s="1"/>
  <c r="J287" i="2" s="1"/>
  <c r="J63" i="2" s="1"/>
  <c r="J288" i="2"/>
  <c r="BE288" i="2"/>
  <c r="BI284" i="2"/>
  <c r="BH284" i="2"/>
  <c r="BG284" i="2"/>
  <c r="BF284" i="2"/>
  <c r="T284" i="2"/>
  <c r="T283" i="2" s="1"/>
  <c r="R284" i="2"/>
  <c r="R283" i="2" s="1"/>
  <c r="P284" i="2"/>
  <c r="P283" i="2" s="1"/>
  <c r="BK284" i="2"/>
  <c r="BK283" i="2" s="1"/>
  <c r="J283" i="2" s="1"/>
  <c r="J62" i="2" s="1"/>
  <c r="J284" i="2"/>
  <c r="BE284" i="2"/>
  <c r="BI276" i="2"/>
  <c r="BH276" i="2"/>
  <c r="BG276" i="2"/>
  <c r="BF276" i="2"/>
  <c r="T276" i="2"/>
  <c r="T275" i="2" s="1"/>
  <c r="R276" i="2"/>
  <c r="R275" i="2" s="1"/>
  <c r="P276" i="2"/>
  <c r="P275" i="2" s="1"/>
  <c r="P274" i="2" s="1"/>
  <c r="BK276" i="2"/>
  <c r="BK275" i="2"/>
  <c r="J275" i="2" s="1"/>
  <c r="J61" i="2" s="1"/>
  <c r="J276" i="2"/>
  <c r="BE276" i="2" s="1"/>
  <c r="BI259" i="2"/>
  <c r="BH259" i="2"/>
  <c r="BG259" i="2"/>
  <c r="BF259" i="2"/>
  <c r="T259" i="2"/>
  <c r="R259" i="2"/>
  <c r="P259" i="2"/>
  <c r="BK259" i="2"/>
  <c r="J259" i="2"/>
  <c r="BE259" i="2" s="1"/>
  <c r="BI256" i="2"/>
  <c r="BH256" i="2"/>
  <c r="BG256" i="2"/>
  <c r="BF256" i="2"/>
  <c r="T256" i="2"/>
  <c r="R256" i="2"/>
  <c r="P256" i="2"/>
  <c r="BK256" i="2"/>
  <c r="J256" i="2"/>
  <c r="BE256" i="2" s="1"/>
  <c r="BI251" i="2"/>
  <c r="BH251" i="2"/>
  <c r="BG251" i="2"/>
  <c r="BF251" i="2"/>
  <c r="T251" i="2"/>
  <c r="R251" i="2"/>
  <c r="P251" i="2"/>
  <c r="BK251" i="2"/>
  <c r="J251" i="2"/>
  <c r="BE251" i="2" s="1"/>
  <c r="BI246" i="2"/>
  <c r="BH246" i="2"/>
  <c r="BG246" i="2"/>
  <c r="BF246" i="2"/>
  <c r="T246" i="2"/>
  <c r="R246" i="2"/>
  <c r="P246" i="2"/>
  <c r="BK246" i="2"/>
  <c r="J246" i="2"/>
  <c r="BE246" i="2" s="1"/>
  <c r="BI239" i="2"/>
  <c r="BH239" i="2"/>
  <c r="BG239" i="2"/>
  <c r="BF239" i="2"/>
  <c r="T239" i="2"/>
  <c r="R239" i="2"/>
  <c r="P239" i="2"/>
  <c r="BK239" i="2"/>
  <c r="J239" i="2"/>
  <c r="BE239" i="2" s="1"/>
  <c r="BI233" i="2"/>
  <c r="BH233" i="2"/>
  <c r="BG233" i="2"/>
  <c r="BF233" i="2"/>
  <c r="T233" i="2"/>
  <c r="R233" i="2"/>
  <c r="P233" i="2"/>
  <c r="BK233" i="2"/>
  <c r="J233" i="2"/>
  <c r="BE233" i="2" s="1"/>
  <c r="BI229" i="2"/>
  <c r="BH229" i="2"/>
  <c r="BG229" i="2"/>
  <c r="BF229" i="2"/>
  <c r="T229" i="2"/>
  <c r="R229" i="2"/>
  <c r="P229" i="2"/>
  <c r="BK229" i="2"/>
  <c r="J229" i="2"/>
  <c r="BE229" i="2" s="1"/>
  <c r="BI227" i="2"/>
  <c r="BH227" i="2"/>
  <c r="BG227" i="2"/>
  <c r="BF227" i="2"/>
  <c r="T227" i="2"/>
  <c r="R227" i="2"/>
  <c r="P227" i="2"/>
  <c r="BK227" i="2"/>
  <c r="J227" i="2"/>
  <c r="BE227" i="2" s="1"/>
  <c r="BI225" i="2"/>
  <c r="BH225" i="2"/>
  <c r="BG225" i="2"/>
  <c r="BF225" i="2"/>
  <c r="T225" i="2"/>
  <c r="T224" i="2" s="1"/>
  <c r="R225" i="2"/>
  <c r="R224" i="2" s="1"/>
  <c r="P225" i="2"/>
  <c r="P224" i="2" s="1"/>
  <c r="BK225" i="2"/>
  <c r="BK224" i="2" s="1"/>
  <c r="J224" i="2" s="1"/>
  <c r="J59" i="2" s="1"/>
  <c r="J225" i="2"/>
  <c r="BE225" i="2" s="1"/>
  <c r="BI200" i="2"/>
  <c r="BH200" i="2"/>
  <c r="BG200" i="2"/>
  <c r="BF200" i="2"/>
  <c r="T200" i="2"/>
  <c r="R200" i="2"/>
  <c r="P200" i="2"/>
  <c r="BK200" i="2"/>
  <c r="J200" i="2"/>
  <c r="BE200" i="2" s="1"/>
  <c r="BI197" i="2"/>
  <c r="BH197" i="2"/>
  <c r="BG197" i="2"/>
  <c r="BF197" i="2"/>
  <c r="T197" i="2"/>
  <c r="R197" i="2"/>
  <c r="P197" i="2"/>
  <c r="BK197" i="2"/>
  <c r="J197" i="2"/>
  <c r="BE197" i="2" s="1"/>
  <c r="BI192" i="2"/>
  <c r="BH192" i="2"/>
  <c r="BG192" i="2"/>
  <c r="BF192" i="2"/>
  <c r="T192" i="2"/>
  <c r="R192" i="2"/>
  <c r="P192" i="2"/>
  <c r="BK192" i="2"/>
  <c r="J192" i="2"/>
  <c r="BE192" i="2" s="1"/>
  <c r="BI189" i="2"/>
  <c r="BH189" i="2"/>
  <c r="BG189" i="2"/>
  <c r="BF189" i="2"/>
  <c r="T189" i="2"/>
  <c r="R189" i="2"/>
  <c r="P189" i="2"/>
  <c r="BK189" i="2"/>
  <c r="J189" i="2"/>
  <c r="BE189" i="2" s="1"/>
  <c r="BI186" i="2"/>
  <c r="BH186" i="2"/>
  <c r="BG186" i="2"/>
  <c r="BF186" i="2"/>
  <c r="T186" i="2"/>
  <c r="R186" i="2"/>
  <c r="P186" i="2"/>
  <c r="BK186" i="2"/>
  <c r="J186" i="2"/>
  <c r="BE186" i="2" s="1"/>
  <c r="BI177" i="2"/>
  <c r="BH177" i="2"/>
  <c r="BG177" i="2"/>
  <c r="BF177" i="2"/>
  <c r="T177" i="2"/>
  <c r="R177" i="2"/>
  <c r="P177" i="2"/>
  <c r="BK177" i="2"/>
  <c r="J177" i="2"/>
  <c r="BE177" i="2" s="1"/>
  <c r="BI170" i="2"/>
  <c r="BH170" i="2"/>
  <c r="BG170" i="2"/>
  <c r="BF170" i="2"/>
  <c r="T170" i="2"/>
  <c r="R170" i="2"/>
  <c r="P170" i="2"/>
  <c r="BK170" i="2"/>
  <c r="J170" i="2"/>
  <c r="BE170" i="2" s="1"/>
  <c r="BI166" i="2"/>
  <c r="BH166" i="2"/>
  <c r="BG166" i="2"/>
  <c r="BF166" i="2"/>
  <c r="T166" i="2"/>
  <c r="R166" i="2"/>
  <c r="P166" i="2"/>
  <c r="BK166" i="2"/>
  <c r="J166" i="2"/>
  <c r="BE166" i="2" s="1"/>
  <c r="BI161" i="2"/>
  <c r="BH161" i="2"/>
  <c r="BG161" i="2"/>
  <c r="BF161" i="2"/>
  <c r="T161" i="2"/>
  <c r="R161" i="2"/>
  <c r="P161" i="2"/>
  <c r="BK161" i="2"/>
  <c r="J161" i="2"/>
  <c r="BE161" i="2" s="1"/>
  <c r="BI156" i="2"/>
  <c r="BH156" i="2"/>
  <c r="BG156" i="2"/>
  <c r="BF156" i="2"/>
  <c r="T156" i="2"/>
  <c r="R156" i="2"/>
  <c r="P156" i="2"/>
  <c r="BK156" i="2"/>
  <c r="J156" i="2"/>
  <c r="BE156" i="2" s="1"/>
  <c r="BI153" i="2"/>
  <c r="BH153" i="2"/>
  <c r="BG153" i="2"/>
  <c r="BF153" i="2"/>
  <c r="T153" i="2"/>
  <c r="R153" i="2"/>
  <c r="P153" i="2"/>
  <c r="BK153" i="2"/>
  <c r="J153" i="2"/>
  <c r="BE153" i="2" s="1"/>
  <c r="BI150" i="2"/>
  <c r="BH150" i="2"/>
  <c r="BG150" i="2"/>
  <c r="BF150" i="2"/>
  <c r="T150" i="2"/>
  <c r="R150" i="2"/>
  <c r="P150" i="2"/>
  <c r="BK150" i="2"/>
  <c r="J150" i="2"/>
  <c r="BE150" i="2" s="1"/>
  <c r="BI146" i="2"/>
  <c r="BH146" i="2"/>
  <c r="BG146" i="2"/>
  <c r="BF146" i="2"/>
  <c r="T146" i="2"/>
  <c r="R146" i="2"/>
  <c r="P146" i="2"/>
  <c r="BK146" i="2"/>
  <c r="J146" i="2"/>
  <c r="BE146" i="2" s="1"/>
  <c r="BI143" i="2"/>
  <c r="BH143" i="2"/>
  <c r="BG143" i="2"/>
  <c r="BF143" i="2"/>
  <c r="T143" i="2"/>
  <c r="R143" i="2"/>
  <c r="P143" i="2"/>
  <c r="BK143" i="2"/>
  <c r="J143" i="2"/>
  <c r="BE143" i="2" s="1"/>
  <c r="BI137" i="2"/>
  <c r="BH137" i="2"/>
  <c r="BG137" i="2"/>
  <c r="BF137" i="2"/>
  <c r="T137" i="2"/>
  <c r="R137" i="2"/>
  <c r="P137" i="2"/>
  <c r="BK137" i="2"/>
  <c r="J137" i="2"/>
  <c r="BE137" i="2" s="1"/>
  <c r="BI134" i="2"/>
  <c r="BH134" i="2"/>
  <c r="BG134" i="2"/>
  <c r="BF134" i="2"/>
  <c r="T134" i="2"/>
  <c r="R134" i="2"/>
  <c r="P134" i="2"/>
  <c r="BK134" i="2"/>
  <c r="J134" i="2"/>
  <c r="BE134" i="2" s="1"/>
  <c r="BI131" i="2"/>
  <c r="BH131" i="2"/>
  <c r="BG131" i="2"/>
  <c r="BF131" i="2"/>
  <c r="T131" i="2"/>
  <c r="R131" i="2"/>
  <c r="P131" i="2"/>
  <c r="BK131" i="2"/>
  <c r="J131" i="2"/>
  <c r="BE131" i="2" s="1"/>
  <c r="BI129" i="2"/>
  <c r="BH129" i="2"/>
  <c r="BG129" i="2"/>
  <c r="BF129" i="2"/>
  <c r="T129" i="2"/>
  <c r="R129" i="2"/>
  <c r="P129" i="2"/>
  <c r="BK129" i="2"/>
  <c r="J129" i="2"/>
  <c r="BE129" i="2" s="1"/>
  <c r="BI125" i="2"/>
  <c r="BH125" i="2"/>
  <c r="BG125" i="2"/>
  <c r="BF125" i="2"/>
  <c r="T125" i="2"/>
  <c r="R125" i="2"/>
  <c r="P125" i="2"/>
  <c r="BK125" i="2"/>
  <c r="J125" i="2"/>
  <c r="BE125" i="2" s="1"/>
  <c r="BI114" i="2"/>
  <c r="BH114" i="2"/>
  <c r="BG114" i="2"/>
  <c r="BF114" i="2"/>
  <c r="T114" i="2"/>
  <c r="R114" i="2"/>
  <c r="P114" i="2"/>
  <c r="BK114" i="2"/>
  <c r="J114" i="2"/>
  <c r="BE114" i="2" s="1"/>
  <c r="BI108" i="2"/>
  <c r="BH108" i="2"/>
  <c r="BG108" i="2"/>
  <c r="BF108" i="2"/>
  <c r="T108" i="2"/>
  <c r="R108" i="2"/>
  <c r="P108" i="2"/>
  <c r="BK108" i="2"/>
  <c r="J108" i="2"/>
  <c r="BE108" i="2" s="1"/>
  <c r="BI103" i="2"/>
  <c r="BH103" i="2"/>
  <c r="BG103" i="2"/>
  <c r="BF103" i="2"/>
  <c r="T103" i="2"/>
  <c r="R103" i="2"/>
  <c r="P103" i="2"/>
  <c r="BK103" i="2"/>
  <c r="J103" i="2"/>
  <c r="BE103" i="2"/>
  <c r="BI100" i="2"/>
  <c r="F34" i="2" s="1"/>
  <c r="BD52" i="1" s="1"/>
  <c r="BH100" i="2"/>
  <c r="BG100" i="2"/>
  <c r="BF100" i="2"/>
  <c r="T100" i="2"/>
  <c r="R100" i="2"/>
  <c r="P100" i="2"/>
  <c r="BK100" i="2"/>
  <c r="J100" i="2"/>
  <c r="BE100" i="2" s="1"/>
  <c r="BI91" i="2"/>
  <c r="BH91" i="2"/>
  <c r="F33" i="2" s="1"/>
  <c r="BC52" i="1" s="1"/>
  <c r="BG91" i="2"/>
  <c r="F32" i="2" s="1"/>
  <c r="BB52" i="1" s="1"/>
  <c r="BF91" i="2"/>
  <c r="F31" i="2" s="1"/>
  <c r="BA52" i="1" s="1"/>
  <c r="J31" i="2"/>
  <c r="AW52" i="1" s="1"/>
  <c r="T91" i="2"/>
  <c r="T90" i="2" s="1"/>
  <c r="R91" i="2"/>
  <c r="R90" i="2" s="1"/>
  <c r="R89" i="2" s="1"/>
  <c r="P91" i="2"/>
  <c r="P90" i="2" s="1"/>
  <c r="P89" i="2" s="1"/>
  <c r="P88" i="2" s="1"/>
  <c r="AU52" i="1" s="1"/>
  <c r="BK91" i="2"/>
  <c r="BK90" i="2" s="1"/>
  <c r="J91" i="2"/>
  <c r="BE91" i="2"/>
  <c r="J84" i="2"/>
  <c r="F84" i="2"/>
  <c r="F82" i="2"/>
  <c r="E80" i="2"/>
  <c r="J51" i="2"/>
  <c r="F51" i="2"/>
  <c r="F49" i="2"/>
  <c r="E47" i="2"/>
  <c r="J18" i="2"/>
  <c r="E18" i="2"/>
  <c r="F85" i="2" s="1"/>
  <c r="J17" i="2"/>
  <c r="J12" i="2"/>
  <c r="J82" i="2" s="1"/>
  <c r="E7" i="2"/>
  <c r="E78" i="2" s="1"/>
  <c r="AS51" i="1"/>
  <c r="AT60" i="1"/>
  <c r="L47" i="1"/>
  <c r="AM46" i="1"/>
  <c r="L46" i="1"/>
  <c r="AM44" i="1"/>
  <c r="L44" i="1"/>
  <c r="L42" i="1"/>
  <c r="L41" i="1"/>
  <c r="R87" i="4" l="1"/>
  <c r="R86" i="4" s="1"/>
  <c r="R274" i="2"/>
  <c r="R98" i="3"/>
  <c r="T89" i="2"/>
  <c r="T88" i="2" s="1"/>
  <c r="T274" i="2"/>
  <c r="J30" i="3"/>
  <c r="AV53" i="1" s="1"/>
  <c r="AT53" i="1" s="1"/>
  <c r="F30" i="3"/>
  <c r="AZ53" i="1" s="1"/>
  <c r="J30" i="2"/>
  <c r="AV52" i="1" s="1"/>
  <c r="AT52" i="1" s="1"/>
  <c r="R88" i="2"/>
  <c r="J90" i="2"/>
  <c r="J58" i="2" s="1"/>
  <c r="BK89" i="2"/>
  <c r="BK98" i="3"/>
  <c r="J99" i="3"/>
  <c r="J58" i="3" s="1"/>
  <c r="F83" i="4"/>
  <c r="F52" i="4"/>
  <c r="P131" i="4"/>
  <c r="P86" i="4" s="1"/>
  <c r="AU54" i="1" s="1"/>
  <c r="J49" i="2"/>
  <c r="F52" i="2"/>
  <c r="F30" i="2"/>
  <c r="AZ52" i="1" s="1"/>
  <c r="E45" i="3"/>
  <c r="F31" i="3"/>
  <c r="BA53" i="1" s="1"/>
  <c r="BA51" i="1" s="1"/>
  <c r="BK588" i="3"/>
  <c r="J588" i="3" s="1"/>
  <c r="J65" i="3" s="1"/>
  <c r="R588" i="3"/>
  <c r="P858" i="3"/>
  <c r="T914" i="3"/>
  <c r="P914" i="3"/>
  <c r="R110" i="4"/>
  <c r="BK207" i="4"/>
  <c r="J207" i="4" s="1"/>
  <c r="J66" i="4" s="1"/>
  <c r="J30" i="5"/>
  <c r="AV55" i="1" s="1"/>
  <c r="AT55" i="1" s="1"/>
  <c r="F30" i="5"/>
  <c r="AZ55" i="1" s="1"/>
  <c r="F33" i="5"/>
  <c r="BC55" i="1" s="1"/>
  <c r="T99" i="5"/>
  <c r="F34" i="5"/>
  <c r="BD55" i="1" s="1"/>
  <c r="P99" i="5"/>
  <c r="P84" i="5" s="1"/>
  <c r="P83" i="5" s="1"/>
  <c r="AU55" i="1" s="1"/>
  <c r="P164" i="5"/>
  <c r="R194" i="6"/>
  <c r="F30" i="7"/>
  <c r="AZ57" i="1" s="1"/>
  <c r="J30" i="7"/>
  <c r="AV57" i="1" s="1"/>
  <c r="AT57" i="1" s="1"/>
  <c r="F83" i="8"/>
  <c r="F52" i="8"/>
  <c r="J88" i="8"/>
  <c r="J58" i="8" s="1"/>
  <c r="F32" i="9"/>
  <c r="BB59" i="1" s="1"/>
  <c r="E45" i="2"/>
  <c r="BK274" i="2"/>
  <c r="J274" i="2" s="1"/>
  <c r="J60" i="2" s="1"/>
  <c r="P654" i="3"/>
  <c r="P711" i="3"/>
  <c r="P1153" i="3"/>
  <c r="J80" i="4"/>
  <c r="J49" i="4"/>
  <c r="F33" i="4"/>
  <c r="BC54" i="1" s="1"/>
  <c r="BC51" i="1" s="1"/>
  <c r="BK110" i="4"/>
  <c r="J110" i="4" s="1"/>
  <c r="J60" i="4" s="1"/>
  <c r="J132" i="4"/>
  <c r="J63" i="4" s="1"/>
  <c r="F83" i="6"/>
  <c r="F52" i="6"/>
  <c r="R88" i="6"/>
  <c r="F32" i="6"/>
  <c r="BB56" i="1" s="1"/>
  <c r="J83" i="7"/>
  <c r="J58" i="7" s="1"/>
  <c r="J30" i="9"/>
  <c r="AV59" i="1" s="1"/>
  <c r="F30" i="9"/>
  <c r="AZ59" i="1" s="1"/>
  <c r="T589" i="3"/>
  <c r="T588" i="3" s="1"/>
  <c r="T97" i="3" s="1"/>
  <c r="P589" i="3"/>
  <c r="T858" i="3"/>
  <c r="T955" i="3"/>
  <c r="P955" i="3"/>
  <c r="T1097" i="3"/>
  <c r="P1169" i="3"/>
  <c r="J30" i="4"/>
  <c r="AV54" i="1" s="1"/>
  <c r="AT54" i="1" s="1"/>
  <c r="BK88" i="4"/>
  <c r="J31" i="4"/>
  <c r="AW54" i="1" s="1"/>
  <c r="F34" i="4"/>
  <c r="BD54" i="1" s="1"/>
  <c r="BD51" i="1" s="1"/>
  <c r="W30" i="1" s="1"/>
  <c r="F31" i="4"/>
  <c r="BA54" i="1" s="1"/>
  <c r="T131" i="4"/>
  <c r="T86" i="4" s="1"/>
  <c r="T172" i="4"/>
  <c r="P172" i="4"/>
  <c r="R84" i="5"/>
  <c r="R83" i="5" s="1"/>
  <c r="BK164" i="5"/>
  <c r="J164" i="5" s="1"/>
  <c r="J61" i="5" s="1"/>
  <c r="J31" i="6"/>
  <c r="AW56" i="1" s="1"/>
  <c r="AT56" i="1" s="1"/>
  <c r="BK121" i="6"/>
  <c r="J121" i="6" s="1"/>
  <c r="J59" i="6" s="1"/>
  <c r="R278" i="6"/>
  <c r="F52" i="7"/>
  <c r="F78" i="7"/>
  <c r="R132" i="4"/>
  <c r="R131" i="4" s="1"/>
  <c r="BK84" i="5"/>
  <c r="F31" i="5"/>
  <c r="BA55" i="1" s="1"/>
  <c r="BK194" i="5"/>
  <c r="J194" i="5" s="1"/>
  <c r="J63" i="5" s="1"/>
  <c r="F33" i="6"/>
  <c r="BC56" i="1" s="1"/>
  <c r="P121" i="6"/>
  <c r="P87" i="6" s="1"/>
  <c r="P86" i="6" s="1"/>
  <c r="AU56" i="1" s="1"/>
  <c r="T194" i="6"/>
  <c r="BK278" i="6"/>
  <c r="J278" i="6" s="1"/>
  <c r="J64" i="6" s="1"/>
  <c r="J75" i="7"/>
  <c r="F33" i="7"/>
  <c r="BC57" i="1" s="1"/>
  <c r="T284" i="8"/>
  <c r="P284" i="8"/>
  <c r="R151" i="9"/>
  <c r="F32" i="5"/>
  <c r="BB55" i="1" s="1"/>
  <c r="BB51" i="1" s="1"/>
  <c r="J80" i="6"/>
  <c r="J49" i="6"/>
  <c r="BK88" i="6"/>
  <c r="F34" i="6"/>
  <c r="BD56" i="1" s="1"/>
  <c r="F31" i="6"/>
  <c r="BA56" i="1" s="1"/>
  <c r="R121" i="6"/>
  <c r="F34" i="7"/>
  <c r="BD57" i="1" s="1"/>
  <c r="F32" i="7"/>
  <c r="BB57" i="1" s="1"/>
  <c r="T164" i="5"/>
  <c r="T84" i="5" s="1"/>
  <c r="T83" i="5" s="1"/>
  <c r="T88" i="6"/>
  <c r="T295" i="6"/>
  <c r="J31" i="7"/>
  <c r="AW57" i="1" s="1"/>
  <c r="F31" i="7"/>
  <c r="BA57" i="1" s="1"/>
  <c r="F34" i="8"/>
  <c r="BD58" i="1" s="1"/>
  <c r="F31" i="9"/>
  <c r="BA59" i="1" s="1"/>
  <c r="J30" i="8"/>
  <c r="AV58" i="1" s="1"/>
  <c r="AT58" i="1" s="1"/>
  <c r="F30" i="8"/>
  <c r="AZ58" i="1" s="1"/>
  <c r="R320" i="8"/>
  <c r="F30" i="6"/>
  <c r="AZ56" i="1" s="1"/>
  <c r="T184" i="6"/>
  <c r="T188" i="6"/>
  <c r="P194" i="6"/>
  <c r="T98" i="7"/>
  <c r="R88" i="8"/>
  <c r="BK205" i="8"/>
  <c r="J205" i="8" s="1"/>
  <c r="J60" i="8" s="1"/>
  <c r="T214" i="8"/>
  <c r="R214" i="8"/>
  <c r="P320" i="8"/>
  <c r="J31" i="9"/>
  <c r="AW59" i="1" s="1"/>
  <c r="R295" i="6"/>
  <c r="T93" i="7"/>
  <c r="T82" i="7" s="1"/>
  <c r="T81" i="7" s="1"/>
  <c r="P98" i="7"/>
  <c r="T111" i="7"/>
  <c r="P87" i="8"/>
  <c r="P86" i="8" s="1"/>
  <c r="AU58" i="1" s="1"/>
  <c r="T87" i="8"/>
  <c r="T86" i="8" s="1"/>
  <c r="P214" i="8"/>
  <c r="R245" i="8"/>
  <c r="BK134" i="9"/>
  <c r="J134" i="9" s="1"/>
  <c r="J59" i="9" s="1"/>
  <c r="R142" i="9"/>
  <c r="J77" i="10"/>
  <c r="BK295" i="6"/>
  <c r="J295" i="6" s="1"/>
  <c r="J65" i="6" s="1"/>
  <c r="T306" i="6"/>
  <c r="R98" i="7"/>
  <c r="R82" i="7" s="1"/>
  <c r="R81" i="7" s="1"/>
  <c r="E45" i="8"/>
  <c r="E76" i="8"/>
  <c r="F32" i="8"/>
  <c r="BB58" i="1" s="1"/>
  <c r="BK245" i="8"/>
  <c r="J245" i="8" s="1"/>
  <c r="J62" i="8" s="1"/>
  <c r="P85" i="9"/>
  <c r="BK85" i="9"/>
  <c r="F33" i="9"/>
  <c r="BC59" i="1" s="1"/>
  <c r="T151" i="9"/>
  <c r="P93" i="7"/>
  <c r="P82" i="7" s="1"/>
  <c r="P81" i="7" s="1"/>
  <c r="AU57" i="1" s="1"/>
  <c r="BK98" i="7"/>
  <c r="J98" i="7" s="1"/>
  <c r="J60" i="7" s="1"/>
  <c r="P111" i="7"/>
  <c r="F31" i="8"/>
  <c r="BA58" i="1" s="1"/>
  <c r="F33" i="8"/>
  <c r="BC58" i="1" s="1"/>
  <c r="T85" i="9"/>
  <c r="P142" i="9"/>
  <c r="BK151" i="9"/>
  <c r="J151" i="9" s="1"/>
  <c r="J61" i="9" s="1"/>
  <c r="J85" i="10"/>
  <c r="J58" i="10" s="1"/>
  <c r="BK84" i="10"/>
  <c r="R85" i="9"/>
  <c r="T170" i="9"/>
  <c r="W28" i="1" l="1"/>
  <c r="AX51" i="1"/>
  <c r="AY51" i="1"/>
  <c r="W29" i="1"/>
  <c r="W27" i="1"/>
  <c r="AW51" i="1"/>
  <c r="AK27" i="1" s="1"/>
  <c r="J88" i="6"/>
  <c r="J58" i="6" s="1"/>
  <c r="BK87" i="6"/>
  <c r="J84" i="5"/>
  <c r="J57" i="5" s="1"/>
  <c r="BK83" i="5"/>
  <c r="J83" i="5" s="1"/>
  <c r="J88" i="4"/>
  <c r="J58" i="4" s="1"/>
  <c r="BK87" i="4"/>
  <c r="T87" i="6"/>
  <c r="T86" i="6" s="1"/>
  <c r="BK82" i="7"/>
  <c r="AZ51" i="1"/>
  <c r="J98" i="3"/>
  <c r="J57" i="3" s="1"/>
  <c r="BK97" i="3"/>
  <c r="J97" i="3" s="1"/>
  <c r="R97" i="3"/>
  <c r="R84" i="9"/>
  <c r="R83" i="9" s="1"/>
  <c r="BK83" i="10"/>
  <c r="J83" i="10" s="1"/>
  <c r="J84" i="10"/>
  <c r="J57" i="10" s="1"/>
  <c r="T84" i="9"/>
  <c r="T83" i="9" s="1"/>
  <c r="J85" i="9"/>
  <c r="J58" i="9" s="1"/>
  <c r="BK84" i="9"/>
  <c r="AT59" i="1"/>
  <c r="J89" i="2"/>
  <c r="J57" i="2" s="1"/>
  <c r="BK88" i="2"/>
  <c r="J88" i="2" s="1"/>
  <c r="BK87" i="8"/>
  <c r="P84" i="9"/>
  <c r="P83" i="9" s="1"/>
  <c r="AU59" i="1" s="1"/>
  <c r="R87" i="8"/>
  <c r="R86" i="8" s="1"/>
  <c r="P588" i="3"/>
  <c r="P97" i="3" s="1"/>
  <c r="AU53" i="1" s="1"/>
  <c r="AU51" i="1" s="1"/>
  <c r="R87" i="6"/>
  <c r="R86" i="6" s="1"/>
  <c r="BK131" i="4"/>
  <c r="J131" i="4" s="1"/>
  <c r="J62" i="4" s="1"/>
  <c r="J84" i="9" l="1"/>
  <c r="J57" i="9" s="1"/>
  <c r="BK83" i="9"/>
  <c r="J83" i="9" s="1"/>
  <c r="J27" i="2"/>
  <c r="J56" i="2"/>
  <c r="AV51" i="1"/>
  <c r="W26" i="1"/>
  <c r="BK86" i="6"/>
  <c r="J86" i="6" s="1"/>
  <c r="J87" i="6"/>
  <c r="J57" i="6" s="1"/>
  <c r="J82" i="7"/>
  <c r="J57" i="7" s="1"/>
  <c r="BK81" i="7"/>
  <c r="J81" i="7" s="1"/>
  <c r="J27" i="5"/>
  <c r="J56" i="5"/>
  <c r="BK86" i="8"/>
  <c r="J86" i="8" s="1"/>
  <c r="J87" i="8"/>
  <c r="J57" i="8" s="1"/>
  <c r="J56" i="10"/>
  <c r="J27" i="10"/>
  <c r="BK86" i="4"/>
  <c r="J86" i="4" s="1"/>
  <c r="J87" i="4"/>
  <c r="J57" i="4" s="1"/>
  <c r="J56" i="3"/>
  <c r="J27" i="3"/>
  <c r="AG53" i="1" l="1"/>
  <c r="AN53" i="1" s="1"/>
  <c r="J36" i="3"/>
  <c r="J36" i="5"/>
  <c r="AG55" i="1"/>
  <c r="AN55" i="1" s="1"/>
  <c r="J27" i="6"/>
  <c r="J56" i="6"/>
  <c r="AG52" i="1"/>
  <c r="J36" i="2"/>
  <c r="J27" i="9"/>
  <c r="J56" i="9"/>
  <c r="AG60" i="1"/>
  <c r="AN60" i="1" s="1"/>
  <c r="J36" i="10"/>
  <c r="J56" i="7"/>
  <c r="J27" i="7"/>
  <c r="J56" i="4"/>
  <c r="J27" i="4"/>
  <c r="J56" i="8"/>
  <c r="J27" i="8"/>
  <c r="AT51" i="1"/>
  <c r="AK26" i="1"/>
  <c r="AG54" i="1" l="1"/>
  <c r="AN54" i="1" s="1"/>
  <c r="J36" i="4"/>
  <c r="AN52" i="1"/>
  <c r="AG51" i="1"/>
  <c r="J36" i="7"/>
  <c r="AG57" i="1"/>
  <c r="AN57" i="1" s="1"/>
  <c r="AG58" i="1"/>
  <c r="AN58" i="1" s="1"/>
  <c r="J36" i="8"/>
  <c r="J36" i="9"/>
  <c r="AG59" i="1"/>
  <c r="AN59" i="1" s="1"/>
  <c r="AG56" i="1"/>
  <c r="AN56" i="1" s="1"/>
  <c r="J36" i="6"/>
  <c r="AN51" i="1" l="1"/>
  <c r="AK23" i="1"/>
  <c r="AK32" i="1" s="1"/>
</calcChain>
</file>

<file path=xl/sharedStrings.xml><?xml version="1.0" encoding="utf-8"?>
<sst xmlns="http://schemas.openxmlformats.org/spreadsheetml/2006/main" count="25781" uniqueCount="3981">
  <si>
    <t>Export VZ</t>
  </si>
  <si>
    <t>List obsahuje:</t>
  </si>
  <si>
    <t>1) Rekapitulace stavby</t>
  </si>
  <si>
    <t>2) Rekapitulace objektů stavby a soupisů prací</t>
  </si>
  <si>
    <t>3.0</t>
  </si>
  <si>
    <t>ZAMOK</t>
  </si>
  <si>
    <t>False</t>
  </si>
  <si>
    <t>{2ee264f2-6b68-491e-a089-d404544c339c}</t>
  </si>
  <si>
    <t>0,01</t>
  </si>
  <si>
    <t>21</t>
  </si>
  <si>
    <t>15</t>
  </si>
  <si>
    <t>REKAPITULACE STAVBY</t>
  </si>
  <si>
    <t>v ---  níže se nacházejí doplnkové a pomocné údaje k sestavám  --- v</t>
  </si>
  <si>
    <t>Návod na vyplnění</t>
  </si>
  <si>
    <t>0,001</t>
  </si>
  <si>
    <t>Kód:</t>
  </si>
  <si>
    <t>19-01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</si>
  <si>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</si>
  <si>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</si>
  <si>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SOU elektrotechnické Plzeň – společenský sál II. etapa</t>
  </si>
  <si>
    <t>KSO:</t>
  </si>
  <si>
    <t/>
  </si>
  <si>
    <t>CC-CZ:</t>
  </si>
  <si>
    <t>Místo:</t>
  </si>
  <si>
    <t>Vejprnická 678/40, Plzeň - Skvrňany</t>
  </si>
  <si>
    <t>Datum:</t>
  </si>
  <si>
    <t>22. 5. 2019</t>
  </si>
  <si>
    <t>Zadavatel:</t>
  </si>
  <si>
    <t>IČ:</t>
  </si>
  <si>
    <t>Střední odborné učiliště elektrotechnické, Plzeň</t>
  </si>
  <si>
    <t>DIČ:</t>
  </si>
  <si>
    <t>Uchazeč:</t>
  </si>
  <si>
    <t>Vyplň údaj</t>
  </si>
  <si>
    <t>Projektant:</t>
  </si>
  <si>
    <t xml:space="preserve">projectstudio8 s.r.o.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</si>
  <si>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</si>
  <si>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</si>
  <si>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</si>
  <si>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</si>
  <si>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</si>
  <si>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</si>
  <si>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</si>
  <si>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</si>
  <si>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</si>
  <si>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</si>
  <si>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</si>
  <si>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</si>
  <si>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</si>
  <si>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</si>
  <si>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</si>
  <si>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</si>
  <si>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</si>
  <si>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</si>
  <si>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</si>
  <si>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</si>
  <si>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</si>
  <si>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</si>
  <si>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</si>
  <si>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</si>
  <si>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</si>
  <si>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</si>
  <si>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</si>
  <si>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</si>
  <si>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</si>
  <si>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</si>
  <si>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</si>
  <si>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</si>
  <si>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</si>
  <si>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</si>
  <si>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</si>
  <si>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</si>
  <si>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</si>
  <si>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</si>
  <si>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</si>
  <si>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</si>
  <si>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</si>
  <si>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</si>
  <si>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</si>
  <si>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Demolice</t>
  </si>
  <si>
    <t>STA</t>
  </si>
  <si>
    <t>1</t>
  </si>
  <si>
    <t>{3b4e3f70-4d33-4593-8115-ec8216ff5a21}</t>
  </si>
  <si>
    <t>2</t>
  </si>
  <si>
    <t>02</t>
  </si>
  <si>
    <t>Stavebně konstrukční část</t>
  </si>
  <si>
    <t>{efd71881-a858-445c-bb5d-af4a9c02fd07}</t>
  </si>
  <si>
    <t>03</t>
  </si>
  <si>
    <t>Zdravotně technické instalace</t>
  </si>
  <si>
    <t>{ac0f44d6-a37b-4376-9861-f04ba8e13717}</t>
  </si>
  <si>
    <t>04</t>
  </si>
  <si>
    <t>Vytápění</t>
  </si>
  <si>
    <t>{bf00d1ad-1bee-4c5a-8550-9806c413b77c}</t>
  </si>
  <si>
    <t>05</t>
  </si>
  <si>
    <t>Elektroinstalace</t>
  </si>
  <si>
    <t>{f8da29ad-0570-431d-a726-e42c39154313}</t>
  </si>
  <si>
    <t>06</t>
  </si>
  <si>
    <t>Slaboproud - EZS</t>
  </si>
  <si>
    <t>{71a677d9-0591-4542-91a0-7a0e82655926}</t>
  </si>
  <si>
    <t>07</t>
  </si>
  <si>
    <t>Vzduchotechnika</t>
  </si>
  <si>
    <t>{468b1040-0866-4914-bcb8-34438f94a17f}</t>
  </si>
  <si>
    <t>08</t>
  </si>
  <si>
    <t>Venkovní objekty</t>
  </si>
  <si>
    <t>{9e665338-e455-4034-b2af-36ad43f5e667}</t>
  </si>
  <si>
    <t>09</t>
  </si>
  <si>
    <t>Vedlejší rozpočtové náklady</t>
  </si>
  <si>
    <t>{bc92cf03-1fe9-49ed-b1cf-df80a5062e8d}</t>
  </si>
  <si>
    <t>1) Krycí list soupisu</t>
  </si>
  <si>
    <t>2) Rekapitulace</t>
  </si>
  <si>
    <t>3) Soupis prací</t>
  </si>
  <si>
    <t>Zpět na list:</t>
  </si>
  <si>
    <t>Rekapitulace stavby</t>
  </si>
  <si>
    <t>KRYCÍ LIST SOUPISU</t>
  </si>
  <si>
    <t>Objekt:</t>
  </si>
  <si>
    <t>01 - Demolice</t>
  </si>
  <si>
    <t>REKAPITULACE ČLENĚNÍ SOUPISU PRACÍ</t>
  </si>
  <si>
    <t>Kód dílu - Popis</t>
  </si>
  <si>
    <t>Cena celkem [CZK]</t>
  </si>
  <si>
    <t>Náklady soupisu celkem</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</si>
  <si>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</si>
  <si>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</si>
  <si>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</si>
  <si>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</si>
  <si>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</si>
  <si>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</si>
  <si>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</si>
  <si>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</si>
  <si>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</si>
  <si>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</si>
  <si>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</si>
  <si>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</si>
  <si>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</si>
  <si>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</si>
  <si>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</si>
  <si>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</si>
  <si>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</si>
  <si>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</si>
  <si>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</si>
  <si>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</si>
  <si>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</si>
  <si>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</si>
  <si>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</si>
  <si>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</si>
  <si>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</si>
  <si>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</si>
  <si>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</si>
  <si>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</si>
  <si>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</si>
  <si>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</si>
  <si>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</si>
  <si>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</si>
  <si>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</si>
  <si>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961055111</t>
  </si>
  <si>
    <t>Bourání základů z betonu železového</t>
  </si>
  <si>
    <t>m3</t>
  </si>
  <si>
    <t>CS ÚRS 2018 01</t>
  </si>
  <si>
    <t>4</t>
  </si>
  <si>
    <t>-367661578</t>
  </si>
  <si>
    <t>VV</t>
  </si>
  <si>
    <t>výkres základů - vybourání konstrukce podlahy</t>
  </si>
  <si>
    <t>9*4,225*0,05</t>
  </si>
  <si>
    <t>výkres základů - demolice šachty kanalizace (3x)</t>
  </si>
  <si>
    <t>"deska" (0,25*1,55*1,25)*3</t>
  </si>
  <si>
    <t>"stěny" (0,25*(1,55+0,75)*2*2,5)*3</t>
  </si>
  <si>
    <t>výkres základů - demolice schodiště - zídky</t>
  </si>
  <si>
    <t>0,5*0,8*2,125*2</t>
  </si>
  <si>
    <t>Součet</t>
  </si>
  <si>
    <t>962022490</t>
  </si>
  <si>
    <t>Bourání zdiva nadzákladového kamenného nebo smíšeného kamenného na maltu cementovou, objemu do 1 m3</t>
  </si>
  <si>
    <t>-817930889</t>
  </si>
  <si>
    <t>PSC</t>
  </si>
  <si>
    <t xml:space="preserve">Poznámka k souboru cen:_x000D_
1. Bourání pilířů o průřezu přes 0,36 m2 se oceňuje cenami -2390 a - 2391, popř. -2490 a - 2491 jako bourání zdiva kamenného nadzákladového._x000D_
</t>
  </si>
  <si>
    <t>"venkovní schodiště - zídky" 0,3*1*2,125*2</t>
  </si>
  <si>
    <t>3</t>
  </si>
  <si>
    <t>962031132</t>
  </si>
  <si>
    <t>Bourání příček z cihel, tvárnic nebo příčkovek z cihel pálených, plných nebo dutých na maltu vápennou nebo vápenocementovou, tl. do 100 mm</t>
  </si>
  <si>
    <t>m2</t>
  </si>
  <si>
    <t>16477228</t>
  </si>
  <si>
    <t>výkres 1NP</t>
  </si>
  <si>
    <t>"kompletní demolice" 3,1*(1,225*2+1,1*3)</t>
  </si>
  <si>
    <t>"demontáž stávající výplně" 2,5*1,225</t>
  </si>
  <si>
    <t>962031133</t>
  </si>
  <si>
    <t>Bourání příček z cihel, tvárnic nebo příčkovek z cihel pálených, plných nebo dutých na maltu vápennou nebo vápenocementovou, tl. do 150 mm</t>
  </si>
  <si>
    <t>1786132882</t>
  </si>
  <si>
    <t>"kompletní demolice" 3,1*(3+3+5+3,4+3,4)-(0,6*2*3+0,8*2*2+0,6*2*4)</t>
  </si>
  <si>
    <t>výkres 2NP</t>
  </si>
  <si>
    <t>3,1*3-1*2+3,1*1,3-1*2+3,1*1,3-0,8*2</t>
  </si>
  <si>
    <t>5</t>
  </si>
  <si>
    <t>962032231</t>
  </si>
  <si>
    <t>Bourání zdiva nadzákladového z cihel nebo tvárnic z cihel pálených nebo vápenopískových, na maltu vápennou nebo vápenocementovou, objemu přes 1 m3</t>
  </si>
  <si>
    <t>-569815538</t>
  </si>
  <si>
    <t xml:space="preserve">Poznámka k souboru cen:_x000D_
1. Bourání pilířů o průřezu přes 0,36 m2 se oceňuje příslušnými cenami -2230, -2231, -2240, -2241,-2253 a -2254 jako bourání zdiva nadzákladového cihelného._x000D_
</t>
  </si>
  <si>
    <t>"vybourání parapetu" 9*0,325*1,2*(2,945-2,4)</t>
  </si>
  <si>
    <t>"vybourání otvoru" 0,625*3,2*3-3*0,9*1,8*0,625+0,25*3,7*3,2</t>
  </si>
  <si>
    <t>0,25*1,7*2,5</t>
  </si>
  <si>
    <t>0,375*2,17*3</t>
  </si>
  <si>
    <t>"kompletní demolice" 0,375*(14,235*3,1-4*0,9*1,5)+0,25*3,7*3,2+0,375*(3,223*3,1-0,8*2)</t>
  </si>
  <si>
    <t>0,375*4*1,5</t>
  </si>
  <si>
    <t>6</t>
  </si>
  <si>
    <t>963013530</t>
  </si>
  <si>
    <t>Bourání stropů s keramickou výplní jakékoliv tloušťky</t>
  </si>
  <si>
    <t>716810699</t>
  </si>
  <si>
    <t xml:space="preserve">Poznámka k souboru cen:_x000D_
1. Cenu lze použít i pro bourání stropů z pálených stropních vložek např. Miako apod._x000D_
</t>
  </si>
  <si>
    <t>"demolice stávajícího stropu (vč. škvárobetonu mezi nosníky)" 0,25*3,6*3,75</t>
  </si>
  <si>
    <t>7</t>
  </si>
  <si>
    <t>963015121</t>
  </si>
  <si>
    <t>Demontáž prefabrikovaných krycích desek kanálů, šachet nebo žump hmotnosti do 0,09 t</t>
  </si>
  <si>
    <t>kus</t>
  </si>
  <si>
    <t>355531699</t>
  </si>
  <si>
    <t xml:space="preserve">Poznámka k souboru cen:_x000D_
1. V cenách jsou započteny náklady na manipulaci s deskami do vzdálenosti 8 m od osy kanálu._x000D_
2. V cenách jsou započteny náklady na očistění nebo vysekání betonu kolem závěsných ok pro zachycení háků zvedacího mechanizmu._x000D_
3. V cenách nejsou započteny náklady na odstranění krycí mazaniny, izolace a vyrovnávacího potěru. Tyto stavební práce se oceňují příslušnými cenami této části._x000D_
</t>
  </si>
  <si>
    <t>8</t>
  </si>
  <si>
    <t>963022819</t>
  </si>
  <si>
    <t>Bourání kamenných schodišťových stupňů oblých, rovných nebo kosých zhotovených na místě</t>
  </si>
  <si>
    <t>m</t>
  </si>
  <si>
    <t>1566843941</t>
  </si>
  <si>
    <t>výkres 1NP - demolice schodiště</t>
  </si>
  <si>
    <t>7,25*5</t>
  </si>
  <si>
    <t>964053111</t>
  </si>
  <si>
    <t>Bourání samostatných trámů, průvlaků nebo pásů ze železobetonu bez přerušení výztuže, průřezu do 0,25 m2</t>
  </si>
  <si>
    <t>700539207</t>
  </si>
  <si>
    <t>řezy</t>
  </si>
  <si>
    <t>"vybourání průvlaků (atika)" 0,375*0,5*42</t>
  </si>
  <si>
    <t>10</t>
  </si>
  <si>
    <t>965041341</t>
  </si>
  <si>
    <t>Bourání mazanin škvárobetonových tl. do 100 mm, plochy přes 4 m2</t>
  </si>
  <si>
    <t>-2081084764</t>
  </si>
  <si>
    <t>výkres řezu - demontáž stávající krytiny a tepelných izolací</t>
  </si>
  <si>
    <t>8,75*21,25*0,05</t>
  </si>
  <si>
    <t>11</t>
  </si>
  <si>
    <t>965045113</t>
  </si>
  <si>
    <t>Bourání potěrů tl. do 50 mm cementových nebo pískocementových, plochy přes 4 m2</t>
  </si>
  <si>
    <t>-1575828523</t>
  </si>
  <si>
    <t>8,75*21,25*2</t>
  </si>
  <si>
    <t>12</t>
  </si>
  <si>
    <t>965081333</t>
  </si>
  <si>
    <t>Bourání podlah z dlaždic bez podkladního lože nebo mazaniny, s jakoukoliv výplní spár betonových, teracových nebo čedičových tl. do 30 mm, plochy přes 1 m2</t>
  </si>
  <si>
    <t>-395131649</t>
  </si>
  <si>
    <t xml:space="preserve">Poznámka k souboru cen:_x000D_
1. Odsekání soklíků se oceňuje cenami souboru cen 965 08._x000D_
</t>
  </si>
  <si>
    <t>výkres 1NP - bourání schodiště</t>
  </si>
  <si>
    <t>1,07*7,25</t>
  </si>
  <si>
    <t>13</t>
  </si>
  <si>
    <t>965081353</t>
  </si>
  <si>
    <t>Bourání podlah z dlaždic bez podkladního lože nebo mazaniny, s jakoukoliv výplní spár betonových, teracových nebo čedičových tl. přes 40 mm, plochy přes 1 m2</t>
  </si>
  <si>
    <t>-94045488</t>
  </si>
  <si>
    <t>"demolice schodu" 9*1,545</t>
  </si>
  <si>
    <t>14</t>
  </si>
  <si>
    <t>965082923</t>
  </si>
  <si>
    <t>Odstranění násypu pod podlahami nebo ochranného násypu na střechách tl. do 100 mm, plochy přes 2 m2</t>
  </si>
  <si>
    <t>222615385</t>
  </si>
  <si>
    <t>výkres 1NP - demolice schodiště (plocha z řezu x délka schodiště)</t>
  </si>
  <si>
    <t>1,033*7,25</t>
  </si>
  <si>
    <t>965082933</t>
  </si>
  <si>
    <t>Odstranění násypu pod podlahami nebo ochranného násypu na střechách tl. do 200 mm, plochy přes 2 m2</t>
  </si>
  <si>
    <t>1600185162</t>
  </si>
  <si>
    <t>"dusaná škvára" 8,75*21,25*0,15</t>
  </si>
  <si>
    <t>"pěnové sklo" 8,75*21,25*0,02</t>
  </si>
  <si>
    <t>16</t>
  </si>
  <si>
    <t>967031132</t>
  </si>
  <si>
    <t>Přisekání (špicování) plošné nebo rovných ostění zdiva z cihel pálených rovných ostění, bez odstupu, po hrubém vybourání otvorů, na maltu vápennou nebo vápenocementovou</t>
  </si>
  <si>
    <t>-1963625395</t>
  </si>
  <si>
    <t>"dveře D3" 0,25*(2,2*2+1,7)</t>
  </si>
  <si>
    <t>"kompletní demolice" 0,375*3,2*3+0,125*3,2*3+0,375*(2,1*2+1,05)+0,375*(3,2*2+2,17)</t>
  </si>
  <si>
    <t>"2NP" 0,375*(1,5*2+4+1,5*4+1,7*2)+0,125*3*6</t>
  </si>
  <si>
    <t>17</t>
  </si>
  <si>
    <t>968062245</t>
  </si>
  <si>
    <t>Vybourání dřevěných rámů oken s křídly, dveřních zárubní, vrat, stěn, ostění nebo obkladů rámů oken s křídly jednoduchých, plochy do 2 m2</t>
  </si>
  <si>
    <t>-1911040797</t>
  </si>
  <si>
    <t xml:space="preserve">Poznámka k souboru cen:_x000D_
1. V cenách -2244 až -2747 jsou započteny i náklady na vyvěšení křídel._x000D_
</t>
  </si>
  <si>
    <t>"demontáž stávající výplně" 0,9*1,2</t>
  </si>
  <si>
    <t>18</t>
  </si>
  <si>
    <t>968072455</t>
  </si>
  <si>
    <t>Vybourání kovových rámů oken s křídly, dveřních zárubní, vrat, stěn, ostění nebo obkladů dveřních zárubní, plochy do 2 m2</t>
  </si>
  <si>
    <t>-732064239</t>
  </si>
  <si>
    <t xml:space="preserve">Poznámka k souboru cen:_x000D_
1. V cenách -2244 až -2559 jsou započteny i náklady na vyvěšení křídel._x000D_
2. Cenou -2641 se oceňuje i vybourání nosné ocelové konstrukce pro sádrokartonové příčky._x000D_
</t>
  </si>
  <si>
    <t>"demontáž stávající výplně" 0,8*2,1*5+0,6*2*7</t>
  </si>
  <si>
    <t>0,8*2</t>
  </si>
  <si>
    <t>19</t>
  </si>
  <si>
    <t>968082017</t>
  </si>
  <si>
    <t>Vybourání plastových rámů oken s křídly, dveřních zárubní, vrat rámu oken s křídly, plochy přes 2 do 4 m2</t>
  </si>
  <si>
    <t>-1170157007</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</si>
  <si>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</si>
  <si>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výkres 1NP - demontáž oken</t>
  </si>
  <si>
    <t>9*1,2*2,4</t>
  </si>
  <si>
    <t>6*0,9*1,8</t>
  </si>
  <si>
    <t>4*0,9*1,5</t>
  </si>
  <si>
    <t>výkres 2NP - demontáž oken</t>
  </si>
  <si>
    <t>3*0,6*0,9</t>
  </si>
  <si>
    <t>20</t>
  </si>
  <si>
    <t>971033531</t>
  </si>
  <si>
    <t>Vybourání otvorů ve zdivu základovém nebo nadzákladovém z cihel, tvárnic, příčkovek z cihel pálených na maltu vápennou nebo vápenocementovou plochy do 1 m2, tl. do 150 mm</t>
  </si>
  <si>
    <t>-1095272536</t>
  </si>
  <si>
    <t>"demontáž stávající výplně" 1,05*2,1-0,8*2,1</t>
  </si>
  <si>
    <t>971033651</t>
  </si>
  <si>
    <t>Vybourání otvorů ve zdivu základovém nebo nadzákladovém z cihel, tvárnic, příčkovek z cihel pálených na maltu vápennou nebo vápenocementovou plochy do 4 m2, tl. do 600 mm</t>
  </si>
  <si>
    <t>-2061442361</t>
  </si>
  <si>
    <t>0,375*1,7*1,5*2</t>
  </si>
  <si>
    <t>22</t>
  </si>
  <si>
    <t>974031666</t>
  </si>
  <si>
    <t>Vysekání rýh ve zdivu cihelném na maltu vápennou nebo vápenocementovou pro vtahování nosníků do zdí, před vybouráním otvoru do hl. 150 mm, při v. nosníku do 250 mm</t>
  </si>
  <si>
    <t>-2066702480</t>
  </si>
  <si>
    <t>"místn. 1.07" 2,8*2</t>
  </si>
  <si>
    <t>"nad dveřmi D3" 2,3*2</t>
  </si>
  <si>
    <t>"2NP pro překlad P5" 4,6*2*2</t>
  </si>
  <si>
    <t>23</t>
  </si>
  <si>
    <t>975063000.1</t>
  </si>
  <si>
    <t>Podepření stávajících stropních konstrukcí</t>
  </si>
  <si>
    <t>1276111091</t>
  </si>
  <si>
    <t>3,36*5,375+2,26*3,375</t>
  </si>
  <si>
    <t>24</t>
  </si>
  <si>
    <t>978013191</t>
  </si>
  <si>
    <t>Otlučení vápenných nebo vápenocementových omítek vnitřních ploch stěn s vyškrabáním spar, s očištěním zdiva, v rozsahu přes 50 do 100 %</t>
  </si>
  <si>
    <t>320949793</t>
  </si>
  <si>
    <t xml:space="preserve">Poznámka k souboru cen:_x000D_
1. Položky lze použít i pro ocenění otlučení sádrových, hliněných apod. vnitřních omítek._x000D_
</t>
  </si>
  <si>
    <t>"1.01" 3,25*73,85-(1,2*2,94*6+5,4*2,2+2*2,2*3+2,4*1,2+0,8*2)</t>
  </si>
  <si>
    <t>"1.02" 3*(51,6-11-3,52)-(5,4*2,2+1,2*2,94*3+0,9*2*3+0,8*2+5*2,4)</t>
  </si>
  <si>
    <t>"1.03" 3*(0,6+5,831)</t>
  </si>
  <si>
    <t>"1.04" 3*1,525</t>
  </si>
  <si>
    <t>"1.05" 0</t>
  </si>
  <si>
    <t>"1.06" 0</t>
  </si>
  <si>
    <t>"1.07" 3*(3,425+4,175)-0,9*2</t>
  </si>
  <si>
    <t>"1.08" 3*1,09</t>
  </si>
  <si>
    <t>"1.09" 3*(2,86+0,3)</t>
  </si>
  <si>
    <t>"1.10" 0</t>
  </si>
  <si>
    <t>"1.11" 3*7,64-0,8*2</t>
  </si>
  <si>
    <t>"1.12" 0</t>
  </si>
  <si>
    <t>"1.13" 0</t>
  </si>
  <si>
    <t>"1.14" 3*(29,1-11-3,52)-0,9*2</t>
  </si>
  <si>
    <t>"1.15" 3*23,4-(5*2,4+1,76*2,2*2)</t>
  </si>
  <si>
    <t>"1.16" 0</t>
  </si>
  <si>
    <t>"1.17" 0</t>
  </si>
  <si>
    <t>"1.18" 3*9,5-1,7*2,2</t>
  </si>
  <si>
    <t>"2.01" 3,25*23,125-(4*1,5+1,7*1,5*2)</t>
  </si>
  <si>
    <t>"2.02" 3,25*5,4</t>
  </si>
  <si>
    <t>"2.03" 3,25*(2,85*2+3,685)</t>
  </si>
  <si>
    <t>997</t>
  </si>
  <si>
    <t>Přesun sutě</t>
  </si>
  <si>
    <t>25</t>
  </si>
  <si>
    <t>997013152</t>
  </si>
  <si>
    <t>Vnitrostaveništní doprava suti a vybouraných hmot vodorovně do 50 m svisle s omezením mechanizace pro budovy a haly výšky přes 6 do 9 m</t>
  </si>
  <si>
    <t>t</t>
  </si>
  <si>
    <t>-1037235861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</si>
  <si>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</si>
  <si>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t>
  </si>
  <si>
    <t>997013501</t>
  </si>
  <si>
    <t>Odvoz suti a vybouraných hmot na skládku nebo meziskládku se složením, na vzdálenost do 1 km</t>
  </si>
  <si>
    <t>-1327205752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</si>
  <si>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</si>
  <si>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27</t>
  </si>
  <si>
    <t>997013509</t>
  </si>
  <si>
    <t>Odvoz suti a vybouraných hmot na skládku nebo meziskládku se složením, na vzdálenost Příplatek k ceně za každý další i započatý 1 km přes 1 km</t>
  </si>
  <si>
    <t>861592855</t>
  </si>
  <si>
    <t>P</t>
  </si>
  <si>
    <t>Poznámka k položce:
předpoklad 15 km</t>
  </si>
  <si>
    <t>336,69*14 'Přepočtené koeficientem množství</t>
  </si>
  <si>
    <t>28</t>
  </si>
  <si>
    <t>997013802</t>
  </si>
  <si>
    <t>Poplatek za uložení stavebního odpadu na skládce (skládkovné) z armovaného betonu zatříděného do Katalogu odpadů pod kódem 170 101</t>
  </si>
  <si>
    <t>1519889993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</si>
  <si>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</si>
  <si>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"bourání základů" 32,83</t>
  </si>
  <si>
    <t>"Demontáž prefabrikovaných krycích desek kanálů" 0,258</t>
  </si>
  <si>
    <t>"Bourání ŽB trámů, průvlaků nebo pásů" 18,9</t>
  </si>
  <si>
    <t>29</t>
  </si>
  <si>
    <t>997013803</t>
  </si>
  <si>
    <t>Poplatek za uložení stavebního odpadu na skládce (skládkovné) cihelného zatříděného do Katalogu odpadů pod kódem 170 102</t>
  </si>
  <si>
    <t>2145297085</t>
  </si>
  <si>
    <t>"Bourání příček z cihel" 2,736+14,444</t>
  </si>
  <si>
    <t>"Bourání zdiva z cihel" 61,596</t>
  </si>
  <si>
    <t>"Přisekání rovných ostění v cihelném zdivu" 1,095</t>
  </si>
  <si>
    <t>"Vybourání otvorů a rýh ve zdivu" 0,142+3,443+1,859</t>
  </si>
  <si>
    <t>30</t>
  </si>
  <si>
    <t>997013807</t>
  </si>
  <si>
    <t>Poplatek za uložení stavebního odpadu na skládce (skládkovné) z tašek a keramických výrobků zatříděného do Katalogu odpadů pod kódem 170 103</t>
  </si>
  <si>
    <t>-491836832</t>
  </si>
  <si>
    <t>"oddíl 771" 34,178</t>
  </si>
  <si>
    <t>"oddíl 781" 8,44</t>
  </si>
  <si>
    <t>31</t>
  </si>
  <si>
    <t>997013811</t>
  </si>
  <si>
    <t>Poplatek za uložení stavebního odpadu na skládce (skládkovné) dřevěného zatříděného do Katalogu odpadů pod kódem 170 201</t>
  </si>
  <si>
    <t>-467424358</t>
  </si>
  <si>
    <t>"oddíl 766" 1,171</t>
  </si>
  <si>
    <t>"oddíl 775" 0,186</t>
  </si>
  <si>
    <t>32</t>
  </si>
  <si>
    <t>997013814</t>
  </si>
  <si>
    <t>Poplatek za uložení stavebního odpadu na skládce (skládkovné) z izolačních materiálů zatříděného do Katalogu odpadů pod kódem 170 604</t>
  </si>
  <si>
    <t>563702236</t>
  </si>
  <si>
    <t>"oddíl 711" 1,64</t>
  </si>
  <si>
    <t>33</t>
  </si>
  <si>
    <t>997013831</t>
  </si>
  <si>
    <t>Poplatek za uložení stavebního odpadu na skládce (skládkovné) směsného stavebního a demoličního zatříděného do Katalogu odpadů pod kódem 170 904</t>
  </si>
  <si>
    <t>862682364</t>
  </si>
  <si>
    <t>"Bourání zdiva nadzákladového kamenného" 3,188</t>
  </si>
  <si>
    <t>"Bourání stropů" 5,738</t>
  </si>
  <si>
    <t>"Bourání kamenných schodišťových stupňů" 4,06</t>
  </si>
  <si>
    <t>"Bourání mazanin škvárobetonových" 17,197</t>
  </si>
  <si>
    <t>"Bourání potěrů cementových" 33,469</t>
  </si>
  <si>
    <t>"Bourání podlah z dlaždic betonových" 0,698+2,642</t>
  </si>
  <si>
    <t>"Odstranění násypů pod podlaham" 10,485+44,254</t>
  </si>
  <si>
    <t>"Vybourání rámů oken" 0,033+1,398+2,176</t>
  </si>
  <si>
    <t>"Otlučení omítek" 26,094</t>
  </si>
  <si>
    <t>"oddíl 712" 1,116</t>
  </si>
  <si>
    <t>"oddíl 764" 0,101</t>
  </si>
  <si>
    <t>"oddíl 767" 0,405</t>
  </si>
  <si>
    <t>PSV</t>
  </si>
  <si>
    <t>Práce a dodávky PSV</t>
  </si>
  <si>
    <t>711</t>
  </si>
  <si>
    <t>Izolace proti vodě, vlhkosti a plynům</t>
  </si>
  <si>
    <t>34</t>
  </si>
  <si>
    <t>711131811</t>
  </si>
  <si>
    <t>Odstranění izolace proti zemní vlhkosti na ploše vodorovné V</t>
  </si>
  <si>
    <t>1113297396</t>
  </si>
  <si>
    <t xml:space="preserve">Poznámka k souboru cen:_x000D_
1. Ceny se používají pro odstranění hydroizolačních pásů a folií bez rozlišení tloušťky a počtu vrstev._x000D_
</t>
  </si>
  <si>
    <t>9*4,225</t>
  </si>
  <si>
    <t>712</t>
  </si>
  <si>
    <t>Povlakové krytiny</t>
  </si>
  <si>
    <t>35</t>
  </si>
  <si>
    <t>712300831</t>
  </si>
  <si>
    <t>Odstranění ze střech plochých do 10° krytiny povlakové jednovrstvé</t>
  </si>
  <si>
    <t>452992898</t>
  </si>
  <si>
    <t>8,75*21,25</t>
  </si>
  <si>
    <t>764</t>
  </si>
  <si>
    <t>Konstrukce klempířské</t>
  </si>
  <si>
    <t>36</t>
  </si>
  <si>
    <t>764002841</t>
  </si>
  <si>
    <t>Demontáž klempířských konstrukcí oplechování horních ploch zdí a nadezdívek do suti</t>
  </si>
  <si>
    <t>951869444</t>
  </si>
  <si>
    <t>výkres řezu - ubourání průvlaků (atiky)</t>
  </si>
  <si>
    <t>3,875+21,25+8,75</t>
  </si>
  <si>
    <t>37</t>
  </si>
  <si>
    <t>764002851</t>
  </si>
  <si>
    <t>Demontáž klempířských konstrukcí oplechování parapetů do suti</t>
  </si>
  <si>
    <t>1088174198</t>
  </si>
  <si>
    <t>9*1,2</t>
  </si>
  <si>
    <t>6*0,9</t>
  </si>
  <si>
    <t>4*0,9</t>
  </si>
  <si>
    <t>3*0,6</t>
  </si>
  <si>
    <t>766</t>
  </si>
  <si>
    <t>Konstrukce truhlářské</t>
  </si>
  <si>
    <t>38</t>
  </si>
  <si>
    <t>766111820</t>
  </si>
  <si>
    <t>Demontáž dřevěných stěn plných</t>
  </si>
  <si>
    <t>-477535023</t>
  </si>
  <si>
    <t xml:space="preserve">Poznámka k souboru cen:_x000D_
1. Demontáž stěn záchodových se oceňuje cenou -1820._x000D_
2. V cenách je započtena demontáž lišt i vysklení._x000D_
</t>
  </si>
  <si>
    <t>demontáž stávající výplně</t>
  </si>
  <si>
    <t>2,2*1,225</t>
  </si>
  <si>
    <t>39</t>
  </si>
  <si>
    <t>766112820</t>
  </si>
  <si>
    <t>Demontáž dřevěných stěn zasklených</t>
  </si>
  <si>
    <t>-1290198933</t>
  </si>
  <si>
    <t>"demontáž stávající výplně" 2,9*2,2+5,4*2,2+5,4*2,2</t>
  </si>
  <si>
    <t>40</t>
  </si>
  <si>
    <t>766441811</t>
  </si>
  <si>
    <t>Demontáž parapetních desek dřevěných nebo plastových šířky do 300 mm délky do 1m</t>
  </si>
  <si>
    <t>2113093449</t>
  </si>
  <si>
    <t>41</t>
  </si>
  <si>
    <t>766441821</t>
  </si>
  <si>
    <t>Demontáž parapetních desek dřevěných nebo plastových šířky do 300 mm délky přes 1m</t>
  </si>
  <si>
    <t>-1824054522</t>
  </si>
  <si>
    <t>9+6+4</t>
  </si>
  <si>
    <t>42</t>
  </si>
  <si>
    <t>766691914</t>
  </si>
  <si>
    <t>Ostatní práce vyvěšení nebo zavěšení křídel s případným uložením a opětovným zavěšením po provedení stavebních změn dřevěných dveřních, plochy do 2 m2</t>
  </si>
  <si>
    <t>1471835754</t>
  </si>
  <si>
    <t xml:space="preserve">Poznámka k souboru cen:_x000D_
1. Ceny -1931 a -1932 lze užít jen pro křídlo mající současně obě jmenované funkce._x000D_
</t>
  </si>
  <si>
    <t>"demontáž stávající výplně 2,9x2,2 m" 1</t>
  </si>
  <si>
    <t>"demontáž stávající výplně 5,4x2,2 m" 4+4</t>
  </si>
  <si>
    <t>"demontáž stávající výplně 0,8*2,1 m" 5</t>
  </si>
  <si>
    <t>"demontáž stávající výplně 0,6*2 m" 7</t>
  </si>
  <si>
    <t>767</t>
  </si>
  <si>
    <t>Konstrukce zámečnické</t>
  </si>
  <si>
    <t>43</t>
  </si>
  <si>
    <t>767691822</t>
  </si>
  <si>
    <t>Vyvěšení nebo zavěšení kovových křídel – ostatní práce s případným uložením a opětovným zavěšením po provedení stavebních změn dveří, plochy do 2 m2</t>
  </si>
  <si>
    <t>600305138</t>
  </si>
  <si>
    <t>"demontáž stávající výplně - vstup" 4</t>
  </si>
  <si>
    <t>44</t>
  </si>
  <si>
    <t>767712812</t>
  </si>
  <si>
    <t>Demontáž výkladců zapuštěných svařovaných</t>
  </si>
  <si>
    <t>-1704808893</t>
  </si>
  <si>
    <t>"demontáž stávající výplně - vstup" 3,1*7,25</t>
  </si>
  <si>
    <t>771</t>
  </si>
  <si>
    <t>Podlahy z dlaždic</t>
  </si>
  <si>
    <t>45</t>
  </si>
  <si>
    <t>771571810</t>
  </si>
  <si>
    <t>Demontáž podlah z dlaždic keramických kladených do malty</t>
  </si>
  <si>
    <t>-564353556</t>
  </si>
  <si>
    <t>výkres 1NP - vybourání keramické dlažby</t>
  </si>
  <si>
    <t>(výpočet plochy šířka x délka resp. plocha z výkresu DWG)</t>
  </si>
  <si>
    <t>31,025*5,4+123,364+3*6,25+26,712</t>
  </si>
  <si>
    <t>část kompletní demolice</t>
  </si>
  <si>
    <t>17,806+18,75</t>
  </si>
  <si>
    <t>775</t>
  </si>
  <si>
    <t>Podlahy skládané</t>
  </si>
  <si>
    <t>46</t>
  </si>
  <si>
    <t>775511800</t>
  </si>
  <si>
    <t>Demontáž podlah vlysových s lištami lepených</t>
  </si>
  <si>
    <t>-974541155</t>
  </si>
  <si>
    <t>"2NP odpočívárna" 3,1*2,4</t>
  </si>
  <si>
    <t>781</t>
  </si>
  <si>
    <t>Dokončovací práce - obklady</t>
  </si>
  <si>
    <t>47</t>
  </si>
  <si>
    <t>781471810</t>
  </si>
  <si>
    <t>Demontáž obkladů z dlaždic keramických kladených do malty</t>
  </si>
  <si>
    <t>615025560</t>
  </si>
  <si>
    <t>2,2*(17,3+3,4*4+1,1*6)-0,8*2*2-0,7*2*8-0,9*1,5*4</t>
  </si>
  <si>
    <t>2,2*(13,15+3*2+1,225*4)-0,8*2-0,7*2*6-0,9*1,14*2</t>
  </si>
  <si>
    <t>02 - Stavebně konstrukční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</si>
  <si>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</si>
  <si>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</si>
  <si>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</si>
  <si>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</si>
  <si>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</si>
  <si>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</si>
  <si>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713 - Izolace tepelné</t>
  </si>
  <si>
    <t xml:space="preserve">    763 - Konstrukce suché výstavby</t>
  </si>
  <si>
    <t xml:space="preserve">    776 - Podlahy povlakové</t>
  </si>
  <si>
    <t xml:space="preserve">    783 - Dokončovací práce - nátěry</t>
  </si>
  <si>
    <t xml:space="preserve">    784 - Dokončovací práce - malby a tapety</t>
  </si>
  <si>
    <t>HZS - Hodinové zúčtovací sazby</t>
  </si>
  <si>
    <t>Zemní práce</t>
  </si>
  <si>
    <t>131201101</t>
  </si>
  <si>
    <t>Hloubení nezapažených jam a zářezů s urovnáním dna do předepsaného profilu a spádu v hornině tř. 3 do 100 m3</t>
  </si>
  <si>
    <t>1068389641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</si>
  <si>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</si>
  <si>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plocha z výkresu základů DWG, zvětšeno o předpokládané svahování základových pasů</t>
  </si>
  <si>
    <t>(0,48-0,25)*447,4</t>
  </si>
  <si>
    <t>(0,48-0,25)*171</t>
  </si>
  <si>
    <t>Mezisoučet</t>
  </si>
  <si>
    <t>základová patka - pracovní prostor š. 800 mm, svahování 1:1</t>
  </si>
  <si>
    <t>0,9*2,6*2,6+0,9*0,9/2*3,5*4</t>
  </si>
  <si>
    <t>131201109</t>
  </si>
  <si>
    <t>Hloubení nezapažených jam a zářezů s urovnáním dna do předepsaného profilu a spádu Příplatek k cenám za lepivost horniny tř. 3</t>
  </si>
  <si>
    <t>-953799572</t>
  </si>
  <si>
    <t>132201201</t>
  </si>
  <si>
    <t>Hloubení zapažených i nezapažených rýh šířky přes 600 do 2 000 mm s urovnáním dna do předepsaného profilu a spádu v hornině tř. 3 do 100 m3</t>
  </si>
  <si>
    <t>-1216892014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</si>
  <si>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</si>
  <si>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předpoklad svahovaný výkop 1:1,5, pracovní prostor š. 800 mm</t>
  </si>
  <si>
    <t>(0,8*2+0,6)*1,25*(5,775+18,8+3,375+3,8+13,955+3,905+11,830)</t>
  </si>
  <si>
    <t>(0,8*2+0,6)*1,25*(3,275+5,955+5,97+3,275)</t>
  </si>
  <si>
    <t>(0,8+0,9)*1,25*8,125</t>
  </si>
  <si>
    <t>svahování</t>
  </si>
  <si>
    <t>1,875*1,25/2*(5,775+18,8+3,375+3,8+13,955+3,905+11,830)*2</t>
  </si>
  <si>
    <t>1,875*1,25/2*(3,275+5,955+5,97+3,275)*2</t>
  </si>
  <si>
    <t>1,875*1,25/2*8,125</t>
  </si>
  <si>
    <t>132201209</t>
  </si>
  <si>
    <t>Hloubení zapažených i nezapažených rýh šířky přes 600 do 2 000 mm s urovnáním dna do předepsaného profilu a spádu v hornině tř. 3 Příplatek k cenám za lepivost horniny tř. 3</t>
  </si>
  <si>
    <t>-1311559420</t>
  </si>
  <si>
    <t>162201102</t>
  </si>
  <si>
    <t>Vodorovné přemístění výkopku nebo sypaniny po suchu na obvyklém dopravním prostředku, bez naložení výkopku, avšak se složením bez rozhrnutí z horniny tř. 1 až 4 na vzdálenost přes 20 do 50 m</t>
  </si>
  <si>
    <t>442106227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</si>
  <si>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</si>
  <si>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"sypanina určená na skládku (výpočet viz uložení sypaniny)" 170,428</t>
  </si>
  <si>
    <t>"sypanina určena pro zásyp - přemístění na mezideponii (výpočet viz pol. Zásyp)" 417,412</t>
  </si>
  <si>
    <t>"sypanina určena pro zásyp - přemístění z mezideponie do zásypů" 417,412</t>
  </si>
  <si>
    <t>162701105</t>
  </si>
  <si>
    <t>Vodorovné přemístění výkopku nebo sypaniny po suchu na obvyklém dopravním prostředku, bez naložení výkopku, avšak se složením bez rozhrnutí z horniny tř. 1 až 4 na vzdálenost přes 9 000 do 10 000 m</t>
  </si>
  <si>
    <t>1805102167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</si>
  <si>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</si>
  <si>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</si>
  <si>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-1801638972</t>
  </si>
  <si>
    <t>Poznámka k položce:
vzdálenost skládky - předpoklad 15 km celkem</t>
  </si>
  <si>
    <t>170,428*4 'Přepočtené koeficientem množství</t>
  </si>
  <si>
    <t>167101101</t>
  </si>
  <si>
    <t>Nakládání, skládání a překládání neulehlého výkopku nebo sypaniny nakládání, množství do 100 m3, z hornin tř. 1 až 4</t>
  </si>
  <si>
    <t>2011431707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</si>
  <si>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</si>
  <si>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171201201</t>
  </si>
  <si>
    <t>Uložení sypaniny na skládky</t>
  </si>
  <si>
    <t>1325295332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</si>
  <si>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</si>
  <si>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objem provedených konstrukcí (podsyp + deska + pasy + patka + zdi z prolévaných tvárnic)</t>
  </si>
  <si>
    <t>52,142+50,102+49,736+0,9+3,79*0,3+41,028*0,4</t>
  </si>
  <si>
    <t>171201211</t>
  </si>
  <si>
    <t>Poplatek za uložení stavebního odpadu na skládce (skládkovné) zeminy a kameniva zatříděného do Katalogu odpadů pod kódem 170 504</t>
  </si>
  <si>
    <t>-827523684</t>
  </si>
  <si>
    <t xml:space="preserve">Poznámka k souboru cen:_x000D_
1. Ceny uvedené v souboru cen lze po dohodě upravit podle místních podmínek._x000D_
</t>
  </si>
  <si>
    <t>170,428*2</t>
  </si>
  <si>
    <t>174101101</t>
  </si>
  <si>
    <t>Zásyp sypaninou z jakékoliv horniny s uložením výkopku ve vrstvách se zhutněním jam, šachet, rýh nebo kolem objektů v těchto vykopávkách</t>
  </si>
  <si>
    <t>-2083062704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</si>
  <si>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</si>
  <si>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výkopy (jáma + rýhy)</t>
  </si>
  <si>
    <t>153,986+433,854</t>
  </si>
  <si>
    <t>odpočty (podsyp + deska + pasy + patka + zdi z prolévaných tvárnic)</t>
  </si>
  <si>
    <t>-(52,142+50,102+49,736+0,9+3,79*0,3+41,028*0,4)</t>
  </si>
  <si>
    <t>Zakládání</t>
  </si>
  <si>
    <t>271532211</t>
  </si>
  <si>
    <t>Podsyp pod základové konstrukce se zhutněním a urovnáním povrchu z kameniva hrubého, frakce 32 - 63 mm - podkladní štěrková vrstva</t>
  </si>
  <si>
    <t>720041884</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</si>
  <si>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</si>
  <si>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plocha z výkresu základů DWG</t>
  </si>
  <si>
    <t>0,18*(51,11+179,74+58,83)</t>
  </si>
  <si>
    <t>273321411</t>
  </si>
  <si>
    <t>Základy z betonu železového (bez výztuže) desky z betonu bez zvýšených nároků na prostředí tř. C 20/25</t>
  </si>
  <si>
    <t>-594676815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</si>
  <si>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</si>
  <si>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plocha desky z výkresu základů DWG</t>
  </si>
  <si>
    <t>0,15*(256,97+69,6)</t>
  </si>
  <si>
    <t>náběh desky dle řezu A</t>
  </si>
  <si>
    <t>0,35*0,3*21,25/2</t>
  </si>
  <si>
    <t>273351121</t>
  </si>
  <si>
    <t>Bednění základů desek zřízení</t>
  </si>
  <si>
    <t>1389657488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</si>
  <si>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</si>
  <si>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délka z výkresu základů DWG</t>
  </si>
  <si>
    <t>0,15*(57,5+3,275*2+21,25)</t>
  </si>
  <si>
    <t>273351122</t>
  </si>
  <si>
    <t>Bednění základů desek odstranění</t>
  </si>
  <si>
    <t>1957888186</t>
  </si>
  <si>
    <t>273362021</t>
  </si>
  <si>
    <t>Výztuž základů desek ze svařovaných sítí z drátů typu KARI</t>
  </si>
  <si>
    <t>1367765032</t>
  </si>
  <si>
    <t xml:space="preserve">Poznámka k souboru cen:_x000D_
1. Ceny platí pro desky rovné, s náběhy, hřibové nebo upnuté do žeber včetně výztuže těchto žeber._x000D_
</t>
  </si>
  <si>
    <t>"viz PD" 2,402</t>
  </si>
  <si>
    <t>274313611</t>
  </si>
  <si>
    <t>Základy z betonu prostého pasy betonu kamenem neprokládaného tř. C 16/20</t>
  </si>
  <si>
    <t>989416056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</si>
  <si>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</si>
  <si>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0,6*0,9*(5,775+18,8+3,375+3,8+13,955+3,905+11,830)</t>
  </si>
  <si>
    <t>0,6*0,9*(3,275+5,955+5,97+3,275)</t>
  </si>
  <si>
    <t>0,9*0,9*8,125</t>
  </si>
  <si>
    <t>274351121</t>
  </si>
  <si>
    <t>Bednění základů pasů rovné zřízení</t>
  </si>
  <si>
    <t>-1106168736</t>
  </si>
  <si>
    <t>2*0,9*(5,775+18,8+3,375+3,8+13,955+3,905+11,830)</t>
  </si>
  <si>
    <t>2*0,9*(3,275+5,955+5,97+3,275)</t>
  </si>
  <si>
    <t>2*0,9*8,125</t>
  </si>
  <si>
    <t>274351122</t>
  </si>
  <si>
    <t>Bednění základů pasů rovné odstranění</t>
  </si>
  <si>
    <t>1924822057</t>
  </si>
  <si>
    <t>275313611</t>
  </si>
  <si>
    <t>Základy z betonu prostého patky a bloky z betonu kamenem neprokládaného tř. C 16/20</t>
  </si>
  <si>
    <t>-217986554</t>
  </si>
  <si>
    <t>1*1*0,9</t>
  </si>
  <si>
    <t>275351121</t>
  </si>
  <si>
    <t>Bednění základů patek zřízení</t>
  </si>
  <si>
    <t>-593126297</t>
  </si>
  <si>
    <t>0,9*1*4</t>
  </si>
  <si>
    <t>275351122</t>
  </si>
  <si>
    <t>Bednění základů patek odstranění</t>
  </si>
  <si>
    <t>177208418</t>
  </si>
  <si>
    <t>279113144</t>
  </si>
  <si>
    <t>Základové zdi z tvárnic ztraceného bednění včetně výplně z betonu bez zvláštních nároků na vliv prostředí třídy C 20/25, tloušťky zdiva přes 250 do 300 mm</t>
  </si>
  <si>
    <t>1932365926</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</si>
  <si>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</si>
  <si>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tl. 300 mm</t>
  </si>
  <si>
    <t>0,5*(3,655+3,925)</t>
  </si>
  <si>
    <t>279113145</t>
  </si>
  <si>
    <t>Základové zdi z tvárnic ztraceného bednění včetně výplně z betonu bez zvláštních nároků na vliv prostředí třídy C 20/25, tloušťky zdiva přes 300 do 400 mm</t>
  </si>
  <si>
    <t>74610556</t>
  </si>
  <si>
    <t>tl. 400 mm</t>
  </si>
  <si>
    <t>0,5*(5,775+18,8+3,8+14,35+11,83)</t>
  </si>
  <si>
    <t>0,5*(3,275*2+21,25-0,4*2+0,5)</t>
  </si>
  <si>
    <t>279361821</t>
  </si>
  <si>
    <t>Výztuž základových zdí nosných svislých nebo odkloněných od svislice, rovinných nebo oblých, deskových nebo žebrových, včetně výztuže jejich žeber z betonářské oceli 10 505 (R) nebo BSt 500</t>
  </si>
  <si>
    <t>-264937479</t>
  </si>
  <si>
    <t>předpoklad vyztužení na 1 m2 (1x1 m) stěny: svisle 10 prutů, vodorovně 10 prutů, prům. 6 mm o hmotnosti 0,222 kg/m, rezerva 20%</t>
  </si>
  <si>
    <t>(10+10)*1*0,222*1,2*(3,79+41,028)/1000</t>
  </si>
  <si>
    <t>Svislé a kompletní konstrukce</t>
  </si>
  <si>
    <t>310231055</t>
  </si>
  <si>
    <t>Zazdívka otvorů ve zdivu nadzákladovém děrovanými cihlami plochy přes 1 m2 do 4 m2 přes P10 do P15, tl. zdiva 300 mm</t>
  </si>
  <si>
    <t>-2029508658</t>
  </si>
  <si>
    <t>zázemí 1NP</t>
  </si>
  <si>
    <t>3*1,225</t>
  </si>
  <si>
    <t>2NP</t>
  </si>
  <si>
    <t>0,6*0,9*3</t>
  </si>
  <si>
    <t>311234261</t>
  </si>
  <si>
    <t>Zdivo jednovrstvé z cihel děrovaných nebroušených klasických spojených na pero a drážku na maltu M10, pevnost cihel přes P10 do P15, tl. zdiva 300 mm</t>
  </si>
  <si>
    <t>2100235696</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</si>
  <si>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</si>
  <si>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přístavba hlavního vstupu</t>
  </si>
  <si>
    <t>3,215*5,4-1,965*2,2+2,715*3,8-0,92*2,1</t>
  </si>
  <si>
    <t>atiky</t>
  </si>
  <si>
    <t>0,5*(44,8+5,365)</t>
  </si>
  <si>
    <t>311234291</t>
  </si>
  <si>
    <t>Zdivo jednovrstvé z cihel děrovaných nebroušených klasických spojených na pero a drážku na maltu M10, pevnost cihel přes P10 do P15, tl. zdiva 380 mm</t>
  </si>
  <si>
    <t>-1639706472</t>
  </si>
  <si>
    <t>3,215*(5,4+10,185+6,06)-2,05*3+2,715*(4,175+4,25+2,505)</t>
  </si>
  <si>
    <t>zázemí</t>
  </si>
  <si>
    <t>3,215*(3,275+17,275+2,9+2,26+3,2)-1*2,675*3-0,8*2-2,5*2,1+0,9*2,1</t>
  </si>
  <si>
    <t>317168012</t>
  </si>
  <si>
    <t>Překlady keramické ploché osazené do maltového lože, výšky překladu 71 mm šířky 115 mm, délky 1250 mm</t>
  </si>
  <si>
    <t>-653281096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</si>
  <si>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</si>
  <si>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"P3" 9</t>
  </si>
  <si>
    <t>317168013</t>
  </si>
  <si>
    <t>Překlady keramické ploché osazené do maltového lože, výšky překladu 71 mm šířky 115 mm, délky 1500 mm</t>
  </si>
  <si>
    <t>-433284115</t>
  </si>
  <si>
    <t>"P4" 2</t>
  </si>
  <si>
    <t>317168052</t>
  </si>
  <si>
    <t>Překlady keramické vysoké osazené do maltového lože, šířky překladu 70 mm výšky 238 mm, délky 1250 mm</t>
  </si>
  <si>
    <t>-17245145</t>
  </si>
  <si>
    <t>"P1" 3*4</t>
  </si>
  <si>
    <t>"P2" 2*4</t>
  </si>
  <si>
    <t>317941123</t>
  </si>
  <si>
    <t>Osazování ocelových válcovaných nosníků na zdivu I nebo IE nebo U nebo UE nebo L č. 14 až 22 nebo výšky do 220 mm</t>
  </si>
  <si>
    <t>1915277011</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</si>
  <si>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</si>
  <si>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"P5" 2*2*4,6*22,4/1000</t>
  </si>
  <si>
    <t>M</t>
  </si>
  <si>
    <t>13010752</t>
  </si>
  <si>
    <t>ocel profilová IPE 200 jakost 11 375</t>
  </si>
  <si>
    <t>-588838562</t>
  </si>
  <si>
    <t>317998115</t>
  </si>
  <si>
    <t>Izolace tepelná mezi překlady z pěnového polystyrénu výšky 24 cm, tloušťky 100 mm</t>
  </si>
  <si>
    <t>-366196692</t>
  </si>
  <si>
    <t>"P1" 3*1,25</t>
  </si>
  <si>
    <t>339941122.1</t>
  </si>
  <si>
    <t>Sloupy ocelové z válcovaných nosníků profilu čtvercového délky 2,77-3,28 m, průřezu 150x150x5 mm</t>
  </si>
  <si>
    <t>-243689893</t>
  </si>
  <si>
    <t xml:space="preserve">Poznámka k souboru cen:_x000D_
1. V cenách jsou započteny i náklady na upevňovací materiál._x000D_
2. V cenách nejsou započteny náklady na povrchovou úpravu sloupu._x000D_
</t>
  </si>
  <si>
    <t>"výkaz statiky" 12/3</t>
  </si>
  <si>
    <t>340231025</t>
  </si>
  <si>
    <t>Zazdívka otvorů v příčkách nebo stěnách děrovanými cihlami plochy přes 1 do 4 m2 , tloušťka příčky 115 mm</t>
  </si>
  <si>
    <t>-769673158</t>
  </si>
  <si>
    <t>2,1*(1,05+1,225)-0,8*2-0,9*2</t>
  </si>
  <si>
    <t>342244211</t>
  </si>
  <si>
    <t>Příčky jednoduché z cihel děrovaných broušených, na tenkovrstvou maltu, pevnost cihel do P15, tl. příčky 115 mm</t>
  </si>
  <si>
    <t>-1338695230</t>
  </si>
  <si>
    <t xml:space="preserve">Poznámka k souboru cen:_x000D_
1. Množství jednotek se určuje v m2 plochy konstrukce._x000D_
</t>
  </si>
  <si>
    <t>2,795*(1,935+3,8)</t>
  </si>
  <si>
    <t>3,415*(4,3+0,995+1,785+2,9+3+4,225+2,9+1,8+4,465+5,4+2,195+2,195+1,05+2,9)-0,7*2*3-0,9*2*2-0,8*2*2</t>
  </si>
  <si>
    <t>zázemí 2NP</t>
  </si>
  <si>
    <t>3,1*(1,7+4,525+1,17)-0,7*2*4</t>
  </si>
  <si>
    <t>345321414</t>
  </si>
  <si>
    <t>Zídky atikové, poprsní, schodišťové a zábradelní z betonu železového bez výztuže tř. C 20/25</t>
  </si>
  <si>
    <t>-485513126</t>
  </si>
  <si>
    <t>"atika" 0,15*0,25*42</t>
  </si>
  <si>
    <t>345351005</t>
  </si>
  <si>
    <t>Bednění atikových, poprsních, schodišťových, zábradelních zídek plnostěnných zřízení</t>
  </si>
  <si>
    <t>1921679945</t>
  </si>
  <si>
    <t xml:space="preserve">Poznámka k souboru cen:_x000D_
1. Do celkové plochy prolamovaných atikových i zábradelních zídek se započítává plocha bednicích truhlíků tvořících dutiny v konstrukci betonu._x000D_
</t>
  </si>
  <si>
    <t>"atika" 0,15*42*2</t>
  </si>
  <si>
    <t>345351006</t>
  </si>
  <si>
    <t>Bednění atikových, poprsních, schodišťových, zábradelních zídek plnostěnných odstranění</t>
  </si>
  <si>
    <t>-1274273030</t>
  </si>
  <si>
    <t>345361821</t>
  </si>
  <si>
    <t>Výztuž zídek atikových, parapetních, schodišťových a zábradelních betonářskou ocelí 10 505</t>
  </si>
  <si>
    <t>707498000</t>
  </si>
  <si>
    <t>"atika" 0,08</t>
  </si>
  <si>
    <t>346244382</t>
  </si>
  <si>
    <t>Plentování ocelových válcovaných nosníků jednostranné cihlami na maltu, výška stojiny přes 200 do 300 mm</t>
  </si>
  <si>
    <t>-1798121073</t>
  </si>
  <si>
    <t>"P5" 4,6*0,2*2*2</t>
  </si>
  <si>
    <t>346272256</t>
  </si>
  <si>
    <t>Přizdívky z pórobetonových tvárnic objemová hmotnost do 500 kg/m3, na tenké maltové lože, tloušťka přizdívky 150 mm</t>
  </si>
  <si>
    <t>1964093057</t>
  </si>
  <si>
    <t>3,415*(2,9+4,225*2)</t>
  </si>
  <si>
    <t>(1,2+0,2)*(1+1,785*2)</t>
  </si>
  <si>
    <t>1,4*(1,15+1,15)</t>
  </si>
  <si>
    <t>346481111</t>
  </si>
  <si>
    <t>Zaplentování rýh, potrubí, válcovaných nosníků, výklenků nebo nik jakéhokoliv tvaru, na maltu ve stěnách nebo před stěnami rabicovým pletivem</t>
  </si>
  <si>
    <t>-1942321553</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</si>
  <si>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</si>
  <si>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"P5" (0,25*2+0,375)*4,6*2</t>
  </si>
  <si>
    <t>Vodorovné konstrukce</t>
  </si>
  <si>
    <t>411121121</t>
  </si>
  <si>
    <t>Montáž prefabrikovaných železobetonových stropů se zalitím spár, včetně podpěrné konstrukce, na cementovou maltu ze stropních panelů šířky do 1200 mm a délky do 3800 mm</t>
  </si>
  <si>
    <t>-253241763</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</si>
  <si>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</si>
  <si>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59346869.1</t>
  </si>
  <si>
    <t>panel stropní předpjatý tl. 250 mm, šířka 1200 mm, délka 3200 mm</t>
  </si>
  <si>
    <t>947075719</t>
  </si>
  <si>
    <t>59346869.2</t>
  </si>
  <si>
    <t>panel stropní předpjatý tl. 250 mm, šířka 1050 mm, délka 3200 mm</t>
  </si>
  <si>
    <t>-655686137</t>
  </si>
  <si>
    <t>48</t>
  </si>
  <si>
    <t>59346869.3</t>
  </si>
  <si>
    <t>panel stropní předpjatý tl. 250 mm, šířka 850 mm, délka 3200 mm</t>
  </si>
  <si>
    <t>82102257</t>
  </si>
  <si>
    <t>49</t>
  </si>
  <si>
    <t>411354213.1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</si>
  <si>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0,75 mm</t>
  </si>
  <si>
    <t>-648485487</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</si>
  <si>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</si>
  <si>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skladba S5, S6, S8</t>
  </si>
  <si>
    <t>5,775*40,6+3,725*6,65</t>
  </si>
  <si>
    <t>skladba S7</t>
  </si>
  <si>
    <t>3,8*15,15+2,13*0,38</t>
  </si>
  <si>
    <t>50</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</si>
  <si>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</si>
  <si>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</si>
  <si>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-626211613</t>
  </si>
  <si>
    <t>51</t>
  </si>
  <si>
    <t>413941123</t>
  </si>
  <si>
    <t>Osazování ocelových válcovaných nosníků ve stropech I nebo IE nebo U nebo UE nebo L č. 14 až 22 nebo výšky do 220 mm</t>
  </si>
  <si>
    <t>1952113199</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</si>
  <si>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</si>
  <si>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52</t>
  </si>
  <si>
    <t>13010754</t>
  </si>
  <si>
    <t>ocel profilová IPE 220 jakost 11 375</t>
  </si>
  <si>
    <t>-1281415297</t>
  </si>
  <si>
    <t>"výkaz statiky" 2,7</t>
  </si>
  <si>
    <t>53</t>
  </si>
  <si>
    <t>13010962</t>
  </si>
  <si>
    <t>ocel profilová HE-A 220 jakost 11 375</t>
  </si>
  <si>
    <t>-2017561300</t>
  </si>
  <si>
    <t>"výkaz statiky" 1,9</t>
  </si>
  <si>
    <t>54</t>
  </si>
  <si>
    <t>13010750</t>
  </si>
  <si>
    <t>ocel profilová IPE 180 jakost 11 375</t>
  </si>
  <si>
    <t>1366470419</t>
  </si>
  <si>
    <t>"výkaz statiky" 0,9</t>
  </si>
  <si>
    <t>55</t>
  </si>
  <si>
    <t>13010746</t>
  </si>
  <si>
    <t>ocel profilová IPE 140 jakost 11 375</t>
  </si>
  <si>
    <t>239769673</t>
  </si>
  <si>
    <t>"výkaz statiky" 0,25</t>
  </si>
  <si>
    <t>56</t>
  </si>
  <si>
    <t>417321515</t>
  </si>
  <si>
    <t>Ztužující pásy a věnce z betonu železového (bez výztuže) tř. C 25/30</t>
  </si>
  <si>
    <t>-1955818715</t>
  </si>
  <si>
    <t>"řez a-a, b-b" 0,25*0,295*(5,96+10,095+12,233)</t>
  </si>
  <si>
    <t>"řez c-c" 0,25*0,3*5,921</t>
  </si>
  <si>
    <t>"řez d-d" 0,2*0,295*(16,975+3,57)</t>
  </si>
  <si>
    <t>"řez e-e" 0,4*0,375*7,25</t>
  </si>
  <si>
    <t>"řez f-f" 0,2*0,375*(6,625+3,1)</t>
  </si>
  <si>
    <t>"řez g-g" 0,25*0,3*6,945</t>
  </si>
  <si>
    <t>"výkaz statiky" 0,2*0,6*31,8+0,3*0,3*3,6+0,3*0,3*75,015+0,25*0,3*84,44</t>
  </si>
  <si>
    <t>57</t>
  </si>
  <si>
    <t>417351115</t>
  </si>
  <si>
    <t>Bednění bočnic ztužujících pásů a věnců včetně vzpěr zřízení</t>
  </si>
  <si>
    <t>1540766352</t>
  </si>
  <si>
    <t>"řez a-a, b-b" 0,25*(5,96+10,095+12,233)*2</t>
  </si>
  <si>
    <t>"řez c-c" 0,25*5,921*2</t>
  </si>
  <si>
    <t>"řez d-d" 0,25*(16,975+3,57)*2</t>
  </si>
  <si>
    <t>"řez e-e" 0,4*7,25*2</t>
  </si>
  <si>
    <t>"řez f-f" 0,2*(6,625+3,1)*2</t>
  </si>
  <si>
    <t>"řez g-g" 0,25*6,945*2</t>
  </si>
  <si>
    <t>"výkaz statiky" 2*0,6*31,8+2*0,3*3,6+2*0,3*75,015+2*0,3*84,44</t>
  </si>
  <si>
    <t>58</t>
  </si>
  <si>
    <t>417351116</t>
  </si>
  <si>
    <t>Bednění bočnic ztužujících pásů a věnců včetně vzpěr odstranění</t>
  </si>
  <si>
    <t>-2138979884</t>
  </si>
  <si>
    <t>59</t>
  </si>
  <si>
    <t>417351241</t>
  </si>
  <si>
    <t>Ztracené bednění věnců ze štěpkocementových desek výšky do 250 mm, pro tloušťku zdiva 300 až 440 mm s jednostrannou tepelnou izolací tloušťky 80 mm</t>
  </si>
  <si>
    <t>1885786238</t>
  </si>
  <si>
    <t xml:space="preserve">Poznámka k souboru cen:_x000D_
1. V cenách nejsou započteny náklady na:_x000D_
a) dodání a uložení betonu; tyto se oceňují cenami souboru cen 417 32 - Ztužující pásy a věnce z betonu železového (bez výztuže),_x000D_
b) dodání a uložení betonářské výztuže; tyto se oceňují cenami souboru cen 417 36 - Výztuž ztužujících pásů a věnců._x000D_
2. Množství jednotek se určuje v m délky ztužujícího věnce._x000D_
</t>
  </si>
  <si>
    <t>"řez a-a, b-b" (5,96+10,095+12,233)</t>
  </si>
  <si>
    <t>"řez d-d" (16,975+3,57)</t>
  </si>
  <si>
    <t>60</t>
  </si>
  <si>
    <t>417361821</t>
  </si>
  <si>
    <t>Výztuž ztužujících pásů a věnců z betonářské oceli 10 505 (R) nebo BSt 500</t>
  </si>
  <si>
    <t>2080502419</t>
  </si>
  <si>
    <t>"viz PD věnce strop" 0,735</t>
  </si>
  <si>
    <t>"statika OBD" 17,224*0,1</t>
  </si>
  <si>
    <t>"výkaz statiky R12" 138,43/1000</t>
  </si>
  <si>
    <t>Úpravy povrchů, podlahy a osazování výplní</t>
  </si>
  <si>
    <t>61</t>
  </si>
  <si>
    <t>612321121</t>
  </si>
  <si>
    <t>Omítka vápenocementová vnitřních ploch nanášená ručně jednovrstvá, tloušťky do 10 mm hladká svislých konstrukcí stěn</t>
  </si>
  <si>
    <t>1406155261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</si>
  <si>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</si>
  <si>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t>
  </si>
  <si>
    <t>"1.04" 2,65*5,37-0,7*2</t>
  </si>
  <si>
    <t>"1.05" 2,65*9,272-0,7*2</t>
  </si>
  <si>
    <t>"1.06" 1,5*6,24-0,7*2</t>
  </si>
  <si>
    <t>"1.07" 2,65*28,613-(0,9*2+0,8*2+1*2,675)</t>
  </si>
  <si>
    <t>"1.08" 2,65*7,96-0,8*2</t>
  </si>
  <si>
    <t>"1.09" 2,65*25,675-(1*2,675+0,9*2*2)</t>
  </si>
  <si>
    <t>"1.10" 2,65*7,96-0,8*2</t>
  </si>
  <si>
    <t>"2.02" 2,65*7,4-0,7*2</t>
  </si>
  <si>
    <t>"2.03" 2,65*18,77-0,7*2*5</t>
  </si>
  <si>
    <t>62</t>
  </si>
  <si>
    <t>612321141</t>
  </si>
  <si>
    <t>Omítka vápenocementová vnitřních ploch nanášená ručně dvouvrstvá, tloušťky jádrové omítky do 10 mm a tloušťky štuku do 3 mm štuková svislých konstrukcí stěn</t>
  </si>
  <si>
    <t>-795328964</t>
  </si>
  <si>
    <t>"1.03" 3*17,851-(0,7*2*2+0,9*2)</t>
  </si>
  <si>
    <t>"1.04" 0,35*5,37</t>
  </si>
  <si>
    <t>"1.05" 0,35*6,24</t>
  </si>
  <si>
    <t>"1.06" 1,5*6,24</t>
  </si>
  <si>
    <t>"1.07" 0,35*28,613</t>
  </si>
  <si>
    <t>"1.08" 0,35*7,96</t>
  </si>
  <si>
    <t>"1.09" 0,35*25,675</t>
  </si>
  <si>
    <t>"1.10" 0,35*7,96</t>
  </si>
  <si>
    <t>"1.11" 3*9,94-0,8*2*2</t>
  </si>
  <si>
    <t>"1.12" 3*11,62-0,8*2</t>
  </si>
  <si>
    <t>"1.13" 3*3,5</t>
  </si>
  <si>
    <t>"1.15" 3*38,955-(5*2,4+1,76*2,2*2+3,345*2,575+1,965*2,2)</t>
  </si>
  <si>
    <t>"1.16" 3*15,965-0,8*2</t>
  </si>
  <si>
    <t>"1.17" 3*11,24-0,8*2</t>
  </si>
  <si>
    <t>"1.18" 3*29,8-(1,7*2,2+1,965*2,2+2,05*3)</t>
  </si>
  <si>
    <t>"2.01" 3,25*26,55-(4*1,5+1,7*1,5*2+0,7*2*2)</t>
  </si>
  <si>
    <t>"2.02" 0,6*7,4</t>
  </si>
  <si>
    <t>"2.03" 0,6*18,77</t>
  </si>
  <si>
    <t>"ostění 1NP" 0,26*(2,94*2+1,2)*9+0,3*(1+2,675*2)*2+0,3*(3,345+2,575*2+3,75+2,575*4+6,4+9,625+2,05+3*4)</t>
  </si>
  <si>
    <t>"ostění 2NP" 0,3*(1,7*2+1,5*4)+0,375*(4+1,5*2)</t>
  </si>
  <si>
    <t>63</t>
  </si>
  <si>
    <t>621221001</t>
  </si>
  <si>
    <t>Montáž kontaktního zateplení z desek z minerální vlny s podélnou orientací vláken na vnější podhledy, tloušťky desek do 40 mm</t>
  </si>
  <si>
    <t>-2609370</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</si>
  <si>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</si>
  <si>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"skladba S8" 6,1*6,7</t>
  </si>
  <si>
    <t>64</t>
  </si>
  <si>
    <t>63151518</t>
  </si>
  <si>
    <t>deska izolační minerální kontaktních fasád podélné vlákno λ=0,036 tl 40mm</t>
  </si>
  <si>
    <t>-598503857</t>
  </si>
  <si>
    <t>40,87*1,02 'Přepočtené koeficientem množství</t>
  </si>
  <si>
    <t>65</t>
  </si>
  <si>
    <t>621531021</t>
  </si>
  <si>
    <t>Omítka tenkovrstvá silikonová vnějších ploch probarvená, včetně penetrace podkladu zrnitá, tloušťky 2,0 mm podhledů</t>
  </si>
  <si>
    <t>-917033591</t>
  </si>
  <si>
    <t>66</t>
  </si>
  <si>
    <t>622211011</t>
  </si>
  <si>
    <t>Montáž kontaktního zateplení z polystyrenových desek nebo z kombinovaných desek na vnější stěny, tloušťky desek přes 40 do 80 mm</t>
  </si>
  <si>
    <t>-1256919828</t>
  </si>
  <si>
    <t>fasáda s označením D</t>
  </si>
  <si>
    <t>"pohled východní (plocha z DWG)" 3,26</t>
  </si>
  <si>
    <t>"pohled východní - pod terénem" 0,5*25,8</t>
  </si>
  <si>
    <t>"pohled západní - pod terénem" 55,83*0,7</t>
  </si>
  <si>
    <t>"pohled severní" 21,71*0,24</t>
  </si>
  <si>
    <t>"pohled jižní (plocha z DWG)" 11,6</t>
  </si>
  <si>
    <t>"pohled jižní - pod terénem" 0,4*17,7</t>
  </si>
  <si>
    <t>67</t>
  </si>
  <si>
    <t>28376421</t>
  </si>
  <si>
    <t>deska z polystyrénu XPS, hrana polodrážková a hladký povrch tl 80mm</t>
  </si>
  <si>
    <t>-2006602663</t>
  </si>
  <si>
    <t>79,131*1,02 'Přepočtené koeficientem množství</t>
  </si>
  <si>
    <t>68</t>
  </si>
  <si>
    <t>622221111</t>
  </si>
  <si>
    <t>Montáž kontaktního zateplení z desek z minerální vlny s kolmou orientací vláken na vnější stěny, tloušťky desek přes 40 do 80 mm</t>
  </si>
  <si>
    <t>-1854513492</t>
  </si>
  <si>
    <t>fasáda s označením C</t>
  </si>
  <si>
    <t>severní pohled</t>
  </si>
  <si>
    <t>3,135*3,88</t>
  </si>
  <si>
    <t>západní pohled</t>
  </si>
  <si>
    <t>3,135*(0,455+4,25+2,664)</t>
  </si>
  <si>
    <t>východní pohled</t>
  </si>
  <si>
    <t>3,4*17,87-1,2*2,94*9</t>
  </si>
  <si>
    <t>jižní pohled</t>
  </si>
  <si>
    <t>3,135*11,91-3,345*2,575</t>
  </si>
  <si>
    <t>69</t>
  </si>
  <si>
    <t>622222011</t>
  </si>
  <si>
    <t>Montáž kontaktního zateplení vnějšího ostění, nadpraží nebo parapetu z desek z minerální vlny s podélnou nebo kolmou orientací vláken hloubky špalet do 200 mm, tloušťky desek přes 40 do 80 mm</t>
  </si>
  <si>
    <t>1654296505</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</si>
  <si>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</si>
  <si>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šířka 160 mm</t>
  </si>
  <si>
    <t>západní fasáda</t>
  </si>
  <si>
    <t>(2,7+2,6*2)*5</t>
  </si>
  <si>
    <t>východní fasáda</t>
  </si>
  <si>
    <t>jižní fasáda</t>
  </si>
  <si>
    <t>(1,7+1,5*2)*2</t>
  </si>
  <si>
    <t>70</t>
  </si>
  <si>
    <t>622222061</t>
  </si>
  <si>
    <t>Montáž kontaktního zateplení vnějšího ostění, nadpraží nebo parapetu z desek z minerální vlny s podélnou nebo kolmou orientací vláken hloubky špalet přes 200 do 400 mm, tloušťky desek přes 40 do 80 mm</t>
  </si>
  <si>
    <t>238686474</t>
  </si>
  <si>
    <t xml:space="preserve"> šířka 260 mm</t>
  </si>
  <si>
    <t>severní fasáda</t>
  </si>
  <si>
    <t>1,66+2,2*2</t>
  </si>
  <si>
    <t>(1,5+1,8*2)*5</t>
  </si>
  <si>
    <t>(1,5+1,2*2)*6</t>
  </si>
  <si>
    <t>1,8+1,8*2</t>
  </si>
  <si>
    <t>(1,2+2,4*2)*3</t>
  </si>
  <si>
    <t>(1,2+2,94*2)*9</t>
  </si>
  <si>
    <t>71</t>
  </si>
  <si>
    <t>63151511</t>
  </si>
  <si>
    <t>deska izolační minerální kontaktních fasád λ=0,041 tl 80mm</t>
  </si>
  <si>
    <t>-478913595</t>
  </si>
  <si>
    <t>vnější ostění šířka 160 mm</t>
  </si>
  <si>
    <t>0,16*(2,7+2,6*2)*5</t>
  </si>
  <si>
    <t>0,16*(1,7+1,5*2)*2</t>
  </si>
  <si>
    <t>vnější ostění šířka 260 mm</t>
  </si>
  <si>
    <t>0,26*(1,66+2,2*2)</t>
  </si>
  <si>
    <t>0,26*(1,5+1,8*2)*5</t>
  </si>
  <si>
    <t>0,26*(1,5+1,2*2)*6</t>
  </si>
  <si>
    <t>0,26*(1,8+1,8*2)</t>
  </si>
  <si>
    <t>0,26*(1,2+2,4*2)*3</t>
  </si>
  <si>
    <t>0,26*(1,2+2,94*2)*9</t>
  </si>
  <si>
    <t>prořez 2%</t>
  </si>
  <si>
    <t>144,081*0,02</t>
  </si>
  <si>
    <t>72</t>
  </si>
  <si>
    <t>622221131</t>
  </si>
  <si>
    <t>Montáž kontaktního zateplení z desek z minerální vlny s kolmou orientací vláken na vnější stěny, tloušťky desek přes 120 do 160 mm</t>
  </si>
  <si>
    <t>-223256985</t>
  </si>
  <si>
    <t>fasáda s označením A</t>
  </si>
  <si>
    <t>9,825*16,02-(1,66*(2,2-0,24)+1,5*1,8*5-1,5*1,2*6)+3,98*5,775</t>
  </si>
  <si>
    <t>3,94*10,105+5,85*13,96+4,32*24,96-2,7*2,6*5</t>
  </si>
  <si>
    <t>4,3*25,21+5,845*13,71+4,34*9,213-(1,8*1,8+1,2*2,4*3+0,9*1,2*2+2,7*2,6*5)</t>
  </si>
  <si>
    <t>0,5*(4,33*2+16,415)</t>
  </si>
  <si>
    <t>fasáda s označením A1</t>
  </si>
  <si>
    <t>4,135*(15,92-0,5*2)+2,74*(15,92-0,5*2)/2-1,7*1,5*2</t>
  </si>
  <si>
    <t>73</t>
  </si>
  <si>
    <t>63151533</t>
  </si>
  <si>
    <t>deska izolační minerální kontaktních fasád λ=0,041 tl 160mm</t>
  </si>
  <si>
    <t>-1069664342</t>
  </si>
  <si>
    <t>637,589*1,02 'Přepočtené koeficientem množství</t>
  </si>
  <si>
    <t>74</t>
  </si>
  <si>
    <t>622252001</t>
  </si>
  <si>
    <t>Montáž lišt kontaktního zateplení zakládacích soklových připevněných hmoždinkami</t>
  </si>
  <si>
    <t>-1749855662</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</si>
  <si>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</si>
  <si>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75</t>
  </si>
  <si>
    <t>59051651</t>
  </si>
  <si>
    <t>lišta soklová Al s okapničkou zakládací U 14cm 0,95/200cm</t>
  </si>
  <si>
    <t>-1409438847</t>
  </si>
  <si>
    <t>41*1,05 'Přepočtené koeficientem množství</t>
  </si>
  <si>
    <t>76</t>
  </si>
  <si>
    <t>622273221.1</t>
  </si>
  <si>
    <t>Montáž zavěšené odvětrávané fasády na kovové nosné konstrukci z fasádních desek na dvousměrné nosné konstrukci, opláštění stěn s vložením tepelné izolace, tloušťky 80 mm</t>
  </si>
  <si>
    <t>-1083936809</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</si>
  <si>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</si>
  <si>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Poznámka k položce:
zateplení min. vata tl. 80 mm, mezi trámky 80/80 á 1 m
pojistná difúzní folie
kovový rošt pro kotvení fasádních plechů - konzola + Zprofil</t>
  </si>
  <si>
    <t>fasáda s označením B</t>
  </si>
  <si>
    <t>3,98*5,95</t>
  </si>
  <si>
    <t>3,98*10,35-2,05*3+0,87*30,8</t>
  </si>
  <si>
    <t>3,92*(1,7+6,96)+0,523*12,71</t>
  </si>
  <si>
    <t>0,87*9,73+3,92*17,78-1*2,675*3</t>
  </si>
  <si>
    <t>77</t>
  </si>
  <si>
    <t>59244081</t>
  </si>
  <si>
    <t>fólie difúzně otevřená doplňková hydroizolace - 1 m2</t>
  </si>
  <si>
    <t>226972694</t>
  </si>
  <si>
    <t>Poznámka k položce:
pojistná difúzní folie</t>
  </si>
  <si>
    <t>196,253*1,1 'Přepočtené koeficientem množství</t>
  </si>
  <si>
    <t>78</t>
  </si>
  <si>
    <t>19112011.1</t>
  </si>
  <si>
    <t>eloxovaný plech hliníkový perforovaný</t>
  </si>
  <si>
    <t>-197876246</t>
  </si>
  <si>
    <t>Poznámka k položce:
plech - vlna 27/111
povrch. úprava: C-BRITE 15, Perforace prům.5 Tg 8</t>
  </si>
  <si>
    <t>196,253*1,25 'Přepočtené koeficientem množství</t>
  </si>
  <si>
    <t>79</t>
  </si>
  <si>
    <t>622531021</t>
  </si>
  <si>
    <t>Omítka tenkovrstvá silikonová vnějších ploch probarvená, včetně penetrace podkladu zrnitá, tloušťky 2,0 mm stěn</t>
  </si>
  <si>
    <t>1289064036</t>
  </si>
  <si>
    <t>barva bílá - fasáda s označením A</t>
  </si>
  <si>
    <t>80</t>
  </si>
  <si>
    <t>816257338</t>
  </si>
  <si>
    <t>barva šedá - fasáda s označením A1</t>
  </si>
  <si>
    <t>barva šedá - fasáda s označením C</t>
  </si>
  <si>
    <t>81</t>
  </si>
  <si>
    <t>622532021</t>
  </si>
  <si>
    <t>Omítka tenkovrstvá silikonová vnějších ploch probarvená, včetně penetrace podkladu hydrofilní, s regulací vlhkosti na povrchu a se zvýšenou ochranou proti mikroorganismům zrnitá, tloušťky 2,0 mm stěn</t>
  </si>
  <si>
    <t>1867697907</t>
  </si>
  <si>
    <t>fasáda s označením D (sokl)</t>
  </si>
  <si>
    <t>82</t>
  </si>
  <si>
    <t>632450134</t>
  </si>
  <si>
    <t>Potěr cementový vyrovnávací ze suchých směsí v ploše o průměrné (střední) tl. přes 40 do 50 mm</t>
  </si>
  <si>
    <t>1175305225</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</si>
  <si>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</si>
  <si>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skladba S2</t>
  </si>
  <si>
    <t>"místnosti 1.03" 1*2,5</t>
  </si>
  <si>
    <t>"místnosti 1.04" 1,07</t>
  </si>
  <si>
    <t>"místnosti 1.05" 5,1</t>
  </si>
  <si>
    <t>"místnosti 1.06" 2,4</t>
  </si>
  <si>
    <t>"místnosti 1.07" 15,21</t>
  </si>
  <si>
    <t xml:space="preserve">"místnosti 1.09" 10,584 </t>
  </si>
  <si>
    <t>"místnosti 1.12" 8,8</t>
  </si>
  <si>
    <t>"místnosti 1.13" 11,214</t>
  </si>
  <si>
    <t>"místnosti 1.15" 143,1</t>
  </si>
  <si>
    <t>"místnosti 1.16" 36,2</t>
  </si>
  <si>
    <t>"místnosti 1.17" 7,4</t>
  </si>
  <si>
    <t>"místnosti 1.18" 51,7</t>
  </si>
  <si>
    <t>83</t>
  </si>
  <si>
    <t>941111122</t>
  </si>
  <si>
    <t>Montáž lešení řadového trubkového lehkého pracovního s podlahami s provozním zatížením tř. 3 do 200 kg/m2 šířky tř. W09 přes 0,9 do 1,2 m, výšky přes 10 do 25 m</t>
  </si>
  <si>
    <t>-1350294590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</si>
  <si>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</si>
  <si>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půdorysný obvod zvětšený o 1,2m (délka z výkresu DWG)</t>
  </si>
  <si>
    <t>4*162,66</t>
  </si>
  <si>
    <t>5,9*30,83</t>
  </si>
  <si>
    <t>5,9*34,2</t>
  </si>
  <si>
    <t>7,3*15,92</t>
  </si>
  <si>
    <t>5,9*38,92</t>
  </si>
  <si>
    <t>84</t>
  </si>
  <si>
    <t>941111222</t>
  </si>
  <si>
    <t>Montáž lešení řadového trubkového lehkého pracovního s podlahami s provozním zatížením tř. 3 do 200 kg/m2 Příplatek za první a každý další den použití lešení k ceně -1122</t>
  </si>
  <si>
    <t>1292575501</t>
  </si>
  <si>
    <t>"předpoklad 30 dní" 1380,161*30</t>
  </si>
  <si>
    <t>85</t>
  </si>
  <si>
    <t>941111822</t>
  </si>
  <si>
    <t>Demontáž lešení řadového trubkového lehkého pracovního s podlahami s provozním zatížením tř. 3 do 200 kg/m2 šířky tř. W09 přes 0,9 do 1,2 m, výšky přes 10 do 25 m</t>
  </si>
  <si>
    <t>-1977998656</t>
  </si>
  <si>
    <t xml:space="preserve">Poznámka k souboru cen:_x000D_
1. Demontáž lešení řadového trubkového lehkého výšky přes 25 m se oceňuje individuálně._x000D_
</t>
  </si>
  <si>
    <t>86</t>
  </si>
  <si>
    <t>949101111</t>
  </si>
  <si>
    <t>Lešení pomocné pracovní pro objekty pozemních staveb pro zatížení do 150 kg/m2, o výšce lešeňové podlahy do 1,9 m</t>
  </si>
  <si>
    <t>-107145873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</si>
  <si>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</si>
  <si>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"dle tabulky místností - součet ploch jednotlivých místností" 677,5+38,2</t>
  </si>
  <si>
    <t>87</t>
  </si>
  <si>
    <t>953000111.1</t>
  </si>
  <si>
    <t>Spojovací a kotvící materiál ocelové konstrukce (kotevní a styčníkové plechy, šrouby, chem. kotvy, výztuhy, apod.)</t>
  </si>
  <si>
    <t>kpl</t>
  </si>
  <si>
    <t>-1856900983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</si>
  <si>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</si>
  <si>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"včetně vysekání kapes pro uložení nosníků do stávající stěny" 1</t>
  </si>
  <si>
    <t>998</t>
  </si>
  <si>
    <t>Přesun hmot</t>
  </si>
  <si>
    <t>88</t>
  </si>
  <si>
    <t>998011002</t>
  </si>
  <si>
    <t>Přesun hmot pro budovy občanské výstavby, bydlení, výrobu a služby s nosnou svislou konstrukcí zděnou z cihel, tvárnic nebo kamene vodorovná dopravní vzdálenost do 100 m pro budovy výšky přes 6 do 12 m</t>
  </si>
  <si>
    <t>-1955627321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</si>
  <si>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</si>
  <si>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89</t>
  </si>
  <si>
    <t>711111001</t>
  </si>
  <si>
    <t>Provedení izolace proti zemní vlhkosti natěradly a tmely za studena na ploše vodorovné V nátěrem penetračním</t>
  </si>
  <si>
    <t>-1693490918</t>
  </si>
  <si>
    <t xml:space="preserve">Poznámka k souboru cen:_x000D_
1. Izolace plochy jednotlivě do 10 m2 se oceňují skladebně cenou příslušné izolace a cenou 711 19-9095 Příplatek za plochu do 10 m2._x000D_
</t>
  </si>
  <si>
    <t>90</t>
  </si>
  <si>
    <t>11163150.1</t>
  </si>
  <si>
    <t>emulze asfaltová penetrační na kov</t>
  </si>
  <si>
    <t>1255132370</t>
  </si>
  <si>
    <t>317,615*0,00035 'Přepočtené koeficientem množství</t>
  </si>
  <si>
    <t>91</t>
  </si>
  <si>
    <t>711113117</t>
  </si>
  <si>
    <t>Izolace proti zemní vlhkosti natěradly a tmely za studena na ploše vodorovné V těsnicí stěrkou nepružnou (cementem pojená)</t>
  </si>
  <si>
    <t>-155785274</t>
  </si>
  <si>
    <t>"1.04" 1,7</t>
  </si>
  <si>
    <t>"1.05" 5,1</t>
  </si>
  <si>
    <t>"1.06" 2,4</t>
  </si>
  <si>
    <t>"1.07" 24,5</t>
  </si>
  <si>
    <t>"1.08" 3,7</t>
  </si>
  <si>
    <t>"1.09" 22,5</t>
  </si>
  <si>
    <t>"2.02" 3,4</t>
  </si>
  <si>
    <t>"2.03" 7,1</t>
  </si>
  <si>
    <t>92</t>
  </si>
  <si>
    <t>711113127</t>
  </si>
  <si>
    <t>Izolace proti zemní vlhkosti natěradly a tmely za studena na ploše svislé S těsnicí stěrkou nepružnou (cementem pojená)</t>
  </si>
  <si>
    <t>155852851</t>
  </si>
  <si>
    <t>"1.05" 2,65*(1,8+1,8+0,2+0,2)</t>
  </si>
  <si>
    <t>"2.02" 2,65*(0,9*2+0,2*2)</t>
  </si>
  <si>
    <t>93</t>
  </si>
  <si>
    <t>711131111</t>
  </si>
  <si>
    <t>Provedení izolace proti zemní vlhkosti pásy na sucho samolepícího asfaltového pásu na ploše vodovné V</t>
  </si>
  <si>
    <t>-466378718</t>
  </si>
  <si>
    <t xml:space="preserve">Poznámka k souboru cen:_x000D_
1. Izolace plochy jednotlivě do 10 m2 se oceňují skladebně cenou příslušné izolace a cenou 711 19-9096 Příplatek za plochu do 10 m2._x000D_
</t>
  </si>
  <si>
    <t>skladba S3</t>
  </si>
  <si>
    <t>17,275*8,6+4,1*5,375</t>
  </si>
  <si>
    <t>skladba S4</t>
  </si>
  <si>
    <t>17,35*3,2</t>
  </si>
  <si>
    <t>94</t>
  </si>
  <si>
    <t>711132111</t>
  </si>
  <si>
    <t>Provedení izolace proti zemní vlhkosti pásy na sucho samolepícího asfaltového pásu na ploše svislé S</t>
  </si>
  <si>
    <t>-479763213</t>
  </si>
  <si>
    <t>vytažení na atiku S3, S4</t>
  </si>
  <si>
    <t>0,64*(12,03+17,62)</t>
  </si>
  <si>
    <t>vytažení na atiku rozhraní S3/4 a S5/8</t>
  </si>
  <si>
    <t>(0,35+0,3)*15,755</t>
  </si>
  <si>
    <t>vytažení na atiku S8</t>
  </si>
  <si>
    <t>0,33*(6,65+9,5)</t>
  </si>
  <si>
    <t>vytažení na atiku S5, S6</t>
  </si>
  <si>
    <t>0,32*(5,775+40,6)</t>
  </si>
  <si>
    <t>vytažení na atiku S7</t>
  </si>
  <si>
    <t>0,43*(3,8*2+15,15)</t>
  </si>
  <si>
    <t>S5/S7</t>
  </si>
  <si>
    <t>0,74*15,15</t>
  </si>
  <si>
    <t>vytažení na objekt</t>
  </si>
  <si>
    <t>0,5*(28,575+21,375)</t>
  </si>
  <si>
    <t>95</t>
  </si>
  <si>
    <t>62851002.1</t>
  </si>
  <si>
    <t>pás asfaltový modifikovaný samolepící podkladní tl. 4 mm na různé povrchy</t>
  </si>
  <si>
    <t>-41847540</t>
  </si>
  <si>
    <t>96</t>
  </si>
  <si>
    <t>711141559</t>
  </si>
  <si>
    <t>Provedení izolace proti zemní vlhkosti pásy přitavením NAIP na ploše vodorovné V</t>
  </si>
  <si>
    <t>-2090191486</t>
  </si>
  <si>
    <t xml:space="preserve">Poznámka k souboru cen:_x000D_
1. Izolace plochy jednotlivě do 10 m2 se oceňují skladebně cenou příslušné izolace a cenou 711 19-9097 Příplatek za plochu do 10 m2._x000D_
</t>
  </si>
  <si>
    <t>256,97+69,6</t>
  </si>
  <si>
    <t>97</t>
  </si>
  <si>
    <t>711142559</t>
  </si>
  <si>
    <t>Provedení izolace proti zemní vlhkosti pásy přitavením NAIP na ploše svislé S</t>
  </si>
  <si>
    <t>1431284876</t>
  </si>
  <si>
    <t>(91,7+49,1)*0,35</t>
  </si>
  <si>
    <t>98</t>
  </si>
  <si>
    <t>62852015</t>
  </si>
  <si>
    <t>pásy s modifikovaným asfaltem vložka skelná tkanina, proti radonu</t>
  </si>
  <si>
    <t>-162891981</t>
  </si>
  <si>
    <t>375,85*1,2 'Přepočtené koeficientem množství</t>
  </si>
  <si>
    <t>99</t>
  </si>
  <si>
    <t>998711102</t>
  </si>
  <si>
    <t>Přesun hmot pro izolace proti vodě, vlhkosti a plynům stanovený z hmotnosti přesunovaného materiálu vodorovná dopravní vzdálenost do 50 m v objektech výšky přes 6 do 12 m</t>
  </si>
  <si>
    <t>953273548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</si>
  <si>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</si>
  <si>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100</t>
  </si>
  <si>
    <t>712361700.1</t>
  </si>
  <si>
    <t>Provedení povlakové krytiny střech plochých do 10° fólií mechanicky kotvenou</t>
  </si>
  <si>
    <t>870613418</t>
  </si>
  <si>
    <t xml:space="preserve">Poznámka k souboru cen:_x000D_
1. Povlakové krytiny střech jednotlivě do 10 m2 se oceňují skladebně cenou příslušné izolace a cenou 712 39-9097 Příplatek za plochu do 10 m2._x000D_
</t>
  </si>
  <si>
    <t>0,58*(12,03+17,62)</t>
  </si>
  <si>
    <t>(0,15+0,105)*15,755</t>
  </si>
  <si>
    <t>0,145*(6,65+9,5)</t>
  </si>
  <si>
    <t>0,115*(5,775+40,6)</t>
  </si>
  <si>
    <t>0,255*(3,8*2+15,15)</t>
  </si>
  <si>
    <t>0,9*15,15</t>
  </si>
  <si>
    <t>0,3*(28,575+21,375)</t>
  </si>
  <si>
    <t>101</t>
  </si>
  <si>
    <t>28322013</t>
  </si>
  <si>
    <t>fólie hydroizolační střešní mPVC (PVC-P), tl. 1,5 mm š 1300 mm barevná</t>
  </si>
  <si>
    <t>2026968532</t>
  </si>
  <si>
    <t>607,049*1,15 'Přepočtené koeficientem množství</t>
  </si>
  <si>
    <t>102</t>
  </si>
  <si>
    <t>712391171</t>
  </si>
  <si>
    <t>Provedení povlakové krytiny střech plochých do 10° -ostatní práce provedení vrstvy textilní podkladní</t>
  </si>
  <si>
    <t>-583505061</t>
  </si>
  <si>
    <t xml:space="preserve">Poznámka k souboru cen:_x000D_
1. Cenami -9095 až -9097 lze oceňovat jen tehdy, nepřesáhne-li součet plochy vodorovné a svislé izolační vrstvy 10 m2._x000D_
2. Cenou -9095 až -9097 nelze oceňovat opravy a údržbu povlakové krytiny._x000D_
</t>
  </si>
  <si>
    <t>103</t>
  </si>
  <si>
    <t>69311081</t>
  </si>
  <si>
    <t>geotextilie netkaná PES 300 g/m2</t>
  </si>
  <si>
    <t>2138258019</t>
  </si>
  <si>
    <t>104</t>
  </si>
  <si>
    <t>998712102</t>
  </si>
  <si>
    <t>Přesun hmot pro povlakové krytiny stanovený z hmotnosti přesunovaného materiálu vodorovná dopravní vzdálenost do 50 m v objektech výšky přes 6 do 12 m</t>
  </si>
  <si>
    <t>-778319601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</si>
  <si>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</si>
  <si>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</si>
  <si>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</si>
  <si>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105</t>
  </si>
  <si>
    <t>713121111</t>
  </si>
  <si>
    <t>Montáž tepelné izolace podlah rohožemi, pásy, deskami, dílci, bloky (izolační materiál ve specifikaci) kladenými volně jednovrstvá</t>
  </si>
  <si>
    <t>1573945501</t>
  </si>
  <si>
    <t xml:space="preserve">Poznámka k souboru cen:_x000D_
1. Množství tepelné izolace podlah okrajovými pásky k ceně -1211 se určuje v m projektované délky obložení (bez přesahů) na obvodu podlahy._x000D_
</t>
  </si>
  <si>
    <t>106</t>
  </si>
  <si>
    <t>28372312</t>
  </si>
  <si>
    <t>deska EPS 100 pro trvalé zatížení v tlaku (max. 2000 kg/m2) tl 120mm</t>
  </si>
  <si>
    <t>837990706</t>
  </si>
  <si>
    <t>295,278*1,02 'Přepočtené koeficientem množství</t>
  </si>
  <si>
    <t>107</t>
  </si>
  <si>
    <t>713121211</t>
  </si>
  <si>
    <t>Montáž tepelné izolace podlah okrajovými pásky kladenými volně</t>
  </si>
  <si>
    <t>880332149</t>
  </si>
  <si>
    <t>"místnosti 1.03" 1*2+2,5</t>
  </si>
  <si>
    <t>"místnosti 1.04" 3,842</t>
  </si>
  <si>
    <t>"místnosti 1.05" 9,27</t>
  </si>
  <si>
    <t>"místnosti 1.06" 6,24</t>
  </si>
  <si>
    <t>"místnosti 1.07" 2,9*2+2,06*2+3,185</t>
  </si>
  <si>
    <t>"místnosti 1.09" 2,9*2+3,65</t>
  </si>
  <si>
    <t>"místnosti 1.12" 11,62</t>
  </si>
  <si>
    <t>"místnosti 1.15" 23,4+9,8+4,5+3,8*2+2,4+7,9+4,175+8,52+5,7</t>
  </si>
  <si>
    <t>místnosti 1.16 - viz 1.15</t>
  </si>
  <si>
    <t>"místnosti 1.17" 10,067</t>
  </si>
  <si>
    <t>"místnosti 1.18" 9,5*2+5,4*2</t>
  </si>
  <si>
    <t>108</t>
  </si>
  <si>
    <t>63152004</t>
  </si>
  <si>
    <t>pásek izolační minerální podlahový λ=0.036 15x100x1000 mm</t>
  </si>
  <si>
    <t>332974983</t>
  </si>
  <si>
    <t>109</t>
  </si>
  <si>
    <t>713131141</t>
  </si>
  <si>
    <t>Montáž tepelné izolace stěn rohožemi, pásy, deskami, dílci, bloky (izolační materiál ve specifikaci) lepením celoplošně</t>
  </si>
  <si>
    <t>-1167733058</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</si>
  <si>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</si>
  <si>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"východní fasáda - mezi okny" 3*1,25*2</t>
  </si>
  <si>
    <t>110</t>
  </si>
  <si>
    <t>63140332</t>
  </si>
  <si>
    <t>deska izolační minerální kontaktních fasád kolmé vlákno λ=0,041 200x1200x250mm</t>
  </si>
  <si>
    <t>-1858431964</t>
  </si>
  <si>
    <t>7,5*1,02 'Přepočtené koeficientem množství</t>
  </si>
  <si>
    <t>111</t>
  </si>
  <si>
    <t>713131145</t>
  </si>
  <si>
    <t>Montáž tepelné izolace stěn rohožemi, pásy, deskami, dílci, bloky (izolační materiál ve specifikaci) lepením bodově</t>
  </si>
  <si>
    <t>-643233392</t>
  </si>
  <si>
    <t>svislá část střechy</t>
  </si>
  <si>
    <t>0,35*(12,03+17,62)</t>
  </si>
  <si>
    <t>0,5*28,575+0,55*21,375</t>
  </si>
  <si>
    <t>112</t>
  </si>
  <si>
    <t>28372308</t>
  </si>
  <si>
    <t>deska EPS 100 pro trvalé zatížení v tlaku (max. 2000 kg/m2) tl 80mm</t>
  </si>
  <si>
    <t>1601521616</t>
  </si>
  <si>
    <t>0,55*21,375</t>
  </si>
  <si>
    <t>22,134*1,02 'Přepočtené koeficientem množství</t>
  </si>
  <si>
    <t>113</t>
  </si>
  <si>
    <t>63148105.2</t>
  </si>
  <si>
    <t>deska izolační čedičová univerzální λ=0,038  tl 145mm</t>
  </si>
  <si>
    <t>-1388387406</t>
  </si>
  <si>
    <t>0,5*28,575</t>
  </si>
  <si>
    <t>14,288*1,02 'Přepočtené koeficientem množství</t>
  </si>
  <si>
    <t>114</t>
  </si>
  <si>
    <t>713141121</t>
  </si>
  <si>
    <t>Montáž tepelné izolace střech plochých rohožemi, pásy, deskami, dílci, bloky (izolační materiál ve specifikaci) přilepenými asfaltem za horka bodově, jednovrstvá</t>
  </si>
  <si>
    <t>-1823022375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</si>
  <si>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t>
  </si>
  <si>
    <t>(5,775*40,6+3,725*6,65)*2</t>
  </si>
  <si>
    <t>(3,8*15,15+2,13*0,38)*2</t>
  </si>
  <si>
    <t>115</t>
  </si>
  <si>
    <t>28372319</t>
  </si>
  <si>
    <t>deska EPS 100 pro trvalé zatížení v tlaku (max. 2000 kg/m2) tl 160mm</t>
  </si>
  <si>
    <t>1262894575</t>
  </si>
  <si>
    <t>226,123*1,02 'Přepočtené koeficientem množství</t>
  </si>
  <si>
    <t>116</t>
  </si>
  <si>
    <t>63148101.1</t>
  </si>
  <si>
    <t>deska izolační čedičová univerzální λ=0,038  tl 40mm</t>
  </si>
  <si>
    <t>513746529</t>
  </si>
  <si>
    <t>117</t>
  </si>
  <si>
    <t>63148103</t>
  </si>
  <si>
    <t>deska izolační čedičová univerzální λ=0,038  tl 80mm</t>
  </si>
  <si>
    <t>1229915823</t>
  </si>
  <si>
    <t>118</t>
  </si>
  <si>
    <t>63148105.1</t>
  </si>
  <si>
    <t>deska izolační čedičová univerzální λ=0,038  tl 100mm</t>
  </si>
  <si>
    <t>1449837878</t>
  </si>
  <si>
    <t>119</t>
  </si>
  <si>
    <t>28376526.1</t>
  </si>
  <si>
    <t>deska izolační na bázi polyisokyanurátu tl 100 mm</t>
  </si>
  <si>
    <t>-1943313830</t>
  </si>
  <si>
    <t>120</t>
  </si>
  <si>
    <t>713141211</t>
  </si>
  <si>
    <t>Montáž tepelné izolace střech plochých atikovými klíny kladenými volně</t>
  </si>
  <si>
    <t>-1796996516</t>
  </si>
  <si>
    <t>(12,03+17,62)</t>
  </si>
  <si>
    <t>15,755</t>
  </si>
  <si>
    <t>121</t>
  </si>
  <si>
    <t>28372306</t>
  </si>
  <si>
    <t>deska EPS 100 pro trvalé zatížení v tlaku (max. 2000 kg/m2) tl 60mm</t>
  </si>
  <si>
    <t>-932908070</t>
  </si>
  <si>
    <t>0,45*(12,03+17,62)</t>
  </si>
  <si>
    <t>0,465*15,755</t>
  </si>
  <si>
    <t>122</t>
  </si>
  <si>
    <t>713141322</t>
  </si>
  <si>
    <t>Montáž tepelné izolace střech plochých spádovými klíny v ploše přilepenými asfaltem za horka bodově</t>
  </si>
  <si>
    <t>-628933330</t>
  </si>
  <si>
    <t>123</t>
  </si>
  <si>
    <t>28376141</t>
  </si>
  <si>
    <t>klín izolační z pěnového polystyrenu EPS 100 spádový</t>
  </si>
  <si>
    <t>-898046946</t>
  </si>
  <si>
    <t>(17,275*8,6+4,1*5,375)*((0,15+0,02)/2+0,02)</t>
  </si>
  <si>
    <t>17,35*3,2*((0,15+0,02)/2+0,02)</t>
  </si>
  <si>
    <t>(3,8*15,15+2,13*0,38)*((0,1+0,02)/2+0,02)</t>
  </si>
  <si>
    <t>124</t>
  </si>
  <si>
    <t>28376140.1</t>
  </si>
  <si>
    <t>klín izolační z čedičové vlny spádový</t>
  </si>
  <si>
    <t>1604700104</t>
  </si>
  <si>
    <t>(5,775*40,6+3,725*6,65)*((0,15+0,02)/2+0,02)</t>
  </si>
  <si>
    <t>125</t>
  </si>
  <si>
    <t>713191132</t>
  </si>
  <si>
    <t>Montáž tepelné izolace stavebních konstrukcí - doplňky a konstrukční součásti podlah, stropů vrchem nebo střech překrytím fólií separační z PE</t>
  </si>
  <si>
    <t>333823841</t>
  </si>
  <si>
    <t>126</t>
  </si>
  <si>
    <t>28323102</t>
  </si>
  <si>
    <t>fólie PE hydroizolační (objemová hmotnost 750 kg/m3), š. 1,4 m, tl. 1,5 mm</t>
  </si>
  <si>
    <t>-809179046</t>
  </si>
  <si>
    <t>295,278*1,1 'Přepočtené koeficientem množství</t>
  </si>
  <si>
    <t>127</t>
  </si>
  <si>
    <t>998713102</t>
  </si>
  <si>
    <t>Přesun hmot pro izolace tepelné stanovený z hmotnosti přesunovaného materiálu vodorovná dopravní vzdálenost do 50 m v objektech výšky přes 6 m do 12 m</t>
  </si>
  <si>
    <t>-1801688942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</si>
  <si>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</si>
  <si>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</si>
  <si>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</si>
  <si>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128</t>
  </si>
  <si>
    <t>763131411</t>
  </si>
  <si>
    <t>Podhled ze sádrokartonových desek dvouvrstvá zavěšená spodní konstrukce z ocelových profilů CD, UD jednoduše opláštěná deskou standardní A, tl. 12,5 mm, bez TI</t>
  </si>
  <si>
    <t>-250098882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</si>
  <si>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</si>
  <si>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"1.03" 17,1</t>
  </si>
  <si>
    <t>"1.10" 3,7</t>
  </si>
  <si>
    <t>"1.11" 9,3</t>
  </si>
  <si>
    <t>"1.12" 8,8</t>
  </si>
  <si>
    <t>"1.14" 38,2</t>
  </si>
  <si>
    <t>"2.01" 7,1</t>
  </si>
  <si>
    <t>"2.03" 27,7</t>
  </si>
  <si>
    <t>129</t>
  </si>
  <si>
    <t>763131431</t>
  </si>
  <si>
    <t>Podhled ze sádrokartonových desek dvouvrstvá zavěšená spodní konstrukce z ocelových profilů CD, UD jednoduše opláštěná deskou protipožární DF, tl. 12,5 mm, bez TI</t>
  </si>
  <si>
    <t>689801197</t>
  </si>
  <si>
    <t>"1.13" 24,3</t>
  </si>
  <si>
    <t>"1.15" 143,1</t>
  </si>
  <si>
    <t>"1.16" 36,2</t>
  </si>
  <si>
    <t>"1.16 svisle" (0,5+0,46)*(7,8+4,1)</t>
  </si>
  <si>
    <t>"1.17" 7,4</t>
  </si>
  <si>
    <t>"1.18" 51,7</t>
  </si>
  <si>
    <t>130</t>
  </si>
  <si>
    <t>763131451</t>
  </si>
  <si>
    <t>Podhled ze sádrokartonových desek dvouvrstvá zavěšená spodní konstrukce z ocelových profilů CD, UD jednoduše opláštěná deskou impregnovanou H2, tl. 12,5 mm, bez TI</t>
  </si>
  <si>
    <t>1512928328</t>
  </si>
  <si>
    <t>131</t>
  </si>
  <si>
    <t>763131491</t>
  </si>
  <si>
    <t>Podhled ze sádrokartonových desek dvouvrstvá zavěšená spodní konstrukce z ocelových profilů CD, UD jednoduše opláštěná deskou akustickou, tl. 12,5 mm, TI tl. 40 mm</t>
  </si>
  <si>
    <t>-1608546153</t>
  </si>
  <si>
    <t>Poznámka k položce:
tl. izolace min. 50 mm</t>
  </si>
  <si>
    <t>"1.01" 172,1</t>
  </si>
  <si>
    <t>"1.02" 105,7</t>
  </si>
  <si>
    <t>132</t>
  </si>
  <si>
    <t>763164736</t>
  </si>
  <si>
    <t>Obklad ze sádrokartonových desek konstrukcí kovových včetně ochranných úhelníků uzavřeného tvaru rozvinuté šíře přes 0,8 do 1,6 m, opláštěný deskou protipožární DF, tl. 15 mm</t>
  </si>
  <si>
    <t>-335135307</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</si>
  <si>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</si>
  <si>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požární obklad sloupu</t>
  </si>
  <si>
    <t>3,2*3</t>
  </si>
  <si>
    <t>133</t>
  </si>
  <si>
    <t>763411111</t>
  </si>
  <si>
    <t>Sanitární příčky vhodné do mokrého prostředí dělící z dřevotřískových desek s HPL-laminátem tl. 19,6 mm</t>
  </si>
  <si>
    <t>1822030358</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</si>
  <si>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</si>
  <si>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"SP1" 1,95*(4,225+1,625*3)-0,7*1,9*4</t>
  </si>
  <si>
    <t>"SP2" 1,95*(4,225+1,61*3)-0,7*1,9*4</t>
  </si>
  <si>
    <t>"SP3" 1,95*(2,97+2,035*2)-0,7*1,9*3</t>
  </si>
  <si>
    <t>134</t>
  </si>
  <si>
    <t>763411121</t>
  </si>
  <si>
    <t>Sanitární příčky vhodné do mokrého prostředí dveře vnitřní do sanitárních příček šířky do 800 mm, výšky do 2 000 mm z dřevotřískových desek s HPL-laminátem včetně nerezového kování tl. 19,6 mm</t>
  </si>
  <si>
    <t>-837623754</t>
  </si>
  <si>
    <t>"SP1" 4</t>
  </si>
  <si>
    <t>"SP2" 4</t>
  </si>
  <si>
    <t>"SP3" 3</t>
  </si>
  <si>
    <t>135</t>
  </si>
  <si>
    <t>998763101</t>
  </si>
  <si>
    <t>Přesun hmot pro dřevostavby stanovený z hmotnosti přesunovaného materiálu vodorovná dopravní vzdálenost do 50 m v objektech výšky přes 6 do 12 m</t>
  </si>
  <si>
    <t>-1944185881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</si>
  <si>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</si>
  <si>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136</t>
  </si>
  <si>
    <t>764212433</t>
  </si>
  <si>
    <t>Oplechování střešních prvků z pozinkovaného plechu okapu okapovým plechem střechy rovné rš 250 mm</t>
  </si>
  <si>
    <t>-653774991</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</si>
  <si>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</si>
  <si>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K3 Ukončovací žlabová okapnice z barevného pozink plechu tl. 0,55 mm</t>
  </si>
  <si>
    <t>50,3</t>
  </si>
  <si>
    <t>137</t>
  </si>
  <si>
    <t>764214604</t>
  </si>
  <si>
    <t>Oplechování horních ploch zdí a nadezdívek (atik) z pozinkovaného plechu s povrchovou úpravou mechanicky kotvené rš 330 mm</t>
  </si>
  <si>
    <t>-290551852</t>
  </si>
  <si>
    <t>K1 Ukončovací okapnice atiky z poplastovaného plechu s hydroizolačním povlakem z fólie PVC-P, r.š. 300 mm</t>
  </si>
  <si>
    <t>142</t>
  </si>
  <si>
    <t>138</t>
  </si>
  <si>
    <t>764216402</t>
  </si>
  <si>
    <t>Oplechování parapetů z pozinkovaného plechu rovných mechanicky kotvené, bez rohů rš 200 mm</t>
  </si>
  <si>
    <t>-1367300636</t>
  </si>
  <si>
    <t>K5 Parapetní plech z barevného pozink plechu tl. 0,55 mm, r.š. 200 mm</t>
  </si>
  <si>
    <t>1,1*3</t>
  </si>
  <si>
    <t>139</t>
  </si>
  <si>
    <t>764216403</t>
  </si>
  <si>
    <t>Oplechování parapetů z pozinkovaného plechu rovných mechanicky kotvené, bez rohů rš 250 mm</t>
  </si>
  <si>
    <t>-1415275050</t>
  </si>
  <si>
    <t>K10 Parapetní plech z barevného pozink plechu tl. 0,55 mm, r.š. 250 mm</t>
  </si>
  <si>
    <t>2,8*10</t>
  </si>
  <si>
    <t>K11 Parapetní plech z barevného pozink plechu tl. 0,55 mm, r.š. 250 mm</t>
  </si>
  <si>
    <t>1,8*2</t>
  </si>
  <si>
    <t>K12 Parapetní plech z barevného pozink plechu tl. 0,55 mm, r.š. 250 mm</t>
  </si>
  <si>
    <t>0,7*3</t>
  </si>
  <si>
    <t>140</t>
  </si>
  <si>
    <t>764216405</t>
  </si>
  <si>
    <t>Oplechování parapetů z pozinkovaného plechu rovných mechanicky kotvené, bez rohů rš 400 mm</t>
  </si>
  <si>
    <t>-142867701</t>
  </si>
  <si>
    <t>K6 Parapetní plech z barevného pozink plechu tl. 0,55 mm, r.š. 350 mm</t>
  </si>
  <si>
    <t>1,6*11</t>
  </si>
  <si>
    <t>K7 Parapetní plech z barevného pozink plechu tl. 0,55 mm, r.š. 350 mm</t>
  </si>
  <si>
    <t>1,9*1</t>
  </si>
  <si>
    <t>K8 Parapetní plech z barevného pozink plechu tl. 0,55 mm, r.š. 350 mm</t>
  </si>
  <si>
    <t>1,3*3</t>
  </si>
  <si>
    <t>K9 Parapetní plech z barevného pozink plechu tl. 0,55 mm, r.š. 350 mm</t>
  </si>
  <si>
    <t>1*2</t>
  </si>
  <si>
    <t>141</t>
  </si>
  <si>
    <t>764218405</t>
  </si>
  <si>
    <t>Oplechování říms a ozdobných prvků z pozinkovaného plechu rovných, bez rohů mechanicky kotvené rš 400 mm</t>
  </si>
  <si>
    <t>971870756</t>
  </si>
  <si>
    <t xml:space="preserve">Poznámka k souboru cen:_x000D_
1. Ceny lze použít pro ocenění oplechování římsy pod nadřímsovým žlabem._x000D_
</t>
  </si>
  <si>
    <t>K13 Oplechování římsy z barevného pozink plechu tl. 0,55 mm, r.š. 400 mm</t>
  </si>
  <si>
    <t>17,7</t>
  </si>
  <si>
    <t>764511414</t>
  </si>
  <si>
    <t>Žlab podokapní z pozinkovaného plechu včetně háků a čel hranatý rš 330 mm</t>
  </si>
  <si>
    <t>518687846</t>
  </si>
  <si>
    <t>K2 Dešťový žlab hranatého průřezu 125/85 mm vč. žlabových háků, z barevného pozink plechu tl. 0,6 mm</t>
  </si>
  <si>
    <t>143</t>
  </si>
  <si>
    <t>764518402</t>
  </si>
  <si>
    <t>Svod z pozinkovaného plechu včetně objímek, kolen a odskoků hranatý, o straně 100 mm</t>
  </si>
  <si>
    <t>-1790099410</t>
  </si>
  <si>
    <t>K4 Dešťový svod hranatého profilu 100/100 mm, délky 4,2 m, z barevného pozink plechu tl. 0,6 mm</t>
  </si>
  <si>
    <t>4*4,2</t>
  </si>
  <si>
    <t>144</t>
  </si>
  <si>
    <t>998764102</t>
  </si>
  <si>
    <t>Přesun hmot pro konstrukce klempířské stanovený z hmotnosti přesunovaného materiálu vodorovná dopravní vzdálenost do 50 m v objektech výšky přes 6 do 12 m</t>
  </si>
  <si>
    <t>-1733538732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</si>
  <si>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</si>
  <si>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145</t>
  </si>
  <si>
    <t>767000121.1</t>
  </si>
  <si>
    <t>Montáž vnitřního obložení stěn z vlnitého plného plechu na kovový podkladní rošt</t>
  </si>
  <si>
    <t>484992769</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</si>
  <si>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</si>
  <si>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"SI1" 0</t>
  </si>
  <si>
    <t>"SI2" 3*(18,4-1,76*2)</t>
  </si>
  <si>
    <t>"SI3" 3*(26,402-1,02*4-3,52)</t>
  </si>
  <si>
    <t>"SI4" 3*16,1-2,2*3,49*3</t>
  </si>
  <si>
    <t>"SI5" 0</t>
  </si>
  <si>
    <t>"SI6" 3,25*(31,285-1,76-4,35*2)</t>
  </si>
  <si>
    <t>"SI7" 3,25*(31,525-1,96*3)</t>
  </si>
  <si>
    <t>"SI8" 0</t>
  </si>
  <si>
    <t>"SI9" 3*(5,695-1,965)</t>
  </si>
  <si>
    <t>146</t>
  </si>
  <si>
    <t>15485147.1</t>
  </si>
  <si>
    <t>vlnitý plech plný  W-27/100</t>
  </si>
  <si>
    <t>-1056895700</t>
  </si>
  <si>
    <t>288,529*1,05 'Přepočtené koeficientem množství</t>
  </si>
  <si>
    <t>147</t>
  </si>
  <si>
    <t>767113130</t>
  </si>
  <si>
    <t>Montáž stěn a příček pro zasklení z hliníkových profilů, plochy jednotlivých stěn přes 9 do 12 m2</t>
  </si>
  <si>
    <t>-783534453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</si>
  <si>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</si>
  <si>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"D10" 1,76*(0,74*2+1,96*2)</t>
  </si>
  <si>
    <t>148</t>
  </si>
  <si>
    <t>61160000.2</t>
  </si>
  <si>
    <t>dveře vnitřní hladké prosklené 4křídlové 540x176cm, hliníkový rám</t>
  </si>
  <si>
    <t>738612155</t>
  </si>
  <si>
    <t>"D10 Dveře vnitřní, prosklené, otvíravé, čtyřkřídlové, hliníkový rám, vč. kování" 1</t>
  </si>
  <si>
    <t>149</t>
  </si>
  <si>
    <t>767113140</t>
  </si>
  <si>
    <t>Montáž stěn a příček pro zasklení z hliníkových profilů, plochy jednotlivých stěn přes 12 do 16 m2</t>
  </si>
  <si>
    <t>722936674</t>
  </si>
  <si>
    <t>"D9" 3*(1,96*2+0,54*2)</t>
  </si>
  <si>
    <t>150</t>
  </si>
  <si>
    <t>61160000.1</t>
  </si>
  <si>
    <t>dveře vnitřní hladké prosklené 4křídlové 500x300cm, hliníkový rám</t>
  </si>
  <si>
    <t>-1442656010</t>
  </si>
  <si>
    <t>"D9 Dveře vnitřní, prosklené, otvíravé, čtyřkřídlové, hliníkový rám, EW30, vč. kování" 1</t>
  </si>
  <si>
    <t>151</t>
  </si>
  <si>
    <t>767610115</t>
  </si>
  <si>
    <t>Montáž oken jednoduchých z hliníkových nebo ocelových profilů pevných do zdiva, plochy do 0,6 m2</t>
  </si>
  <si>
    <t>-640111251</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</si>
  <si>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</si>
  <si>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"O13" 0,6*0,9*3</t>
  </si>
  <si>
    <t>152</t>
  </si>
  <si>
    <t>55341522.1</t>
  </si>
  <si>
    <t>O13 okno Al s fixním zasklením 600x900 mm, izolační trojsklo</t>
  </si>
  <si>
    <t>1307073053</t>
  </si>
  <si>
    <t>153</t>
  </si>
  <si>
    <t>767610118</t>
  </si>
  <si>
    <t>Montáž oken jednoduchých z hliníkových nebo ocelových profilů pevných do zdiva, plochy přes 2,5 m2</t>
  </si>
  <si>
    <t>-2017622553</t>
  </si>
  <si>
    <t>"O6" 4*1,5*1</t>
  </si>
  <si>
    <t>"O10" 2,7*2,6*10</t>
  </si>
  <si>
    <t>154</t>
  </si>
  <si>
    <t>55341522.2</t>
  </si>
  <si>
    <t>O6 okno Al s fixním zasklením 4000x1500 mm, izolační trojsklo</t>
  </si>
  <si>
    <t>-1500112894</t>
  </si>
  <si>
    <t>155</t>
  </si>
  <si>
    <t>55341522.3</t>
  </si>
  <si>
    <t>O10 okno Al s fixním zasklením 2700x2600 mm, izolační trojsklo</t>
  </si>
  <si>
    <t>1436122734</t>
  </si>
  <si>
    <t>156</t>
  </si>
  <si>
    <t>767610126</t>
  </si>
  <si>
    <t>Montáž oken jednoduchých z hliníkových nebo ocelových profilů otevíravých nebo výklopných do zdiva, plochy přes 0,6 do 1,5 m2</t>
  </si>
  <si>
    <t>-839181408</t>
  </si>
  <si>
    <t>"O12" 0,9*1,2*2</t>
  </si>
  <si>
    <t>157</t>
  </si>
  <si>
    <t>55341743.1</t>
  </si>
  <si>
    <t>O12 okno Al otevíravě sklopné jednokřídlové 900x1200 mm, izolační trojsklo</t>
  </si>
  <si>
    <t>781743981</t>
  </si>
  <si>
    <t>158</t>
  </si>
  <si>
    <t>767610127</t>
  </si>
  <si>
    <t>Montáž oken jednoduchých z hliníkových nebo ocelových profilů otevíravých nebo výklopných do zdiva, plochy přes 1,5 do 2,5 m2</t>
  </si>
  <si>
    <t>1527810682</t>
  </si>
  <si>
    <t>"O11" 1,5*1,2*6</t>
  </si>
  <si>
    <t>159</t>
  </si>
  <si>
    <t>55341743.2</t>
  </si>
  <si>
    <t>O11 okno Al otevíravě sklopné jednokřídlové 1500x1200 mm, izolační trojsklo</t>
  </si>
  <si>
    <t>1259793500</t>
  </si>
  <si>
    <t>160</t>
  </si>
  <si>
    <t>767610128</t>
  </si>
  <si>
    <t>Montáž oken jednoduchých z hliníkových nebo ocelových profilů otevíravých nebo výklopných do zdiva, plochy přes 2,5 m2</t>
  </si>
  <si>
    <t>-2115788004</t>
  </si>
  <si>
    <t>"O1" 1,3*2,94*9</t>
  </si>
  <si>
    <t>"O2" 1*2,675*3</t>
  </si>
  <si>
    <t>"O3" 3,345*2,96*1</t>
  </si>
  <si>
    <t>"O4" 1,7*1,5*1</t>
  </si>
  <si>
    <t>"O5" 1,7*1,5*1</t>
  </si>
  <si>
    <t>"O7" 1,5*1,8*5</t>
  </si>
  <si>
    <t>"O8" 1,8*1,8*1</t>
  </si>
  <si>
    <t>"O9" 1,2*2,4*3</t>
  </si>
  <si>
    <t>161</t>
  </si>
  <si>
    <t>55341743.3</t>
  </si>
  <si>
    <t>O1 okno Al otevíravé jednokřídlové 1300x2940 mm, izolační trojsklo, panikové kování</t>
  </si>
  <si>
    <t>-665441641</t>
  </si>
  <si>
    <t>162</t>
  </si>
  <si>
    <t>55341743.4</t>
  </si>
  <si>
    <t>O2 okno Al otevíravě sklopné jednokřídlové 1000x2675 mm, izolační trojsklo</t>
  </si>
  <si>
    <t>-966551138</t>
  </si>
  <si>
    <t>163</t>
  </si>
  <si>
    <t>55341743.5</t>
  </si>
  <si>
    <t>O3 okno Al otevíravě sklopné a pevné, s nadsvětlíkem, 3345x2960 mm, izolační trojsklo</t>
  </si>
  <si>
    <t>-1148818340</t>
  </si>
  <si>
    <t>164</t>
  </si>
  <si>
    <t>55341743.6</t>
  </si>
  <si>
    <t>O4 okno Al otevíravě sklopné dvoukřídlové 1700x1500 mm, izolační trojsklo</t>
  </si>
  <si>
    <t>-497228952</t>
  </si>
  <si>
    <t>165</t>
  </si>
  <si>
    <t>55341743.7</t>
  </si>
  <si>
    <t>O5 okno Al otevíravě sklopné dvoukřídlové 1700x1500 mm, izolační trojsklo</t>
  </si>
  <si>
    <t>-1252329809</t>
  </si>
  <si>
    <t>166</t>
  </si>
  <si>
    <t>55341743.8</t>
  </si>
  <si>
    <t>O7 okno Al otevíravě sklopné dvoukřídlové 1500x1800 mm, izolační trojsklo</t>
  </si>
  <si>
    <t>909612884</t>
  </si>
  <si>
    <t>167</t>
  </si>
  <si>
    <t>55341743.9</t>
  </si>
  <si>
    <t>O8 okno Al otevíravě sklopné trojkřídlové 1800x1800 mm, izolační trojsklo</t>
  </si>
  <si>
    <t>621277441</t>
  </si>
  <si>
    <t>168</t>
  </si>
  <si>
    <t>55341743.10</t>
  </si>
  <si>
    <t>O9 okno Al otevíravě sklopné jednokřídlové 1200x2400 mm, s pevným nadsvětlíkem, izolační trojsklo</t>
  </si>
  <si>
    <t>-2098019063</t>
  </si>
  <si>
    <t>169</t>
  </si>
  <si>
    <t>767640111</t>
  </si>
  <si>
    <t>Montáž dveří ocelových vchodových jednokřídlových bez nadsvětlíku</t>
  </si>
  <si>
    <t>-482588894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</si>
  <si>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</si>
  <si>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v proskleném fasádním systému (dodávka oceněna v rámci fasádního systému) - hliníkový rám</t>
  </si>
  <si>
    <t>"FS2" 2</t>
  </si>
  <si>
    <t>"FS3" 1</t>
  </si>
  <si>
    <t>170</t>
  </si>
  <si>
    <t>767640221</t>
  </si>
  <si>
    <t>Montáž dveří ocelových vchodových dvoukřídlové bez nadsvětlíku</t>
  </si>
  <si>
    <t>-1962317704</t>
  </si>
  <si>
    <t>"FS1a" 2</t>
  </si>
  <si>
    <t>"FS4" 3</t>
  </si>
  <si>
    <t>"FS5" 1</t>
  </si>
  <si>
    <t>vtupní dveře - hliníkové</t>
  </si>
  <si>
    <t>"DV1" 1</t>
  </si>
  <si>
    <t>171</t>
  </si>
  <si>
    <t>55341311.1</t>
  </si>
  <si>
    <t>DV1 dveře vstupní hliníkové (900+1000)x3000 mm, plné, dvoukřídlové, otvíravé, vč. rámu a kování</t>
  </si>
  <si>
    <t>-943643987</t>
  </si>
  <si>
    <t>172</t>
  </si>
  <si>
    <t>767640311</t>
  </si>
  <si>
    <t>Montáž dveří ocelových vnitřních jednokřídlových</t>
  </si>
  <si>
    <t>1912223797</t>
  </si>
  <si>
    <t>Poznámka k položce:
včetně kování</t>
  </si>
  <si>
    <t>173</t>
  </si>
  <si>
    <t>55340907</t>
  </si>
  <si>
    <t>dveře ocelové interiérové   jednokřídlé 80 x 197 cm P/L</t>
  </si>
  <si>
    <t>-404076709</t>
  </si>
  <si>
    <t>"D4 Dveře vnitřní, plné, otvíravé, hladké, 2xocel pozink plech + voštin výplň, včetně kování" 2</t>
  </si>
  <si>
    <t>"D16 Dveře vnitřní, plné, otvíravé, hladké, 2xocel pozink plech + voštin výplň, včetně kování" 2</t>
  </si>
  <si>
    <t>174</t>
  </si>
  <si>
    <t>55340919</t>
  </si>
  <si>
    <t>dveře ocelové interiérové   jednokřídlé 60 x 197 cm P/L</t>
  </si>
  <si>
    <t>763019923</t>
  </si>
  <si>
    <t>"D11 Dveře vnitřní, plné, otvíravé, hladké, 2xocel pozink plech + voštin výplň, včetně kování" 1</t>
  </si>
  <si>
    <t>175</t>
  </si>
  <si>
    <t>55340921</t>
  </si>
  <si>
    <t>dveře ocelové interiérové   jednokřídlé 70 x 197 cm P/L</t>
  </si>
  <si>
    <t>857071878</t>
  </si>
  <si>
    <t>"D8 Dveře vnitřní, plné, otvíravé, hladké, 2xocel pozink plech + voštin výplň, včetně kování" 3+1</t>
  </si>
  <si>
    <t>"D12 Dveře vnitřní, plné, otvíravé, hladké, 2xocel pozink plech + voštin výplň, včetně kování a mřížky" 2+1</t>
  </si>
  <si>
    <t>176</t>
  </si>
  <si>
    <t>55341166</t>
  </si>
  <si>
    <t>dveře ocelové protipožární EW 15, 30, 45 D1 rohová zárubeň jednokřídlé 60 x 197 cm</t>
  </si>
  <si>
    <t>-793573621</t>
  </si>
  <si>
    <t>"D5 Dveře vnitřní, plné, otvíravé, hladké, 2xocel pozink plech + voštin výplň, včetně kování" 1</t>
  </si>
  <si>
    <t>177</t>
  </si>
  <si>
    <t>55341168</t>
  </si>
  <si>
    <t>dveře ocelové protipožární EW 15, 30, 45 D1 rohová zárubeň jednokřídlé 80 x 197 cm</t>
  </si>
  <si>
    <t>-2027108321</t>
  </si>
  <si>
    <t>"D6 Dveře vnitřní, plné, otvíravé, hladké, 2xocel pozink plech + voštin výplň, včetně kování" 1+2</t>
  </si>
  <si>
    <t>178</t>
  </si>
  <si>
    <t>55341169</t>
  </si>
  <si>
    <t>dveře ocelové protipožární EW 15, 30, 45 D1 rohová zárubeň jednokřídlé 90 x 197 cm</t>
  </si>
  <si>
    <t>435801064</t>
  </si>
  <si>
    <t>"D7 Dveře vnitřní, plné, otvíravé, hladké, 2xocel pozink plech + voštin výplň, včetně kování" 1+2</t>
  </si>
  <si>
    <t>179</t>
  </si>
  <si>
    <t>55341168.1</t>
  </si>
  <si>
    <t>dveře ocelové protipožární EW 15, 30, 45 D1 rohová zárubeň jednokřídlé 80 x 240 cm</t>
  </si>
  <si>
    <t>-753783102</t>
  </si>
  <si>
    <t>"D13 Dveře vnitřní, plné, otvíravé, hladké, 2xocel pozink plech + voštin výplň, včetně kování" 1</t>
  </si>
  <si>
    <t>180</t>
  </si>
  <si>
    <t>767640322</t>
  </si>
  <si>
    <t>Montáž dveří ocelových vnitřních dvoukřídlových</t>
  </si>
  <si>
    <t>1940671776</t>
  </si>
  <si>
    <t>181</t>
  </si>
  <si>
    <t>55341100.1</t>
  </si>
  <si>
    <t>dveře ocelové protipožární EW 15, 30, 45 D1 dvoukřídlé 180 x 210 cm</t>
  </si>
  <si>
    <t>1327114914</t>
  </si>
  <si>
    <t>"D1 Dveře vnitřní, plné, otvíravé, hladké, 2xocel pozink plech + voštin výplň, včetně kování" 1</t>
  </si>
  <si>
    <t>182</t>
  </si>
  <si>
    <t>55341100.2</t>
  </si>
  <si>
    <t>dveře ocelové protipožární EW 15, 30, 45 D1 dvoukřídlé 160 x 210 cm</t>
  </si>
  <si>
    <t>1036145716</t>
  </si>
  <si>
    <t>"D2 Dveře vnitřní, plné, otvíravé, hladké, 2xocel pozink plech + voštin výplň, kruhový prosklený průhled, včetně kování (panikové)" 2</t>
  </si>
  <si>
    <t>183</t>
  </si>
  <si>
    <t>55341100.3</t>
  </si>
  <si>
    <t>1168914368</t>
  </si>
  <si>
    <t>"D3 Dveře vnitřní, plné, otvíravé, hladké, 2xocel pozink plech + voštin výplň, včetně kování" 1</t>
  </si>
  <si>
    <t>184</t>
  </si>
  <si>
    <t>55341100.4</t>
  </si>
  <si>
    <t>588948179</t>
  </si>
  <si>
    <t>"D14 Dveře vnitřní, plné, otvíravé, hladké, 2xocel pozink plech + voštin výplň, kruhový prosklený průhled, včetně kování (panikové)" 3</t>
  </si>
  <si>
    <t>185</t>
  </si>
  <si>
    <t>55341100.5</t>
  </si>
  <si>
    <t>-616354387</t>
  </si>
  <si>
    <t>"D15 Dveře vnitřní, plné, otvíravé, hladké, 2xocel pozink plech + voštin výplň, včetně kování" 1</t>
  </si>
  <si>
    <t>186</t>
  </si>
  <si>
    <t>767711110</t>
  </si>
  <si>
    <t>Montáž výkladců zapuštěných pevných, plochy jednotlivě do 9 m2</t>
  </si>
  <si>
    <t>1040407289</t>
  </si>
  <si>
    <t xml:space="preserve">Poznámka k souboru cen:_x000D_
1. V cenách není započtena montáž dokončení okování dveří; tyto práce se oceňují cenami 767 64- . . Montáž dveří._x000D_
</t>
  </si>
  <si>
    <t>"FS5" 2*0,75*2,1</t>
  </si>
  <si>
    <t>187</t>
  </si>
  <si>
    <t>55341000.1</t>
  </si>
  <si>
    <t>FS5 dveře dvoukřídloé otvíravé 2x750 x 2100 mm, izolační trojsklo, hliníkový rám, bezprahové, vč. kování</t>
  </si>
  <si>
    <t>575031469</t>
  </si>
  <si>
    <t>188</t>
  </si>
  <si>
    <t>767711120</t>
  </si>
  <si>
    <t>Montáž výkladců zapuštěných pevných, plochy jednotlivě přes 9 do 12 m2</t>
  </si>
  <si>
    <t>-1776015992</t>
  </si>
  <si>
    <t>"FS1b" 3,6*3</t>
  </si>
  <si>
    <t>"FS2" 3,75*2,96</t>
  </si>
  <si>
    <t>189</t>
  </si>
  <si>
    <t>55341000.2</t>
  </si>
  <si>
    <t>FS1b dvoudílný fasádní systém 3600x3000 mm, s pevným nadsvětlíkem, izolační trojsklo, hliníkový rám</t>
  </si>
  <si>
    <t>-682849966</t>
  </si>
  <si>
    <t>190</t>
  </si>
  <si>
    <t>55341000.3</t>
  </si>
  <si>
    <t>FS2 trojdílný fasádní systém 3750x2960 mm s pevným nadsvětlíkem, izolační trojsklo, hliníkový rám, bezprahové, vč. kování</t>
  </si>
  <si>
    <t>1207809063</t>
  </si>
  <si>
    <t>191</t>
  </si>
  <si>
    <t>767711140</t>
  </si>
  <si>
    <t>Montáž výkladců zapuštěných pevných, plochy jednotlivě přes 16 m2</t>
  </si>
  <si>
    <t>65669190</t>
  </si>
  <si>
    <t>"FS1a" 6,65*3</t>
  </si>
  <si>
    <t>"FS3" 6,4*2,96</t>
  </si>
  <si>
    <t>"FS4" 8,65*3</t>
  </si>
  <si>
    <t>192</t>
  </si>
  <si>
    <t>55341000.4</t>
  </si>
  <si>
    <t>FS1a šestidílný fasádní systém 6650x3000 mm s pevným nadsvětlíkem, izolační trojsklo, hliníkový rám, bezprahové, vč. kování</t>
  </si>
  <si>
    <t>757109427</t>
  </si>
  <si>
    <t>193</t>
  </si>
  <si>
    <t>55341000.5</t>
  </si>
  <si>
    <t>FS3 pětidílný fasádní systém 6400x2960 mm s pevným nadsvětlíkem, izolační trojsklo, hliníkový rám, bezprahové, vč. kování</t>
  </si>
  <si>
    <t>800413340</t>
  </si>
  <si>
    <t>194</t>
  </si>
  <si>
    <t>55341000.6</t>
  </si>
  <si>
    <t>FS4 osmidílný fasádní systém 8625x3000 mm s pevným nadsvětlíkem, izolační trojsklo, hliníkový rám, bezprahové, vč. kování</t>
  </si>
  <si>
    <t>1782894390</t>
  </si>
  <si>
    <t>195</t>
  </si>
  <si>
    <t>767881000.1</t>
  </si>
  <si>
    <t>Záchytný systém</t>
  </si>
  <si>
    <t>soubor</t>
  </si>
  <si>
    <t>846453156</t>
  </si>
  <si>
    <t>196</t>
  </si>
  <si>
    <t>767995112</t>
  </si>
  <si>
    <t>Montáž ostatních atypických zámečnických konstrukcí hmotnosti přes 5 do 10 kg</t>
  </si>
  <si>
    <t>kg</t>
  </si>
  <si>
    <t>-1449001988</t>
  </si>
  <si>
    <t xml:space="preserve">Poznámka k souboru cen:_x000D_
1. Určení cen se řídí hmotností jednotlivě montovaného dílu konstrukce._x000D_
</t>
  </si>
  <si>
    <t>"dle zprávy PBŘ, vč. držáku" (2+2+1+2+1+4+3+1)*10</t>
  </si>
  <si>
    <t>197</t>
  </si>
  <si>
    <t>44932112.1</t>
  </si>
  <si>
    <t>přístroj hasicí ruční práškový PG 4 LE</t>
  </si>
  <si>
    <t>1950387506</t>
  </si>
  <si>
    <t>"dle zprávy PBŘ, vč. držáku" 2+2+1+2+1+4+3+1</t>
  </si>
  <si>
    <t>198</t>
  </si>
  <si>
    <t>998767202</t>
  </si>
  <si>
    <t>Přesun hmot pro zámečnické konstrukce stanovený procentní sazbou (%) z ceny vodorovná dopravní vzdálenost do 50 m v objektech výšky přes 6 do 12 m</t>
  </si>
  <si>
    <t>%</t>
  </si>
  <si>
    <t>-2049767550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</si>
  <si>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</si>
  <si>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199</t>
  </si>
  <si>
    <t>771471114</t>
  </si>
  <si>
    <t>Montáž soklíků z dlaždic keramických kladených do malty rovných výšky přes 120 do 150 mm</t>
  </si>
  <si>
    <t>1506095900</t>
  </si>
  <si>
    <t>1NP</t>
  </si>
  <si>
    <t>"1.03" 17,852-0,9-0,7*3</t>
  </si>
  <si>
    <t>"1.17" (1,935+3,685)*2-0,8</t>
  </si>
  <si>
    <t>"1.18" (9,5+5,4+0,3*2)*2-2*2</t>
  </si>
  <si>
    <t>"2.01" 26,52-0,8-0,7*2</t>
  </si>
  <si>
    <t>200</t>
  </si>
  <si>
    <t>771574153</t>
  </si>
  <si>
    <t>Montáž podlah z dlaždic keramických lepených flexibilním lepidlem režných nebo glazovaných velkoformátových s rozlivovým lepidlem přes 2 do 4 ks/ m2</t>
  </si>
  <si>
    <t>-1886642248</t>
  </si>
  <si>
    <t>"1.03" 17,1+0,115*0,82*3</t>
  </si>
  <si>
    <t>"1.07" 24,5+0,315*1</t>
  </si>
  <si>
    <t>"1.08" 3,7+0,115*0,92</t>
  </si>
  <si>
    <t>"1.09" 22,5+0,315*1</t>
  </si>
  <si>
    <t>"1.10" 3,7+0,115*0,92</t>
  </si>
  <si>
    <t>"1.18" 51,7+0,375*2,045</t>
  </si>
  <si>
    <t>"2.01" 27,7+0,8*0,115*2</t>
  </si>
  <si>
    <t>"2.03" 7,1+0,8*0,115*2</t>
  </si>
  <si>
    <t>201</t>
  </si>
  <si>
    <t>59761406.1</t>
  </si>
  <si>
    <t>dlaždice keramické</t>
  </si>
  <si>
    <t>-1650825172</t>
  </si>
  <si>
    <t>"dlažba" 180,26</t>
  </si>
  <si>
    <t>"sokl" 76,612*0,15</t>
  </si>
  <si>
    <t>191,752*1,2 'Přepočtené koeficientem množství</t>
  </si>
  <si>
    <t>202</t>
  </si>
  <si>
    <t>998771102</t>
  </si>
  <si>
    <t>Přesun hmot pro podlahy z dlaždic stanovený z hmotnosti přesunovaného materiálu vodorovná dopravní vzdálenost do 50 m v objektech výšky přes 6 do 12 m</t>
  </si>
  <si>
    <t>2094924366</t>
  </si>
  <si>
    <t>776</t>
  </si>
  <si>
    <t>Podlahy povlakové</t>
  </si>
  <si>
    <t>203</t>
  </si>
  <si>
    <t>776141114</t>
  </si>
  <si>
    <t>Příprava podkladu vyrovnání samonivelační stěrkou podlah min.pevnosti 20 MPa, tloušťky přes 8 do 10 mm</t>
  </si>
  <si>
    <t>1901659511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</si>
  <si>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</si>
  <si>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skladba S1 (pod vinyl a dlažbu)</t>
  </si>
  <si>
    <t>"vinyl" 538,685</t>
  </si>
  <si>
    <t>"odpočet skladby S2 (výpočet viz pol. 632450134 cementový potěr)" -295,278</t>
  </si>
  <si>
    <t>204</t>
  </si>
  <si>
    <t>776231111</t>
  </si>
  <si>
    <t>Montáž podlahovin z vinylu lepením lamel nebo čtverců standardním lepidlem</t>
  </si>
  <si>
    <t>-1456870222</t>
  </si>
  <si>
    <t>Poznámka k položce:
včetně soklové lišty</t>
  </si>
  <si>
    <t>"1.02" 105,7+0,115*1,02*3+0,115*0,92</t>
  </si>
  <si>
    <t>"1.12" 8,8+0,115*0,92+0,315*1</t>
  </si>
  <si>
    <t>"1.16" 36,2+0,115*0,92</t>
  </si>
  <si>
    <t>205</t>
  </si>
  <si>
    <t>28411050.1</t>
  </si>
  <si>
    <t>dílce vinylové včetně soklové lišty</t>
  </si>
  <si>
    <t>-1287521373</t>
  </si>
  <si>
    <t>538,685*1,1 'Přepočtené koeficientem množství</t>
  </si>
  <si>
    <t>206</t>
  </si>
  <si>
    <t>998776102</t>
  </si>
  <si>
    <t>Přesun hmot pro podlahy povlakové stanovený z hmotnosti přesunovaného materiálu vodorovná dopravní vzdálenost do 50 m v objektech výšky přes 6 do 12 m</t>
  </si>
  <si>
    <t>-1650930113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</si>
  <si>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</si>
  <si>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207</t>
  </si>
  <si>
    <t>781474154</t>
  </si>
  <si>
    <t>Montáž obkladů vnitřních stěn z dlaždic keramických lepených flexibilním lepidlem velkoformátových s vysokopevnostním lepidlem přes 4 do 6 ks/m2</t>
  </si>
  <si>
    <t>1695570176</t>
  </si>
  <si>
    <t>208</t>
  </si>
  <si>
    <t>59761040.1</t>
  </si>
  <si>
    <t>obkládačky keramické</t>
  </si>
  <si>
    <t>-1358177721</t>
  </si>
  <si>
    <t>275,414*1,15 'Přepočtené koeficientem množství</t>
  </si>
  <si>
    <t>209</t>
  </si>
  <si>
    <t>998781102</t>
  </si>
  <si>
    <t>Přesun hmot pro obklady keramické stanovený z hmotnosti přesunovaného materiálu vodorovná dopravní vzdálenost do 50 m v objektech výšky přes 6 do 12 m</t>
  </si>
  <si>
    <t>541605791</t>
  </si>
  <si>
    <t>783</t>
  </si>
  <si>
    <t>Dokončovací práce - nátěry</t>
  </si>
  <si>
    <t>210</t>
  </si>
  <si>
    <t>783314101</t>
  </si>
  <si>
    <t>Základní nátěr zámečnických konstrukcí jednonásobný syntetický</t>
  </si>
  <si>
    <t>2110736891</t>
  </si>
  <si>
    <t>"výkaz statiky" 413,33</t>
  </si>
  <si>
    <t>211</t>
  </si>
  <si>
    <t>783317101</t>
  </si>
  <si>
    <t>Krycí nátěr (email) zámečnických konstrukcí jednonásobný syntetický standardní</t>
  </si>
  <si>
    <t>-395395922</t>
  </si>
  <si>
    <t>784</t>
  </si>
  <si>
    <t>Dokončovací práce - malby a tapety</t>
  </si>
  <si>
    <t>212</t>
  </si>
  <si>
    <t>784181101</t>
  </si>
  <si>
    <t>Penetrace podkladu jednonásobná základní akrylátová v místnostech výšky do 3,80 m</t>
  </si>
  <si>
    <t>-1155004427</t>
  </si>
  <si>
    <t>213</t>
  </si>
  <si>
    <t>784221111</t>
  </si>
  <si>
    <t>Malby z malířských směsí otěruvzdorných za sucha dvojnásobné, bílé za sucha otěruvzdorné středně v místnostech výšky do 3,80 m</t>
  </si>
  <si>
    <t>1111258757</t>
  </si>
  <si>
    <t>"SDK podhled" 166,7+8,5+167,4+11,424+51,7+43,6</t>
  </si>
  <si>
    <t>"omítky stěn" 825,816</t>
  </si>
  <si>
    <t>HZS</t>
  </si>
  <si>
    <t>Hodinové zúčtovací sazby</t>
  </si>
  <si>
    <t>214</t>
  </si>
  <si>
    <t>HZS1311</t>
  </si>
  <si>
    <t>Hodinové zúčtovací sazby profesí HSV provádění konstrukcí omítkář</t>
  </si>
  <si>
    <t>hod</t>
  </si>
  <si>
    <t>512</t>
  </si>
  <si>
    <t>1133686498</t>
  </si>
  <si>
    <t>"začištění omítek po provedení instalací" 50</t>
  </si>
  <si>
    <t>03 -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</si>
  <si>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</si>
  <si>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</si>
  <si>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</si>
  <si>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</si>
  <si>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132201202</t>
  </si>
  <si>
    <t>Hloubení zapažených i nezapažených rýh šířky přes 600 do 2 000 mm s urovnáním dna do předepsaného profilu a spádu v hornině tř. 3 přes 100 do 1 000 m3</t>
  </si>
  <si>
    <t>-1715033150</t>
  </si>
  <si>
    <t>132301202</t>
  </si>
  <si>
    <t>Hloubení zapažených i nezapažených rýh šířky přes 600 do 2 000 mm s urovnáním dna do předepsaného profilu a spádu v hornině tř. 4 přes 100 do 1 000 m3</t>
  </si>
  <si>
    <t>1227929283</t>
  </si>
  <si>
    <t>131301201</t>
  </si>
  <si>
    <t>Hloubení zapažených jam a zářezů s urovnáním dna do předepsaného profilu a spádu v hornině tř. 4 do 100 m3</t>
  </si>
  <si>
    <t>1822404216</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</si>
  <si>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</si>
  <si>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151101102</t>
  </si>
  <si>
    <t>Zřízení pažení a rozepření stěn rýh pro podzemní vedení pro všechny šířky rýhy příložné pro jakoukoliv mezerovitost, hloubky do 4 m</t>
  </si>
  <si>
    <t>-2091424468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</si>
  <si>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</si>
  <si>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151101211</t>
  </si>
  <si>
    <t>Odstranění pažení stěn výkopu s uložením pažin na vzdálenost do 3 m od okraje výkopu příložné, hloubky do 4 m</t>
  </si>
  <si>
    <t>1330205583</t>
  </si>
  <si>
    <t>175111101</t>
  </si>
  <si>
    <t>Obsypání potrubí ručně sypaninou z vhodných hornin tř. 1 až 4 nebo materiálem připraveným podél výkopu ve vzdálenosti do 3 m od jeho kraje, pro jakoukoliv hloubku výkopu a míru zhutnění bez prohození sypaniny sítem</t>
  </si>
  <si>
    <t>-1140184970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</si>
  <si>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</si>
  <si>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-1793762850</t>
  </si>
  <si>
    <t>162301102</t>
  </si>
  <si>
    <t>Vodorovné přemístění výkopku nebo sypaniny po suchu na obvyklém dopravním prostředku, bez naložení výkopku, avšak se složením bez rozhrnutí z horniny tř. 1 až 4 na vzdálenost přes 500 do 1 000 m</t>
  </si>
  <si>
    <t>-1399600699</t>
  </si>
  <si>
    <t>58337302</t>
  </si>
  <si>
    <t>štěrkopísek frakce 0/16</t>
  </si>
  <si>
    <t>1805652083</t>
  </si>
  <si>
    <t>-1870835681</t>
  </si>
  <si>
    <t>451573111</t>
  </si>
  <si>
    <t>Lože pod potrubí, stoky a drobné objekty v otevřeném výkopu z písku a štěrkopísku do 63 mm</t>
  </si>
  <si>
    <t>1099920353</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</si>
  <si>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</si>
  <si>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Trubní vedení</t>
  </si>
  <si>
    <t>871313121</t>
  </si>
  <si>
    <t>Montáž kanalizačního potrubí z plastů z tvrdého PVC těsněných gumovým kroužkem v otevřeném výkopu ve sklonu do 20 % DN 160</t>
  </si>
  <si>
    <t>-411259813</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</si>
  <si>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</si>
  <si>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871275221</t>
  </si>
  <si>
    <t>Kanalizační potrubí z tvrdého PVC-systém KG tuhost třídy SN8 DN125</t>
  </si>
  <si>
    <t>1044014611</t>
  </si>
  <si>
    <t>871315221</t>
  </si>
  <si>
    <t>Kanalizační potrubí z tvrdého PVC-systém KG tuhost třídy SN8 DN150</t>
  </si>
  <si>
    <t>-1746310163</t>
  </si>
  <si>
    <t>172015</t>
  </si>
  <si>
    <t>šachta prefabrikovaná DN1000 včetně poklopu, stupadel a montáže</t>
  </si>
  <si>
    <t>-333232663</t>
  </si>
  <si>
    <t>201940</t>
  </si>
  <si>
    <t>napojení na stáv. stoku do stáv. odbočky + pžechod kam.-pvc</t>
  </si>
  <si>
    <t>-1962126204</t>
  </si>
  <si>
    <t>201941</t>
  </si>
  <si>
    <t xml:space="preserve">napojení na stáv. ležatou kanalizaci </t>
  </si>
  <si>
    <t>-998623786</t>
  </si>
  <si>
    <t>201942</t>
  </si>
  <si>
    <t>vsakovací boxy 3,60x2,40x0,60 + geotextilie</t>
  </si>
  <si>
    <t>1044408325</t>
  </si>
  <si>
    <t>552441000</t>
  </si>
  <si>
    <t>lapač střešních splavenin - geiger DN 100 mm</t>
  </si>
  <si>
    <t>1476922540</t>
  </si>
  <si>
    <t>91832673</t>
  </si>
  <si>
    <t>312072829</t>
  </si>
  <si>
    <t>361299223</t>
  </si>
  <si>
    <t>0,44*14 'Přepočtené koeficientem množství</t>
  </si>
  <si>
    <t>-97201237</t>
  </si>
  <si>
    <t>713471211</t>
  </si>
  <si>
    <t>Montáž izolace tepelné potrubí, ohybů, přírub, armatur nebo tvarovek snímatelnými pouzdry s vrstvenou izolací s upevněním na suchý zip (izolační materiál ve specifikaci) potrubí</t>
  </si>
  <si>
    <t>-2131369203</t>
  </si>
  <si>
    <t xml:space="preserve">Poznámka k souboru cen:_x000D_
1. Cenami -1111 až -1115 nelze oceňovat pouzdra z hliníkového plechu._x000D_
</t>
  </si>
  <si>
    <t>28377048</t>
  </si>
  <si>
    <t>izolace tepelná potrubí z pěnového polyetylenu 28 x 20 mm</t>
  </si>
  <si>
    <t>1538464672</t>
  </si>
  <si>
    <t>28377050</t>
  </si>
  <si>
    <t>izolace tepelná potrubí z pěnového polyetylenu 32 x 6 mm</t>
  </si>
  <si>
    <t>1821966121</t>
  </si>
  <si>
    <t>28377053</t>
  </si>
  <si>
    <t>izolace tepelná potrubí z pěnového polyetylenu 32 x 20 mm</t>
  </si>
  <si>
    <t>1723280144</t>
  </si>
  <si>
    <t>28377062.1</t>
  </si>
  <si>
    <t>izolace tepelná potrubí z pěnového polyetylenu 42 x 20 mm</t>
  </si>
  <si>
    <t>-328743604</t>
  </si>
  <si>
    <t>28377064.1</t>
  </si>
  <si>
    <t>izolace tepelná potrubí z pěnového polyetylenu 52 x 20 mm</t>
  </si>
  <si>
    <t>-347230397</t>
  </si>
  <si>
    <t>28377066.1</t>
  </si>
  <si>
    <t>izolace tepelná potrubí z pěnového polyetylenu 65 x 20 mm</t>
  </si>
  <si>
    <t>-134315421</t>
  </si>
  <si>
    <t>28377045</t>
  </si>
  <si>
    <t>izolace tepelná potrubí z pěnového polyetylenu 22 x 20 mm</t>
  </si>
  <si>
    <t>448852412</t>
  </si>
  <si>
    <t>721</t>
  </si>
  <si>
    <t>Zdravotechnika - vnitřní kanalizace</t>
  </si>
  <si>
    <t>721171808</t>
  </si>
  <si>
    <t>Demontáž potrubí z novodurových trub odpadních nebo připojovacích přes 75 do D 114</t>
  </si>
  <si>
    <t>1650985856</t>
  </si>
  <si>
    <t xml:space="preserve">Poznámka k souboru cen:_x000D_
1. Demontáž plstěných pásů se oceňuje cenami souboru cen 722 18-18 Demontáž plstěných pásů z trub, části B 02._x000D_
</t>
  </si>
  <si>
    <t>721173401</t>
  </si>
  <si>
    <t>Potrubí z plastových trub PVC SN4 svodné (ležaté) DN 110</t>
  </si>
  <si>
    <t>-1406471297</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</si>
  <si>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3. V cenách potrubí z polyetylenových trub jsou započteny náklady na montáž kotevních prvků, jejich dodání se oceňuje ve specifikaci._x000D_
</t>
  </si>
  <si>
    <t>721173402</t>
  </si>
  <si>
    <t>Potrubí z plastových trub PVC SN4 svodné (ležaté) DN 125</t>
  </si>
  <si>
    <t>-827837253</t>
  </si>
  <si>
    <t>721173403</t>
  </si>
  <si>
    <t>Potrubí z plastových trub PVC SN4 svodné (ležaté) DN 160</t>
  </si>
  <si>
    <t>84104156</t>
  </si>
  <si>
    <t>721174025</t>
  </si>
  <si>
    <t>Potrubí z plastových trub polypropylenové odpadní (svislé) DN 100</t>
  </si>
  <si>
    <t>1774122376</t>
  </si>
  <si>
    <t>721174044</t>
  </si>
  <si>
    <t>Potrubí z plastových trub polypropylenové připojovací DN 70</t>
  </si>
  <si>
    <t>772907392</t>
  </si>
  <si>
    <t>721174043</t>
  </si>
  <si>
    <t>Potrubí z plastových trub polypropylenové připojovací DN 50</t>
  </si>
  <si>
    <t>-1195931644</t>
  </si>
  <si>
    <t>721273153</t>
  </si>
  <si>
    <t>Ventilační hlavice z polypropylenu (PP) DN 110</t>
  </si>
  <si>
    <t>-1504224477</t>
  </si>
  <si>
    <t>721211405.1</t>
  </si>
  <si>
    <t>Vpust podlahová se svislým DN 100 s klapkou proti pronikání zápachu</t>
  </si>
  <si>
    <t>-1919013492</t>
  </si>
  <si>
    <t>721211912</t>
  </si>
  <si>
    <t>Podlahové vpusti montáž podlahových vpustí DN 50/75</t>
  </si>
  <si>
    <t>-506292972</t>
  </si>
  <si>
    <t>201951</t>
  </si>
  <si>
    <t>střešní vtok vyhřívaný Dn100 včetně montáže</t>
  </si>
  <si>
    <t>-1445760788</t>
  </si>
  <si>
    <t>201952</t>
  </si>
  <si>
    <t>kamerové zkoušky stávající kanalizace</t>
  </si>
  <si>
    <t>-1460260184</t>
  </si>
  <si>
    <t>722174024</t>
  </si>
  <si>
    <t>Potrubí z plastových trubek z polypropylenu (PPR) svařovaných polyfuzně PN 20 (SDR 6) D 32 x 5,4</t>
  </si>
  <si>
    <t>-54758050</t>
  </si>
  <si>
    <t xml:space="preserve">Poznámka k souboru cen:_x000D_
1. V cenách -4001 až -4088 jsou započteny náklady na montáž a dodávku potrubí a tvarovek._x000D_
</t>
  </si>
  <si>
    <t>Poznámka k položce:
kondenzát</t>
  </si>
  <si>
    <t>722174025</t>
  </si>
  <si>
    <t>Potrubí z plastových trubek z polypropylenu (PPR) svařovaných polyfuzně PN 20 (SDR 6) D 40 x 6,7</t>
  </si>
  <si>
    <t>759652740</t>
  </si>
  <si>
    <t>721290111</t>
  </si>
  <si>
    <t>Zkouška těsnosti kanalizace v objektech vodou do DN 125</t>
  </si>
  <si>
    <t>-1399049786</t>
  </si>
  <si>
    <t xml:space="preserve">Poznámka k souboru cen:_x000D_
1. V ceně -0123 není započteno dodání média; jeho dodávka se oceňuje ve specifikaci._x000D_
</t>
  </si>
  <si>
    <t>998721102</t>
  </si>
  <si>
    <t>Přesun hmot pro vnitřní kanalizace stanovený z hmotnosti přesunovaného materiálu vodorovná dopravní vzdálenost do 50 m v objektech výšky přes 6 do 12 m</t>
  </si>
  <si>
    <t>1176296851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</si>
  <si>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</si>
  <si>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</si>
  <si>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</si>
  <si>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722170801</t>
  </si>
  <si>
    <t>Demontáž rozvodů vody z plastů do Ø 25 mm</t>
  </si>
  <si>
    <t>-1066995434</t>
  </si>
  <si>
    <t>722174022</t>
  </si>
  <si>
    <t>Potrubí z plastových trubek z polypropylenu (PPR) svařovaných polyfuzně PN 20 (SDR 6) D 20 x 3,4</t>
  </si>
  <si>
    <t>882730087</t>
  </si>
  <si>
    <t>722174023</t>
  </si>
  <si>
    <t>Potrubí z plastových trubek z polypropylenu (PPR) svařovaných polyfuzně PN 20 (SDR 6) D 25 x 4,2</t>
  </si>
  <si>
    <t>1935573955</t>
  </si>
  <si>
    <t>-1548225036</t>
  </si>
  <si>
    <t>1074906964</t>
  </si>
  <si>
    <t>722174026</t>
  </si>
  <si>
    <t>Potrubí z plastových trubek z polypropylenu (PPR) svařovaných polyfuzně PN 20 (SDR 6) D 50 x 8,4</t>
  </si>
  <si>
    <t>522519299</t>
  </si>
  <si>
    <t>722174027</t>
  </si>
  <si>
    <t>Potrubí z plastových trubek z polypropylenu (PPR) svařovaných polyfuzně PN 20 (SDR 6) D 63 x 10,5</t>
  </si>
  <si>
    <t>57687267</t>
  </si>
  <si>
    <t>722130224</t>
  </si>
  <si>
    <t>Potrubí z ocelových trubek pozinkovaných závitových svařovaných běžných 10004 DN 32</t>
  </si>
  <si>
    <t>-1309546944</t>
  </si>
  <si>
    <t>1812</t>
  </si>
  <si>
    <t>Hydrant vnitřní s tvarově stálou hadicí A25/30</t>
  </si>
  <si>
    <t>-1170456028</t>
  </si>
  <si>
    <t>201963</t>
  </si>
  <si>
    <t>napojení na stáv. rozvod</t>
  </si>
  <si>
    <t>-1893469647</t>
  </si>
  <si>
    <t>722230101</t>
  </si>
  <si>
    <t>Armatury se dvěma závity ventily přímé G 1/2</t>
  </si>
  <si>
    <t>-284528489</t>
  </si>
  <si>
    <t>722230102</t>
  </si>
  <si>
    <t>Armatury se dvěma závity ventily přímé G 3/4</t>
  </si>
  <si>
    <t>-1050841497</t>
  </si>
  <si>
    <t>722230103</t>
  </si>
  <si>
    <t>Armatury se dvěma závity ventily přímé G 1</t>
  </si>
  <si>
    <t>846863337</t>
  </si>
  <si>
    <t>722230104</t>
  </si>
  <si>
    <t>Armatury se dvěma závity ventily přímé G 5/4</t>
  </si>
  <si>
    <t>-196099207</t>
  </si>
  <si>
    <t>722230105</t>
  </si>
  <si>
    <t>Armatury se dvěma závity ventily přímé G 6/4</t>
  </si>
  <si>
    <t>-455372420</t>
  </si>
  <si>
    <t>722230106</t>
  </si>
  <si>
    <t>Armatury se dvěma závity ventily přímé G 2</t>
  </si>
  <si>
    <t>1197333834</t>
  </si>
  <si>
    <t>722231077</t>
  </si>
  <si>
    <t>Armatury se dvěma závity ventily zpětné mosazné PN 10 do 110°C G 2</t>
  </si>
  <si>
    <t>-2118739506</t>
  </si>
  <si>
    <t>722231144</t>
  </si>
  <si>
    <t>Armatury se dvěma závity ventily pojistné rohové G 5/4</t>
  </si>
  <si>
    <t>482177772</t>
  </si>
  <si>
    <t>201946</t>
  </si>
  <si>
    <t xml:space="preserve">filtr k ohřívačům </t>
  </si>
  <si>
    <t>1471100467</t>
  </si>
  <si>
    <t>49250</t>
  </si>
  <si>
    <t>úchyty na potrubí po 2 m</t>
  </si>
  <si>
    <t>502638820</t>
  </si>
  <si>
    <t>722290234</t>
  </si>
  <si>
    <t>Zkoušky, proplach a desinfekce vodovodního potrubí proplach a desinfekce vodovodního potrubí do DN 80</t>
  </si>
  <si>
    <t>-1735404897</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</si>
  <si>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</si>
  <si>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722290226</t>
  </si>
  <si>
    <t>Zkoušky, proplach a desinfekce vodovodního potrubí zkoušky těsnosti vodovodního potrubí závitového do DN 50</t>
  </si>
  <si>
    <t>273832097</t>
  </si>
  <si>
    <t>172024</t>
  </si>
  <si>
    <t>cirkulační čerpadlo závitové TUV včetně montáže</t>
  </si>
  <si>
    <t>-1637103116</t>
  </si>
  <si>
    <t>172019</t>
  </si>
  <si>
    <t xml:space="preserve">zednické výpomoci </t>
  </si>
  <si>
    <t>-492573831</t>
  </si>
  <si>
    <t>998722202</t>
  </si>
  <si>
    <t>Přesun hmot pro vnitřní vodovod stanovený procentní sazbou (%) z ceny vodorovná dopravní vzdálenost do 50 m v objektech výšky přes 6 do 12 m</t>
  </si>
  <si>
    <t>-1241345384</t>
  </si>
  <si>
    <t>725</t>
  </si>
  <si>
    <t>Zdravotechnika - zařizovací předměty</t>
  </si>
  <si>
    <t>725110811</t>
  </si>
  <si>
    <t>Demontáž klozetů splachovacích s nádrží nebo tlakovým splachovačem</t>
  </si>
  <si>
    <t>-1429321029</t>
  </si>
  <si>
    <t>725112021</t>
  </si>
  <si>
    <t>Klozet keramický závěsný s hlubokým splachováním odpad vodorovný</t>
  </si>
  <si>
    <t>-1953760190</t>
  </si>
  <si>
    <t xml:space="preserve">Poznámka k souboru cen:_x000D_
1. V cenách -1351, -1361 není započten napájecí zdroj._x000D_
2. V cenách jsou započtená klozetová sedátka._x000D_
</t>
  </si>
  <si>
    <t>725113123</t>
  </si>
  <si>
    <t>Montáž klozetových mís závěsných</t>
  </si>
  <si>
    <t>-2087745407</t>
  </si>
  <si>
    <t>172011</t>
  </si>
  <si>
    <t>závěsný modul pro WC</t>
  </si>
  <si>
    <t>1710454550</t>
  </si>
  <si>
    <t>725122813</t>
  </si>
  <si>
    <t>Demontáž pisoárů s nádrží a 1 záchodkem</t>
  </si>
  <si>
    <t>1644297103</t>
  </si>
  <si>
    <t>725210821</t>
  </si>
  <si>
    <t>Demontáž umyvadel bez výtokových armatur umyvadel</t>
  </si>
  <si>
    <t>-249523272</t>
  </si>
  <si>
    <t>725249101.1</t>
  </si>
  <si>
    <t>Mtž kabina sprch</t>
  </si>
  <si>
    <t>1151706827</t>
  </si>
  <si>
    <t xml:space="preserve">Poznámka k souboru cen:_x000D_
1. Sprchové boxy jsou dodávány jako komplet včetně sprchové vaničky, zápachové uzávěrky a sprchové armatury._x000D_
2. V cenách -9101 až -9103 není započteno dodání sprchových vaniček, sprchových boxů a sprchových koutů._x000D_
</t>
  </si>
  <si>
    <t>1108</t>
  </si>
  <si>
    <t>vanička sprchová + dveře</t>
  </si>
  <si>
    <t>-871972537</t>
  </si>
  <si>
    <t>172025</t>
  </si>
  <si>
    <t>klozet keramický kombi-šikmý odpad pro imobilní občany,oddálené splachování včetně montáže</t>
  </si>
  <si>
    <t>-22843328</t>
  </si>
  <si>
    <t>725211602.1</t>
  </si>
  <si>
    <t>Umyvadlo keramické připevněné na stěnu šrouby v bílé barvě bez krytu na sifon 550 mm</t>
  </si>
  <si>
    <t>176208194</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</si>
  <si>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</si>
  <si>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725211701.1</t>
  </si>
  <si>
    <t>Umývátko keramické stěnové 400 mm</t>
  </si>
  <si>
    <t>-766804452</t>
  </si>
  <si>
    <t>221217</t>
  </si>
  <si>
    <t>sedátko bílé plastové s klouby  kov</t>
  </si>
  <si>
    <t>-871892023</t>
  </si>
  <si>
    <t>3609</t>
  </si>
  <si>
    <t>držák na papír nerezový</t>
  </si>
  <si>
    <t>-62163317</t>
  </si>
  <si>
    <t>3709</t>
  </si>
  <si>
    <t>držák na papírové ručníky nerezový</t>
  </si>
  <si>
    <t>-1380942340</t>
  </si>
  <si>
    <t>725330820</t>
  </si>
  <si>
    <t>Demontáž výlevek bez výtokových armatur a bez nádrže a splachovacího potrubí diturvitových</t>
  </si>
  <si>
    <t>1643519495</t>
  </si>
  <si>
    <t>725331111</t>
  </si>
  <si>
    <t>Výlevky bez výtokových armatur a splachovací nádrže keramické se sklopnou plastovou mřížkou 425 mm</t>
  </si>
  <si>
    <t>-470060074</t>
  </si>
  <si>
    <t>725813111</t>
  </si>
  <si>
    <t>Ventily rohové bez připojovací trubičky nebo flexi hadičky G 1/2</t>
  </si>
  <si>
    <t>-1539188050</t>
  </si>
  <si>
    <t>725811204</t>
  </si>
  <si>
    <t>Ventil výtokový nástěnný pračkový G 3/4</t>
  </si>
  <si>
    <t>-1166497867</t>
  </si>
  <si>
    <t>725811202</t>
  </si>
  <si>
    <t>Ventily nástěnné s otočným výtokem dolní výtok G 1/2</t>
  </si>
  <si>
    <t>2135187144</t>
  </si>
  <si>
    <t>Poznámka k položce:
zahradní</t>
  </si>
  <si>
    <t>725822612</t>
  </si>
  <si>
    <t>Baterie umyvadlové stojánkové pákové s výpustí</t>
  </si>
  <si>
    <t>-808828236</t>
  </si>
  <si>
    <t xml:space="preserve">Poznámka k souboru cen:_x000D_
1. V cenách –2654, 56, -9101-9202 není započten napájecí zdroj._x000D_
</t>
  </si>
  <si>
    <t>Poznámka k položce:
s otvíráním odpadu</t>
  </si>
  <si>
    <t>725821328</t>
  </si>
  <si>
    <t>Baterie dřezové stojánkové pákové s otáčivým ústím a délkou ramínka s vytahovací sprškou</t>
  </si>
  <si>
    <t>-1564343667</t>
  </si>
  <si>
    <t xml:space="preserve">Poznámka k souboru cen:_x000D_
1. V ceně -1422 není započten napájecí zdroj._x000D_
</t>
  </si>
  <si>
    <t>725841351</t>
  </si>
  <si>
    <t>Baterie sprchové automatické s termostatickým ventilem</t>
  </si>
  <si>
    <t>2108126992</t>
  </si>
  <si>
    <t xml:space="preserve">Poznámka k souboru cen:_x000D_
1. V cenách –1353-54 není započten napájecí zdroj._x000D_
</t>
  </si>
  <si>
    <t>725291706</t>
  </si>
  <si>
    <t>Doplňky zařízení koupelen a záchodů smaltované madla rovná, délky 800 mm</t>
  </si>
  <si>
    <t>1887287716</t>
  </si>
  <si>
    <t>725291722</t>
  </si>
  <si>
    <t>Doplňky zařízení koupelen a záchodů smaltované madla krakorcová sklopná, délky 834 mm</t>
  </si>
  <si>
    <t>577867557</t>
  </si>
  <si>
    <t>725121525</t>
  </si>
  <si>
    <t>Pisoárové záchodky keramické automatické s radarovým senzorem</t>
  </si>
  <si>
    <t>-1231074093</t>
  </si>
  <si>
    <t xml:space="preserve">Poznámka k souboru cen:_x000D_
1. V cenách –1001, -1521, -1525, -1529, -2002 není započten napájecí zdroj._x000D_
2. V cenách -1501 a -1502 není započten ventil na oplach pisoáru._x000D_
</t>
  </si>
  <si>
    <t>201972</t>
  </si>
  <si>
    <t>El zásobníkový ohřívač 80 l 2kW včetně montáže</t>
  </si>
  <si>
    <t>-155985846</t>
  </si>
  <si>
    <t>201973</t>
  </si>
  <si>
    <t>El zásobníkový ohřívač 200 l2-4kW včetně cirkulačního čerpadla a montáže</t>
  </si>
  <si>
    <t>-325557577</t>
  </si>
  <si>
    <t>172026</t>
  </si>
  <si>
    <t>sifon pro napojení pračkymyčky HL400 vč.montáže</t>
  </si>
  <si>
    <t>632808632</t>
  </si>
  <si>
    <t>201954</t>
  </si>
  <si>
    <t>sifon se suchou klapkou pro napojení kondenzátu</t>
  </si>
  <si>
    <t>-1029798605</t>
  </si>
  <si>
    <t>1439997909</t>
  </si>
  <si>
    <t>998725102</t>
  </si>
  <si>
    <t>Přesun hmot pro zařizovací předměty stanovený z hmotnosti přesunovaného materiálu vodorovná dopravní vzdálenost do 50 m v objektech výšky přes 6 do 12 m</t>
  </si>
  <si>
    <t>271545743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</si>
  <si>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</si>
  <si>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04 - Vytápění</t>
  </si>
  <si>
    <t xml:space="preserve">    733 - Ústřední vytápění - rozvodné potrubí</t>
  </si>
  <si>
    <t xml:space="preserve">    734 - Ústřední vytápění - armatury</t>
  </si>
  <si>
    <t xml:space="preserve">    735 - Ústřední vytápění - otopná tělesa</t>
  </si>
  <si>
    <t>OST - Ostatní</t>
  </si>
  <si>
    <t>713400821</t>
  </si>
  <si>
    <t>Izolace tepelné odstranění pásů nebo fólií z trub</t>
  </si>
  <si>
    <t>1444426238</t>
  </si>
  <si>
    <t>713463411</t>
  </si>
  <si>
    <t>Montáž izolace tepelné potrubí a ohybů tvarovkami nebo deskami potrubními pouzdry návlekovými izolačními hadicemi potrubí a ohybů</t>
  </si>
  <si>
    <t>1380470798</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</si>
  <si>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</si>
  <si>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28377096</t>
  </si>
  <si>
    <t>izolace tepelná potrubí z pěnového polyetylenu 15 x 20 mm</t>
  </si>
  <si>
    <t>986190969</t>
  </si>
  <si>
    <t>28377106</t>
  </si>
  <si>
    <t>izolace tepelná potrubí z pěnového polyetylenu 18 x 20 mm</t>
  </si>
  <si>
    <t>190609876</t>
  </si>
  <si>
    <t>555986485</t>
  </si>
  <si>
    <t>28377049</t>
  </si>
  <si>
    <t>izolace tepelná potrubí z pěnového polyetylenu 28 x 25 mm</t>
  </si>
  <si>
    <t>795519360</t>
  </si>
  <si>
    <t>28377056</t>
  </si>
  <si>
    <t>izolace tepelná potrubí z pěnového polyetylenu 35 x 25 mm</t>
  </si>
  <si>
    <t>-1848556674</t>
  </si>
  <si>
    <t>63154572</t>
  </si>
  <si>
    <t>pouzdro izolační potrubní s jednostrannou Al fólií max. 250/100 °C 35/40 mm</t>
  </si>
  <si>
    <t>273383245</t>
  </si>
  <si>
    <t>63154603</t>
  </si>
  <si>
    <t>pouzdro izolační potrubní s jednostrannou Al fólií max. 250/100 °C 42/50 mm</t>
  </si>
  <si>
    <t>-2104263187</t>
  </si>
  <si>
    <t>63154605</t>
  </si>
  <si>
    <t>pouzdro izolační potrubní s jednostrannou Al fólií max. 250/100 °C 60/50 mm</t>
  </si>
  <si>
    <t>-586461909</t>
  </si>
  <si>
    <t>998713101</t>
  </si>
  <si>
    <t>Přesun hmot pro izolace tepelné stanovený z hmotnosti přesunovaného materiálu vodorovná dopravní vzdálenost do 50 m v objektech výšky do 6 m</t>
  </si>
  <si>
    <t>-1914158637</t>
  </si>
  <si>
    <t>733</t>
  </si>
  <si>
    <t>Ústřední vytápění - rozvodné potrubí</t>
  </si>
  <si>
    <t>733110803</t>
  </si>
  <si>
    <t>Demontáž potrubí z trubek ocelových závitových DN do 15</t>
  </si>
  <si>
    <t>1564168247</t>
  </si>
  <si>
    <t>733110806</t>
  </si>
  <si>
    <t>Demontáž potrubí z trubek ocelových závitových DN přes 15 do 32</t>
  </si>
  <si>
    <t>-1667237011</t>
  </si>
  <si>
    <t>733110808</t>
  </si>
  <si>
    <t>Demontáž potrubí z trubek ocelových závitových DN přes 32 do 50</t>
  </si>
  <si>
    <t>-496183227</t>
  </si>
  <si>
    <t>733110810</t>
  </si>
  <si>
    <t>Demontáž potrubí z trubek ocelových závitových DN přes 50 do 80</t>
  </si>
  <si>
    <t>508485054</t>
  </si>
  <si>
    <t>733121218</t>
  </si>
  <si>
    <t>Potrubí z trubek ocelových hladkých bezešvých tvářených za tepla v kotelnách a strojovnách Ø 57/2,9</t>
  </si>
  <si>
    <t>-1200377461</t>
  </si>
  <si>
    <t xml:space="preserve">Poznámka k souboru cen:_x000D_
1. Cenami –2112 a -2113 se oceňuje rozvod potrubí jednotrubkových horizontálních soustav._x000D_
2. V cenách –2112 a -2113 je započteno úplné těleso spojky a příchytky potrubí._x000D_
3. V cenách –2112 a -2113 není započteno:_x000D_
a) krycí lišty potrubí vedeného nad podlahou,_x000D_
b) připojení horizontálního rozvodu na stoupací potrubí._x000D_
4. Cenami –2122 a -2123 se oceňuje napojení rozvodu na jednotlivá stoupací potrubí, popř. na měřicí nebo regulační armaturu přípojky topného okruhu._x000D_
5. V cenách –2122 a -2123 je započteno:_x000D_
a) úplné těleso přípojky,_x000D_
b) navaření hrdla přípojky._x000D_
</t>
  </si>
  <si>
    <t>733223102</t>
  </si>
  <si>
    <t>Potrubí z trubek měděných tvrdých spojovaných měkkým pájením Ø 15/1</t>
  </si>
  <si>
    <t>-995733570</t>
  </si>
  <si>
    <t>733223103</t>
  </si>
  <si>
    <t>Potrubí z trubek měděných tvrdých spojovaných měkkým pájením Ø 18/1</t>
  </si>
  <si>
    <t>-1378022196</t>
  </si>
  <si>
    <t>733223104</t>
  </si>
  <si>
    <t>Potrubí z trubek měděných tvrdých spojovaných měkkým pájením Ø 22/1</t>
  </si>
  <si>
    <t>-318845903</t>
  </si>
  <si>
    <t>733223105</t>
  </si>
  <si>
    <t>Potrubí z trubek měděných tvrdých spojovaných měkkým pájením Ø 28/1,5</t>
  </si>
  <si>
    <t>363149831</t>
  </si>
  <si>
    <t>733223106</t>
  </si>
  <si>
    <t>Potrubí z trubek měděných tvrdých spojovaných měkkým pájením Ø 35/1,5</t>
  </si>
  <si>
    <t>1104612507</t>
  </si>
  <si>
    <t>733223107</t>
  </si>
  <si>
    <t>Potrubí z trubek měděných tvrdých spojovaných měkkým pájením Ø 42/1,5</t>
  </si>
  <si>
    <t>1884881405</t>
  </si>
  <si>
    <t>733223108</t>
  </si>
  <si>
    <t>Potrubí z trubek měděných tvrdých spojovaných měkkým pájením Ø 54/2</t>
  </si>
  <si>
    <t>1264676668</t>
  </si>
  <si>
    <t>733291101</t>
  </si>
  <si>
    <t>Zkoušky těsnosti potrubí z trubek měděných Ø do 35/1,5</t>
  </si>
  <si>
    <t>139167745</t>
  </si>
  <si>
    <t>733291102</t>
  </si>
  <si>
    <t>Zkoušky těsnosti potrubí z trubek měděných Ø přes 35/1,5 do 64/2,0</t>
  </si>
  <si>
    <t>1317730086</t>
  </si>
  <si>
    <t>733890804</t>
  </si>
  <si>
    <t>Vnitrostaveništní přemístění vybouraných (demontovaných) hmot rozvodů potrubí vodorovně do 100 m v objektech výšky přes 24 do 36 m</t>
  </si>
  <si>
    <t>-1699917047</t>
  </si>
  <si>
    <t>998733101</t>
  </si>
  <si>
    <t>Přesun hmot pro rozvody potrubí stanovený z hmotnosti přesunovaného materiálu vodorovná dopravní vzdálenost do 50 m v objektech výšky do 6 m</t>
  </si>
  <si>
    <t>1822154585</t>
  </si>
  <si>
    <t>734</t>
  </si>
  <si>
    <t>Ústřední vytápění - armatury</t>
  </si>
  <si>
    <t>734200811</t>
  </si>
  <si>
    <t>Demontáž armatur závitových s jedním závitem do G 1/2</t>
  </si>
  <si>
    <t>1280168914</t>
  </si>
  <si>
    <t>734200812</t>
  </si>
  <si>
    <t>Demontáž armatur závitových s jedním závitem přes 1/2 do G 1</t>
  </si>
  <si>
    <t>990278658</t>
  </si>
  <si>
    <t>734200821</t>
  </si>
  <si>
    <t>Demontáž armatur závitových se dvěma závity do G 1/2</t>
  </si>
  <si>
    <t>-594947586</t>
  </si>
  <si>
    <t>734209113</t>
  </si>
  <si>
    <t>Montáž závitových armatur se 2 závity G 1/2 (DN 15)</t>
  </si>
  <si>
    <t>-414840202</t>
  </si>
  <si>
    <t>999arm01</t>
  </si>
  <si>
    <t>Radiátorové dvojité šroubení rohové DN15</t>
  </si>
  <si>
    <t>-27979681</t>
  </si>
  <si>
    <t>999arm040</t>
  </si>
  <si>
    <t>Uzavírací a vyvažovací ventil (STAD-IMI) DN15</t>
  </si>
  <si>
    <t>261373720</t>
  </si>
  <si>
    <t>999arm15</t>
  </si>
  <si>
    <t>Připojovací armatura rohová s integrovaným ventilem a regulačním uzavíratelným šroubením - pro OT se spodním středovým připojením</t>
  </si>
  <si>
    <t>-30460740</t>
  </si>
  <si>
    <t>734209114</t>
  </si>
  <si>
    <t>Montáž závitových armatur se 2 závity G 3/4 (DN 20)</t>
  </si>
  <si>
    <t>1117130534</t>
  </si>
  <si>
    <t>999arm027</t>
  </si>
  <si>
    <t>Radiátorové šroubení přímé (Danfoss RLV) DN20</t>
  </si>
  <si>
    <t>-1637202027</t>
  </si>
  <si>
    <t>999arm041</t>
  </si>
  <si>
    <t>Uzavírací a vyvažovací ventil (STAD-IMI) DN20</t>
  </si>
  <si>
    <t>928608277</t>
  </si>
  <si>
    <t>734209115</t>
  </si>
  <si>
    <t>Montáž závitových armatur se 2 závity G 1 (DN 25)</t>
  </si>
  <si>
    <t>-88007714</t>
  </si>
  <si>
    <t>999arm042</t>
  </si>
  <si>
    <t>Uzavírací a vyvažovací ventil (STAD-IMI) DN25</t>
  </si>
  <si>
    <t>1415259471</t>
  </si>
  <si>
    <t>734209116</t>
  </si>
  <si>
    <t>Montáž závitových armatur se 2 závity G 5/4 (DN 32)</t>
  </si>
  <si>
    <t>86605104</t>
  </si>
  <si>
    <t>999arm043</t>
  </si>
  <si>
    <t>Uzavírací a vyvažovací ventil (STAD-IMI) DN32</t>
  </si>
  <si>
    <t>-1313051016</t>
  </si>
  <si>
    <t>734209117</t>
  </si>
  <si>
    <t>Montáž závitových armatur se 2 závity G 6/4 (DN 40)</t>
  </si>
  <si>
    <t>-1057030488</t>
  </si>
  <si>
    <t>999arm048</t>
  </si>
  <si>
    <t>Uzavírací a vyvažovací ventil (STAD-IMI) DN40</t>
  </si>
  <si>
    <t>-855092596</t>
  </si>
  <si>
    <t>734209118</t>
  </si>
  <si>
    <t>Montáž závitových armatur se 2 závity G 2 (DN 50)</t>
  </si>
  <si>
    <t>247704804</t>
  </si>
  <si>
    <t>999arm044</t>
  </si>
  <si>
    <t>Uzavírací a vyvažovací ventil (STAD-IMI) DN50</t>
  </si>
  <si>
    <t>421728082</t>
  </si>
  <si>
    <t>734211120</t>
  </si>
  <si>
    <t>Ventily odvzdušňovací závitové automatické PN 14 do 120°C G 1/2</t>
  </si>
  <si>
    <t>1687048239</t>
  </si>
  <si>
    <t>734291123</t>
  </si>
  <si>
    <t>Ostatní armatury kohouty plnicí a vypouštěcí PN 10 do 90°C G 1/2</t>
  </si>
  <si>
    <t>1663717166</t>
  </si>
  <si>
    <t>734494213</t>
  </si>
  <si>
    <t>Měřicí armatury návarky s trubkovým závitem G 1/2</t>
  </si>
  <si>
    <t>1594065367</t>
  </si>
  <si>
    <t xml:space="preserve">Poznámka k souboru cen:_x000D_
1. V cenách -9211 až -9213 je započtena montáž návarků přivařením; jejich dodávka se oceňuje ve specifikaci pouze v případech, kdy návarky nejsou součástí dodávky zařízení._x000D_
</t>
  </si>
  <si>
    <t>734221546</t>
  </si>
  <si>
    <t>Ventily regulační závitové termostatické, bez hlavice ovládání PN 16 do 110°C přímé jednoregulační G 3/4</t>
  </si>
  <si>
    <t>-294503983</t>
  </si>
  <si>
    <t xml:space="preserve">Poznámka k souboru cen:_x000D_
1. V cenách -0101 až -0105 nejsou započteny náklady na dodávku a montáž měřící a vypouštěcí armatury.Tyto se oceňují samostatně souborem cen 734 49 1101 až -1105._x000D_
</t>
  </si>
  <si>
    <t>734221551</t>
  </si>
  <si>
    <t>Ventily regulační závitové termostatické, bez hlavice ovládání PN 16 do 110°C přímé dvouregulační G 3/8</t>
  </si>
  <si>
    <t>-537069583</t>
  </si>
  <si>
    <t>734221552</t>
  </si>
  <si>
    <t>Ventily regulační závitové termostatické, bez hlavice ovládání PN 16 do 110°C přímé dvouregulační G 1/2</t>
  </si>
  <si>
    <t>-1552608242</t>
  </si>
  <si>
    <t>722232044</t>
  </si>
  <si>
    <t>Armatury se dvěma závity kulové kohouty PN 42 do 185 °C přímé vnitřní závit G 3/4</t>
  </si>
  <si>
    <t>1460891754</t>
  </si>
  <si>
    <t>722232046</t>
  </si>
  <si>
    <t>Armatury se dvěma závity kulové kohouty PN 42 do 185 °C přímé vnitřní závit G 5/4</t>
  </si>
  <si>
    <t>1877014144</t>
  </si>
  <si>
    <t>734411127</t>
  </si>
  <si>
    <t>Teploměry technické s pevným stonkem a jímkou zadní připojení (axiální) průměr 100 mm délka stonku 100 mm</t>
  </si>
  <si>
    <t>385941458</t>
  </si>
  <si>
    <t>734499211</t>
  </si>
  <si>
    <t>Měřicí armatury montáž návarků M 20 x 1,5</t>
  </si>
  <si>
    <t>-688695010</t>
  </si>
  <si>
    <t>999arm21</t>
  </si>
  <si>
    <t>Návarek M 20x1,5</t>
  </si>
  <si>
    <t>1807492330</t>
  </si>
  <si>
    <t>999arm070</t>
  </si>
  <si>
    <t>přechod Fe/měď G6/4"/d35</t>
  </si>
  <si>
    <t>685666042</t>
  </si>
  <si>
    <t>999arm066</t>
  </si>
  <si>
    <t>přechod Fe/měď G1/2"/d18</t>
  </si>
  <si>
    <t>-606597795</t>
  </si>
  <si>
    <t>999arm067</t>
  </si>
  <si>
    <t>přechod Fe/měď G1/2"/d15</t>
  </si>
  <si>
    <t>-1941070559</t>
  </si>
  <si>
    <t>999arm068</t>
  </si>
  <si>
    <t>přechod Fe/měď G2 1/2"/d54</t>
  </si>
  <si>
    <t>500927206</t>
  </si>
  <si>
    <t>999arm069</t>
  </si>
  <si>
    <t>přechod Fe/měď G2"/d54</t>
  </si>
  <si>
    <t>2129938516</t>
  </si>
  <si>
    <t>734291951.1</t>
  </si>
  <si>
    <t>Montáž hlavice ručního a termostatického ovládání</t>
  </si>
  <si>
    <t>1707299571</t>
  </si>
  <si>
    <t>999arm05</t>
  </si>
  <si>
    <t>Termostatická hlavice s pojistkou proti odcizení</t>
  </si>
  <si>
    <t>1427465374</t>
  </si>
  <si>
    <t>735000912</t>
  </si>
  <si>
    <t>Regulace otopného systému při opravách vyregulování dvojregulačních ventilů a kohoutů s termostatickým ovládáním</t>
  </si>
  <si>
    <t>1665624504</t>
  </si>
  <si>
    <t>734890801</t>
  </si>
  <si>
    <t>Vnitrostaveništní přemístění vybouraných (demontovaných) hmot armatur vodorovně do 100 m v objektech výšky do 6 m</t>
  </si>
  <si>
    <t>612389876</t>
  </si>
  <si>
    <t>998734201</t>
  </si>
  <si>
    <t>Přesun hmot pro armatury stanovený procentní sazbou (%) z ceny vodorovná dopravní vzdálenost do 50 m v objektech výšky do 6 m</t>
  </si>
  <si>
    <t>-511564513</t>
  </si>
  <si>
    <t>735</t>
  </si>
  <si>
    <t>Ústřední vytápění - otopná tělesa</t>
  </si>
  <si>
    <t>735111810</t>
  </si>
  <si>
    <t>Demontáž otopných těles litinových článkových</t>
  </si>
  <si>
    <t>275404438</t>
  </si>
  <si>
    <t>735151821</t>
  </si>
  <si>
    <t>Demontáž otopných těles panelových dvouřadých stavební délky do 1500 mm</t>
  </si>
  <si>
    <t>1059955025</t>
  </si>
  <si>
    <t>735221812</t>
  </si>
  <si>
    <t>Demontáž registrů z trubek hladkých DN 50 stavební délky do 3 m, o počtu pramenů registru 2</t>
  </si>
  <si>
    <t>1572106497</t>
  </si>
  <si>
    <t>735291800</t>
  </si>
  <si>
    <t>Demontáž konzol nebo držáků otopných těles, registrů, konvektorů do odpadu</t>
  </si>
  <si>
    <t>-208999732</t>
  </si>
  <si>
    <t>735164521</t>
  </si>
  <si>
    <t>Otopná tělesa trubková montáž těles na stěnu výšky tělesa do 1340 mm</t>
  </si>
  <si>
    <t>-1908608305</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</si>
  <si>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</si>
  <si>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999ot211</t>
  </si>
  <si>
    <t>Těleso trubkové koupelnové pro spodní středové připojení, (KLTM) 1220 x 600 mm (v x š)</t>
  </si>
  <si>
    <t>-1703747577</t>
  </si>
  <si>
    <t>735164522</t>
  </si>
  <si>
    <t>Otopná tělesa trubková montáž těles na stěnu výšky tělesa přes 1340 mm</t>
  </si>
  <si>
    <t>2132954719</t>
  </si>
  <si>
    <t>999ot210</t>
  </si>
  <si>
    <t>Těleso trubkové koupelnové pro spodní středové připojení, (KLTM) 1500 x 600 mm (v x š)</t>
  </si>
  <si>
    <t>116056716</t>
  </si>
  <si>
    <t>735159110</t>
  </si>
  <si>
    <t>Montáž otopných těles panelových jednořadých, stavební délky do 1500 mm</t>
  </si>
  <si>
    <t>1250150990</t>
  </si>
  <si>
    <t>999ot146</t>
  </si>
  <si>
    <t>Otopné těleso panelové ploché připojení spodní typ 11 VK výška/délka 900/400mm</t>
  </si>
  <si>
    <t>993299033</t>
  </si>
  <si>
    <t>735159210</t>
  </si>
  <si>
    <t>Montáž otopných těles panelových dvouřadých, stavební délky do 1140 mm</t>
  </si>
  <si>
    <t>-1617895628</t>
  </si>
  <si>
    <t>999ot145</t>
  </si>
  <si>
    <t>Otopné těleso panelové ploché připojení spodní typ 21 VK výška/délka 600/400mm</t>
  </si>
  <si>
    <t>-1245381578</t>
  </si>
  <si>
    <t>999ot144</t>
  </si>
  <si>
    <t>Otopné těleso panelové ploché připojení spodní typ 22 VK výška/délka 600/500mm</t>
  </si>
  <si>
    <t>818388599</t>
  </si>
  <si>
    <t>999ot143</t>
  </si>
  <si>
    <t>Otopné těleso panelové ploché připojení spodní typ 22 VK výška/délka 600/1100mm</t>
  </si>
  <si>
    <t>1573121188</t>
  </si>
  <si>
    <t>999ot142</t>
  </si>
  <si>
    <t>Otopné těleso panelové ploché připojení spodní typ 22 VK výška/délka 900/800mm</t>
  </si>
  <si>
    <t>2045629492</t>
  </si>
  <si>
    <t>999ot141</t>
  </si>
  <si>
    <t>Otopné těleso panelové ploché připojení spodní typ 22 VK výška/délka 900/900mm</t>
  </si>
  <si>
    <t>1296387436</t>
  </si>
  <si>
    <t>999ot220</t>
  </si>
  <si>
    <t>Těleso designové, spodní středové připojení (Koratherm Vertikal-M) K20V2000x880 (typ v x š)</t>
  </si>
  <si>
    <t>1240395750</t>
  </si>
  <si>
    <t>999ot221</t>
  </si>
  <si>
    <t>Barevné provedení designových těles dle vzorníku 20% z ceny pro typ K20V2000x880</t>
  </si>
  <si>
    <t>1492367893</t>
  </si>
  <si>
    <t>735159310</t>
  </si>
  <si>
    <t>Montáž otopných těles panelových třířadých, stavební délky do 1140 mm</t>
  </si>
  <si>
    <t>-160758424</t>
  </si>
  <si>
    <t>999ot140</t>
  </si>
  <si>
    <t>Otopné těleso panelové ploché připojení spodní typ 33 VK výška/délka 400/600mm</t>
  </si>
  <si>
    <t>-1255920277</t>
  </si>
  <si>
    <t>999ot42</t>
  </si>
  <si>
    <t>Otopné těleso panelové ploché připojení spodní typ 33 VK výška/délka 900/600mm</t>
  </si>
  <si>
    <t>-398370920</t>
  </si>
  <si>
    <t>999ot41</t>
  </si>
  <si>
    <t>Otopné těleso panelové ploché připojení spodní typ 33 VK výška/délka 900/900mm</t>
  </si>
  <si>
    <t>-2051622801</t>
  </si>
  <si>
    <t>735890801</t>
  </si>
  <si>
    <t>Vnitrostaveništní přemístění vybouraných (demontovaných) hmot otopných těles vodorovně do 100 m v objektech výšky do 6 m</t>
  </si>
  <si>
    <t>-1780462107</t>
  </si>
  <si>
    <t>998735201</t>
  </si>
  <si>
    <t>Přesun hmot pro otopná tělesa stanovený procentní sazbou (%) z ceny vodorovná dopravní vzdálenost do 50 m v objektech výšky do 6 m</t>
  </si>
  <si>
    <t>-311056776</t>
  </si>
  <si>
    <t>783425411.1</t>
  </si>
  <si>
    <t>Nátěry syntetické potrubí do DN 50 barva dražší lesklý povrch 1x antikorozní, 1x základní, 1x email</t>
  </si>
  <si>
    <t>112755686</t>
  </si>
  <si>
    <t>OST</t>
  </si>
  <si>
    <t>Ostatní</t>
  </si>
  <si>
    <t>999zk01</t>
  </si>
  <si>
    <t>Topná zkouška</t>
  </si>
  <si>
    <t>312873726</t>
  </si>
  <si>
    <t>999top08</t>
  </si>
  <si>
    <t>Napuštění otopného systému, odvzdušnění, vyregulování arm.</t>
  </si>
  <si>
    <t>-2084041191</t>
  </si>
  <si>
    <t>999top07</t>
  </si>
  <si>
    <t>Proplach topného systému</t>
  </si>
  <si>
    <t>1494841492</t>
  </si>
  <si>
    <t>999top015</t>
  </si>
  <si>
    <t>Vypuštění otopné soustavy</t>
  </si>
  <si>
    <t>1364436789</t>
  </si>
  <si>
    <t>05 - Elektroinstalace</t>
  </si>
  <si>
    <t>741 - Elektroinstalace</t>
  </si>
  <si>
    <t xml:space="preserve">    7411 - Dodávky zařízení</t>
  </si>
  <si>
    <t xml:space="preserve">    7412 - Materiál elektromontážní</t>
  </si>
  <si>
    <t xml:space="preserve">    7413 - Materiál další obory</t>
  </si>
  <si>
    <t xml:space="preserve">    7414 - Materiál zemní+stavební</t>
  </si>
  <si>
    <t xml:space="preserve">    7415 - Elektromontáže</t>
  </si>
  <si>
    <t xml:space="preserve">    7416 - Demontáže</t>
  </si>
  <si>
    <t xml:space="preserve">    7417 - Zemní práce</t>
  </si>
  <si>
    <t xml:space="preserve">    7418 - Ostatní náklady</t>
  </si>
  <si>
    <t xml:space="preserve">    7419 - Revize</t>
  </si>
  <si>
    <t>741</t>
  </si>
  <si>
    <t>7411</t>
  </si>
  <si>
    <t>Dodávky zařízení</t>
  </si>
  <si>
    <t>552041</t>
  </si>
  <si>
    <t>N1 LED nouzové svítidlo 2W/150lm, 1hodina, autotest, M/NM,IP20, korpus bílé ABS, PC open area optika</t>
  </si>
  <si>
    <t>ks</t>
  </si>
  <si>
    <t>-291782891</t>
  </si>
  <si>
    <t>552041.1</t>
  </si>
  <si>
    <t>N2 LED nouzové svítidlo 1W/50lm, 1hodina, autotest, M/NM,IP20, třída izolace II, korpus bílý polykarbonát, čirá plastováprosvícená tabulka s piktogramem osazená z bílého PC,spodní hrana rámečku osvětuje prostor pod svítidlem</t>
  </si>
  <si>
    <t>-880236588</t>
  </si>
  <si>
    <t>552041.2</t>
  </si>
  <si>
    <t>N3 LED nouzové svítidlo 5W/130lm, 1hodina, selftest, NM, IP42,třída izolace II, korpus bilý polykarbonát, světelný krytsatinovaný polykarbonát</t>
  </si>
  <si>
    <t>-1957942911</t>
  </si>
  <si>
    <t>509031</t>
  </si>
  <si>
    <t>S1 LED svítidlo 561W/4000K/55500m, CRI80, MacAdam3,50000hodin, 230V, IP20, korpus lakovaný hliník, světelný kryt opálový polykarbonát</t>
  </si>
  <si>
    <t>220494507</t>
  </si>
  <si>
    <t>509031.1</t>
  </si>
  <si>
    <t>S2 LED svítidlo 122W/4000K/11986m, CRI80, MacAdam3,50000hodin, 230V, IP20, korpus lakovaný hliník, světelný kryt opálový polykarbonát</t>
  </si>
  <si>
    <t>-1445058213</t>
  </si>
  <si>
    <t>509031.2</t>
  </si>
  <si>
    <t>S3 LED svítidlo 481W/4000K/47445lm, CRI80, MacAdam3,50000hodin, 230V, IP20, korpus lakovaný hliník, světelný kryt opálový polykarbonát</t>
  </si>
  <si>
    <t>-1094274677</t>
  </si>
  <si>
    <t>509031.3</t>
  </si>
  <si>
    <t>S4 LED svítidlo 667,7W/4000K/76411m, CRI80, MacAdam3,50000hodin, 230V, IP20, korpus lakovaný hliník, světelný kryt opálový polykarbonát</t>
  </si>
  <si>
    <t>-1183945530</t>
  </si>
  <si>
    <t>509031.4</t>
  </si>
  <si>
    <t>S5 LED svítidlo 116W/4000K/9680m, CRI80, 50000hodin, 230V, IP20, korpus eloxovaný hliníkový profil, světelný kryt opálový polykarbonát</t>
  </si>
  <si>
    <t>2142319037</t>
  </si>
  <si>
    <t>509031.5</t>
  </si>
  <si>
    <t>S6 LED svítidlo 38,4W/4000K/5440m, CRI80, 60000hodin, 230V, IP20, korpus eloxovaný hliníkový profil, světelný kryt hliníková vysoce leštěná par. Mříž</t>
  </si>
  <si>
    <t>1419001000</t>
  </si>
  <si>
    <t>509031.6</t>
  </si>
  <si>
    <t>S7 LED svítidlo reflektorové vestavné 13,3W/4000K/880lm, 230V, IP20, korpus hliníkový</t>
  </si>
  <si>
    <t>1624231340</t>
  </si>
  <si>
    <t>509031.7</t>
  </si>
  <si>
    <t>S8 LED svítidlo nástěnné 48W/4000K/6800lm, CRI80, 60000hodin, 230V, IP66, korpus šedý polykarbonát, světelný kryt opálový polykarbonát</t>
  </si>
  <si>
    <t>133151064</t>
  </si>
  <si>
    <t>509031.8</t>
  </si>
  <si>
    <t>S9 LED svítidlo vestavné 20,5W/4000K/2400lm, CRI80, 50000hodin, IP56,230V, korpus hliník, světelný kryt mikroprismatický polykarbonát</t>
  </si>
  <si>
    <t>1968345457</t>
  </si>
  <si>
    <t>509031.9</t>
  </si>
  <si>
    <t>S10 LED svítidlo 22W/4000K, LED, 230V, IP40, korpus eloxovaný hliníkový profil, světelný kryt opálový polykarbonát</t>
  </si>
  <si>
    <t>-330813430</t>
  </si>
  <si>
    <t>509031.10</t>
  </si>
  <si>
    <t>S11 LED svítidlo 37W/4000K, LED, 230V, IP40, korpus eloxovaný hliníkový profil, světelný kryt opálový polykarbonát</t>
  </si>
  <si>
    <t>-1330750971</t>
  </si>
  <si>
    <t>509031.11</t>
  </si>
  <si>
    <t>S12 LED svítidlo reflektorové, směrovatelné 26,4W/4000K/2080lm, LED, 230V, IP54, korpus hliník, světelný kryt čiré sklo</t>
  </si>
  <si>
    <t>-2108263773</t>
  </si>
  <si>
    <t>509031.12</t>
  </si>
  <si>
    <t>V1 LED RGB svítidlo nástěnné, 35W/RGB/, LED, 24DVC, IP68, korpus hliník, světelný kryt PC optika, úhel 120°</t>
  </si>
  <si>
    <t>425119047</t>
  </si>
  <si>
    <t>509031.13</t>
  </si>
  <si>
    <t>V2 LED RGB svítidlo nástěnné, 18W/RGB/, LED, 24DVC, IP68, korpus hliník, světelný kryt PC optika, úhel 120°</t>
  </si>
  <si>
    <t>-696066611</t>
  </si>
  <si>
    <t>509031.14</t>
  </si>
  <si>
    <t>V3 LED svítidlo stropní, směrovatelné 9,36W/RGB/, LED, 24DVC, IP68, korpus hliník, světelný kryt PC optika, úhel 120°</t>
  </si>
  <si>
    <t>-397165878</t>
  </si>
  <si>
    <t>509031.15</t>
  </si>
  <si>
    <t>V4 LED sloupek 3000mm, směrovatelné 3x12W/4000K/3600lm, LED,230V, IP65, IK10, korpus hliník, PC optika, černý lak</t>
  </si>
  <si>
    <t>1818852207</t>
  </si>
  <si>
    <t>509031.16</t>
  </si>
  <si>
    <t>V5 LED sloupek 900mm, 10W/4000K/1258lm, LED,230V, IP65, IK10, korpus hliník, PC optika, černý lak</t>
  </si>
  <si>
    <t>-2085144540</t>
  </si>
  <si>
    <t>509031.17</t>
  </si>
  <si>
    <t>V6 LED svítidlo zemní, směrovatelná optika 20W/4000K/2360lm, LED, 230V, IP67, IK10, korpus hliník, světelný kryt čiré sklo - nosnost 2000kg, úhel 40°, nerez rámeček</t>
  </si>
  <si>
    <t>1648816551</t>
  </si>
  <si>
    <t>509031.18</t>
  </si>
  <si>
    <t>V7 LED svítidlo do stěny, 8,5W/4000K/950lm, LED 230V, IP65, korpus hliník, světelný kryt temperované sklo, černý lak</t>
  </si>
  <si>
    <t>624963875</t>
  </si>
  <si>
    <t>509031.19</t>
  </si>
  <si>
    <t>SX1 LED svítidlo 40,7W/4000K/5180lm, CRI80, MacAdam3,50000hodin, 230V, IP20, korpus lakovaný hliník, lak 03 Crystal White, , světelný kryt opálový polykarbonát, přímo nepříméosvětlení, závěšení a napájení z jednoho centrálního bodu,černá napájecí šňůra</t>
  </si>
  <si>
    <t>1456489484</t>
  </si>
  <si>
    <t>509031.20</t>
  </si>
  <si>
    <t>SX2 LED svítidlo 36W/4000K/4500lm, CRI80, 60000hodin, 230VIP30, třída izolace II, korpus bíle lakovaný ocelový plech,, světelný kryt mikroprismatický polykarbonát tři linie UGR16</t>
  </si>
  <si>
    <t>1950869403</t>
  </si>
  <si>
    <t>509031.21</t>
  </si>
  <si>
    <t>SX3 LED svítidlo 24W/4000K/2000lm, CRI80, 50000hodin, IP44,230V, korpus bíle lakovaný ocelový plech, světelný krytopálový polykarbonát</t>
  </si>
  <si>
    <t>-600024752</t>
  </si>
  <si>
    <t>509031.22</t>
  </si>
  <si>
    <t>SX4 LED svítidlo 18W/4000K/1500lm, CRI80, 50000hodin, IP44,230V, korpus bíle lakovaný ocelový plech, světelný krytopálový polykarbonát</t>
  </si>
  <si>
    <t>-1174923343</t>
  </si>
  <si>
    <t>509031.23</t>
  </si>
  <si>
    <t>SX5 LED svítidlo 9W/2700K, CRI80, 50000hodin, IP20,230V,keramický korpus,černý lak/červený závěsný kabel, závěsné</t>
  </si>
  <si>
    <t>1447837498</t>
  </si>
  <si>
    <t>Pol1</t>
  </si>
  <si>
    <t>KNX řízení svítidel V1, V2 a V3. Komplet. Vč. Nastavení</t>
  </si>
  <si>
    <t>-1418824414</t>
  </si>
  <si>
    <t>715213</t>
  </si>
  <si>
    <t>rozv.R2/OCEP P1052x694x400mm IP30 vč. Výzbroje</t>
  </si>
  <si>
    <t>-918525418</t>
  </si>
  <si>
    <t>715211</t>
  </si>
  <si>
    <t>rozv.RB/OCEP 28mod. IP30 pod omítku vč. Výzbroje</t>
  </si>
  <si>
    <t>230914494</t>
  </si>
  <si>
    <t>715211.1</t>
  </si>
  <si>
    <t>rozv.RVE/OCEP 42mod. IP30 na stěnu s dvířky EI15DP1-Sm vč. Výzbroje (bez KNX modulu)</t>
  </si>
  <si>
    <t>-230813239</t>
  </si>
  <si>
    <t>720321</t>
  </si>
  <si>
    <t>skříň+pilíř SRML 9x160A(SR400/NKV1) rozpojVO +Vtřm vč. Základu</t>
  </si>
  <si>
    <t>993838512</t>
  </si>
  <si>
    <t>7412</t>
  </si>
  <si>
    <t>Materiál elektromontážní</t>
  </si>
  <si>
    <t>171104</t>
  </si>
  <si>
    <t>vodič CY 1,0 /H05V-U/</t>
  </si>
  <si>
    <t>-1381572176</t>
  </si>
  <si>
    <t>101105</t>
  </si>
  <si>
    <t>kabel CYKY 3x1,5</t>
  </si>
  <si>
    <t>-105997697</t>
  </si>
  <si>
    <t>776796308</t>
  </si>
  <si>
    <t>101106</t>
  </si>
  <si>
    <t>kabel CYKY 3x2,5</t>
  </si>
  <si>
    <t>1148797905</t>
  </si>
  <si>
    <t>-1251577216</t>
  </si>
  <si>
    <t>101107</t>
  </si>
  <si>
    <t>kabel CYKY 3x4</t>
  </si>
  <si>
    <t>-1988714909</t>
  </si>
  <si>
    <t>101209</t>
  </si>
  <si>
    <t>kabel CYKY 4x10</t>
  </si>
  <si>
    <t>-310651131</t>
  </si>
  <si>
    <t>101211</t>
  </si>
  <si>
    <t>kabel 1kV CYKY 4x25</t>
  </si>
  <si>
    <t>-105150812</t>
  </si>
  <si>
    <t>101214</t>
  </si>
  <si>
    <t>kabel 1kV CYKY 3x70+50</t>
  </si>
  <si>
    <t>-563756842</t>
  </si>
  <si>
    <t>101305</t>
  </si>
  <si>
    <t>kabel CYKY 5x1,5</t>
  </si>
  <si>
    <t>-680415660</t>
  </si>
  <si>
    <t>1901352837</t>
  </si>
  <si>
    <t>101306</t>
  </si>
  <si>
    <t>kabel CYKY 5x2,5</t>
  </si>
  <si>
    <t>-922272743</t>
  </si>
  <si>
    <t>101308</t>
  </si>
  <si>
    <t>kabel CYKY 5x6</t>
  </si>
  <si>
    <t>-1223237268</t>
  </si>
  <si>
    <t>199511</t>
  </si>
  <si>
    <t>štítek kabelový 30x10mm střední</t>
  </si>
  <si>
    <t>-1665885916</t>
  </si>
  <si>
    <t>203304</t>
  </si>
  <si>
    <t>kabel JYTY 5x1</t>
  </si>
  <si>
    <t>-1384647158</t>
  </si>
  <si>
    <t>203304.1</t>
  </si>
  <si>
    <t>kabel YCYM 2x2x0.8</t>
  </si>
  <si>
    <t>539733649</t>
  </si>
  <si>
    <t>295001</t>
  </si>
  <si>
    <t>vedení FeZn 30/4 (0,96kg/m)</t>
  </si>
  <si>
    <t>1377809830</t>
  </si>
  <si>
    <t>295071</t>
  </si>
  <si>
    <t>svorka pásku zemnící SR2b 4šrouby FeZn</t>
  </si>
  <si>
    <t>-1446795664</t>
  </si>
  <si>
    <t>295075</t>
  </si>
  <si>
    <t>svorka pásku drátu zemnící SR3b 4šrouby FeZn</t>
  </si>
  <si>
    <t>-276417965</t>
  </si>
  <si>
    <t>295447</t>
  </si>
  <si>
    <t>svorkovnice pro pospoj ochranných vedení 1836a</t>
  </si>
  <si>
    <t>-1094130508</t>
  </si>
  <si>
    <t>295011</t>
  </si>
  <si>
    <t>vedení FeZn pr.10mm(0,63kg/m)</t>
  </si>
  <si>
    <t>-941596802</t>
  </si>
  <si>
    <t>295406</t>
  </si>
  <si>
    <t>svorka křížová SK FeZn</t>
  </si>
  <si>
    <t>1296226173</t>
  </si>
  <si>
    <t>295404</t>
  </si>
  <si>
    <t>svorka spojovací SS FeZn</t>
  </si>
  <si>
    <t>-181626001</t>
  </si>
  <si>
    <t>295455</t>
  </si>
  <si>
    <t>ochranná trubka svodu OT délka 1,7m</t>
  </si>
  <si>
    <t>398517150</t>
  </si>
  <si>
    <t>296113</t>
  </si>
  <si>
    <t>pomocný jímač FeZn pr10mm/750mm M10 103122</t>
  </si>
  <si>
    <t>1408612473</t>
  </si>
  <si>
    <t>311115</t>
  </si>
  <si>
    <t>krabice univerzální/přístrojová KU68-1901</t>
  </si>
  <si>
    <t>-371214322</t>
  </si>
  <si>
    <t>311117</t>
  </si>
  <si>
    <t>krabice univerz/rozvodka KU68-1903 vč.KO68 +S66</t>
  </si>
  <si>
    <t>-1283700968</t>
  </si>
  <si>
    <t>311211</t>
  </si>
  <si>
    <t>krabice přístrojová KP68/2</t>
  </si>
  <si>
    <t>1937297943</t>
  </si>
  <si>
    <t>311315</t>
  </si>
  <si>
    <t>krabice odbočná kruhová KO97/5 vč.KO97V</t>
  </si>
  <si>
    <t>304783971</t>
  </si>
  <si>
    <t>321501</t>
  </si>
  <si>
    <t>roura korugovaná KOPOFLEX KF09050 pr.50/41mm</t>
  </si>
  <si>
    <t>-334618445</t>
  </si>
  <si>
    <t>364046</t>
  </si>
  <si>
    <t>DZ 60X400 ŽLAB KABELOVÝ DRÁTĚNÝ BASOR/ŽÁROVÝ ZIN</t>
  </si>
  <si>
    <t>2000746016</t>
  </si>
  <si>
    <t>364121</t>
  </si>
  <si>
    <t>MONTÁŽNÍ MATERIÁL KOTVENÍ KABELOVÉHO ŽLABU</t>
  </si>
  <si>
    <t>251703465</t>
  </si>
  <si>
    <t>411051</t>
  </si>
  <si>
    <t>SESTAVA přepínač - 10A/250Vstř řaz.1/6 1modu</t>
  </si>
  <si>
    <t>-393343938</t>
  </si>
  <si>
    <t>411001</t>
  </si>
  <si>
    <t>přepínač - 10A/250V/1modul řaz.6</t>
  </si>
  <si>
    <t>-201114208</t>
  </si>
  <si>
    <t>421161</t>
  </si>
  <si>
    <t>deska montážní - 1modul</t>
  </si>
  <si>
    <t>-2043045880</t>
  </si>
  <si>
    <t>421170</t>
  </si>
  <si>
    <t>rámeček krycí - 1modul</t>
  </si>
  <si>
    <t>-1889616123</t>
  </si>
  <si>
    <t>411054</t>
  </si>
  <si>
    <t>SESTAVA přepínač - 10A/250Vstř řaz.5 2moduly</t>
  </si>
  <si>
    <t>-830706571</t>
  </si>
  <si>
    <t>1205308114</t>
  </si>
  <si>
    <t>421162</t>
  </si>
  <si>
    <t>deska montážní - 2moduly</t>
  </si>
  <si>
    <t>-908481567</t>
  </si>
  <si>
    <t>421171</t>
  </si>
  <si>
    <t>rámeček krycí - 2moduly</t>
  </si>
  <si>
    <t>917273658</t>
  </si>
  <si>
    <t>323569091</t>
  </si>
  <si>
    <t>1846460401</t>
  </si>
  <si>
    <t>1625121046</t>
  </si>
  <si>
    <t>-2046906827</t>
  </si>
  <si>
    <t>411053</t>
  </si>
  <si>
    <t>SESTAVA přepínač - 10A/250Vstř řaz.7 2moduly</t>
  </si>
  <si>
    <t>-221736934</t>
  </si>
  <si>
    <t>411005</t>
  </si>
  <si>
    <t>přepínač - 10A/250V/2moduly řaz.7</t>
  </si>
  <si>
    <t>-1647889366</t>
  </si>
  <si>
    <t>1765899899</t>
  </si>
  <si>
    <t>1844471129</t>
  </si>
  <si>
    <t>411092</t>
  </si>
  <si>
    <t>SESTAVA auto spínač - 230V/3vod/2kW PIR+MAN</t>
  </si>
  <si>
    <t>-908264856</t>
  </si>
  <si>
    <t>411042</t>
  </si>
  <si>
    <t>automat spínač - 230V/2kW/3vod/2moduly</t>
  </si>
  <si>
    <t>1082237993</t>
  </si>
  <si>
    <t>1851411312</t>
  </si>
  <si>
    <t>-20176116</t>
  </si>
  <si>
    <t>418112</t>
  </si>
  <si>
    <t>sporáková přípojka 25A/380Vstř zapušť.</t>
  </si>
  <si>
    <t>1054712884</t>
  </si>
  <si>
    <t>418611</t>
  </si>
  <si>
    <t>Sada pro nouzovou signalizaci dle vyhlášky č. 398/2009 Sb.</t>
  </si>
  <si>
    <t>-2013223755</t>
  </si>
  <si>
    <t>421055</t>
  </si>
  <si>
    <t>SESTAVA 2-zásuvka - 16A/250Vstř</t>
  </si>
  <si>
    <t>-828005634</t>
  </si>
  <si>
    <t>421011</t>
  </si>
  <si>
    <t>2-zásuvka - 16A/250V 4moduly</t>
  </si>
  <si>
    <t>1628801048</t>
  </si>
  <si>
    <t>421164</t>
  </si>
  <si>
    <t>deska montážní - 4-5/2x2modulů</t>
  </si>
  <si>
    <t>2100142132</t>
  </si>
  <si>
    <t>421173</t>
  </si>
  <si>
    <t>rámeček krycí - 4moduly vodoro</t>
  </si>
  <si>
    <t>616638256</t>
  </si>
  <si>
    <t>760261</t>
  </si>
  <si>
    <t>těsnění prostupu na IP43</t>
  </si>
  <si>
    <t>sada</t>
  </si>
  <si>
    <t>1752670654</t>
  </si>
  <si>
    <t>433164</t>
  </si>
  <si>
    <t>pojistková patrona PNA000(-100A)gG</t>
  </si>
  <si>
    <t>-1534728918</t>
  </si>
  <si>
    <t>241</t>
  </si>
  <si>
    <t>protipožární hmota nástřiková</t>
  </si>
  <si>
    <t>-1977058834</t>
  </si>
  <si>
    <t>900001</t>
  </si>
  <si>
    <t>obecná položka materiálu uživatele</t>
  </si>
  <si>
    <t>-1410065173</t>
  </si>
  <si>
    <t>7413</t>
  </si>
  <si>
    <t>Materiál další obory</t>
  </si>
  <si>
    <t>25101</t>
  </si>
  <si>
    <t>barva syntetická základní</t>
  </si>
  <si>
    <t>-1524709572</t>
  </si>
  <si>
    <t>25102</t>
  </si>
  <si>
    <t>email syntetický vrchní šedý</t>
  </si>
  <si>
    <t>1561329072</t>
  </si>
  <si>
    <t>25109</t>
  </si>
  <si>
    <t>ředidlo S6006</t>
  </si>
  <si>
    <t>-1078221813</t>
  </si>
  <si>
    <t>7414</t>
  </si>
  <si>
    <t>Materiál zemní+stavební</t>
  </si>
  <si>
    <t>46221</t>
  </si>
  <si>
    <t>asfalt 80</t>
  </si>
  <si>
    <t>-979501415</t>
  </si>
  <si>
    <t>46114</t>
  </si>
  <si>
    <t>písek kopaný 0-2mm</t>
  </si>
  <si>
    <t>93987064</t>
  </si>
  <si>
    <t>46383</t>
  </si>
  <si>
    <t>výstražná fólie šířka 0,34m</t>
  </si>
  <si>
    <t>272608471</t>
  </si>
  <si>
    <t>46134</t>
  </si>
  <si>
    <t>beton B13,5</t>
  </si>
  <si>
    <t>-972242951</t>
  </si>
  <si>
    <t>-1662372638</t>
  </si>
  <si>
    <t>7415</t>
  </si>
  <si>
    <t>Elektromontáže</t>
  </si>
  <si>
    <t>210800831</t>
  </si>
  <si>
    <t>vodič Cu(-CY,CYA) volně uložený do 1x35</t>
  </si>
  <si>
    <t>-1051543852</t>
  </si>
  <si>
    <t>210800103</t>
  </si>
  <si>
    <t>kabel Cu(-CYKY) pod omítkou do 2x4/3x2,5/5x1,5</t>
  </si>
  <si>
    <t>-1906219123</t>
  </si>
  <si>
    <t>210810008</t>
  </si>
  <si>
    <t>kabel(-CYKY) volně uložený do 3x6/4x4/7x2,5</t>
  </si>
  <si>
    <t>687037812</t>
  </si>
  <si>
    <t>1876444001</t>
  </si>
  <si>
    <t>-976027916</t>
  </si>
  <si>
    <t>1737368503</t>
  </si>
  <si>
    <t>210810013</t>
  </si>
  <si>
    <t>kabel(-CYKY) volně ulož.do 5x10/12x4/19x2,5/24x1,5</t>
  </si>
  <si>
    <t>1070612224</t>
  </si>
  <si>
    <t>210810101</t>
  </si>
  <si>
    <t>kabel Cu(-1kV CYKY) pevně uložený do 3x35/4x25</t>
  </si>
  <si>
    <t>-1445094124</t>
  </si>
  <si>
    <t>210810105</t>
  </si>
  <si>
    <t>kabel Cu(-1kV CYKY) pevně ulož do 3x120/4x95/5x50</t>
  </si>
  <si>
    <t>993190827</t>
  </si>
  <si>
    <t>1409143468</t>
  </si>
  <si>
    <t>-1809409819</t>
  </si>
  <si>
    <t>210800112</t>
  </si>
  <si>
    <t>kabel Cu(-CYKY) pod omítkou do 5x6</t>
  </si>
  <si>
    <t>-1988456355</t>
  </si>
  <si>
    <t>210810052</t>
  </si>
  <si>
    <t>kabel(-CYKY) pevně uložený do 5x6/7x4/12x1,5</t>
  </si>
  <si>
    <t>1610587735</t>
  </si>
  <si>
    <t>210100001</t>
  </si>
  <si>
    <t>ukončení v rozvaděči vč.zapojení vodiče do 2,5mm2</t>
  </si>
  <si>
    <t>1114594018</t>
  </si>
  <si>
    <t>210100002</t>
  </si>
  <si>
    <t>ukončení v rozvaděči vč.zapojení vodiče do 6mm2</t>
  </si>
  <si>
    <t>-44375288</t>
  </si>
  <si>
    <t>210100003</t>
  </si>
  <si>
    <t>ukončení v rozvaděči vč.zapojení vodiče do 16mm2</t>
  </si>
  <si>
    <t>-17473216</t>
  </si>
  <si>
    <t>210100004</t>
  </si>
  <si>
    <t>ukončení v rozvaděči vč.zapojení vodiče do 25mm2</t>
  </si>
  <si>
    <t>-921534365</t>
  </si>
  <si>
    <t>210100007</t>
  </si>
  <si>
    <t>ukončení v rozvaděči vč.zapojení vodiče do 70mm2</t>
  </si>
  <si>
    <t>952512257</t>
  </si>
  <si>
    <t>210100101</t>
  </si>
  <si>
    <t>ukončení na svorkovnici vodič do 16mm2</t>
  </si>
  <si>
    <t>1743859389</t>
  </si>
  <si>
    <t>210950101</t>
  </si>
  <si>
    <t>označovací štítek na kabel</t>
  </si>
  <si>
    <t>1846358339</t>
  </si>
  <si>
    <t>210850030</t>
  </si>
  <si>
    <t>kabel NCEY/JYTY pevně uložený do 19x1</t>
  </si>
  <si>
    <t>1239140051</t>
  </si>
  <si>
    <t>210220025</t>
  </si>
  <si>
    <t>uzemň.vedení v zemi/město úplná mtž FeZn do 120mm2</t>
  </si>
  <si>
    <t>256067880</t>
  </si>
  <si>
    <t>210192562</t>
  </si>
  <si>
    <t>ochranná svorkovnice(nulový můstek)vč.zapoj.do 63A</t>
  </si>
  <si>
    <t>-1852074391</t>
  </si>
  <si>
    <t>210220441</t>
  </si>
  <si>
    <t>ochrana zemní svorky asfaltovým nátěrem</t>
  </si>
  <si>
    <t>-2147006948</t>
  </si>
  <si>
    <t>210220002</t>
  </si>
  <si>
    <t>uzemňov.vedení na povrchu úplná mtž FeZn pr.10mm</t>
  </si>
  <si>
    <t>144974382</t>
  </si>
  <si>
    <t>210220101</t>
  </si>
  <si>
    <t>svod vč.podpěr drát do pr.10mm</t>
  </si>
  <si>
    <t>-1847167922</t>
  </si>
  <si>
    <t>210220302</t>
  </si>
  <si>
    <t>svorka hromosvodová do 4 šroubů</t>
  </si>
  <si>
    <t>1832276568</t>
  </si>
  <si>
    <t>210220301</t>
  </si>
  <si>
    <t>svorka hromosvodová do 2 šroubů</t>
  </si>
  <si>
    <t>87859694</t>
  </si>
  <si>
    <t>210220372</t>
  </si>
  <si>
    <t>ochranný úhelník nebo trubka/ držáky do zdiva</t>
  </si>
  <si>
    <t>1138707607</t>
  </si>
  <si>
    <t>210220458</t>
  </si>
  <si>
    <t>nátěr svodového vodiče</t>
  </si>
  <si>
    <t>2079355634</t>
  </si>
  <si>
    <t>210220431</t>
  </si>
  <si>
    <t>tvarování jímače</t>
  </si>
  <si>
    <t>433076119</t>
  </si>
  <si>
    <t>210010301</t>
  </si>
  <si>
    <t>krabice přístrojová bez zapojení</t>
  </si>
  <si>
    <t>1847316075</t>
  </si>
  <si>
    <t>210010321</t>
  </si>
  <si>
    <t>krabicová rozvodka vč.svorkovn.a zapojení(-KR68)</t>
  </si>
  <si>
    <t>-1718833361</t>
  </si>
  <si>
    <t>580281088</t>
  </si>
  <si>
    <t>210010312</t>
  </si>
  <si>
    <t>krabice odbočná bez svorkovnice a zapojení(-KO97)</t>
  </si>
  <si>
    <t>2119908731</t>
  </si>
  <si>
    <t>210010123</t>
  </si>
  <si>
    <t>trubka plast volně uložená do pr.50mm</t>
  </si>
  <si>
    <t>-2085565180</t>
  </si>
  <si>
    <t>210020133</t>
  </si>
  <si>
    <t>kabelový rošt do š.80cm</t>
  </si>
  <si>
    <t>-1814475797</t>
  </si>
  <si>
    <t>210020151</t>
  </si>
  <si>
    <t>kotvení kab. Žlabu</t>
  </si>
  <si>
    <t>1124470469</t>
  </si>
  <si>
    <t>210110041</t>
  </si>
  <si>
    <t>spínač zapuštěný vč.zapojení 1pólový/řazení 1</t>
  </si>
  <si>
    <t>922228546</t>
  </si>
  <si>
    <t>210110043</t>
  </si>
  <si>
    <t>přepínač zapuštěný vč.zapojení sériový/řazení 5-5A</t>
  </si>
  <si>
    <t>-1911762032</t>
  </si>
  <si>
    <t>210110045</t>
  </si>
  <si>
    <t>přepínač zapuštěný vč.zapojení střídavý/řazení 6</t>
  </si>
  <si>
    <t>1609076072</t>
  </si>
  <si>
    <t>210110046</t>
  </si>
  <si>
    <t>přepínač zapuštěný vč.zapojení křížový/řazení 7</t>
  </si>
  <si>
    <t>1545493619</t>
  </si>
  <si>
    <t>210110091</t>
  </si>
  <si>
    <t>spínač zapuštěný vč.zapojení s plynulou regulací</t>
  </si>
  <si>
    <t>154230090</t>
  </si>
  <si>
    <t>210110082</t>
  </si>
  <si>
    <t>spínač 3pól/25A/400V(sporák přípoj)vč.zapoj zapušť</t>
  </si>
  <si>
    <t>-381995502</t>
  </si>
  <si>
    <t>210110101</t>
  </si>
  <si>
    <t>-922178828</t>
  </si>
  <si>
    <t>210111011</t>
  </si>
  <si>
    <t>zásuvka domovní zapuštěná vč.zapojení</t>
  </si>
  <si>
    <t>-47895199</t>
  </si>
  <si>
    <t>210201201</t>
  </si>
  <si>
    <t>nouzové orientační svítidlo</t>
  </si>
  <si>
    <t>1381192149</t>
  </si>
  <si>
    <t>210200012</t>
  </si>
  <si>
    <t>S1</t>
  </si>
  <si>
    <t>-165516018</t>
  </si>
  <si>
    <t>210200012.1</t>
  </si>
  <si>
    <t>S2</t>
  </si>
  <si>
    <t>1680308659</t>
  </si>
  <si>
    <t>210200012.2</t>
  </si>
  <si>
    <t>S3</t>
  </si>
  <si>
    <t>-2131069994</t>
  </si>
  <si>
    <t>210200012.3</t>
  </si>
  <si>
    <t>S4</t>
  </si>
  <si>
    <t>-1298296623</t>
  </si>
  <si>
    <t>210200012.4</t>
  </si>
  <si>
    <t>S5</t>
  </si>
  <si>
    <t>-1291253042</t>
  </si>
  <si>
    <t>210200012.5</t>
  </si>
  <si>
    <t>S6</t>
  </si>
  <si>
    <t>-1767188774</t>
  </si>
  <si>
    <t>210200012.6</t>
  </si>
  <si>
    <t>S7</t>
  </si>
  <si>
    <t>639528108</t>
  </si>
  <si>
    <t>210200012.7</t>
  </si>
  <si>
    <t>S8</t>
  </si>
  <si>
    <t>-1382911083</t>
  </si>
  <si>
    <t>210200012.8</t>
  </si>
  <si>
    <t>S9</t>
  </si>
  <si>
    <t>-644801084</t>
  </si>
  <si>
    <t>210200012.9</t>
  </si>
  <si>
    <t>S10</t>
  </si>
  <si>
    <t>-170336854</t>
  </si>
  <si>
    <t>210200012.10</t>
  </si>
  <si>
    <t>S11</t>
  </si>
  <si>
    <t>-1114783106</t>
  </si>
  <si>
    <t>210200012.11</t>
  </si>
  <si>
    <t>S12</t>
  </si>
  <si>
    <t>530206485</t>
  </si>
  <si>
    <t>210200012.12</t>
  </si>
  <si>
    <t>V1</t>
  </si>
  <si>
    <t>-605603386</t>
  </si>
  <si>
    <t>210200012.13</t>
  </si>
  <si>
    <t>V2</t>
  </si>
  <si>
    <t>1846459858</t>
  </si>
  <si>
    <t>210200012.14</t>
  </si>
  <si>
    <t>V3</t>
  </si>
  <si>
    <t>1355144744</t>
  </si>
  <si>
    <t>210200012.15</t>
  </si>
  <si>
    <t>V4</t>
  </si>
  <si>
    <t>1754753563</t>
  </si>
  <si>
    <t>210200012.16</t>
  </si>
  <si>
    <t>V5</t>
  </si>
  <si>
    <t>922100472</t>
  </si>
  <si>
    <t>210200012.17</t>
  </si>
  <si>
    <t>V6</t>
  </si>
  <si>
    <t>-1109447571</t>
  </si>
  <si>
    <t>210200012.18</t>
  </si>
  <si>
    <t>V7</t>
  </si>
  <si>
    <t>-2085770254</t>
  </si>
  <si>
    <t>210200012.19</t>
  </si>
  <si>
    <t>SX1</t>
  </si>
  <si>
    <t>1834478994</t>
  </si>
  <si>
    <t>210200012.20</t>
  </si>
  <si>
    <t>SX2</t>
  </si>
  <si>
    <t>-394462388</t>
  </si>
  <si>
    <t>210200012.21</t>
  </si>
  <si>
    <t>SX3</t>
  </si>
  <si>
    <t>-310167064</t>
  </si>
  <si>
    <t>210200012.22</t>
  </si>
  <si>
    <t>SX4</t>
  </si>
  <si>
    <t>-1079947859</t>
  </si>
  <si>
    <t>210200012.23</t>
  </si>
  <si>
    <t>SX5</t>
  </si>
  <si>
    <t>-56050276</t>
  </si>
  <si>
    <t>210190001</t>
  </si>
  <si>
    <t>rozvodnice do hmotnosti 80kg</t>
  </si>
  <si>
    <t>1633771391</t>
  </si>
  <si>
    <t>210190001.1</t>
  </si>
  <si>
    <t>rozvodnice do hmotnosti 20kg</t>
  </si>
  <si>
    <t>-208305609</t>
  </si>
  <si>
    <t>210190001.2</t>
  </si>
  <si>
    <t>rozvodnice do hmotnosti 30kg</t>
  </si>
  <si>
    <t>-1352385552</t>
  </si>
  <si>
    <t>210191547</t>
  </si>
  <si>
    <t>pilíř plast pro kabelovou skříň</t>
  </si>
  <si>
    <t>1494335421</t>
  </si>
  <si>
    <t>210021364</t>
  </si>
  <si>
    <t>utěsnění kabelových prostupů ve fasádě proti vniknutí vody a cizích těles</t>
  </si>
  <si>
    <t>1276829624</t>
  </si>
  <si>
    <t>210120103</t>
  </si>
  <si>
    <t>patrona nožové pojistky do 630A</t>
  </si>
  <si>
    <t>1865489334</t>
  </si>
  <si>
    <t>210100431</t>
  </si>
  <si>
    <t>utěsnění otvoru protipožární ucpávkou</t>
  </si>
  <si>
    <t>-1735285587</t>
  </si>
  <si>
    <t>210990001</t>
  </si>
  <si>
    <t>obecná položka montáže uživatele</t>
  </si>
  <si>
    <t>881189781</t>
  </si>
  <si>
    <t>7416</t>
  </si>
  <si>
    <t>Demontáže</t>
  </si>
  <si>
    <t>210110071</t>
  </si>
  <si>
    <t>demontáž stávájící elektroinstalace /dmtž</t>
  </si>
  <si>
    <t>-68944516</t>
  </si>
  <si>
    <t>Poznámka k položce:
vč. venkovního osvětlení na budově</t>
  </si>
  <si>
    <t>210160682</t>
  </si>
  <si>
    <t>pasportizace a přepojení stávající zachované elektroinstalace promítacího sálu /dmtž</t>
  </si>
  <si>
    <t>1076356769</t>
  </si>
  <si>
    <t>7417</t>
  </si>
  <si>
    <t>460200163</t>
  </si>
  <si>
    <t>výkop kabel.rýhy šířka 35/hloubka 80cm tz.3/ko1.5</t>
  </si>
  <si>
    <t>1032370123</t>
  </si>
  <si>
    <t>460420022</t>
  </si>
  <si>
    <t>kabelové lože 2x10cm kopaný písek šířka do 65cm</t>
  </si>
  <si>
    <t>-747351719</t>
  </si>
  <si>
    <t>460490012</t>
  </si>
  <si>
    <t>výstražná fólie šířka nad 30cm</t>
  </si>
  <si>
    <t>1256875043</t>
  </si>
  <si>
    <t>460560163</t>
  </si>
  <si>
    <t>zához kabelové rýhy šířka 35/hloubka 80cm tz.3</t>
  </si>
  <si>
    <t>-1636651772</t>
  </si>
  <si>
    <t>460600001</t>
  </si>
  <si>
    <t>odvoz zeminy do 10km vč.poplatku za skládku</t>
  </si>
  <si>
    <t>614990507</t>
  </si>
  <si>
    <t>460620013</t>
  </si>
  <si>
    <t>provizorní úprava terénu třída zeminy 3</t>
  </si>
  <si>
    <t>1290628509</t>
  </si>
  <si>
    <t>901482613</t>
  </si>
  <si>
    <t>-1374070571</t>
  </si>
  <si>
    <t>-2105861871</t>
  </si>
  <si>
    <t>460050603</t>
  </si>
  <si>
    <t>výkop jámy ruční třída zeminy 3/ko1.5</t>
  </si>
  <si>
    <t>-400217310</t>
  </si>
  <si>
    <t>460080002</t>
  </si>
  <si>
    <t>betonový základ do bednění</t>
  </si>
  <si>
    <t>-1443998919</t>
  </si>
  <si>
    <t>953911291</t>
  </si>
  <si>
    <t>460100001</t>
  </si>
  <si>
    <t>základ pro umístění osvětlovacího stožárku dle tech. Listu</t>
  </si>
  <si>
    <t>163320689</t>
  </si>
  <si>
    <t>460050703</t>
  </si>
  <si>
    <t>výkop jámy do 2m3 pro stožár VO ruční tz.3/ko1.5</t>
  </si>
  <si>
    <t>-976942790</t>
  </si>
  <si>
    <t>-1391405739</t>
  </si>
  <si>
    <t>460260001</t>
  </si>
  <si>
    <t>zatažení lana do kabelové chráničky vč.mat</t>
  </si>
  <si>
    <t>-1689576201</t>
  </si>
  <si>
    <t>7418</t>
  </si>
  <si>
    <t>Ostatní náklady</t>
  </si>
  <si>
    <t>218009001</t>
  </si>
  <si>
    <t>poplatek za recyklaci svítidla</t>
  </si>
  <si>
    <t>-55588892</t>
  </si>
  <si>
    <t>219002713</t>
  </si>
  <si>
    <t>vysekání rýhy/zeď dutá cihla/hl.do 30mm/š.do 100mm</t>
  </si>
  <si>
    <t>1417999311</t>
  </si>
  <si>
    <t>219001323</t>
  </si>
  <si>
    <t>vybour.otvoru/zeď dutá cihla/do 0,02m2/tl.do 0,45m</t>
  </si>
  <si>
    <t>978189422</t>
  </si>
  <si>
    <t>219003111</t>
  </si>
  <si>
    <t>zazdívka otvoru ve zdivu/kámen/do 0,25m2/tl.0,45m</t>
  </si>
  <si>
    <t>1762999917</t>
  </si>
  <si>
    <t>219003693</t>
  </si>
  <si>
    <t>omítka hladká rýhy ve stěně do 100mm vč.malty MV</t>
  </si>
  <si>
    <t>-95395395</t>
  </si>
  <si>
    <t>219000212</t>
  </si>
  <si>
    <t>nakladní auto 10t</t>
  </si>
  <si>
    <t>-1514928220</t>
  </si>
  <si>
    <t>219000213</t>
  </si>
  <si>
    <t>plošina do výšky 12m</t>
  </si>
  <si>
    <t>-437032207</t>
  </si>
  <si>
    <t>219000215</t>
  </si>
  <si>
    <t>doprava</t>
  </si>
  <si>
    <t>-989519021</t>
  </si>
  <si>
    <t>219000216</t>
  </si>
  <si>
    <t>hutní zkoušky</t>
  </si>
  <si>
    <t>6760687</t>
  </si>
  <si>
    <t>218009111</t>
  </si>
  <si>
    <t>poplatek TIČR</t>
  </si>
  <si>
    <t>1715215198</t>
  </si>
  <si>
    <t>7419</t>
  </si>
  <si>
    <t>Revize</t>
  </si>
  <si>
    <t>217309013</t>
  </si>
  <si>
    <t>vypracování zprávy VR/cena akce do 1.000.000 kč</t>
  </si>
  <si>
    <t>1462314453</t>
  </si>
  <si>
    <t>217305001</t>
  </si>
  <si>
    <t>zjištění stavu ochranného svodu</t>
  </si>
  <si>
    <t>1883807764</t>
  </si>
  <si>
    <t>06 - Slaboproud - EZS</t>
  </si>
  <si>
    <t>742 - Slaboproud - EZS</t>
  </si>
  <si>
    <t xml:space="preserve">    7421 - Dodávky zařízení</t>
  </si>
  <si>
    <t xml:space="preserve">    7422 - Materiál elektromontážní</t>
  </si>
  <si>
    <t xml:space="preserve">    7423 - Elektromontáže</t>
  </si>
  <si>
    <t xml:space="preserve">    7424 - Revize</t>
  </si>
  <si>
    <t>742</t>
  </si>
  <si>
    <t>7421</t>
  </si>
  <si>
    <t>742_001</t>
  </si>
  <si>
    <t>Ústředna s vestavěnými GSM/GPRS, LAN komunikátory a RC</t>
  </si>
  <si>
    <t>-1319789272</t>
  </si>
  <si>
    <t>742_002</t>
  </si>
  <si>
    <t>RFID přívěšek</t>
  </si>
  <si>
    <t>-474641180</t>
  </si>
  <si>
    <t>742_003</t>
  </si>
  <si>
    <t>Přístupový modul s displejem, klávesnicí a RFID</t>
  </si>
  <si>
    <t>-741786317</t>
  </si>
  <si>
    <t>742_004</t>
  </si>
  <si>
    <t>Ovládací segment přístupových modulů</t>
  </si>
  <si>
    <t>-750247534</t>
  </si>
  <si>
    <t>742_005</t>
  </si>
  <si>
    <t>detektor rozbití skla</t>
  </si>
  <si>
    <t>-630157041</t>
  </si>
  <si>
    <t>742_006</t>
  </si>
  <si>
    <t>závrtný magnetický kontakt s vlastním kabelem extra mělký</t>
  </si>
  <si>
    <t>348813270</t>
  </si>
  <si>
    <t>742_007</t>
  </si>
  <si>
    <t>duální PIR detektor</t>
  </si>
  <si>
    <t>102584328</t>
  </si>
  <si>
    <t>742_008</t>
  </si>
  <si>
    <t>Sběrnicový modul připojení magnetických detektorů</t>
  </si>
  <si>
    <t>1058140167</t>
  </si>
  <si>
    <t>742_009</t>
  </si>
  <si>
    <t>bezúdržbový akumulátor</t>
  </si>
  <si>
    <t>2071692165</t>
  </si>
  <si>
    <t>7422</t>
  </si>
  <si>
    <t>742_010</t>
  </si>
  <si>
    <t>Víceúčelová montážní krabice</t>
  </si>
  <si>
    <t>-183326950</t>
  </si>
  <si>
    <t>742_011</t>
  </si>
  <si>
    <t>kabel UTP cat.5E</t>
  </si>
  <si>
    <t>1865104102</t>
  </si>
  <si>
    <t>742_012</t>
  </si>
  <si>
    <t>trubka PVC ohebná pr. 23</t>
  </si>
  <si>
    <t>-50791002</t>
  </si>
  <si>
    <t>742_013</t>
  </si>
  <si>
    <t>drobný montážní materiál</t>
  </si>
  <si>
    <t>kpl.</t>
  </si>
  <si>
    <t>-13457536</t>
  </si>
  <si>
    <t>7423</t>
  </si>
  <si>
    <t>742_014</t>
  </si>
  <si>
    <t>Ústředna</t>
  </si>
  <si>
    <t>-1116808298</t>
  </si>
  <si>
    <t>742_015</t>
  </si>
  <si>
    <t>87728335</t>
  </si>
  <si>
    <t>742_016</t>
  </si>
  <si>
    <t>6934674</t>
  </si>
  <si>
    <t>742_017</t>
  </si>
  <si>
    <t>554389927</t>
  </si>
  <si>
    <t>742_018</t>
  </si>
  <si>
    <t>Lithiová baterie</t>
  </si>
  <si>
    <t>1481536855</t>
  </si>
  <si>
    <t>742_019</t>
  </si>
  <si>
    <t>Detektor magnetický dveřní kontakt</t>
  </si>
  <si>
    <t>700406177</t>
  </si>
  <si>
    <t>742_020</t>
  </si>
  <si>
    <t>PIR detektor pohybu</t>
  </si>
  <si>
    <t>36622985</t>
  </si>
  <si>
    <t>742_021</t>
  </si>
  <si>
    <t>-540226924</t>
  </si>
  <si>
    <t>742_022</t>
  </si>
  <si>
    <t>341839950</t>
  </si>
  <si>
    <t>742_023</t>
  </si>
  <si>
    <t>1079536266</t>
  </si>
  <si>
    <t>742_024</t>
  </si>
  <si>
    <t>-256288275</t>
  </si>
  <si>
    <t>742_025</t>
  </si>
  <si>
    <t>elektromontážní práce nad rámec výkazu výměr potvrzené investorem</t>
  </si>
  <si>
    <t>1556781176</t>
  </si>
  <si>
    <t>7424</t>
  </si>
  <si>
    <t>742_026</t>
  </si>
  <si>
    <t>oživení, vyzkoušení</t>
  </si>
  <si>
    <t>-1730867445</t>
  </si>
  <si>
    <t>742_027</t>
  </si>
  <si>
    <t>výchozí revize</t>
  </si>
  <si>
    <t>1145115199</t>
  </si>
  <si>
    <t>742_028</t>
  </si>
  <si>
    <t>zaškolení obsluhy</t>
  </si>
  <si>
    <t>886193038</t>
  </si>
  <si>
    <t>07 - Vzduchotechnika</t>
  </si>
  <si>
    <t>751 - Vzduchotechnika</t>
  </si>
  <si>
    <t xml:space="preserve">    7511 - Zařízení 1 - WC ženy, WC muži</t>
  </si>
  <si>
    <t xml:space="preserve">    7512 - Zařízení 2 - sociální zázemí</t>
  </si>
  <si>
    <t xml:space="preserve">    7513 - Zařízení 3 - dveřní clony</t>
  </si>
  <si>
    <t xml:space="preserve">    7514 - Zařízení 4 - bistro</t>
  </si>
  <si>
    <t xml:space="preserve">    7515 - Zařízení 5 - sklad bistro</t>
  </si>
  <si>
    <t xml:space="preserve">    7516 - Zařízení 6 - sklad</t>
  </si>
  <si>
    <t xml:space="preserve">    7517 - Zařízení 7 - šatna</t>
  </si>
  <si>
    <t xml:space="preserve">    7518 - Zařízení 8 - sprcha, WC</t>
  </si>
  <si>
    <t xml:space="preserve">    7519 - Ostatní</t>
  </si>
  <si>
    <t>751</t>
  </si>
  <si>
    <t>7511</t>
  </si>
  <si>
    <t>Zařízení 1 - WC ženy, WC muži</t>
  </si>
  <si>
    <t>240511120</t>
  </si>
  <si>
    <t>Montáž vzduchotechnické jednotky včetně regulace</t>
  </si>
  <si>
    <t>131950297</t>
  </si>
  <si>
    <t>Poznámka k položce:
Umístění v 1.NP (půdorys 1.NP)</t>
  </si>
  <si>
    <t>24051112</t>
  </si>
  <si>
    <t>Kompaktní vzduchotechnická jednotka, vnitřní podstropní provedení</t>
  </si>
  <si>
    <t>616750438</t>
  </si>
  <si>
    <t xml:space="preserve">Poznámka k položce:
1.01
- přívod: klapka, filtr G4, deskový výměník ZZT s obtokem (min. účinnost 77 %)
            ventilátor (760 m3/h, 280 Pa), elektrický ohřívač (Qt=2 kW)
- odvod: filtr G4, ventilátor (860 m3/h, 300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                                                                                                                 "
</t>
  </si>
  <si>
    <t>240719111</t>
  </si>
  <si>
    <t>Montáž čidla kouře a propojení</t>
  </si>
  <si>
    <t>-1307649193</t>
  </si>
  <si>
    <t>24071911</t>
  </si>
  <si>
    <t>Čidlo kouře do nasávacího potrubí vč. potřebné kabeláže</t>
  </si>
  <si>
    <t>-1214537447</t>
  </si>
  <si>
    <t>Poznámka k položce:
Signál 24V - zavřeno VZT běží, otevřeno čidlo hlásí kouř a jednotka se vypíná</t>
  </si>
  <si>
    <t>240734217</t>
  </si>
  <si>
    <t>Montáž protidešťové žaluzie</t>
  </si>
  <si>
    <t>277689848</t>
  </si>
  <si>
    <t>24073421</t>
  </si>
  <si>
    <t>Protidešťová žaluzie 400x315, komfortní provedení, vč. síta</t>
  </si>
  <si>
    <t>98020561</t>
  </si>
  <si>
    <t xml:space="preserve">Poznámka k položce:
1.02
Protidešťová žaluzie komfortní z tažených hliníkových profilů - RAL dle architekta. Jednotlivé listy jsou upevněny do rámu žaluzie. U rozměrů širších 1000 mm je uprostřed vložena příčka. Vč. síta zabraňujího vnikání nečistot.
</t>
  </si>
  <si>
    <t>240734219</t>
  </si>
  <si>
    <t>-392403434</t>
  </si>
  <si>
    <t>24073421.1</t>
  </si>
  <si>
    <t>Protidešťová žaluzie 800x315, komfortní provedení, vč. síta</t>
  </si>
  <si>
    <t>-1240463347</t>
  </si>
  <si>
    <t xml:space="preserve">Poznámka k položce:
1.03
Protidešťová žaluzie komfortní z tažených hliníkových profilů - RAL dle architekta. Jednotlivé listy jsou upevněny do rámu žaluzie. U rozměrů širších 1000 mm je uprostřed vložena příčka. Vč. síta zabraňujího vnikání nečistot.
</t>
  </si>
  <si>
    <t>240743140</t>
  </si>
  <si>
    <t>Montáž anemostatu</t>
  </si>
  <si>
    <t>-1522116292</t>
  </si>
  <si>
    <t>24074314</t>
  </si>
  <si>
    <t>Anemostat přívodní 500x500, 24 nastavitelných lamel</t>
  </si>
  <si>
    <t>-1913702937</t>
  </si>
  <si>
    <t xml:space="preserve">Poznámka k položce:
1.04
Anemostat vířivý přívodní. Spodní deska - ocelový bíle lakovaný plech RAL9010, černé nastavitelné usměrňovací lamely. Připojovací skříň - pozinkovaný plech, zabudovaný usměrňovací plech a klapka, svislé napojení
</t>
  </si>
  <si>
    <t>240741615</t>
  </si>
  <si>
    <t>Montáž talířového ventilu pr. 160</t>
  </si>
  <si>
    <t>1929349050</t>
  </si>
  <si>
    <t>24074161</t>
  </si>
  <si>
    <t>Talířový ventil kovový odvodní pr. 160 vč. montážního kroužku pr. 160</t>
  </si>
  <si>
    <t>-22635869</t>
  </si>
  <si>
    <t xml:space="preserve">Poznámka k položce:
1.05
Kovový talířový ventil odvodní s regulací průtoku, nátěr RAL9010, montážní rámeček z pozinkovaného plechu.
</t>
  </si>
  <si>
    <t>240711116</t>
  </si>
  <si>
    <t>Montáž regulační klapky</t>
  </si>
  <si>
    <t>1734882156</t>
  </si>
  <si>
    <t>24071111</t>
  </si>
  <si>
    <t>Regulační klapka pr. 200, ruční ovládání</t>
  </si>
  <si>
    <t>-485886366</t>
  </si>
  <si>
    <t xml:space="preserve">Poznámka k položce:
1.06
Regulační klapka do kruhového potrubí. Páku klapky je možno aretovat stavěcím šroubem v libovolné poloze • regulace 0 –100% při úhlu otočení 0 – 90˚ 
</t>
  </si>
  <si>
    <t>240871116</t>
  </si>
  <si>
    <t>Montáž ohebné hadice pr. 160</t>
  </si>
  <si>
    <t>-277574819</t>
  </si>
  <si>
    <t xml:space="preserve">Poznámka k položce:
Umístění v 1.NP (půdorys 1.NP)
</t>
  </si>
  <si>
    <t>24087111</t>
  </si>
  <si>
    <t>Ohebná hadice akusticky izolovaná, pr. 160</t>
  </si>
  <si>
    <t>-1013338452</t>
  </si>
  <si>
    <t xml:space="preserve">Poznámka k položce:
Ohebná Al laminátová hadice s tepelnou a hlukovou izolací z vrstvy minerální vaty tloušťky 25 mm, 16 kg/m3, parozábrana – zpevněný Al laminát Vnitřní hadice je perforovaná jako tlumič hluku. 
</t>
  </si>
  <si>
    <t>240871119</t>
  </si>
  <si>
    <t>Montáž ohebné hadice pr. 203</t>
  </si>
  <si>
    <t>2051352671</t>
  </si>
  <si>
    <t>24087112</t>
  </si>
  <si>
    <t>Ohebná hadice akusticky izolovaná, pr. 203</t>
  </si>
  <si>
    <t>-103018631</t>
  </si>
  <si>
    <t>240871120</t>
  </si>
  <si>
    <t>Montáž ohebné hadice pr. 229</t>
  </si>
  <si>
    <t>1773931896</t>
  </si>
  <si>
    <t>24087113</t>
  </si>
  <si>
    <t>Ohebná hadice akusticky izolovaná, pr. 229</t>
  </si>
  <si>
    <t>27182473</t>
  </si>
  <si>
    <t>240841116</t>
  </si>
  <si>
    <t>Montáž Spiro potrubí pr. 160</t>
  </si>
  <si>
    <t>1944418833</t>
  </si>
  <si>
    <t>24084111</t>
  </si>
  <si>
    <t>Potrubí Spiro pr. 160, 40% tvarovek</t>
  </si>
  <si>
    <t>-252930460</t>
  </si>
  <si>
    <t>240841117</t>
  </si>
  <si>
    <t>Montáž Spiro potrubí pr. 200</t>
  </si>
  <si>
    <t>-1430288545</t>
  </si>
  <si>
    <t>24084112</t>
  </si>
  <si>
    <t>Potrubí Spiro pr. 200</t>
  </si>
  <si>
    <t>1989284417</t>
  </si>
  <si>
    <t>240841119</t>
  </si>
  <si>
    <t>Montáž Spiro potrubí pr. 250</t>
  </si>
  <si>
    <t>-1299468663</t>
  </si>
  <si>
    <t>24084113</t>
  </si>
  <si>
    <t>Potrubí Spiro pr. 250, 30% tvarovek</t>
  </si>
  <si>
    <t>1634495354</t>
  </si>
  <si>
    <t>240821117</t>
  </si>
  <si>
    <t>Montáž čtyřhranného potrubí, do obvodu 1500</t>
  </si>
  <si>
    <t>886870729</t>
  </si>
  <si>
    <t>24082111</t>
  </si>
  <si>
    <t>Čtyřhranné potrubí sk. I, pozink, do obvodu 1500, 100% tvarovek</t>
  </si>
  <si>
    <t>1202848685</t>
  </si>
  <si>
    <t>240821118</t>
  </si>
  <si>
    <t>Montáž čtyřhranného potrubí, do obvodu 1890</t>
  </si>
  <si>
    <t>-1877007368</t>
  </si>
  <si>
    <t>24082112</t>
  </si>
  <si>
    <t>Čtyřhranné potrubí sk. I, pozink, do obvodu 1890</t>
  </si>
  <si>
    <t>307561115</t>
  </si>
  <si>
    <t>240751001</t>
  </si>
  <si>
    <t>Montáž tepelné izolace</t>
  </si>
  <si>
    <t>-1666599336</t>
  </si>
  <si>
    <t>24075101</t>
  </si>
  <si>
    <t>Tepelná izolace vnitřní, minerální, tl. 40 mm, AL folie</t>
  </si>
  <si>
    <t>-1258578120</t>
  </si>
  <si>
    <t>Poznámka k položce:
Tepelná izolace - minerální vlna, hliníková folie</t>
  </si>
  <si>
    <t>7512</t>
  </si>
  <si>
    <t>Zařízení 2 - sociální zázemí</t>
  </si>
  <si>
    <t>240511120.1</t>
  </si>
  <si>
    <t>-2087512442</t>
  </si>
  <si>
    <t>24051112.1</t>
  </si>
  <si>
    <t>836749613</t>
  </si>
  <si>
    <t>Poznámka k položce:
2.01
Kompaktní vzduchotechnická jednotka, vnitřní podstropní provedení
- přívod: klapka, filtr G4, deskový výměník ZZT s obtokem (min. účinnost 80 %)
            ventilátor (300 m3/h, 220 Pa), elektrický ohřívač (Qt=1 kW)
- odvod: filtr G4, ventilátor (300 m3/h, 250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t>
  </si>
  <si>
    <t>-1807413772</t>
  </si>
  <si>
    <t>1601164265</t>
  </si>
  <si>
    <t xml:space="preserve">Poznámka k položce:
Signál 24V - zavřeno VZT běží, otevřeno čidlo hlásí kouř a jednotka se vypíná
</t>
  </si>
  <si>
    <t>240734216</t>
  </si>
  <si>
    <t>618084370</t>
  </si>
  <si>
    <t>24073421.2</t>
  </si>
  <si>
    <t>Protidešťová žaluzie 315x315, komfortní provedení, vč. síta</t>
  </si>
  <si>
    <t>-2119443927</t>
  </si>
  <si>
    <t xml:space="preserve">Poznámka k položce:
2.02
Protidešťová žaluzie 315x315, komfortní provedení, vč. síta
</t>
  </si>
  <si>
    <t>-1411639544</t>
  </si>
  <si>
    <t>1997111770</t>
  </si>
  <si>
    <t xml:space="preserve">Poznámka k položce:
2.03
Anemostat vířivý přívodní. Spodní deska - ocelový bíle lakovaný plech RAL9010, černé nastavitelné usměrňovací lamely. Připojovací skříň - pozinkovaný plech, zabudovaný usměrňovací plech a klapka, svislé napojení
</t>
  </si>
  <si>
    <t>240741613</t>
  </si>
  <si>
    <t>1328783321</t>
  </si>
  <si>
    <t>24074161.1</t>
  </si>
  <si>
    <t>Talířový ventil kovový odvodní pr. 125 vč. montážního kroužku pr. 125</t>
  </si>
  <si>
    <t>-254114161</t>
  </si>
  <si>
    <t xml:space="preserve">Poznámka k položce:
2.04
Kovový talířový ventil odvodní s regulací průtoku, nátěr RAL9010, montážní rámeček z pozinkovaného plechu.
</t>
  </si>
  <si>
    <t>-1523255020</t>
  </si>
  <si>
    <t>24074162</t>
  </si>
  <si>
    <t>1119043082</t>
  </si>
  <si>
    <t xml:space="preserve">Poznámka k položce:
2.05
Kovový talířový ventil odvodní s regulací průtoku, nátěr RAL9010, montážní rámeček z pozinkovaného plechu.
</t>
  </si>
  <si>
    <t>240741212</t>
  </si>
  <si>
    <t>Montáž stěnové mřížky</t>
  </si>
  <si>
    <t>1959612722</t>
  </si>
  <si>
    <t>24074121</t>
  </si>
  <si>
    <t>Stěnová mřížka 300x150, vzdálenost lamel 20</t>
  </si>
  <si>
    <t>-1971300492</t>
  </si>
  <si>
    <t xml:space="preserve">Poznámka k položce:
2.06
Stěnová mřížka z hliníkových profilů s povrchovou úpravou přírodní elox. Upevňovací zámky z ocelového pozinkovaného plechu.
</t>
  </si>
  <si>
    <t>240871113</t>
  </si>
  <si>
    <t>Montáž ohebné hadice pr. 127</t>
  </si>
  <si>
    <t>1803410877</t>
  </si>
  <si>
    <t>24087111.1</t>
  </si>
  <si>
    <t>Ohebná hadice akusticky izolovaná, pr. 127</t>
  </si>
  <si>
    <t>192736036</t>
  </si>
  <si>
    <t>548443914</t>
  </si>
  <si>
    <t>24087112.1</t>
  </si>
  <si>
    <t>-1049010902</t>
  </si>
  <si>
    <t>-1154828246</t>
  </si>
  <si>
    <t>24087113.1</t>
  </si>
  <si>
    <t>1061655244</t>
  </si>
  <si>
    <t>240841114</t>
  </si>
  <si>
    <t>Montáž Spiro potrubí pr. 125</t>
  </si>
  <si>
    <t>-27858328</t>
  </si>
  <si>
    <t>24084114</t>
  </si>
  <si>
    <t>Potrubí Spiro pr. 125</t>
  </si>
  <si>
    <t>-1353094147</t>
  </si>
  <si>
    <t>240841116.1</t>
  </si>
  <si>
    <t>-2096073047</t>
  </si>
  <si>
    <t>24084115</t>
  </si>
  <si>
    <t>Potrubí Spiro pr. 160, 60% tvarovek</t>
  </si>
  <si>
    <t>-1282429777</t>
  </si>
  <si>
    <t>-1945739373</t>
  </si>
  <si>
    <t>24084116</t>
  </si>
  <si>
    <t>Potrubí Spiro pr. 200, 30% tvarovek</t>
  </si>
  <si>
    <t>83132619</t>
  </si>
  <si>
    <t>809506777</t>
  </si>
  <si>
    <t>1861452249</t>
  </si>
  <si>
    <t>-1269872654</t>
  </si>
  <si>
    <t>765535535</t>
  </si>
  <si>
    <t xml:space="preserve">Poznámka k položce:
Tepelná izolace - minerální vlna, hliníková folie
</t>
  </si>
  <si>
    <t>7513</t>
  </si>
  <si>
    <t>Zařízení 3 - dveřní clony</t>
  </si>
  <si>
    <t>240751002</t>
  </si>
  <si>
    <t>Montáž dveřní clony</t>
  </si>
  <si>
    <t>289734203</t>
  </si>
  <si>
    <t>24075102</t>
  </si>
  <si>
    <t>Dveřní clona horizontální provedení s elektrickým ohřívačem Qt = 15 kW, vzduchový výkon 4300 m3/h</t>
  </si>
  <si>
    <t>1668503697</t>
  </si>
  <si>
    <t xml:space="preserve">Poznámka k položce:
3.01
Samonosná konstrukce z pozinkovaného plechu. Oblá lakovaná čelní plocha. Umístění zavěšením nad dveřmi, radiální ventilátory staticky a dynamicky vyvážené, motor s vestavěnou tepelnou ochranou – termokontaktem, směrovatelné lamely, elektrický ohřívač, vzduchový vložkový filtr EU 2 – snadno vyjímatelný a omyvatelný.
</t>
  </si>
  <si>
    <t>24075103</t>
  </si>
  <si>
    <t>Závěsy podstropní dodatečně nivelovatelné, sada</t>
  </si>
  <si>
    <t>1325834829</t>
  </si>
  <si>
    <t>24075104</t>
  </si>
  <si>
    <t>Nástěnný ovladač 0-1-2-3 s možností připojení dveřního kontaktu</t>
  </si>
  <si>
    <t>1306204578</t>
  </si>
  <si>
    <t>24075105</t>
  </si>
  <si>
    <t>Propojovací kabel mezi clonou a ovladačem (5 metrů)</t>
  </si>
  <si>
    <t>397427388</t>
  </si>
  <si>
    <t>24075106</t>
  </si>
  <si>
    <t>Dveřní kontakt magnetický přepínací</t>
  </si>
  <si>
    <t>-985174634</t>
  </si>
  <si>
    <t>7514</t>
  </si>
  <si>
    <t>Zařízení 4 - bistro</t>
  </si>
  <si>
    <t>240132120</t>
  </si>
  <si>
    <t>Montáž ventilátoru</t>
  </si>
  <si>
    <t>-838090343</t>
  </si>
  <si>
    <t>24013212</t>
  </si>
  <si>
    <t>Diagonální potrubní ventilátor pr. 200 (600 m3/h, 200 Pa)</t>
  </si>
  <si>
    <t>-1892030932</t>
  </si>
  <si>
    <t xml:space="preserve">Poznámka k položce:
4.01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</si>
  <si>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240761118</t>
  </si>
  <si>
    <t>Montáž střešní hlavice</t>
  </si>
  <si>
    <t>-26095974</t>
  </si>
  <si>
    <t xml:space="preserve">Poznámka k položce:
Umístění na střeše (půdorys 2.NP)
</t>
  </si>
  <si>
    <t>24076111</t>
  </si>
  <si>
    <t>Střešní hlavice pr. 250, pozink.</t>
  </si>
  <si>
    <t>953845641</t>
  </si>
  <si>
    <t xml:space="preserve">Poznámka k položce:
4.02
</t>
  </si>
  <si>
    <t>240712116</t>
  </si>
  <si>
    <t>Montáž zpětné klapky pr. 200</t>
  </si>
  <si>
    <t>1543677778</t>
  </si>
  <si>
    <t>24071211</t>
  </si>
  <si>
    <t>Zpětná klapka pr. 200</t>
  </si>
  <si>
    <t>1215256836</t>
  </si>
  <si>
    <t xml:space="preserve">Poznámka k položce:
4.03
Zpětná klapka pro kruhové potrubí, z galvanizované oceli.
</t>
  </si>
  <si>
    <t>240741214</t>
  </si>
  <si>
    <t>1681714389</t>
  </si>
  <si>
    <t>24074121.1</t>
  </si>
  <si>
    <t>Stěnová mřížka 600x200, vzdálenost lamel 20, RAL dle architekta</t>
  </si>
  <si>
    <t>-1033437100</t>
  </si>
  <si>
    <t xml:space="preserve">Poznámka k položce:
4.04
Stěnová mřížka z hliníkových profilů s nátěrem - RAL dle architekta. Upevňovací zámky z ocelového pozinkovaného plechu. Včetně napojovací krabice.
</t>
  </si>
  <si>
    <t>788027325</t>
  </si>
  <si>
    <t>24087111.2</t>
  </si>
  <si>
    <t>-1760522373</t>
  </si>
  <si>
    <t>1567260033</t>
  </si>
  <si>
    <t xml:space="preserve">Poznámka k položce:
Umístění v 1.NP a na střeše (půdorysy 1.NP a 2.NP)
</t>
  </si>
  <si>
    <t>24084111.1</t>
  </si>
  <si>
    <t>Potrubí Spiro pr. 250, 80% tvarovek</t>
  </si>
  <si>
    <t>-1909423322</t>
  </si>
  <si>
    <t>240841119.1</t>
  </si>
  <si>
    <t>Montáž zaslepení potrubí pr. 250</t>
  </si>
  <si>
    <t>1251037556</t>
  </si>
  <si>
    <t>24084111.2</t>
  </si>
  <si>
    <t>Zaslepení potrubí pr. 250, vč. odvodnění</t>
  </si>
  <si>
    <t>451327454</t>
  </si>
  <si>
    <t>-1279899390</t>
  </si>
  <si>
    <t>1749599640</t>
  </si>
  <si>
    <t>7515</t>
  </si>
  <si>
    <t>Zařízení 5 - sklad bistro</t>
  </si>
  <si>
    <t>240132110</t>
  </si>
  <si>
    <t>1314927887</t>
  </si>
  <si>
    <t>24013211</t>
  </si>
  <si>
    <t>Diagonální potrubní ventilátor pr. 100 (50 m3/h, 80 Pa)</t>
  </si>
  <si>
    <t>-1917054826</t>
  </si>
  <si>
    <t xml:space="preserve">Poznámka k položce:
5.01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</si>
  <si>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240761116</t>
  </si>
  <si>
    <t>-1293800671</t>
  </si>
  <si>
    <t>24076111.1</t>
  </si>
  <si>
    <t>Střešní hlavice pr. 100, pozink.</t>
  </si>
  <si>
    <t>555309920</t>
  </si>
  <si>
    <t xml:space="preserve">Poznámka k položce:
5.02
</t>
  </si>
  <si>
    <t>240712111</t>
  </si>
  <si>
    <t>Montáž zpětné klapky pr. 100</t>
  </si>
  <si>
    <t>1088850295</t>
  </si>
  <si>
    <t>24071211.1</t>
  </si>
  <si>
    <t>Zpětná klapka pr. 100</t>
  </si>
  <si>
    <t>1581904166</t>
  </si>
  <si>
    <t xml:space="preserve">Poznámka k položce:
5.03
Zpětná klapka pro kruhové potrubí, z galvanizované oceli.
</t>
  </si>
  <si>
    <t>240841111</t>
  </si>
  <si>
    <t>Montáž ochranné mřížky pr. 100</t>
  </si>
  <si>
    <t>-313626915</t>
  </si>
  <si>
    <t>24084111.3</t>
  </si>
  <si>
    <t>Ochranná mřížka pr. 100</t>
  </si>
  <si>
    <t>-157851426</t>
  </si>
  <si>
    <t xml:space="preserve">Poznámka k položce:
5.04
Ochranná mřížka pro kruhové potrubí, z galvanizované oceli.
</t>
  </si>
  <si>
    <t>240841111.1</t>
  </si>
  <si>
    <t>Montáž Spiro potrubí pr. 100</t>
  </si>
  <si>
    <t>-980324695</t>
  </si>
  <si>
    <t>24084111.4</t>
  </si>
  <si>
    <t>Potrubí Spiro pr. 100, 40% tvarovek</t>
  </si>
  <si>
    <t>-1271424657</t>
  </si>
  <si>
    <t>240841112</t>
  </si>
  <si>
    <t>Montáž zaslepení potrubí pr. 100</t>
  </si>
  <si>
    <t>-981696785</t>
  </si>
  <si>
    <t>24084112.1</t>
  </si>
  <si>
    <t>Zaslepení potrubí pr. 100, vč. odvodnění</t>
  </si>
  <si>
    <t>-151724342</t>
  </si>
  <si>
    <t>750483462</t>
  </si>
  <si>
    <t>816361926</t>
  </si>
  <si>
    <t>7516</t>
  </si>
  <si>
    <t>Zařízení 6 - sklad</t>
  </si>
  <si>
    <t>240132110.1</t>
  </si>
  <si>
    <t>-995712571</t>
  </si>
  <si>
    <t>24013211.1</t>
  </si>
  <si>
    <t>Nástěnný axiální ventilátor pr. 125 (100 m3/h, 28 Pa)</t>
  </si>
  <si>
    <t>-429080424</t>
  </si>
  <si>
    <t xml:space="preserve">Poznámka k položce:
6.01
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
</t>
  </si>
  <si>
    <t>240734213</t>
  </si>
  <si>
    <t>Montáž mřížky</t>
  </si>
  <si>
    <t>455964187</t>
  </si>
  <si>
    <t>24073421.3</t>
  </si>
  <si>
    <t>Venkovní plastová mřížka pr. 125, vč. síťky a okapničky, barva bílá</t>
  </si>
  <si>
    <t>248697865</t>
  </si>
  <si>
    <t xml:space="preserve">Poznámka k položce:
6.02
</t>
  </si>
  <si>
    <t>-332584467</t>
  </si>
  <si>
    <t>24084111.5</t>
  </si>
  <si>
    <t>-1015676374</t>
  </si>
  <si>
    <t>7517</t>
  </si>
  <si>
    <t>Zařízení 7 - šatna</t>
  </si>
  <si>
    <t>240132110.2</t>
  </si>
  <si>
    <t>-1193960297</t>
  </si>
  <si>
    <t xml:space="preserve">Poznámka k položce:
Umístění v 2.NP (půdorys 2.NP)
</t>
  </si>
  <si>
    <t>24013211.2</t>
  </si>
  <si>
    <t>Diagonální potrubní ventilátor pr. 160 (300 m3/h, 170 Pa)</t>
  </si>
  <si>
    <t>1039441369</t>
  </si>
  <si>
    <t xml:space="preserve">Poznámka k položce:
7.01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</si>
  <si>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240734216.1</t>
  </si>
  <si>
    <t>2062193818</t>
  </si>
  <si>
    <t>24073421.4</t>
  </si>
  <si>
    <t>Protidešťová žaluzie 250x250, komfortní provedení, vč. síta</t>
  </si>
  <si>
    <t>-1306822462</t>
  </si>
  <si>
    <t xml:space="preserve">Poznámka k položce:
7.02
Protidešťová žaluzie komfortní z tažených hliníkových profilů - RAL dle architekta. Jednotlivé listy jsou upevněny do rámu žaluzie. Vč. síta zabraňujího vnikání nečistot.
</t>
  </si>
  <si>
    <t>240712114</t>
  </si>
  <si>
    <t>Montáž zpětné klapky pr. 160</t>
  </si>
  <si>
    <t>-502679258</t>
  </si>
  <si>
    <t>24071211.2</t>
  </si>
  <si>
    <t>Zpětná klapka pr. 160</t>
  </si>
  <si>
    <t>-216067263</t>
  </si>
  <si>
    <t xml:space="preserve">Poznámka k položce:
7.03
Zpětná klapka pro kruhové potrubí, z galvanizované oceli.
</t>
  </si>
  <si>
    <t>240841116.2</t>
  </si>
  <si>
    <t>Montáž tlumiče hluku pr. 160</t>
  </si>
  <si>
    <t>-380087654</t>
  </si>
  <si>
    <t>24084111.6</t>
  </si>
  <si>
    <t>Kruhový tlumič hluku pr. 160, dl. 600mm</t>
  </si>
  <si>
    <t>-124150436</t>
  </si>
  <si>
    <t xml:space="preserve">Poznámka k položce:
7.04
Tlumič hluku pro kruhové potrubí. Plášť z galvanizovaného plechu. Výplň z nehořlavého zvukově izolovaného materiálu.
</t>
  </si>
  <si>
    <t>240741214.1</t>
  </si>
  <si>
    <t>Montáž vyústky</t>
  </si>
  <si>
    <t>-521869329</t>
  </si>
  <si>
    <t>24074121.2</t>
  </si>
  <si>
    <t>Vyústka odvodní jednořadá pro kruhové potrubí 625x75, hliník. provedení, bez regulace</t>
  </si>
  <si>
    <t>-1283829472</t>
  </si>
  <si>
    <t xml:space="preserve">Poznámka k položce:
7.05
Vyústka obdelníková odvodní jednořadá (nastavitelné lamely) komfortní provedení. Vyústku tvoří obdélníkový rám ve kterém je upevněna jedna řada vodorovných listů. Bez regulace.
</t>
  </si>
  <si>
    <t>213418989</t>
  </si>
  <si>
    <t>24087111.3</t>
  </si>
  <si>
    <t>2062050517</t>
  </si>
  <si>
    <t>240841116.3</t>
  </si>
  <si>
    <t>Montáž Spiro potrubí do pr. 160</t>
  </si>
  <si>
    <t>1280151605</t>
  </si>
  <si>
    <t xml:space="preserve">Poznámka k položce:
Umístění v 1.NP a 2.NP (půdorysy 1.NP a 2.NP)
</t>
  </si>
  <si>
    <t>24084111.7</t>
  </si>
  <si>
    <t>Potrubí Spiro pr. 160, 30% tvarovek</t>
  </si>
  <si>
    <t>970192776</t>
  </si>
  <si>
    <t xml:space="preserve">Poznámka k položce:
</t>
  </si>
  <si>
    <t>240821115</t>
  </si>
  <si>
    <t>1836362875</t>
  </si>
  <si>
    <t>24082111.1</t>
  </si>
  <si>
    <t>Čtyřhranné potrubí sk. I, pozink, do obvodu 1050, 100% tvarovek</t>
  </si>
  <si>
    <t>1219068287</t>
  </si>
  <si>
    <t>-1740298303</t>
  </si>
  <si>
    <t>1630196940</t>
  </si>
  <si>
    <t>7518</t>
  </si>
  <si>
    <t>Zařízení 8 - sprcha, WC</t>
  </si>
  <si>
    <t>-1439491445</t>
  </si>
  <si>
    <t>24013211.3</t>
  </si>
  <si>
    <t>Diagonální potrubní ventilátor pr. 160 (310 m3/h, 170 Pa)</t>
  </si>
  <si>
    <t>-1011061241</t>
  </si>
  <si>
    <t xml:space="preserve">Poznámka k položce:
8.01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</si>
  <si>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-66214964</t>
  </si>
  <si>
    <t>1214755173</t>
  </si>
  <si>
    <t xml:space="preserve">Poznámka k položce:
8.02
Protidešťová žaluzie komfortní z tažených hliníkových profilů - RAL dle architekta. Jednotlivé listy jsou upevněny do rámu žaluzie. Vč. síta zabraňujího vnikání nečistot.
</t>
  </si>
  <si>
    <t>993711761</t>
  </si>
  <si>
    <t>176986402</t>
  </si>
  <si>
    <t xml:space="preserve">Poznámka k položce:
8.03
Zpětná klapka pro kruhové potrubí, z galvanizované oceli.
</t>
  </si>
  <si>
    <t>240741612</t>
  </si>
  <si>
    <t>Montáž talířového ventilu pr. 100</t>
  </si>
  <si>
    <t>-805680604</t>
  </si>
  <si>
    <t>24074161.2</t>
  </si>
  <si>
    <t>Talířový ventil kovový odvodní pr. 100 vč. montážního kroužku pr. 100</t>
  </si>
  <si>
    <t>-685503871</t>
  </si>
  <si>
    <t xml:space="preserve">Poznámka k položce:
8.04
Kovový talířový ventil odvodní s regulací průtoku, nátěr RAL9010, montážní rámeček z pozinkovaného plechu.
</t>
  </si>
  <si>
    <t>240741613.1</t>
  </si>
  <si>
    <t>Montáž talířového ventilu pr. 125</t>
  </si>
  <si>
    <t>-2095657931</t>
  </si>
  <si>
    <t>-2111709821</t>
  </si>
  <si>
    <t xml:space="preserve">Poznámka k položce:
8.05
Kovový talířový ventil odvodní s regulací průtoku, nátěr RAL9010, montážní rámeček z pozinkovaného plechu.
</t>
  </si>
  <si>
    <t>-774856281</t>
  </si>
  <si>
    <t>1720869079</t>
  </si>
  <si>
    <t xml:space="preserve">Poznámka k položce:
8.06
Kovový talířový ventil odvodní s regulací průtoku, nátěr RAL9010, montážní rámeček z pozinkovaného plechu.
</t>
  </si>
  <si>
    <t>821920205</t>
  </si>
  <si>
    <t>-48520541</t>
  </si>
  <si>
    <t xml:space="preserve">Poznámka k položce:
8.07
Stěnová mřížka z hliníkových profilů s povrchovou úpravou přírodní elox. Upevňovací zámky z ocelového pozinkovaného plechu.
</t>
  </si>
  <si>
    <t>240871113.1</t>
  </si>
  <si>
    <t>Montáž ohebné hadice pr. 102</t>
  </si>
  <si>
    <t>-1916320197</t>
  </si>
  <si>
    <t>24087111.4</t>
  </si>
  <si>
    <t>Ohebná hadice akusticky izolovaná, pr. 102</t>
  </si>
  <si>
    <t>1996405447</t>
  </si>
  <si>
    <t>-922482012</t>
  </si>
  <si>
    <t>24087112.2</t>
  </si>
  <si>
    <t>-1779380</t>
  </si>
  <si>
    <t>1658439493</t>
  </si>
  <si>
    <t>24087111.5</t>
  </si>
  <si>
    <t>880996133</t>
  </si>
  <si>
    <t>538625487</t>
  </si>
  <si>
    <t>24084111.8</t>
  </si>
  <si>
    <t>Potrubí Spiro do pr. 160, 30% tvarovek</t>
  </si>
  <si>
    <t>-1014547172</t>
  </si>
  <si>
    <t>240821115.1</t>
  </si>
  <si>
    <t>366484226</t>
  </si>
  <si>
    <t>-405125535</t>
  </si>
  <si>
    <t>-2015844683</t>
  </si>
  <si>
    <t>1486577283</t>
  </si>
  <si>
    <t>7519</t>
  </si>
  <si>
    <t>240751003</t>
  </si>
  <si>
    <t>Montážní a spojovací materiál</t>
  </si>
  <si>
    <t>1463402975</t>
  </si>
  <si>
    <t>240751004</t>
  </si>
  <si>
    <t>Doprava</t>
  </si>
  <si>
    <t>km</t>
  </si>
  <si>
    <t>-1412175993</t>
  </si>
  <si>
    <t>240751005</t>
  </si>
  <si>
    <t>Značení vzduchotechnického zařízení a potrubí dle platných ČSN</t>
  </si>
  <si>
    <t>1481856432</t>
  </si>
  <si>
    <t>240751006</t>
  </si>
  <si>
    <t>Komplexní zkouška, zaregulování</t>
  </si>
  <si>
    <t>1526402575</t>
  </si>
  <si>
    <t>240751007</t>
  </si>
  <si>
    <t>Realizační dokumentace</t>
  </si>
  <si>
    <t>-1778906878</t>
  </si>
  <si>
    <t>240751008</t>
  </si>
  <si>
    <t>Dokumentace skutečného provedení</t>
  </si>
  <si>
    <t>1511521290</t>
  </si>
  <si>
    <t>240751009</t>
  </si>
  <si>
    <t>Předávací dokumentace, zaškolení obsluhy</t>
  </si>
  <si>
    <t>1035693016</t>
  </si>
  <si>
    <t>08 - Venkovní objekty</t>
  </si>
  <si>
    <t xml:space="preserve">    5 - Komunikace pozemní</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</si>
  <si>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</si>
  <si>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</si>
  <si>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570285312</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</si>
  <si>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</si>
  <si>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245+216</t>
  </si>
  <si>
    <t>121101101</t>
  </si>
  <si>
    <t>Sejmutí ornice nebo lesní půdy s vodorovným přemístěním na hromady v místě upotřebení nebo na dočasné či trvalé skládky se složením, na vzdálenost do 50 m</t>
  </si>
  <si>
    <t>-1430451451</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</si>
  <si>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</si>
  <si>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0,25*800</t>
  </si>
  <si>
    <t>-920707744</t>
  </si>
  <si>
    <t>200*2</t>
  </si>
  <si>
    <t>-396919841</t>
  </si>
  <si>
    <t>181151311</t>
  </si>
  <si>
    <t>Plošná úprava terénu v zemině tř. 1 až 4 s urovnáním povrchu bez doplnění ornice souvislé plochy přes 500 m2 při nerovnostech terénu přes 50 do 100 mm v rovině nebo na svahu do 1:5</t>
  </si>
  <si>
    <t>297984998</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</si>
  <si>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</si>
  <si>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"nový trávník" 130+90+36+7+23</t>
  </si>
  <si>
    <t>183403153</t>
  </si>
  <si>
    <t>Obdělání půdy hrabáním v rovině nebo na svahu do 1:5</t>
  </si>
  <si>
    <t>-1575800797</t>
  </si>
  <si>
    <t xml:space="preserve">Poznámka k souboru cen:_x000D_
1. Každé opakované obdělání půdy se oceňuje samostatně._x000D_
2. Ceny -3114 a -3115 lze použít i pro obdělání půdy aktivními branami._x000D_
</t>
  </si>
  <si>
    <t>181411131</t>
  </si>
  <si>
    <t>Založení trávníku na půdě předem připravené plochy do 1000 m2 výsevem včetně utažení parkového v rovině nebo na svahu do 1:5</t>
  </si>
  <si>
    <t>-1008278515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</si>
  <si>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</si>
  <si>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Poznámka k položce:
v cenách jsou započteny i náklady na přihnojení hnojivem, válcování, zálivku, pletí, kosení a ošetřování trávníku do 2 měsíců</t>
  </si>
  <si>
    <t>00572410</t>
  </si>
  <si>
    <t>osivo směs travní parková</t>
  </si>
  <si>
    <t>479666800</t>
  </si>
  <si>
    <t>286*0,015 'Přepočtené koeficientem množství</t>
  </si>
  <si>
    <t>182303111</t>
  </si>
  <si>
    <t>Doplnění zeminy nebo substrátu na travnatých plochách tloušťky do 50 mm v rovině nebo na svahu do 1:5</t>
  </si>
  <si>
    <t>892383967</t>
  </si>
  <si>
    <t xml:space="preserve">Poznámka k souboru cen:_x000D_
1. V cenách jsou započteny i náklady na vodorovné přemístění na vzdálenost do 3 m._x000D_
2. V cenách nejsou započteny náklady na substrát._x000D_
</t>
  </si>
  <si>
    <t>10371500</t>
  </si>
  <si>
    <t>substrát pro trávníky VL</t>
  </si>
  <si>
    <t>-194922233</t>
  </si>
  <si>
    <t>286*0,058 'Přepočtené koeficientem množství</t>
  </si>
  <si>
    <t>183101121</t>
  </si>
  <si>
    <t>Hloubení jamek pro vysazování rostlin v zemině tř.1 až 4 bez výměny půdy v rovině nebo na svahu do 1:5, objemu přes 0,40 do 1,00 m3</t>
  </si>
  <si>
    <t>1578252104</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</si>
  <si>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</si>
  <si>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184102115</t>
  </si>
  <si>
    <t>Výsadba dřeviny s balem do předem vyhloubené jamky se zalitím v rovině nebo na svahu do 1:5, při průměru balu přes 500 do 600 mm</t>
  </si>
  <si>
    <t>1267364482</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</si>
  <si>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</si>
  <si>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02650464.1</t>
  </si>
  <si>
    <t>dub letní (QUERCUS ROBUR) ok16-18</t>
  </si>
  <si>
    <t>1756437804</t>
  </si>
  <si>
    <t>184801121</t>
  </si>
  <si>
    <t>Ošetření vysazených dřevin solitérních v rovině nebo na svahu do 1:5</t>
  </si>
  <si>
    <t>-591865097</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</si>
  <si>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</si>
  <si>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Poznámka k položce:
včetně ukotvení stromu, mulčování, obalu kmene, zálivky, hnojení, apod.</t>
  </si>
  <si>
    <t>183111113</t>
  </si>
  <si>
    <t>Hloubení jamek pro vysazování rostlin v zemině tř.1 až 4 bez výměny půdy v rovině nebo na svahu do 1:5, objemu přes 0,005 do 0,01 m3</t>
  </si>
  <si>
    <t>861728078</t>
  </si>
  <si>
    <t>183211312</t>
  </si>
  <si>
    <t>Výsadba květin do připravené půdy se zalitím do připravené půdy, se zalitím trvalek</t>
  </si>
  <si>
    <t>938274328</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</si>
  <si>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hloubení jamek,_x000D_
b) uložení odpadu na skládce._x000D_
3. Ceny nelze použít pro ornamentální výsadby; tyto se oceňují individuálně._x000D_
</t>
  </si>
  <si>
    <t>Poznámka k položce:
okrasné traviny</t>
  </si>
  <si>
    <t>36+28</t>
  </si>
  <si>
    <t>02650001.1</t>
  </si>
  <si>
    <t>ozdobnice čínská (MISCANTHUS SINENSIS GRACILIMUS) c1l</t>
  </si>
  <si>
    <t>926472446</t>
  </si>
  <si>
    <t>02650001.2</t>
  </si>
  <si>
    <t>ostřice morrovowa (CAREX MORROWII IRISH GREEN) c1l</t>
  </si>
  <si>
    <t>-1838892726</t>
  </si>
  <si>
    <t>185804111</t>
  </si>
  <si>
    <t>Ošetření vysazených květin jednorázové v rovině</t>
  </si>
  <si>
    <t>1768219469</t>
  </si>
  <si>
    <t xml:space="preserve">Poznámka k souboru cen:_x000D_
1. V cenách jsou započteny i náklady na vypletí s případným odstraněním odkvetlých částí rostlin, s naložením odpadu na dopravní prostředek, odvozem do 20 km a se složení._x000D_
2. V cenách nejsou započteny náklady na:_x000D_
a) zalití rostlin; tyto práce se oceňují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odplevelení s nakypřením; tyto práce se oceňují cenami části C02 souboru cen 185 80-45 Odplevelení výsadeb s nakypřením._x000D_
e) uložení odpadu na skládku._x000D_
3. U zídky se měří rozvinutá plocha._x000D_
</t>
  </si>
  <si>
    <t>Poznámka k položce:
včetně zálivky, hnojení, apod.</t>
  </si>
  <si>
    <t>23+10*1,5*2</t>
  </si>
  <si>
    <t>434121426</t>
  </si>
  <si>
    <t>Osazování schodišťových stupňů železobetonových s vyspárováním styčných spár, s provizorním dřevěným zábradlím a dočasným zakrytím stupnic prkny na desku, stupňů drsných</t>
  </si>
  <si>
    <t>-2075679606</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</si>
  <si>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</si>
  <si>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1,2*3+11,1*4+4,6*3+4,5*2+0,6</t>
  </si>
  <si>
    <t>1,7+1,8*2+1,8*3+1,8*4+1,8*5+1,8*6+1,8*7+1,8*8</t>
  </si>
  <si>
    <t>1,6+2,5*2+2,5*3+2,5*4+2,5*5+2,5*6+2,5</t>
  </si>
  <si>
    <t>59373789.1</t>
  </si>
  <si>
    <t>stupeň schodišťový betonový univerzální dl.108 cm</t>
  </si>
  <si>
    <t>489337914</t>
  </si>
  <si>
    <t>Komunikace pozemní</t>
  </si>
  <si>
    <t>581124112.1</t>
  </si>
  <si>
    <t>Kryt z prostého betonu komunikací pro pěší tl. 120 mm včetně podkladních vrstev</t>
  </si>
  <si>
    <t>42408704</t>
  </si>
  <si>
    <t xml:space="preserve">Poznámka k souboru cen:_x000D_
1. V cenách nejsou započteny náklady na popř. projektem předepsané:_x000D_
a) živičné postřiky, nátěry nebo mezivrstvy, které se oceňují cenami souborů cen stavebního dílu 57 Kryty pozemních komunikací,_x000D_
b) vložky z lepenky, které se oceňují cenami souboru cen 919 7. -51 Vložka pod litý asfalt,_x000D_
c) dilatační spáry řezané a vkládané, které se oceňují cenami souborů cen 911 11-1 Řezání dilatačních spár a 911 12-. Těsnění dilatačních spár,_x000D_
d) postřiky povrchu ochrannou emulzí, které se oceňují cenou 919 74-8111 Postřik cementobetonového povrchu krytu nebo podkladu ochrannou emulzí,_x000D_
e) ošetření povrchu betonového krytu vodou, které se oceňují cenou 919 74-1111 Ošetření cementobetonové plochy vodou._x000D_
</t>
  </si>
  <si>
    <t>581124112.2</t>
  </si>
  <si>
    <t>Kryt z prostého betonu komunikací pro pěší tl. 120 mm - rampa</t>
  </si>
  <si>
    <t>757990194</t>
  </si>
  <si>
    <t>596211111.1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</si>
  <si>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 vč. podkladních vrstev</t>
  </si>
  <si>
    <t>-863628001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</si>
  <si>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</si>
  <si>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23+20+201+277+50</t>
  </si>
  <si>
    <t>59245001</t>
  </si>
  <si>
    <t>dlažba zámková profilová základní 20x16,5x4 cm přírodní</t>
  </si>
  <si>
    <t>-425597284</t>
  </si>
  <si>
    <t>-13520023</t>
  </si>
  <si>
    <t>"demolice šachty" 0,25*2,5*5+0,25*(2,5+4,5)*2*2</t>
  </si>
  <si>
    <t>"demolice zídky a podezdívky vstupu" 0,5*0,8*2,1*2</t>
  </si>
  <si>
    <t>962052211</t>
  </si>
  <si>
    <t>Bourání zdiva železobetonového nadzákladového, objemu přes 1 m3</t>
  </si>
  <si>
    <t>-874164456</t>
  </si>
  <si>
    <t xml:space="preserve">Poznámka k souboru cen:_x000D_
1. Bourání pilířů o průřezu přes 0,36 m2 se oceňuje cenami - 2210 a -2211 jako bourání zdiva nadzákladového železobetonového._x000D_
</t>
  </si>
  <si>
    <t>"demolice zídky a podezdívky vstupu" 0,3*(1+0,8)*2,1*2</t>
  </si>
  <si>
    <t>-1126949708</t>
  </si>
  <si>
    <t>965081343</t>
  </si>
  <si>
    <t>Bourání podlah z dlaždic bez podkladního lože nebo mazaniny, s jakoukoliv výplní spár betonových, teracových nebo čedičových tl. do 40 mm, plochy přes 1 m2</t>
  </si>
  <si>
    <t>-913031664</t>
  </si>
  <si>
    <t>"okapový chodník" 0,8*(32+19+20)</t>
  </si>
  <si>
    <t>-1790546749</t>
  </si>
  <si>
    <t>"okapový chodník" 0,8*(32+19+20)*0,1</t>
  </si>
  <si>
    <t>966049831</t>
  </si>
  <si>
    <t>Rozebrání prefabrikovaných plotových desek betonových</t>
  </si>
  <si>
    <t>-856630801</t>
  </si>
  <si>
    <t>966071711</t>
  </si>
  <si>
    <t>Bourání plotových sloupků a vzpěr ocelových trubkových nebo profilovaných výšky do 2,50 m zabetonovaných</t>
  </si>
  <si>
    <t>-2005505157</t>
  </si>
  <si>
    <t>966072811</t>
  </si>
  <si>
    <t>Rozebrání oplocení z dílců rámových na ocelové sloupky, výšky přes 1 do 2 m</t>
  </si>
  <si>
    <t>1793875295</t>
  </si>
  <si>
    <t xml:space="preserve">Poznámka k souboru cen:_x000D_
1. V cenách nejsou započteny náklady na demontáž sloupků._x000D_
</t>
  </si>
  <si>
    <t>-845923386</t>
  </si>
  <si>
    <t>533330061</t>
  </si>
  <si>
    <t>-871048161</t>
  </si>
  <si>
    <t>169,594*14 'Přepočtené koeficientem množství</t>
  </si>
  <si>
    <t>-1275023652</t>
  </si>
  <si>
    <t>-1262176441</t>
  </si>
  <si>
    <t>09 -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</si>
  <si>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</si>
  <si>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</si>
  <si>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</si>
  <si>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</si>
  <si>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</si>
  <si>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</si>
  <si>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</si>
  <si>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</si>
  <si>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</si>
  <si>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</si>
  <si>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010001000</t>
  </si>
  <si>
    <t>Kč</t>
  </si>
  <si>
    <t>1024</t>
  </si>
  <si>
    <t>1662607608</t>
  </si>
  <si>
    <t>Poznámka k položce:
včetně dokumentace skutečného provedení stavby
viz požadavky objednatele v zadávací dokumentaci</t>
  </si>
  <si>
    <t>VRN3</t>
  </si>
  <si>
    <t>Zařízení staveniště</t>
  </si>
  <si>
    <t>030001000</t>
  </si>
  <si>
    <t>-1202158124</t>
  </si>
  <si>
    <t>Poznámka k položce:
obsahuje veškeré náklady zhotovitele spojené se zařízením staveniště</t>
  </si>
  <si>
    <t>VRN4</t>
  </si>
  <si>
    <t>Inženýrská činnost</t>
  </si>
  <si>
    <t>045002000</t>
  </si>
  <si>
    <t>Kompletační a koordinační činnost</t>
  </si>
  <si>
    <t>304821551</t>
  </si>
  <si>
    <t>Poznámka k položce:
pro HSV, PSV, Montáže vč. inženýrské činnosti</t>
  </si>
  <si>
    <t>VRN5</t>
  </si>
  <si>
    <t>Finanční náklady</t>
  </si>
  <si>
    <t>050001000</t>
  </si>
  <si>
    <t>-777698504</t>
  </si>
  <si>
    <t>Poznámka k položce:
pojistné, bankovní rezerva, apod.</t>
  </si>
  <si>
    <t>VRN7</t>
  </si>
  <si>
    <t>Provozní vlivy</t>
  </si>
  <si>
    <t>070001000</t>
  </si>
  <si>
    <t>-98815481</t>
  </si>
  <si>
    <t>VRN9</t>
  </si>
  <si>
    <t>090001000</t>
  </si>
  <si>
    <t>1779120338</t>
  </si>
  <si>
    <t>090001000.1</t>
  </si>
  <si>
    <t>Požární ucpávky</t>
  </si>
  <si>
    <t>-1024521849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</si>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</sst>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top" wrapText="1"/>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7"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24" xfId="0" applyFont="1" applyBorder="1" applyAlignment="1" applyProtection="1">
      <alignment horizontal="center"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 fontId="28" fillId="0" borderId="0" xfId="0" applyNumberFormat="1" applyFont="1" applyAlignment="1" applyProtection="1">
      <alignment vertical="center"/>
    </xf>
    <xf numFmtId="0" fontId="28" fillId="0" borderId="0" xfId="0"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7"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10"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61"/>
      <c r="AS2" s="361"/>
      <c r="AT2" s="361"/>
      <c r="AU2" s="361"/>
      <c r="AV2" s="361"/>
      <c r="AW2" s="361"/>
      <c r="AX2" s="361"/>
      <c r="AY2" s="361"/>
      <c r="AZ2" s="361"/>
      <c r="BA2" s="361"/>
      <c r="BB2" s="361"/>
      <c r="BC2" s="361"/>
      <c r="BD2" s="361"/>
      <c r="BE2" s="361"/>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62" t="s">
        <v>16</v>
      </c>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29"/>
      <c r="AQ5" s="31"/>
      <c r="BE5" s="353" t="s">
        <v>17</v>
      </c>
      <c r="BS5" s="24" t="s">
        <v>8</v>
      </c>
    </row>
    <row r="6" spans="1:74" ht="36.9" customHeight="1">
      <c r="B6" s="28"/>
      <c r="C6" s="29"/>
      <c r="D6" s="36" t="s">
        <v>18</v>
      </c>
      <c r="E6" s="29"/>
      <c r="F6" s="29"/>
      <c r="G6" s="29"/>
      <c r="H6" s="29"/>
      <c r="I6" s="29"/>
      <c r="J6" s="29"/>
      <c r="K6" s="373" t="s">
        <v>19</v>
      </c>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29"/>
      <c r="AQ6" s="31"/>
      <c r="BE6" s="354"/>
      <c r="BS6" s="24" t="s">
        <v>8</v>
      </c>
    </row>
    <row r="7" spans="1:74" ht="14.4"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54"/>
      <c r="BS7" s="24" t="s">
        <v>8</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54"/>
      <c r="BS8" s="24" t="s">
        <v>8</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54"/>
      <c r="BS9" s="24" t="s">
        <v>8</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54"/>
      <c r="BS10" s="24" t="s">
        <v>8</v>
      </c>
    </row>
    <row r="11" spans="1:74" ht="18.45"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54"/>
      <c r="BS11" s="24" t="s">
        <v>8</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4"/>
      <c r="BS12" s="24" t="s">
        <v>8</v>
      </c>
    </row>
    <row r="13" spans="1:74" ht="14.4"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54"/>
      <c r="BS13" s="24" t="s">
        <v>8</v>
      </c>
    </row>
    <row r="14" spans="1:74" ht="13.2">
      <c r="B14" s="28"/>
      <c r="C14" s="29"/>
      <c r="D14" s="29"/>
      <c r="E14" s="367" t="s">
        <v>32</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7" t="s">
        <v>30</v>
      </c>
      <c r="AL14" s="29"/>
      <c r="AM14" s="29"/>
      <c r="AN14" s="39" t="s">
        <v>32</v>
      </c>
      <c r="AO14" s="29"/>
      <c r="AP14" s="29"/>
      <c r="AQ14" s="31"/>
      <c r="BE14" s="354"/>
      <c r="BS14" s="24" t="s">
        <v>8</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4"/>
      <c r="BS15" s="24" t="s">
        <v>6</v>
      </c>
    </row>
    <row r="16" spans="1:74" ht="14.4"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21</v>
      </c>
      <c r="AO16" s="29"/>
      <c r="AP16" s="29"/>
      <c r="AQ16" s="31"/>
      <c r="BE16" s="354"/>
      <c r="BS16" s="24" t="s">
        <v>6</v>
      </c>
    </row>
    <row r="17" spans="2:71" ht="18.45"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21</v>
      </c>
      <c r="AO17" s="29"/>
      <c r="AP17" s="29"/>
      <c r="AQ17" s="31"/>
      <c r="BE17" s="354"/>
      <c r="BS17" s="24" t="s">
        <v>35</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4"/>
      <c r="BS18" s="24" t="s">
        <v>8</v>
      </c>
    </row>
    <row r="19" spans="2:71" ht="14.4"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4"/>
      <c r="BS19" s="24" t="s">
        <v>8</v>
      </c>
    </row>
    <row r="20" spans="2:71" ht="57" customHeight="1">
      <c r="B20" s="28"/>
      <c r="C20" s="29"/>
      <c r="D20" s="29"/>
      <c r="E20" s="369" t="s">
        <v>37</v>
      </c>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29"/>
      <c r="AP20" s="29"/>
      <c r="AQ20" s="31"/>
      <c r="BE20" s="354"/>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4"/>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54"/>
    </row>
    <row r="23" spans="2:71" s="1" customFormat="1" ht="25.95"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70">
        <f>ROUND(AG51,2)</f>
        <v>0</v>
      </c>
      <c r="AL23" s="371"/>
      <c r="AM23" s="371"/>
      <c r="AN23" s="371"/>
      <c r="AO23" s="371"/>
      <c r="AP23" s="42"/>
      <c r="AQ23" s="45"/>
      <c r="BE23" s="354"/>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54"/>
    </row>
    <row r="25" spans="2:71" s="1" customFormat="1" ht="12">
      <c r="B25" s="41"/>
      <c r="C25" s="42"/>
      <c r="D25" s="42"/>
      <c r="E25" s="42"/>
      <c r="F25" s="42"/>
      <c r="G25" s="42"/>
      <c r="H25" s="42"/>
      <c r="I25" s="42"/>
      <c r="J25" s="42"/>
      <c r="K25" s="42"/>
      <c r="L25" s="372" t="s">
        <v>39</v>
      </c>
      <c r="M25" s="372"/>
      <c r="N25" s="372"/>
      <c r="O25" s="372"/>
      <c r="P25" s="42"/>
      <c r="Q25" s="42"/>
      <c r="R25" s="42"/>
      <c r="S25" s="42"/>
      <c r="T25" s="42"/>
      <c r="U25" s="42"/>
      <c r="V25" s="42"/>
      <c r="W25" s="372" t="s">
        <v>40</v>
      </c>
      <c r="X25" s="372"/>
      <c r="Y25" s="372"/>
      <c r="Z25" s="372"/>
      <c r="AA25" s="372"/>
      <c r="AB25" s="372"/>
      <c r="AC25" s="372"/>
      <c r="AD25" s="372"/>
      <c r="AE25" s="372"/>
      <c r="AF25" s="42"/>
      <c r="AG25" s="42"/>
      <c r="AH25" s="42"/>
      <c r="AI25" s="42"/>
      <c r="AJ25" s="42"/>
      <c r="AK25" s="372" t="s">
        <v>41</v>
      </c>
      <c r="AL25" s="372"/>
      <c r="AM25" s="372"/>
      <c r="AN25" s="372"/>
      <c r="AO25" s="372"/>
      <c r="AP25" s="42"/>
      <c r="AQ25" s="45"/>
      <c r="BE25" s="354"/>
    </row>
    <row r="26" spans="2:71" s="2" customFormat="1" ht="14.4" customHeight="1">
      <c r="B26" s="47"/>
      <c r="C26" s="48"/>
      <c r="D26" s="49" t="s">
        <v>42</v>
      </c>
      <c r="E26" s="48"/>
      <c r="F26" s="49" t="s">
        <v>43</v>
      </c>
      <c r="G26" s="48"/>
      <c r="H26" s="48"/>
      <c r="I26" s="48"/>
      <c r="J26" s="48"/>
      <c r="K26" s="48"/>
      <c r="L26" s="366">
        <v>0.21</v>
      </c>
      <c r="M26" s="356"/>
      <c r="N26" s="356"/>
      <c r="O26" s="356"/>
      <c r="P26" s="48"/>
      <c r="Q26" s="48"/>
      <c r="R26" s="48"/>
      <c r="S26" s="48"/>
      <c r="T26" s="48"/>
      <c r="U26" s="48"/>
      <c r="V26" s="48"/>
      <c r="W26" s="355">
        <f>ROUND(AZ51,2)</f>
        <v>0</v>
      </c>
      <c r="X26" s="356"/>
      <c r="Y26" s="356"/>
      <c r="Z26" s="356"/>
      <c r="AA26" s="356"/>
      <c r="AB26" s="356"/>
      <c r="AC26" s="356"/>
      <c r="AD26" s="356"/>
      <c r="AE26" s="356"/>
      <c r="AF26" s="48"/>
      <c r="AG26" s="48"/>
      <c r="AH26" s="48"/>
      <c r="AI26" s="48"/>
      <c r="AJ26" s="48"/>
      <c r="AK26" s="355">
        <f>ROUND(AV51,2)</f>
        <v>0</v>
      </c>
      <c r="AL26" s="356"/>
      <c r="AM26" s="356"/>
      <c r="AN26" s="356"/>
      <c r="AO26" s="356"/>
      <c r="AP26" s="48"/>
      <c r="AQ26" s="50"/>
      <c r="BE26" s="354"/>
    </row>
    <row r="27" spans="2:71" s="2" customFormat="1" ht="14.4" customHeight="1">
      <c r="B27" s="47"/>
      <c r="C27" s="48"/>
      <c r="D27" s="48"/>
      <c r="E27" s="48"/>
      <c r="F27" s="49" t="s">
        <v>44</v>
      </c>
      <c r="G27" s="48"/>
      <c r="H27" s="48"/>
      <c r="I27" s="48"/>
      <c r="J27" s="48"/>
      <c r="K27" s="48"/>
      <c r="L27" s="366">
        <v>0.15</v>
      </c>
      <c r="M27" s="356"/>
      <c r="N27" s="356"/>
      <c r="O27" s="356"/>
      <c r="P27" s="48"/>
      <c r="Q27" s="48"/>
      <c r="R27" s="48"/>
      <c r="S27" s="48"/>
      <c r="T27" s="48"/>
      <c r="U27" s="48"/>
      <c r="V27" s="48"/>
      <c r="W27" s="355">
        <f>ROUND(BA51,2)</f>
        <v>0</v>
      </c>
      <c r="X27" s="356"/>
      <c r="Y27" s="356"/>
      <c r="Z27" s="356"/>
      <c r="AA27" s="356"/>
      <c r="AB27" s="356"/>
      <c r="AC27" s="356"/>
      <c r="AD27" s="356"/>
      <c r="AE27" s="356"/>
      <c r="AF27" s="48"/>
      <c r="AG27" s="48"/>
      <c r="AH27" s="48"/>
      <c r="AI27" s="48"/>
      <c r="AJ27" s="48"/>
      <c r="AK27" s="355">
        <f>ROUND(AW51,2)</f>
        <v>0</v>
      </c>
      <c r="AL27" s="356"/>
      <c r="AM27" s="356"/>
      <c r="AN27" s="356"/>
      <c r="AO27" s="356"/>
      <c r="AP27" s="48"/>
      <c r="AQ27" s="50"/>
      <c r="BE27" s="354"/>
    </row>
    <row r="28" spans="2:71" s="2" customFormat="1" ht="14.4" hidden="1" customHeight="1">
      <c r="B28" s="47"/>
      <c r="C28" s="48"/>
      <c r="D28" s="48"/>
      <c r="E28" s="48"/>
      <c r="F28" s="49" t="s">
        <v>45</v>
      </c>
      <c r="G28" s="48"/>
      <c r="H28" s="48"/>
      <c r="I28" s="48"/>
      <c r="J28" s="48"/>
      <c r="K28" s="48"/>
      <c r="L28" s="366">
        <v>0.21</v>
      </c>
      <c r="M28" s="356"/>
      <c r="N28" s="356"/>
      <c r="O28" s="356"/>
      <c r="P28" s="48"/>
      <c r="Q28" s="48"/>
      <c r="R28" s="48"/>
      <c r="S28" s="48"/>
      <c r="T28" s="48"/>
      <c r="U28" s="48"/>
      <c r="V28" s="48"/>
      <c r="W28" s="355">
        <f>ROUND(BB51,2)</f>
        <v>0</v>
      </c>
      <c r="X28" s="356"/>
      <c r="Y28" s="356"/>
      <c r="Z28" s="356"/>
      <c r="AA28" s="356"/>
      <c r="AB28" s="356"/>
      <c r="AC28" s="356"/>
      <c r="AD28" s="356"/>
      <c r="AE28" s="356"/>
      <c r="AF28" s="48"/>
      <c r="AG28" s="48"/>
      <c r="AH28" s="48"/>
      <c r="AI28" s="48"/>
      <c r="AJ28" s="48"/>
      <c r="AK28" s="355">
        <v>0</v>
      </c>
      <c r="AL28" s="356"/>
      <c r="AM28" s="356"/>
      <c r="AN28" s="356"/>
      <c r="AO28" s="356"/>
      <c r="AP28" s="48"/>
      <c r="AQ28" s="50"/>
      <c r="BE28" s="354"/>
    </row>
    <row r="29" spans="2:71" s="2" customFormat="1" ht="14.4" hidden="1" customHeight="1">
      <c r="B29" s="47"/>
      <c r="C29" s="48"/>
      <c r="D29" s="48"/>
      <c r="E29" s="48"/>
      <c r="F29" s="49" t="s">
        <v>46</v>
      </c>
      <c r="G29" s="48"/>
      <c r="H29" s="48"/>
      <c r="I29" s="48"/>
      <c r="J29" s="48"/>
      <c r="K29" s="48"/>
      <c r="L29" s="366">
        <v>0.15</v>
      </c>
      <c r="M29" s="356"/>
      <c r="N29" s="356"/>
      <c r="O29" s="356"/>
      <c r="P29" s="48"/>
      <c r="Q29" s="48"/>
      <c r="R29" s="48"/>
      <c r="S29" s="48"/>
      <c r="T29" s="48"/>
      <c r="U29" s="48"/>
      <c r="V29" s="48"/>
      <c r="W29" s="355">
        <f>ROUND(BC51,2)</f>
        <v>0</v>
      </c>
      <c r="X29" s="356"/>
      <c r="Y29" s="356"/>
      <c r="Z29" s="356"/>
      <c r="AA29" s="356"/>
      <c r="AB29" s="356"/>
      <c r="AC29" s="356"/>
      <c r="AD29" s="356"/>
      <c r="AE29" s="356"/>
      <c r="AF29" s="48"/>
      <c r="AG29" s="48"/>
      <c r="AH29" s="48"/>
      <c r="AI29" s="48"/>
      <c r="AJ29" s="48"/>
      <c r="AK29" s="355">
        <v>0</v>
      </c>
      <c r="AL29" s="356"/>
      <c r="AM29" s="356"/>
      <c r="AN29" s="356"/>
      <c r="AO29" s="356"/>
      <c r="AP29" s="48"/>
      <c r="AQ29" s="50"/>
      <c r="BE29" s="354"/>
    </row>
    <row r="30" spans="2:71" s="2" customFormat="1" ht="14.4" hidden="1" customHeight="1">
      <c r="B30" s="47"/>
      <c r="C30" s="48"/>
      <c r="D30" s="48"/>
      <c r="E30" s="48"/>
      <c r="F30" s="49" t="s">
        <v>47</v>
      </c>
      <c r="G30" s="48"/>
      <c r="H30" s="48"/>
      <c r="I30" s="48"/>
      <c r="J30" s="48"/>
      <c r="K30" s="48"/>
      <c r="L30" s="366">
        <v>0</v>
      </c>
      <c r="M30" s="356"/>
      <c r="N30" s="356"/>
      <c r="O30" s="356"/>
      <c r="P30" s="48"/>
      <c r="Q30" s="48"/>
      <c r="R30" s="48"/>
      <c r="S30" s="48"/>
      <c r="T30" s="48"/>
      <c r="U30" s="48"/>
      <c r="V30" s="48"/>
      <c r="W30" s="355">
        <f>ROUND(BD51,2)</f>
        <v>0</v>
      </c>
      <c r="X30" s="356"/>
      <c r="Y30" s="356"/>
      <c r="Z30" s="356"/>
      <c r="AA30" s="356"/>
      <c r="AB30" s="356"/>
      <c r="AC30" s="356"/>
      <c r="AD30" s="356"/>
      <c r="AE30" s="356"/>
      <c r="AF30" s="48"/>
      <c r="AG30" s="48"/>
      <c r="AH30" s="48"/>
      <c r="AI30" s="48"/>
      <c r="AJ30" s="48"/>
      <c r="AK30" s="355">
        <v>0</v>
      </c>
      <c r="AL30" s="356"/>
      <c r="AM30" s="356"/>
      <c r="AN30" s="356"/>
      <c r="AO30" s="356"/>
      <c r="AP30" s="48"/>
      <c r="AQ30" s="50"/>
      <c r="BE30" s="354"/>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54"/>
    </row>
    <row r="32" spans="2:71" s="1" customFormat="1" ht="25.95"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57" t="s">
        <v>50</v>
      </c>
      <c r="Y32" s="358"/>
      <c r="Z32" s="358"/>
      <c r="AA32" s="358"/>
      <c r="AB32" s="358"/>
      <c r="AC32" s="53"/>
      <c r="AD32" s="53"/>
      <c r="AE32" s="53"/>
      <c r="AF32" s="53"/>
      <c r="AG32" s="53"/>
      <c r="AH32" s="53"/>
      <c r="AI32" s="53"/>
      <c r="AJ32" s="53"/>
      <c r="AK32" s="359">
        <f>SUM(AK23:AK30)</f>
        <v>0</v>
      </c>
      <c r="AL32" s="358"/>
      <c r="AM32" s="358"/>
      <c r="AN32" s="358"/>
      <c r="AO32" s="360"/>
      <c r="AP32" s="51"/>
      <c r="AQ32" s="55"/>
      <c r="BE32" s="354"/>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 customHeight="1">
      <c r="B39" s="41"/>
      <c r="C39" s="62" t="s">
        <v>51</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 customHeight="1">
      <c r="B41" s="64"/>
      <c r="C41" s="65" t="s">
        <v>15</v>
      </c>
      <c r="D41" s="66"/>
      <c r="E41" s="66"/>
      <c r="F41" s="66"/>
      <c r="G41" s="66"/>
      <c r="H41" s="66"/>
      <c r="I41" s="66"/>
      <c r="J41" s="66"/>
      <c r="K41" s="66"/>
      <c r="L41" s="66" t="str">
        <f>K5</f>
        <v>19-01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 customHeight="1">
      <c r="B42" s="68"/>
      <c r="C42" s="69" t="s">
        <v>18</v>
      </c>
      <c r="D42" s="70"/>
      <c r="E42" s="70"/>
      <c r="F42" s="70"/>
      <c r="G42" s="70"/>
      <c r="H42" s="70"/>
      <c r="I42" s="70"/>
      <c r="J42" s="70"/>
      <c r="K42" s="70"/>
      <c r="L42" s="385" t="str">
        <f>K6</f>
        <v>SOU elektrotechnické Plzeň – společenský sál II. etapa</v>
      </c>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70"/>
      <c r="AQ42" s="70"/>
      <c r="AR42" s="71"/>
    </row>
    <row r="43" spans="2:56" s="1" customFormat="1" ht="6.9"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3.2">
      <c r="B44" s="41"/>
      <c r="C44" s="65" t="s">
        <v>23</v>
      </c>
      <c r="D44" s="63"/>
      <c r="E44" s="63"/>
      <c r="F44" s="63"/>
      <c r="G44" s="63"/>
      <c r="H44" s="63"/>
      <c r="I44" s="63"/>
      <c r="J44" s="63"/>
      <c r="K44" s="63"/>
      <c r="L44" s="72" t="str">
        <f>IF(K8="","",K8)</f>
        <v>Vejprnická 678/40, Plzeň - Skvrňany</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87" t="str">
        <f>IF(AN8= "","",AN8)</f>
        <v>22. 5. 2019</v>
      </c>
      <c r="AN44" s="387"/>
      <c r="AO44" s="63"/>
      <c r="AP44" s="63"/>
      <c r="AQ44" s="63"/>
      <c r="AR44" s="61"/>
    </row>
    <row r="45" spans="2:56" s="1" customFormat="1" ht="6.9"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3.2">
      <c r="B46" s="41"/>
      <c r="C46" s="65" t="s">
        <v>27</v>
      </c>
      <c r="D46" s="63"/>
      <c r="E46" s="63"/>
      <c r="F46" s="63"/>
      <c r="G46" s="63"/>
      <c r="H46" s="63"/>
      <c r="I46" s="63"/>
      <c r="J46" s="63"/>
      <c r="K46" s="63"/>
      <c r="L46" s="66" t="str">
        <f>IF(E11= "","",E11)</f>
        <v>Střední odborné učiliště elektrotechnické, Plzeň</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77" t="str">
        <f>IF(E17="","",E17)</f>
        <v xml:space="preserve">projectstudio8 s.r.o. </v>
      </c>
      <c r="AN46" s="377"/>
      <c r="AO46" s="377"/>
      <c r="AP46" s="377"/>
      <c r="AQ46" s="63"/>
      <c r="AR46" s="61"/>
      <c r="AS46" s="378" t="s">
        <v>52</v>
      </c>
      <c r="AT46" s="379"/>
      <c r="AU46" s="74"/>
      <c r="AV46" s="74"/>
      <c r="AW46" s="74"/>
      <c r="AX46" s="74"/>
      <c r="AY46" s="74"/>
      <c r="AZ46" s="74"/>
      <c r="BA46" s="74"/>
      <c r="BB46" s="74"/>
      <c r="BC46" s="74"/>
      <c r="BD46" s="75"/>
    </row>
    <row r="47" spans="2:56" s="1" customFormat="1" ht="13.2">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80"/>
      <c r="AT47" s="381"/>
      <c r="AU47" s="76"/>
      <c r="AV47" s="76"/>
      <c r="AW47" s="76"/>
      <c r="AX47" s="76"/>
      <c r="AY47" s="76"/>
      <c r="AZ47" s="76"/>
      <c r="BA47" s="76"/>
      <c r="BB47" s="76"/>
      <c r="BC47" s="76"/>
      <c r="BD47" s="77"/>
    </row>
    <row r="48" spans="2:56" s="1" customFormat="1" ht="10.8"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82"/>
      <c r="AT48" s="383"/>
      <c r="AU48" s="42"/>
      <c r="AV48" s="42"/>
      <c r="AW48" s="42"/>
      <c r="AX48" s="42"/>
      <c r="AY48" s="42"/>
      <c r="AZ48" s="42"/>
      <c r="BA48" s="42"/>
      <c r="BB48" s="42"/>
      <c r="BC48" s="42"/>
      <c r="BD48" s="78"/>
    </row>
    <row r="49" spans="1:91" s="1" customFormat="1" ht="29.25" customHeight="1">
      <c r="B49" s="41"/>
      <c r="C49" s="375" t="s">
        <v>53</v>
      </c>
      <c r="D49" s="376"/>
      <c r="E49" s="376"/>
      <c r="F49" s="376"/>
      <c r="G49" s="376"/>
      <c r="H49" s="79"/>
      <c r="I49" s="384" t="s">
        <v>54</v>
      </c>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88" t="s">
        <v>55</v>
      </c>
      <c r="AH49" s="376"/>
      <c r="AI49" s="376"/>
      <c r="AJ49" s="376"/>
      <c r="AK49" s="376"/>
      <c r="AL49" s="376"/>
      <c r="AM49" s="376"/>
      <c r="AN49" s="384" t="s">
        <v>56</v>
      </c>
      <c r="AO49" s="376"/>
      <c r="AP49" s="376"/>
      <c r="AQ49" s="80" t="s">
        <v>57</v>
      </c>
      <c r="AR49" s="61"/>
      <c r="AS49" s="81" t="s">
        <v>58</v>
      </c>
      <c r="AT49" s="82" t="s">
        <v>59</v>
      </c>
      <c r="AU49" s="82" t="s">
        <v>60</v>
      </c>
      <c r="AV49" s="82" t="s">
        <v>61</v>
      </c>
      <c r="AW49" s="82" t="s">
        <v>62</v>
      </c>
      <c r="AX49" s="82" t="s">
        <v>63</v>
      </c>
      <c r="AY49" s="82" t="s">
        <v>64</v>
      </c>
      <c r="AZ49" s="82" t="s">
        <v>65</v>
      </c>
      <c r="BA49" s="82" t="s">
        <v>66</v>
      </c>
      <c r="BB49" s="82" t="s">
        <v>67</v>
      </c>
      <c r="BC49" s="82" t="s">
        <v>68</v>
      </c>
      <c r="BD49" s="83" t="s">
        <v>69</v>
      </c>
    </row>
    <row r="50" spans="1:91" s="1" customFormat="1" ht="10.8"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 customHeight="1">
      <c r="B51" s="68"/>
      <c r="C51" s="87" t="s">
        <v>70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9">
        <f>ROUND(SUM(AG52:AG60),2)</f>
        <v>0</v>
      </c>
      <c r="AH51" s="389"/>
      <c r="AI51" s="389"/>
      <c r="AJ51" s="389"/>
      <c r="AK51" s="389"/>
      <c r="AL51" s="389"/>
      <c r="AM51" s="389"/>
      <c r="AN51" s="390">
        <f t="shared" ref="AN51:AN60" si="0">SUM(AG51,AT51)</f>
        <v>0</v>
      </c>
      <c r="AO51" s="390"/>
      <c r="AP51" s="390"/>
      <c r="AQ51" s="89" t="s">
        <v>21</v>
      </c>
      <c r="AR51" s="71"/>
      <c r="AS51" s="90">
        <f>ROUND(SUM(AS52:AS60),2)</f>
        <v>0</v>
      </c>
      <c r="AT51" s="91">
        <f t="shared" ref="AT51:AT60" si="1">ROUND(SUM(AV51:AW51),2)</f>
        <v>0</v>
      </c>
      <c r="AU51" s="92">
        <f>ROUND(SUM(AU52:AU60),5)</f>
        <v>0</v>
      </c>
      <c r="AV51" s="91">
        <f>ROUND(AZ51*L26,2)</f>
        <v>0</v>
      </c>
      <c r="AW51" s="91">
        <f>ROUND(BA51*L27,2)</f>
        <v>0</v>
      </c>
      <c r="AX51" s="91">
        <f>ROUND(BB51*L26,2)</f>
        <v>0</v>
      </c>
      <c r="AY51" s="91">
        <f>ROUND(BC51*L27,2)</f>
        <v>0</v>
      </c>
      <c r="AZ51" s="91">
        <f>ROUND(SUM(AZ52:AZ60),2)</f>
        <v>0</v>
      </c>
      <c r="BA51" s="91">
        <f>ROUND(SUM(BA52:BA60),2)</f>
        <v>0</v>
      </c>
      <c r="BB51" s="91">
        <f>ROUND(SUM(BB52:BB60),2)</f>
        <v>0</v>
      </c>
      <c r="BC51" s="91">
        <f>ROUND(SUM(BC52:BC60),2)</f>
        <v>0</v>
      </c>
      <c r="BD51" s="93">
        <f>ROUND(SUM(BD52:BD60),2)</f>
        <v>0</v>
      </c>
      <c r="BS51" s="94" t="s">
        <v>71</v>
      </c>
      <c r="BT51" s="94" t="s">
        <v>72</v>
      </c>
      <c r="BU51" s="95" t="s">
        <v>73</v>
      </c>
      <c r="BV51" s="94" t="s">
        <v>74</v>
      </c>
      <c r="BW51" s="94" t="s">
        <v>7</v>
      </c>
      <c r="BX51" s="94" t="s">
        <v>75</v>
      </c>
      <c r="CL51" s="94" t="s">
        <v>21</v>
      </c>
    </row>
    <row r="52" spans="1:91" s="5" customFormat="1" ht="16.5" customHeight="1">
      <c r="A52" s="96" t="s">
        <v>76</v>
      </c>
      <c r="B52" s="97"/>
      <c r="C52" s="98"/>
      <c r="D52" s="374" t="s">
        <v>77</v>
      </c>
      <c r="E52" s="374"/>
      <c r="F52" s="374"/>
      <c r="G52" s="374"/>
      <c r="H52" s="374"/>
      <c r="I52" s="99"/>
      <c r="J52" s="374" t="s">
        <v>78</v>
      </c>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64">
        <f>'01 - Demolice'!J27</f>
        <v>0</v>
      </c>
      <c r="AH52" s="365"/>
      <c r="AI52" s="365"/>
      <c r="AJ52" s="365"/>
      <c r="AK52" s="365"/>
      <c r="AL52" s="365"/>
      <c r="AM52" s="365"/>
      <c r="AN52" s="364">
        <f t="shared" si="0"/>
        <v>0</v>
      </c>
      <c r="AO52" s="365"/>
      <c r="AP52" s="365"/>
      <c r="AQ52" s="100" t="s">
        <v>79</v>
      </c>
      <c r="AR52" s="101"/>
      <c r="AS52" s="102">
        <v>0</v>
      </c>
      <c r="AT52" s="103">
        <f t="shared" si="1"/>
        <v>0</v>
      </c>
      <c r="AU52" s="104">
        <f>'01 - Demolice'!P88</f>
        <v>0</v>
      </c>
      <c r="AV52" s="103">
        <f>'01 - Demolice'!J30</f>
        <v>0</v>
      </c>
      <c r="AW52" s="103">
        <f>'01 - Demolice'!J31</f>
        <v>0</v>
      </c>
      <c r="AX52" s="103">
        <f>'01 - Demolice'!J32</f>
        <v>0</v>
      </c>
      <c r="AY52" s="103">
        <f>'01 - Demolice'!J33</f>
        <v>0</v>
      </c>
      <c r="AZ52" s="103">
        <f>'01 - Demolice'!F30</f>
        <v>0</v>
      </c>
      <c r="BA52" s="103">
        <f>'01 - Demolice'!F31</f>
        <v>0</v>
      </c>
      <c r="BB52" s="103">
        <f>'01 - Demolice'!F32</f>
        <v>0</v>
      </c>
      <c r="BC52" s="103">
        <f>'01 - Demolice'!F33</f>
        <v>0</v>
      </c>
      <c r="BD52" s="105">
        <f>'01 - Demolice'!F34</f>
        <v>0</v>
      </c>
      <c r="BT52" s="106" t="s">
        <v>80</v>
      </c>
      <c r="BV52" s="106" t="s">
        <v>74</v>
      </c>
      <c r="BW52" s="106" t="s">
        <v>81</v>
      </c>
      <c r="BX52" s="106" t="s">
        <v>7</v>
      </c>
      <c r="CL52" s="106" t="s">
        <v>21</v>
      </c>
      <c r="CM52" s="106" t="s">
        <v>82</v>
      </c>
    </row>
    <row r="53" spans="1:91" s="5" customFormat="1" ht="16.5" customHeight="1">
      <c r="A53" s="96" t="s">
        <v>76</v>
      </c>
      <c r="B53" s="97"/>
      <c r="C53" s="98"/>
      <c r="D53" s="374" t="s">
        <v>83</v>
      </c>
      <c r="E53" s="374"/>
      <c r="F53" s="374"/>
      <c r="G53" s="374"/>
      <c r="H53" s="374"/>
      <c r="I53" s="99"/>
      <c r="J53" s="374" t="s">
        <v>84</v>
      </c>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64">
        <f>'02 - Stavebně konstrukční...'!J27</f>
        <v>0</v>
      </c>
      <c r="AH53" s="365"/>
      <c r="AI53" s="365"/>
      <c r="AJ53" s="365"/>
      <c r="AK53" s="365"/>
      <c r="AL53" s="365"/>
      <c r="AM53" s="365"/>
      <c r="AN53" s="364">
        <f t="shared" si="0"/>
        <v>0</v>
      </c>
      <c r="AO53" s="365"/>
      <c r="AP53" s="365"/>
      <c r="AQ53" s="100" t="s">
        <v>79</v>
      </c>
      <c r="AR53" s="101"/>
      <c r="AS53" s="102">
        <v>0</v>
      </c>
      <c r="AT53" s="103">
        <f t="shared" si="1"/>
        <v>0</v>
      </c>
      <c r="AU53" s="104">
        <f>'02 - Stavebně konstrukční...'!P97</f>
        <v>0</v>
      </c>
      <c r="AV53" s="103">
        <f>'02 - Stavebně konstrukční...'!J30</f>
        <v>0</v>
      </c>
      <c r="AW53" s="103">
        <f>'02 - Stavebně konstrukční...'!J31</f>
        <v>0</v>
      </c>
      <c r="AX53" s="103">
        <f>'02 - Stavebně konstrukční...'!J32</f>
        <v>0</v>
      </c>
      <c r="AY53" s="103">
        <f>'02 - Stavebně konstrukční...'!J33</f>
        <v>0</v>
      </c>
      <c r="AZ53" s="103">
        <f>'02 - Stavebně konstrukční...'!F30</f>
        <v>0</v>
      </c>
      <c r="BA53" s="103">
        <f>'02 - Stavebně konstrukční...'!F31</f>
        <v>0</v>
      </c>
      <c r="BB53" s="103">
        <f>'02 - Stavebně konstrukční...'!F32</f>
        <v>0</v>
      </c>
      <c r="BC53" s="103">
        <f>'02 - Stavebně konstrukční...'!F33</f>
        <v>0</v>
      </c>
      <c r="BD53" s="105">
        <f>'02 - Stavebně konstrukční...'!F34</f>
        <v>0</v>
      </c>
      <c r="BT53" s="106" t="s">
        <v>80</v>
      </c>
      <c r="BV53" s="106" t="s">
        <v>74</v>
      </c>
      <c r="BW53" s="106" t="s">
        <v>85</v>
      </c>
      <c r="BX53" s="106" t="s">
        <v>7</v>
      </c>
      <c r="CL53" s="106" t="s">
        <v>21</v>
      </c>
      <c r="CM53" s="106" t="s">
        <v>82</v>
      </c>
    </row>
    <row r="54" spans="1:91" s="5" customFormat="1" ht="16.5" customHeight="1">
      <c r="A54" s="96" t="s">
        <v>76</v>
      </c>
      <c r="B54" s="97"/>
      <c r="C54" s="98"/>
      <c r="D54" s="374" t="s">
        <v>86</v>
      </c>
      <c r="E54" s="374"/>
      <c r="F54" s="374"/>
      <c r="G54" s="374"/>
      <c r="H54" s="374"/>
      <c r="I54" s="99"/>
      <c r="J54" s="374" t="s">
        <v>87</v>
      </c>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64">
        <f>'03 - Zdravotně technické ...'!J27</f>
        <v>0</v>
      </c>
      <c r="AH54" s="365"/>
      <c r="AI54" s="365"/>
      <c r="AJ54" s="365"/>
      <c r="AK54" s="365"/>
      <c r="AL54" s="365"/>
      <c r="AM54" s="365"/>
      <c r="AN54" s="364">
        <f t="shared" si="0"/>
        <v>0</v>
      </c>
      <c r="AO54" s="365"/>
      <c r="AP54" s="365"/>
      <c r="AQ54" s="100" t="s">
        <v>79</v>
      </c>
      <c r="AR54" s="101"/>
      <c r="AS54" s="102">
        <v>0</v>
      </c>
      <c r="AT54" s="103">
        <f t="shared" si="1"/>
        <v>0</v>
      </c>
      <c r="AU54" s="104">
        <f>'03 - Zdravotně technické ...'!P86</f>
        <v>0</v>
      </c>
      <c r="AV54" s="103">
        <f>'03 - Zdravotně technické ...'!J30</f>
        <v>0</v>
      </c>
      <c r="AW54" s="103">
        <f>'03 - Zdravotně technické ...'!J31</f>
        <v>0</v>
      </c>
      <c r="AX54" s="103">
        <f>'03 - Zdravotně technické ...'!J32</f>
        <v>0</v>
      </c>
      <c r="AY54" s="103">
        <f>'03 - Zdravotně technické ...'!J33</f>
        <v>0</v>
      </c>
      <c r="AZ54" s="103">
        <f>'03 - Zdravotně technické ...'!F30</f>
        <v>0</v>
      </c>
      <c r="BA54" s="103">
        <f>'03 - Zdravotně technické ...'!F31</f>
        <v>0</v>
      </c>
      <c r="BB54" s="103">
        <f>'03 - Zdravotně technické ...'!F32</f>
        <v>0</v>
      </c>
      <c r="BC54" s="103">
        <f>'03 - Zdravotně technické ...'!F33</f>
        <v>0</v>
      </c>
      <c r="BD54" s="105">
        <f>'03 - Zdravotně technické ...'!F34</f>
        <v>0</v>
      </c>
      <c r="BT54" s="106" t="s">
        <v>80</v>
      </c>
      <c r="BV54" s="106" t="s">
        <v>74</v>
      </c>
      <c r="BW54" s="106" t="s">
        <v>88</v>
      </c>
      <c r="BX54" s="106" t="s">
        <v>7</v>
      </c>
      <c r="CL54" s="106" t="s">
        <v>21</v>
      </c>
      <c r="CM54" s="106" t="s">
        <v>82</v>
      </c>
    </row>
    <row r="55" spans="1:91" s="5" customFormat="1" ht="16.5" customHeight="1">
      <c r="A55" s="96" t="s">
        <v>76</v>
      </c>
      <c r="B55" s="97"/>
      <c r="C55" s="98"/>
      <c r="D55" s="374" t="s">
        <v>89</v>
      </c>
      <c r="E55" s="374"/>
      <c r="F55" s="374"/>
      <c r="G55" s="374"/>
      <c r="H55" s="374"/>
      <c r="I55" s="99"/>
      <c r="J55" s="374" t="s">
        <v>90</v>
      </c>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64">
        <f>'04 - Vytápění'!J27</f>
        <v>0</v>
      </c>
      <c r="AH55" s="365"/>
      <c r="AI55" s="365"/>
      <c r="AJ55" s="365"/>
      <c r="AK55" s="365"/>
      <c r="AL55" s="365"/>
      <c r="AM55" s="365"/>
      <c r="AN55" s="364">
        <f t="shared" si="0"/>
        <v>0</v>
      </c>
      <c r="AO55" s="365"/>
      <c r="AP55" s="365"/>
      <c r="AQ55" s="100" t="s">
        <v>79</v>
      </c>
      <c r="AR55" s="101"/>
      <c r="AS55" s="102">
        <v>0</v>
      </c>
      <c r="AT55" s="103">
        <f t="shared" si="1"/>
        <v>0</v>
      </c>
      <c r="AU55" s="104">
        <f>'04 - Vytápění'!P83</f>
        <v>0</v>
      </c>
      <c r="AV55" s="103">
        <f>'04 - Vytápění'!J30</f>
        <v>0</v>
      </c>
      <c r="AW55" s="103">
        <f>'04 - Vytápění'!J31</f>
        <v>0</v>
      </c>
      <c r="AX55" s="103">
        <f>'04 - Vytápění'!J32</f>
        <v>0</v>
      </c>
      <c r="AY55" s="103">
        <f>'04 - Vytápění'!J33</f>
        <v>0</v>
      </c>
      <c r="AZ55" s="103">
        <f>'04 - Vytápění'!F30</f>
        <v>0</v>
      </c>
      <c r="BA55" s="103">
        <f>'04 - Vytápění'!F31</f>
        <v>0</v>
      </c>
      <c r="BB55" s="103">
        <f>'04 - Vytápění'!F32</f>
        <v>0</v>
      </c>
      <c r="BC55" s="103">
        <f>'04 - Vytápění'!F33</f>
        <v>0</v>
      </c>
      <c r="BD55" s="105">
        <f>'04 - Vytápění'!F34</f>
        <v>0</v>
      </c>
      <c r="BT55" s="106" t="s">
        <v>80</v>
      </c>
      <c r="BV55" s="106" t="s">
        <v>74</v>
      </c>
      <c r="BW55" s="106" t="s">
        <v>91</v>
      </c>
      <c r="BX55" s="106" t="s">
        <v>7</v>
      </c>
      <c r="CL55" s="106" t="s">
        <v>21</v>
      </c>
      <c r="CM55" s="106" t="s">
        <v>82</v>
      </c>
    </row>
    <row r="56" spans="1:91" s="5" customFormat="1" ht="16.5" customHeight="1">
      <c r="A56" s="96" t="s">
        <v>76</v>
      </c>
      <c r="B56" s="97"/>
      <c r="C56" s="98"/>
      <c r="D56" s="374" t="s">
        <v>92</v>
      </c>
      <c r="E56" s="374"/>
      <c r="F56" s="374"/>
      <c r="G56" s="374"/>
      <c r="H56" s="374"/>
      <c r="I56" s="99"/>
      <c r="J56" s="374" t="s">
        <v>93</v>
      </c>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64">
        <f>'05 - Elektroinstalace'!J27</f>
        <v>0</v>
      </c>
      <c r="AH56" s="365"/>
      <c r="AI56" s="365"/>
      <c r="AJ56" s="365"/>
      <c r="AK56" s="365"/>
      <c r="AL56" s="365"/>
      <c r="AM56" s="365"/>
      <c r="AN56" s="364">
        <f t="shared" si="0"/>
        <v>0</v>
      </c>
      <c r="AO56" s="365"/>
      <c r="AP56" s="365"/>
      <c r="AQ56" s="100" t="s">
        <v>79</v>
      </c>
      <c r="AR56" s="101"/>
      <c r="AS56" s="102">
        <v>0</v>
      </c>
      <c r="AT56" s="103">
        <f t="shared" si="1"/>
        <v>0</v>
      </c>
      <c r="AU56" s="104">
        <f>'05 - Elektroinstalace'!P86</f>
        <v>0</v>
      </c>
      <c r="AV56" s="103">
        <f>'05 - Elektroinstalace'!J30</f>
        <v>0</v>
      </c>
      <c r="AW56" s="103">
        <f>'05 - Elektroinstalace'!J31</f>
        <v>0</v>
      </c>
      <c r="AX56" s="103">
        <f>'05 - Elektroinstalace'!J32</f>
        <v>0</v>
      </c>
      <c r="AY56" s="103">
        <f>'05 - Elektroinstalace'!J33</f>
        <v>0</v>
      </c>
      <c r="AZ56" s="103">
        <f>'05 - Elektroinstalace'!F30</f>
        <v>0</v>
      </c>
      <c r="BA56" s="103">
        <f>'05 - Elektroinstalace'!F31</f>
        <v>0</v>
      </c>
      <c r="BB56" s="103">
        <f>'05 - Elektroinstalace'!F32</f>
        <v>0</v>
      </c>
      <c r="BC56" s="103">
        <f>'05 - Elektroinstalace'!F33</f>
        <v>0</v>
      </c>
      <c r="BD56" s="105">
        <f>'05 - Elektroinstalace'!F34</f>
        <v>0</v>
      </c>
      <c r="BT56" s="106" t="s">
        <v>80</v>
      </c>
      <c r="BV56" s="106" t="s">
        <v>74</v>
      </c>
      <c r="BW56" s="106" t="s">
        <v>94</v>
      </c>
      <c r="BX56" s="106" t="s">
        <v>7</v>
      </c>
      <c r="CL56" s="106" t="s">
        <v>21</v>
      </c>
      <c r="CM56" s="106" t="s">
        <v>82</v>
      </c>
    </row>
    <row r="57" spans="1:91" s="5" customFormat="1" ht="16.5" customHeight="1">
      <c r="A57" s="96" t="s">
        <v>76</v>
      </c>
      <c r="B57" s="97"/>
      <c r="C57" s="98"/>
      <c r="D57" s="374" t="s">
        <v>95</v>
      </c>
      <c r="E57" s="374"/>
      <c r="F57" s="374"/>
      <c r="G57" s="374"/>
      <c r="H57" s="374"/>
      <c r="I57" s="99"/>
      <c r="J57" s="374" t="s">
        <v>96</v>
      </c>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64">
        <f>'06 - Slaboproud - EZS'!J27</f>
        <v>0</v>
      </c>
      <c r="AH57" s="365"/>
      <c r="AI57" s="365"/>
      <c r="AJ57" s="365"/>
      <c r="AK57" s="365"/>
      <c r="AL57" s="365"/>
      <c r="AM57" s="365"/>
      <c r="AN57" s="364">
        <f t="shared" si="0"/>
        <v>0</v>
      </c>
      <c r="AO57" s="365"/>
      <c r="AP57" s="365"/>
      <c r="AQ57" s="100" t="s">
        <v>79</v>
      </c>
      <c r="AR57" s="101"/>
      <c r="AS57" s="102">
        <v>0</v>
      </c>
      <c r="AT57" s="103">
        <f t="shared" si="1"/>
        <v>0</v>
      </c>
      <c r="AU57" s="104">
        <f>'06 - Slaboproud - EZS'!P81</f>
        <v>0</v>
      </c>
      <c r="AV57" s="103">
        <f>'06 - Slaboproud - EZS'!J30</f>
        <v>0</v>
      </c>
      <c r="AW57" s="103">
        <f>'06 - Slaboproud - EZS'!J31</f>
        <v>0</v>
      </c>
      <c r="AX57" s="103">
        <f>'06 - Slaboproud - EZS'!J32</f>
        <v>0</v>
      </c>
      <c r="AY57" s="103">
        <f>'06 - Slaboproud - EZS'!J33</f>
        <v>0</v>
      </c>
      <c r="AZ57" s="103">
        <f>'06 - Slaboproud - EZS'!F30</f>
        <v>0</v>
      </c>
      <c r="BA57" s="103">
        <f>'06 - Slaboproud - EZS'!F31</f>
        <v>0</v>
      </c>
      <c r="BB57" s="103">
        <f>'06 - Slaboproud - EZS'!F32</f>
        <v>0</v>
      </c>
      <c r="BC57" s="103">
        <f>'06 - Slaboproud - EZS'!F33</f>
        <v>0</v>
      </c>
      <c r="BD57" s="105">
        <f>'06 - Slaboproud - EZS'!F34</f>
        <v>0</v>
      </c>
      <c r="BT57" s="106" t="s">
        <v>80</v>
      </c>
      <c r="BV57" s="106" t="s">
        <v>74</v>
      </c>
      <c r="BW57" s="106" t="s">
        <v>97</v>
      </c>
      <c r="BX57" s="106" t="s">
        <v>7</v>
      </c>
      <c r="CL57" s="106" t="s">
        <v>21</v>
      </c>
      <c r="CM57" s="106" t="s">
        <v>82</v>
      </c>
    </row>
    <row r="58" spans="1:91" s="5" customFormat="1" ht="16.5" customHeight="1">
      <c r="A58" s="96" t="s">
        <v>76</v>
      </c>
      <c r="B58" s="97"/>
      <c r="C58" s="98"/>
      <c r="D58" s="374" t="s">
        <v>98</v>
      </c>
      <c r="E58" s="374"/>
      <c r="F58" s="374"/>
      <c r="G58" s="374"/>
      <c r="H58" s="374"/>
      <c r="I58" s="99"/>
      <c r="J58" s="374" t="s">
        <v>99</v>
      </c>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64">
        <f>'07 - Vzduchotechnika'!J27</f>
        <v>0</v>
      </c>
      <c r="AH58" s="365"/>
      <c r="AI58" s="365"/>
      <c r="AJ58" s="365"/>
      <c r="AK58" s="365"/>
      <c r="AL58" s="365"/>
      <c r="AM58" s="365"/>
      <c r="AN58" s="364">
        <f t="shared" si="0"/>
        <v>0</v>
      </c>
      <c r="AO58" s="365"/>
      <c r="AP58" s="365"/>
      <c r="AQ58" s="100" t="s">
        <v>79</v>
      </c>
      <c r="AR58" s="101"/>
      <c r="AS58" s="102">
        <v>0</v>
      </c>
      <c r="AT58" s="103">
        <f t="shared" si="1"/>
        <v>0</v>
      </c>
      <c r="AU58" s="104">
        <f>'07 - Vzduchotechnika'!P86</f>
        <v>0</v>
      </c>
      <c r="AV58" s="103">
        <f>'07 - Vzduchotechnika'!J30</f>
        <v>0</v>
      </c>
      <c r="AW58" s="103">
        <f>'07 - Vzduchotechnika'!J31</f>
        <v>0</v>
      </c>
      <c r="AX58" s="103">
        <f>'07 - Vzduchotechnika'!J32</f>
        <v>0</v>
      </c>
      <c r="AY58" s="103">
        <f>'07 - Vzduchotechnika'!J33</f>
        <v>0</v>
      </c>
      <c r="AZ58" s="103">
        <f>'07 - Vzduchotechnika'!F30</f>
        <v>0</v>
      </c>
      <c r="BA58" s="103">
        <f>'07 - Vzduchotechnika'!F31</f>
        <v>0</v>
      </c>
      <c r="BB58" s="103">
        <f>'07 - Vzduchotechnika'!F32</f>
        <v>0</v>
      </c>
      <c r="BC58" s="103">
        <f>'07 - Vzduchotechnika'!F33</f>
        <v>0</v>
      </c>
      <c r="BD58" s="105">
        <f>'07 - Vzduchotechnika'!F34</f>
        <v>0</v>
      </c>
      <c r="BT58" s="106" t="s">
        <v>80</v>
      </c>
      <c r="BV58" s="106" t="s">
        <v>74</v>
      </c>
      <c r="BW58" s="106" t="s">
        <v>100</v>
      </c>
      <c r="BX58" s="106" t="s">
        <v>7</v>
      </c>
      <c r="CL58" s="106" t="s">
        <v>21</v>
      </c>
      <c r="CM58" s="106" t="s">
        <v>82</v>
      </c>
    </row>
    <row r="59" spans="1:91" s="5" customFormat="1" ht="16.5" customHeight="1">
      <c r="A59" s="96" t="s">
        <v>76</v>
      </c>
      <c r="B59" s="97"/>
      <c r="C59" s="98"/>
      <c r="D59" s="374" t="s">
        <v>101</v>
      </c>
      <c r="E59" s="374"/>
      <c r="F59" s="374"/>
      <c r="G59" s="374"/>
      <c r="H59" s="374"/>
      <c r="I59" s="99"/>
      <c r="J59" s="374" t="s">
        <v>102</v>
      </c>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64">
        <f>'08 - Venkovní objekty'!J27</f>
        <v>0</v>
      </c>
      <c r="AH59" s="365"/>
      <c r="AI59" s="365"/>
      <c r="AJ59" s="365"/>
      <c r="AK59" s="365"/>
      <c r="AL59" s="365"/>
      <c r="AM59" s="365"/>
      <c r="AN59" s="364">
        <f t="shared" si="0"/>
        <v>0</v>
      </c>
      <c r="AO59" s="365"/>
      <c r="AP59" s="365"/>
      <c r="AQ59" s="100" t="s">
        <v>79</v>
      </c>
      <c r="AR59" s="101"/>
      <c r="AS59" s="102">
        <v>0</v>
      </c>
      <c r="AT59" s="103">
        <f t="shared" si="1"/>
        <v>0</v>
      </c>
      <c r="AU59" s="104">
        <f>'08 - Venkovní objekty'!P83</f>
        <v>0</v>
      </c>
      <c r="AV59" s="103">
        <f>'08 - Venkovní objekty'!J30</f>
        <v>0</v>
      </c>
      <c r="AW59" s="103">
        <f>'08 - Venkovní objekty'!J31</f>
        <v>0</v>
      </c>
      <c r="AX59" s="103">
        <f>'08 - Venkovní objekty'!J32</f>
        <v>0</v>
      </c>
      <c r="AY59" s="103">
        <f>'08 - Venkovní objekty'!J33</f>
        <v>0</v>
      </c>
      <c r="AZ59" s="103">
        <f>'08 - Venkovní objekty'!F30</f>
        <v>0</v>
      </c>
      <c r="BA59" s="103">
        <f>'08 - Venkovní objekty'!F31</f>
        <v>0</v>
      </c>
      <c r="BB59" s="103">
        <f>'08 - Venkovní objekty'!F32</f>
        <v>0</v>
      </c>
      <c r="BC59" s="103">
        <f>'08 - Venkovní objekty'!F33</f>
        <v>0</v>
      </c>
      <c r="BD59" s="105">
        <f>'08 - Venkovní objekty'!F34</f>
        <v>0</v>
      </c>
      <c r="BT59" s="106" t="s">
        <v>80</v>
      </c>
      <c r="BV59" s="106" t="s">
        <v>74</v>
      </c>
      <c r="BW59" s="106" t="s">
        <v>103</v>
      </c>
      <c r="BX59" s="106" t="s">
        <v>7</v>
      </c>
      <c r="CL59" s="106" t="s">
        <v>21</v>
      </c>
      <c r="CM59" s="106" t="s">
        <v>82</v>
      </c>
    </row>
    <row r="60" spans="1:91" s="5" customFormat="1" ht="16.5" customHeight="1">
      <c r="A60" s="96" t="s">
        <v>76</v>
      </c>
      <c r="B60" s="97"/>
      <c r="C60" s="98"/>
      <c r="D60" s="374" t="s">
        <v>104</v>
      </c>
      <c r="E60" s="374"/>
      <c r="F60" s="374"/>
      <c r="G60" s="374"/>
      <c r="H60" s="374"/>
      <c r="I60" s="99"/>
      <c r="J60" s="374" t="s">
        <v>105</v>
      </c>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64">
        <f>'09 - Vedlejší rozpočtové ...'!J27</f>
        <v>0</v>
      </c>
      <c r="AH60" s="365"/>
      <c r="AI60" s="365"/>
      <c r="AJ60" s="365"/>
      <c r="AK60" s="365"/>
      <c r="AL60" s="365"/>
      <c r="AM60" s="365"/>
      <c r="AN60" s="364">
        <f t="shared" si="0"/>
        <v>0</v>
      </c>
      <c r="AO60" s="365"/>
      <c r="AP60" s="365"/>
      <c r="AQ60" s="100" t="s">
        <v>79</v>
      </c>
      <c r="AR60" s="101"/>
      <c r="AS60" s="107">
        <v>0</v>
      </c>
      <c r="AT60" s="108">
        <f t="shared" si="1"/>
        <v>0</v>
      </c>
      <c r="AU60" s="109">
        <f>'09 - Vedlejší rozpočtové ...'!P83</f>
        <v>0</v>
      </c>
      <c r="AV60" s="108">
        <f>'09 - Vedlejší rozpočtové ...'!J30</f>
        <v>0</v>
      </c>
      <c r="AW60" s="108">
        <f>'09 - Vedlejší rozpočtové ...'!J31</f>
        <v>0</v>
      </c>
      <c r="AX60" s="108">
        <f>'09 - Vedlejší rozpočtové ...'!J32</f>
        <v>0</v>
      </c>
      <c r="AY60" s="108">
        <f>'09 - Vedlejší rozpočtové ...'!J33</f>
        <v>0</v>
      </c>
      <c r="AZ60" s="108">
        <f>'09 - Vedlejší rozpočtové ...'!F30</f>
        <v>0</v>
      </c>
      <c r="BA60" s="108">
        <f>'09 - Vedlejší rozpočtové ...'!F31</f>
        <v>0</v>
      </c>
      <c r="BB60" s="108">
        <f>'09 - Vedlejší rozpočtové ...'!F32</f>
        <v>0</v>
      </c>
      <c r="BC60" s="108">
        <f>'09 - Vedlejší rozpočtové ...'!F33</f>
        <v>0</v>
      </c>
      <c r="BD60" s="110">
        <f>'09 - Vedlejší rozpočtové ...'!F34</f>
        <v>0</v>
      </c>
      <c r="BT60" s="106" t="s">
        <v>80</v>
      </c>
      <c r="BV60" s="106" t="s">
        <v>74</v>
      </c>
      <c r="BW60" s="106" t="s">
        <v>106</v>
      </c>
      <c r="BX60" s="106" t="s">
        <v>7</v>
      </c>
      <c r="CL60" s="106" t="s">
        <v>21</v>
      </c>
      <c r="CM60" s="106" t="s">
        <v>82</v>
      </c>
    </row>
    <row r="61" spans="1:91" s="1" customFormat="1" ht="30" customHeight="1">
      <c r="B61" s="41"/>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1"/>
    </row>
    <row r="62" spans="1:91" s="1" customFormat="1" ht="6.9" customHeight="1">
      <c r="B62" s="56"/>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61"/>
    </row>
  </sheetData>
  <sheetProtection algorithmName="SHA-512" hashValue="k+yATdhIc25+NA+M4mieBO2aXCeIX3ts3Eb7FPY2yEziwzewzOxNBPyF2UTaOiCl231ioaXKW1yYl/WEJxMR7A==" saltValue="j4/ZCALuOaIggZwgNHNeVFpW4ZKkj0ZJwRXRKRgCDYfALochWOy6ufJClU0lcITiofMakdkShd5e1aB5eZbC2A==" spinCount="100000" sheet="1" objects="1" scenarios="1" formatColumns="0" formatRows="0"/>
  <mergeCells count="73">
    <mergeCell ref="AG59:AM59"/>
    <mergeCell ref="AG60:AM60"/>
    <mergeCell ref="AG51:AM51"/>
    <mergeCell ref="AN51:AP51"/>
    <mergeCell ref="AG54:AM54"/>
    <mergeCell ref="AG55:AM55"/>
    <mergeCell ref="AG56:AM56"/>
    <mergeCell ref="AG57:AM57"/>
    <mergeCell ref="AG58:AM58"/>
    <mergeCell ref="D59:H59"/>
    <mergeCell ref="D60:H60"/>
    <mergeCell ref="AM46:AP46"/>
    <mergeCell ref="AS46:AT48"/>
    <mergeCell ref="AN49:AP49"/>
    <mergeCell ref="I49:AF49"/>
    <mergeCell ref="AG49:AM49"/>
    <mergeCell ref="J53:AF53"/>
    <mergeCell ref="J54:AF54"/>
    <mergeCell ref="J55:AF55"/>
    <mergeCell ref="J56:AF56"/>
    <mergeCell ref="J57:AF57"/>
    <mergeCell ref="J58:AF58"/>
    <mergeCell ref="J59:AF59"/>
    <mergeCell ref="J60:AF60"/>
    <mergeCell ref="AN53:AP53"/>
    <mergeCell ref="J52:AF52"/>
    <mergeCell ref="W29:AE29"/>
    <mergeCell ref="AK29:AO29"/>
    <mergeCell ref="D58:H58"/>
    <mergeCell ref="C49:G49"/>
    <mergeCell ref="D52:H52"/>
    <mergeCell ref="D53:H53"/>
    <mergeCell ref="D54:H54"/>
    <mergeCell ref="D55:H55"/>
    <mergeCell ref="D56:H56"/>
    <mergeCell ref="D57:H57"/>
    <mergeCell ref="L42:AO42"/>
    <mergeCell ref="AM44:AN44"/>
    <mergeCell ref="AN52:AP52"/>
    <mergeCell ref="AG52:AM52"/>
    <mergeCell ref="AG53:AM53"/>
    <mergeCell ref="AN60:AP60"/>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N59:AP59"/>
    <mergeCell ref="AN57:AP57"/>
    <mergeCell ref="AN54:AP54"/>
    <mergeCell ref="AN55:AP55"/>
    <mergeCell ref="AN56:AP56"/>
    <mergeCell ref="AN58:AP58"/>
    <mergeCell ref="BE5:BE32"/>
    <mergeCell ref="W30:AE30"/>
    <mergeCell ref="X32:AB32"/>
    <mergeCell ref="AK32:AO32"/>
    <mergeCell ref="AR2:BE2"/>
    <mergeCell ref="K5:AO5"/>
    <mergeCell ref="W28:AE28"/>
    <mergeCell ref="AK28:AO28"/>
    <mergeCell ref="AK30:AO30"/>
    <mergeCell ref="K6:AO6"/>
  </mergeCells>
  <hyperlinks>
    <hyperlink ref="K1:S1" location="C2" display="1) Rekapitulace stavby" xr:uid="{00000000-0004-0000-0000-000000000000}"/>
    <hyperlink ref="W1:AI1" location="C51" display="2) Rekapitulace objektů stavby a soupisů prací" xr:uid="{00000000-0004-0000-0000-000001000000}"/>
    <hyperlink ref="A52" location="'01 - Demolice'!C2" display="/" xr:uid="{00000000-0004-0000-0000-000002000000}"/>
    <hyperlink ref="A53" location="'02 - Stavebně konstrukční...'!C2" display="/" xr:uid="{00000000-0004-0000-0000-000003000000}"/>
    <hyperlink ref="A54" location="'03 - Zdravotně technické ...'!C2" display="/" xr:uid="{00000000-0004-0000-0000-000004000000}"/>
    <hyperlink ref="A55" location="'04 - Vytápění'!C2" display="/" xr:uid="{00000000-0004-0000-0000-000005000000}"/>
    <hyperlink ref="A56" location="'05 - Elektroinstalace'!C2" display="/" xr:uid="{00000000-0004-0000-0000-000006000000}"/>
    <hyperlink ref="A57" location="'06 - Slaboproud - EZS'!C2" display="/" xr:uid="{00000000-0004-0000-0000-000007000000}"/>
    <hyperlink ref="A58" location="'07 - Vzduchotechnika'!C2" display="/" xr:uid="{00000000-0004-0000-0000-000008000000}"/>
    <hyperlink ref="A59" location="'08 - Venkovní objekty'!C2" display="/" xr:uid="{00000000-0004-0000-0000-000009000000}"/>
    <hyperlink ref="A60" location="'09 - Vedlejší rozpočtové ...'!C2" display="/" xr:uid="{00000000-0004-0000-0000-00000A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350"/>
  <sheetViews>
    <sheetView showGridLines="0" workbookViewId="0">
      <pane ySplit="1" topLeftCell="A4"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81</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114</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ROUND(J88,2)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ROUND(SUM(BE88:BE349), 2)</f>
        <v>0</v>
      </c>
      <c r="G30" s="42"/>
      <c r="H30" s="42"/>
      <c r="I30" s="131">
        <v>0.21</v>
      </c>
      <c r="J30" s="130">
        <f>ROUND(ROUND((SUM(BE88:BE349)), 2)*I30, 2)</f>
        <v>0</v>
      </c>
      <c r="K30" s="45"/>
    </row>
    <row r="31" spans="2:11" s="1" customFormat="1" ht="14.4" customHeight="1">
      <c r="B31" s="41"/>
      <c r="C31" s="42"/>
      <c r="D31" s="42"/>
      <c r="E31" s="49" t="s">
        <v>44</v>
      </c>
      <c r="F31" s="130">
        <f>ROUND(SUM(BF88:BF349), 2)</f>
        <v>0</v>
      </c>
      <c r="G31" s="42"/>
      <c r="H31" s="42"/>
      <c r="I31" s="131">
        <v>0.15</v>
      </c>
      <c r="J31" s="130">
        <f>ROUND(ROUND((SUM(BF88:BF349)), 2)*I31, 2)</f>
        <v>0</v>
      </c>
      <c r="K31" s="45"/>
    </row>
    <row r="32" spans="2:11" s="1" customFormat="1" ht="14.4" hidden="1" customHeight="1">
      <c r="B32" s="41"/>
      <c r="C32" s="42"/>
      <c r="D32" s="42"/>
      <c r="E32" s="49" t="s">
        <v>45</v>
      </c>
      <c r="F32" s="130">
        <f>ROUND(SUM(BG88:BG349), 2)</f>
        <v>0</v>
      </c>
      <c r="G32" s="42"/>
      <c r="H32" s="42"/>
      <c r="I32" s="131">
        <v>0.21</v>
      </c>
      <c r="J32" s="130">
        <v>0</v>
      </c>
      <c r="K32" s="45"/>
    </row>
    <row r="33" spans="2:11" s="1" customFormat="1" ht="14.4" hidden="1" customHeight="1">
      <c r="B33" s="41"/>
      <c r="C33" s="42"/>
      <c r="D33" s="42"/>
      <c r="E33" s="49" t="s">
        <v>46</v>
      </c>
      <c r="F33" s="130">
        <f>ROUND(SUM(BH88:BH349), 2)</f>
        <v>0</v>
      </c>
      <c r="G33" s="42"/>
      <c r="H33" s="42"/>
      <c r="I33" s="131">
        <v>0.15</v>
      </c>
      <c r="J33" s="130">
        <v>0</v>
      </c>
      <c r="K33" s="45"/>
    </row>
    <row r="34" spans="2:11" s="1" customFormat="1" ht="14.4" hidden="1" customHeight="1">
      <c r="B34" s="41"/>
      <c r="C34" s="42"/>
      <c r="D34" s="42"/>
      <c r="E34" s="49" t="s">
        <v>47</v>
      </c>
      <c r="F34" s="130">
        <f>ROUND(SUM(BI88:BI349),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01 - Demolice</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J88</f>
        <v>0</v>
      </c>
      <c r="K56" s="45"/>
      <c r="AU56" s="24" t="s">
        <v>119</v>
      </c>
    </row>
    <row r="57" spans="2:47" s="7" customFormat="1" ht="24.9" customHeight="1">
      <c r="B57" s="149"/>
      <c r="C57" s="150"/>
      <c r="D57" s="151" t="s">
        <v>120</v>
      </c>
      <c r="E57" s="152"/>
      <c r="F57" s="152"/>
      <c r="G57" s="152"/>
      <c r="H57" s="152"/>
      <c r="I57" s="153"/>
      <c r="J57" s="154">
        <f>J89</f>
        <v>0</v>
      </c>
      <c r="K57" s="155"/>
    </row>
    <row r="58" spans="2:47" s="8" customFormat="1" ht="19.95" customHeight="1">
      <c r="B58" s="156"/>
      <c r="C58" s="157"/>
      <c r="D58" s="158" t="s">
        <v>121</v>
      </c>
      <c r="E58" s="159"/>
      <c r="F58" s="159"/>
      <c r="G58" s="159"/>
      <c r="H58" s="159"/>
      <c r="I58" s="160"/>
      <c r="J58" s="161">
        <f>J90</f>
        <v>0</v>
      </c>
      <c r="K58" s="162"/>
    </row>
    <row r="59" spans="2:47" s="8" customFormat="1" ht="19.95" customHeight="1">
      <c r="B59" s="156"/>
      <c r="C59" s="157"/>
      <c r="D59" s="158" t="s">
        <v>122</v>
      </c>
      <c r="E59" s="159"/>
      <c r="F59" s="159"/>
      <c r="G59" s="159"/>
      <c r="H59" s="159"/>
      <c r="I59" s="160"/>
      <c r="J59" s="161">
        <f>J224</f>
        <v>0</v>
      </c>
      <c r="K59" s="162"/>
    </row>
    <row r="60" spans="2:47" s="7" customFormat="1" ht="24.9" customHeight="1">
      <c r="B60" s="149"/>
      <c r="C60" s="150"/>
      <c r="D60" s="151" t="s">
        <v>123</v>
      </c>
      <c r="E60" s="152"/>
      <c r="F60" s="152"/>
      <c r="G60" s="152"/>
      <c r="H60" s="152"/>
      <c r="I60" s="153"/>
      <c r="J60" s="154">
        <f>J274</f>
        <v>0</v>
      </c>
      <c r="K60" s="155"/>
    </row>
    <row r="61" spans="2:47" s="8" customFormat="1" ht="19.95" customHeight="1">
      <c r="B61" s="156"/>
      <c r="C61" s="157"/>
      <c r="D61" s="158" t="s">
        <v>124</v>
      </c>
      <c r="E61" s="159"/>
      <c r="F61" s="159"/>
      <c r="G61" s="159"/>
      <c r="H61" s="159"/>
      <c r="I61" s="160"/>
      <c r="J61" s="161">
        <f>J275</f>
        <v>0</v>
      </c>
      <c r="K61" s="162"/>
    </row>
    <row r="62" spans="2:47" s="8" customFormat="1" ht="19.95" customHeight="1">
      <c r="B62" s="156"/>
      <c r="C62" s="157"/>
      <c r="D62" s="158" t="s">
        <v>125</v>
      </c>
      <c r="E62" s="159"/>
      <c r="F62" s="159"/>
      <c r="G62" s="159"/>
      <c r="H62" s="159"/>
      <c r="I62" s="160"/>
      <c r="J62" s="161">
        <f>J283</f>
        <v>0</v>
      </c>
      <c r="K62" s="162"/>
    </row>
    <row r="63" spans="2:47" s="8" customFormat="1" ht="19.95" customHeight="1">
      <c r="B63" s="156"/>
      <c r="C63" s="157"/>
      <c r="D63" s="158" t="s">
        <v>126</v>
      </c>
      <c r="E63" s="159"/>
      <c r="F63" s="159"/>
      <c r="G63" s="159"/>
      <c r="H63" s="159"/>
      <c r="I63" s="160"/>
      <c r="J63" s="161">
        <f>J287</f>
        <v>0</v>
      </c>
      <c r="K63" s="162"/>
    </row>
    <row r="64" spans="2:47" s="8" customFormat="1" ht="19.95" customHeight="1">
      <c r="B64" s="156"/>
      <c r="C64" s="157"/>
      <c r="D64" s="158" t="s">
        <v>127</v>
      </c>
      <c r="E64" s="159"/>
      <c r="F64" s="159"/>
      <c r="G64" s="159"/>
      <c r="H64" s="159"/>
      <c r="I64" s="160"/>
      <c r="J64" s="161">
        <f>J299</f>
        <v>0</v>
      </c>
      <c r="K64" s="162"/>
    </row>
    <row r="65" spans="2:12" s="8" customFormat="1" ht="19.95" customHeight="1">
      <c r="B65" s="156"/>
      <c r="C65" s="157"/>
      <c r="D65" s="158" t="s">
        <v>128</v>
      </c>
      <c r="E65" s="159"/>
      <c r="F65" s="159"/>
      <c r="G65" s="159"/>
      <c r="H65" s="159"/>
      <c r="I65" s="160"/>
      <c r="J65" s="161">
        <f>J324</f>
        <v>0</v>
      </c>
      <c r="K65" s="162"/>
    </row>
    <row r="66" spans="2:12" s="8" customFormat="1" ht="19.95" customHeight="1">
      <c r="B66" s="156"/>
      <c r="C66" s="157"/>
      <c r="D66" s="158" t="s">
        <v>129</v>
      </c>
      <c r="E66" s="159"/>
      <c r="F66" s="159"/>
      <c r="G66" s="159"/>
      <c r="H66" s="159"/>
      <c r="I66" s="160"/>
      <c r="J66" s="161">
        <f>J331</f>
        <v>0</v>
      </c>
      <c r="K66" s="162"/>
    </row>
    <row r="67" spans="2:12" s="8" customFormat="1" ht="19.95" customHeight="1">
      <c r="B67" s="156"/>
      <c r="C67" s="157"/>
      <c r="D67" s="158" t="s">
        <v>130</v>
      </c>
      <c r="E67" s="159"/>
      <c r="F67" s="159"/>
      <c r="G67" s="159"/>
      <c r="H67" s="159"/>
      <c r="I67" s="160"/>
      <c r="J67" s="161">
        <f>J341</f>
        <v>0</v>
      </c>
      <c r="K67" s="162"/>
    </row>
    <row r="68" spans="2:12" s="8" customFormat="1" ht="19.95" customHeight="1">
      <c r="B68" s="156"/>
      <c r="C68" s="157"/>
      <c r="D68" s="158" t="s">
        <v>131</v>
      </c>
      <c r="E68" s="159"/>
      <c r="F68" s="159"/>
      <c r="G68" s="159"/>
      <c r="H68" s="159"/>
      <c r="I68" s="160"/>
      <c r="J68" s="161">
        <f>J344</f>
        <v>0</v>
      </c>
      <c r="K68" s="162"/>
    </row>
    <row r="69" spans="2:12" s="1" customFormat="1" ht="21.75" customHeight="1">
      <c r="B69" s="41"/>
      <c r="C69" s="42"/>
      <c r="D69" s="42"/>
      <c r="E69" s="42"/>
      <c r="F69" s="42"/>
      <c r="G69" s="42"/>
      <c r="H69" s="42"/>
      <c r="I69" s="118"/>
      <c r="J69" s="42"/>
      <c r="K69" s="45"/>
    </row>
    <row r="70" spans="2:12" s="1" customFormat="1" ht="6.9" customHeight="1">
      <c r="B70" s="56"/>
      <c r="C70" s="57"/>
      <c r="D70" s="57"/>
      <c r="E70" s="57"/>
      <c r="F70" s="57"/>
      <c r="G70" s="57"/>
      <c r="H70" s="57"/>
      <c r="I70" s="139"/>
      <c r="J70" s="57"/>
      <c r="K70" s="58"/>
    </row>
    <row r="74" spans="2:12" s="1" customFormat="1" ht="6.9" customHeight="1">
      <c r="B74" s="59"/>
      <c r="C74" s="60"/>
      <c r="D74" s="60"/>
      <c r="E74" s="60"/>
      <c r="F74" s="60"/>
      <c r="G74" s="60"/>
      <c r="H74" s="60"/>
      <c r="I74" s="142"/>
      <c r="J74" s="60"/>
      <c r="K74" s="60"/>
      <c r="L74" s="61"/>
    </row>
    <row r="75" spans="2:12" s="1" customFormat="1" ht="36.9" customHeight="1">
      <c r="B75" s="41"/>
      <c r="C75" s="62" t="s">
        <v>132</v>
      </c>
      <c r="D75" s="63"/>
      <c r="E75" s="63"/>
      <c r="F75" s="63"/>
      <c r="G75" s="63"/>
      <c r="H75" s="63"/>
      <c r="I75" s="163"/>
      <c r="J75" s="63"/>
      <c r="K75" s="63"/>
      <c r="L75" s="61"/>
    </row>
    <row r="76" spans="2:12" s="1" customFormat="1" ht="6.9" customHeight="1">
      <c r="B76" s="41"/>
      <c r="C76" s="63"/>
      <c r="D76" s="63"/>
      <c r="E76" s="63"/>
      <c r="F76" s="63"/>
      <c r="G76" s="63"/>
      <c r="H76" s="63"/>
      <c r="I76" s="163"/>
      <c r="J76" s="63"/>
      <c r="K76" s="63"/>
      <c r="L76" s="61"/>
    </row>
    <row r="77" spans="2:12" s="1" customFormat="1" ht="14.4" customHeight="1">
      <c r="B77" s="41"/>
      <c r="C77" s="65" t="s">
        <v>18</v>
      </c>
      <c r="D77" s="63"/>
      <c r="E77" s="63"/>
      <c r="F77" s="63"/>
      <c r="G77" s="63"/>
      <c r="H77" s="63"/>
      <c r="I77" s="163"/>
      <c r="J77" s="63"/>
      <c r="K77" s="63"/>
      <c r="L77" s="61"/>
    </row>
    <row r="78" spans="2:12" s="1" customFormat="1" ht="16.5" customHeight="1">
      <c r="B78" s="41"/>
      <c r="C78" s="63"/>
      <c r="D78" s="63"/>
      <c r="E78" s="396" t="str">
        <f>E7</f>
        <v>SOU elektrotechnické Plzeň – společenský sál II. etapa</v>
      </c>
      <c r="F78" s="397"/>
      <c r="G78" s="397"/>
      <c r="H78" s="397"/>
      <c r="I78" s="163"/>
      <c r="J78" s="63"/>
      <c r="K78" s="63"/>
      <c r="L78" s="61"/>
    </row>
    <row r="79" spans="2:12" s="1" customFormat="1" ht="14.4" customHeight="1">
      <c r="B79" s="41"/>
      <c r="C79" s="65" t="s">
        <v>113</v>
      </c>
      <c r="D79" s="63"/>
      <c r="E79" s="63"/>
      <c r="F79" s="63"/>
      <c r="G79" s="63"/>
      <c r="H79" s="63"/>
      <c r="I79" s="163"/>
      <c r="J79" s="63"/>
      <c r="K79" s="63"/>
      <c r="L79" s="61"/>
    </row>
    <row r="80" spans="2:12" s="1" customFormat="1" ht="17.25" customHeight="1">
      <c r="B80" s="41"/>
      <c r="C80" s="63"/>
      <c r="D80" s="63"/>
      <c r="E80" s="385" t="str">
        <f>E9</f>
        <v>01 - Demolice</v>
      </c>
      <c r="F80" s="398"/>
      <c r="G80" s="398"/>
      <c r="H80" s="398"/>
      <c r="I80" s="163"/>
      <c r="J80" s="63"/>
      <c r="K80" s="63"/>
      <c r="L80" s="61"/>
    </row>
    <row r="81" spans="2:65" s="1" customFormat="1" ht="6.9" customHeight="1">
      <c r="B81" s="41"/>
      <c r="C81" s="63"/>
      <c r="D81" s="63"/>
      <c r="E81" s="63"/>
      <c r="F81" s="63"/>
      <c r="G81" s="63"/>
      <c r="H81" s="63"/>
      <c r="I81" s="163"/>
      <c r="J81" s="63"/>
      <c r="K81" s="63"/>
      <c r="L81" s="61"/>
    </row>
    <row r="82" spans="2:65" s="1" customFormat="1" ht="18" customHeight="1">
      <c r="B82" s="41"/>
      <c r="C82" s="65" t="s">
        <v>23</v>
      </c>
      <c r="D82" s="63"/>
      <c r="E82" s="63"/>
      <c r="F82" s="164" t="str">
        <f>F12</f>
        <v>Vejprnická 678/40, Plzeň - Skvrňany</v>
      </c>
      <c r="G82" s="63"/>
      <c r="H82" s="63"/>
      <c r="I82" s="165" t="s">
        <v>25</v>
      </c>
      <c r="J82" s="73" t="str">
        <f>IF(J12="","",J12)</f>
        <v>22. 5. 2019</v>
      </c>
      <c r="K82" s="63"/>
      <c r="L82" s="61"/>
    </row>
    <row r="83" spans="2:65" s="1" customFormat="1" ht="6.9" customHeight="1">
      <c r="B83" s="41"/>
      <c r="C83" s="63"/>
      <c r="D83" s="63"/>
      <c r="E83" s="63"/>
      <c r="F83" s="63"/>
      <c r="G83" s="63"/>
      <c r="H83" s="63"/>
      <c r="I83" s="163"/>
      <c r="J83" s="63"/>
      <c r="K83" s="63"/>
      <c r="L83" s="61"/>
    </row>
    <row r="84" spans="2:65" s="1" customFormat="1" ht="13.2">
      <c r="B84" s="41"/>
      <c r="C84" s="65" t="s">
        <v>27</v>
      </c>
      <c r="D84" s="63"/>
      <c r="E84" s="63"/>
      <c r="F84" s="164" t="str">
        <f>E15</f>
        <v>Střední odborné učiliště elektrotechnické, Plzeň</v>
      </c>
      <c r="G84" s="63"/>
      <c r="H84" s="63"/>
      <c r="I84" s="165" t="s">
        <v>33</v>
      </c>
      <c r="J84" s="164" t="str">
        <f>E21</f>
        <v xml:space="preserve">projectstudio8 s.r.o. </v>
      </c>
      <c r="K84" s="63"/>
      <c r="L84" s="61"/>
    </row>
    <row r="85" spans="2:65" s="1" customFormat="1" ht="14.4" customHeight="1">
      <c r="B85" s="41"/>
      <c r="C85" s="65" t="s">
        <v>31</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133</v>
      </c>
      <c r="D87" s="168" t="s">
        <v>57</v>
      </c>
      <c r="E87" s="168" t="s">
        <v>53</v>
      </c>
      <c r="F87" s="168" t="s">
        <v>134</v>
      </c>
      <c r="G87" s="168" t="s">
        <v>135</v>
      </c>
      <c r="H87" s="168" t="s">
        <v>136</v>
      </c>
      <c r="I87" s="169" t="s">
        <v>137</v>
      </c>
      <c r="J87" s="168" t="s">
        <v>117</v>
      </c>
      <c r="K87" s="170" t="s">
        <v>138</v>
      </c>
      <c r="L87" s="171"/>
      <c r="M87" s="81" t="s">
        <v>139</v>
      </c>
      <c r="N87" s="82" t="s">
        <v>42</v>
      </c>
      <c r="O87" s="82" t="s">
        <v>140</v>
      </c>
      <c r="P87" s="82" t="s">
        <v>141</v>
      </c>
      <c r="Q87" s="82" t="s">
        <v>142</v>
      </c>
      <c r="R87" s="82" t="s">
        <v>143</v>
      </c>
      <c r="S87" s="82" t="s">
        <v>144</v>
      </c>
      <c r="T87" s="83" t="s">
        <v>145</v>
      </c>
    </row>
    <row r="88" spans="2:65" s="1" customFormat="1" ht="29.25" customHeight="1">
      <c r="B88" s="41"/>
      <c r="C88" s="87" t="s">
        <v>118</v>
      </c>
      <c r="D88" s="63"/>
      <c r="E88" s="63"/>
      <c r="F88" s="63"/>
      <c r="G88" s="63"/>
      <c r="H88" s="63"/>
      <c r="I88" s="163"/>
      <c r="J88" s="172">
        <f>BK88</f>
        <v>0</v>
      </c>
      <c r="K88" s="63"/>
      <c r="L88" s="61"/>
      <c r="M88" s="84"/>
      <c r="N88" s="85"/>
      <c r="O88" s="85"/>
      <c r="P88" s="173">
        <f>P89+P274</f>
        <v>0</v>
      </c>
      <c r="Q88" s="85"/>
      <c r="R88" s="173">
        <f>R89+R274</f>
        <v>0</v>
      </c>
      <c r="S88" s="85"/>
      <c r="T88" s="174">
        <f>T89+T274</f>
        <v>336.68961783999998</v>
      </c>
      <c r="AT88" s="24" t="s">
        <v>71</v>
      </c>
      <c r="AU88" s="24" t="s">
        <v>119</v>
      </c>
      <c r="BK88" s="175">
        <f>BK89+BK274</f>
        <v>0</v>
      </c>
    </row>
    <row r="89" spans="2:65" s="10" customFormat="1" ht="37.35" customHeight="1">
      <c r="B89" s="176"/>
      <c r="C89" s="177"/>
      <c r="D89" s="178" t="s">
        <v>71</v>
      </c>
      <c r="E89" s="179" t="s">
        <v>146</v>
      </c>
      <c r="F89" s="179" t="s">
        <v>147</v>
      </c>
      <c r="G89" s="177"/>
      <c r="H89" s="177"/>
      <c r="I89" s="180"/>
      <c r="J89" s="181">
        <f>BK89</f>
        <v>0</v>
      </c>
      <c r="K89" s="177"/>
      <c r="L89" s="182"/>
      <c r="M89" s="183"/>
      <c r="N89" s="184"/>
      <c r="O89" s="184"/>
      <c r="P89" s="185">
        <f>P90+P224</f>
        <v>0</v>
      </c>
      <c r="Q89" s="184"/>
      <c r="R89" s="185">
        <f>R90+R224</f>
        <v>0</v>
      </c>
      <c r="S89" s="184"/>
      <c r="T89" s="186">
        <f>T90+T224</f>
        <v>289.45366999999999</v>
      </c>
      <c r="AR89" s="187" t="s">
        <v>80</v>
      </c>
      <c r="AT89" s="188" t="s">
        <v>71</v>
      </c>
      <c r="AU89" s="188" t="s">
        <v>72</v>
      </c>
      <c r="AY89" s="187" t="s">
        <v>148</v>
      </c>
      <c r="BK89" s="189">
        <f>BK90+BK224</f>
        <v>0</v>
      </c>
    </row>
    <row r="90" spans="2:65" s="10" customFormat="1" ht="19.95" customHeight="1">
      <c r="B90" s="176"/>
      <c r="C90" s="177"/>
      <c r="D90" s="178" t="s">
        <v>71</v>
      </c>
      <c r="E90" s="190" t="s">
        <v>149</v>
      </c>
      <c r="F90" s="190" t="s">
        <v>150</v>
      </c>
      <c r="G90" s="177"/>
      <c r="H90" s="177"/>
      <c r="I90" s="180"/>
      <c r="J90" s="191">
        <f>BK90</f>
        <v>0</v>
      </c>
      <c r="K90" s="177"/>
      <c r="L90" s="182"/>
      <c r="M90" s="183"/>
      <c r="N90" s="184"/>
      <c r="O90" s="184"/>
      <c r="P90" s="185">
        <f>SUM(P91:P223)</f>
        <v>0</v>
      </c>
      <c r="Q90" s="184"/>
      <c r="R90" s="185">
        <f>SUM(R91:R223)</f>
        <v>0</v>
      </c>
      <c r="S90" s="184"/>
      <c r="T90" s="186">
        <f>SUM(T91:T223)</f>
        <v>289.45366999999999</v>
      </c>
      <c r="AR90" s="187" t="s">
        <v>80</v>
      </c>
      <c r="AT90" s="188" t="s">
        <v>71</v>
      </c>
      <c r="AU90" s="188" t="s">
        <v>80</v>
      </c>
      <c r="AY90" s="187" t="s">
        <v>148</v>
      </c>
      <c r="BK90" s="189">
        <f>SUM(BK91:BK223)</f>
        <v>0</v>
      </c>
    </row>
    <row r="91" spans="2:65" s="1" customFormat="1" ht="16.5" customHeight="1">
      <c r="B91" s="41"/>
      <c r="C91" s="192" t="s">
        <v>80</v>
      </c>
      <c r="D91" s="192" t="s">
        <v>151</v>
      </c>
      <c r="E91" s="193" t="s">
        <v>152</v>
      </c>
      <c r="F91" s="194" t="s">
        <v>153</v>
      </c>
      <c r="G91" s="195" t="s">
        <v>154</v>
      </c>
      <c r="H91" s="196">
        <v>13.679</v>
      </c>
      <c r="I91" s="197"/>
      <c r="J91" s="198">
        <f>ROUND(I91*H91,2)</f>
        <v>0</v>
      </c>
      <c r="K91" s="194" t="s">
        <v>155</v>
      </c>
      <c r="L91" s="61"/>
      <c r="M91" s="199" t="s">
        <v>21</v>
      </c>
      <c r="N91" s="200" t="s">
        <v>43</v>
      </c>
      <c r="O91" s="42"/>
      <c r="P91" s="201">
        <f>O91*H91</f>
        <v>0</v>
      </c>
      <c r="Q91" s="201">
        <v>0</v>
      </c>
      <c r="R91" s="201">
        <f>Q91*H91</f>
        <v>0</v>
      </c>
      <c r="S91" s="201">
        <v>2.4</v>
      </c>
      <c r="T91" s="202">
        <f>S91*H91</f>
        <v>32.829599999999999</v>
      </c>
      <c r="AR91" s="24" t="s">
        <v>156</v>
      </c>
      <c r="AT91" s="24" t="s">
        <v>151</v>
      </c>
      <c r="AU91" s="24" t="s">
        <v>82</v>
      </c>
      <c r="AY91" s="24" t="s">
        <v>148</v>
      </c>
      <c r="BE91" s="203">
        <f>IF(N91="základní",J91,0)</f>
        <v>0</v>
      </c>
      <c r="BF91" s="203">
        <f>IF(N91="snížená",J91,0)</f>
        <v>0</v>
      </c>
      <c r="BG91" s="203">
        <f>IF(N91="zákl. přenesená",J91,0)</f>
        <v>0</v>
      </c>
      <c r="BH91" s="203">
        <f>IF(N91="sníž. přenesená",J91,0)</f>
        <v>0</v>
      </c>
      <c r="BI91" s="203">
        <f>IF(N91="nulová",J91,0)</f>
        <v>0</v>
      </c>
      <c r="BJ91" s="24" t="s">
        <v>80</v>
      </c>
      <c r="BK91" s="203">
        <f>ROUND(I91*H91,2)</f>
        <v>0</v>
      </c>
      <c r="BL91" s="24" t="s">
        <v>156</v>
      </c>
      <c r="BM91" s="24" t="s">
        <v>157</v>
      </c>
    </row>
    <row r="92" spans="2:65" s="11" customFormat="1" ht="12">
      <c r="B92" s="204"/>
      <c r="C92" s="205"/>
      <c r="D92" s="206" t="s">
        <v>158</v>
      </c>
      <c r="E92" s="207" t="s">
        <v>21</v>
      </c>
      <c r="F92" s="208" t="s">
        <v>159</v>
      </c>
      <c r="G92" s="205"/>
      <c r="H92" s="207" t="s">
        <v>21</v>
      </c>
      <c r="I92" s="209"/>
      <c r="J92" s="205"/>
      <c r="K92" s="205"/>
      <c r="L92" s="210"/>
      <c r="M92" s="211"/>
      <c r="N92" s="212"/>
      <c r="O92" s="212"/>
      <c r="P92" s="212"/>
      <c r="Q92" s="212"/>
      <c r="R92" s="212"/>
      <c r="S92" s="212"/>
      <c r="T92" s="213"/>
      <c r="AT92" s="214" t="s">
        <v>158</v>
      </c>
      <c r="AU92" s="214" t="s">
        <v>82</v>
      </c>
      <c r="AV92" s="11" t="s">
        <v>80</v>
      </c>
      <c r="AW92" s="11" t="s">
        <v>35</v>
      </c>
      <c r="AX92" s="11" t="s">
        <v>72</v>
      </c>
      <c r="AY92" s="214" t="s">
        <v>148</v>
      </c>
    </row>
    <row r="93" spans="2:65" s="12" customFormat="1" ht="12">
      <c r="B93" s="215"/>
      <c r="C93" s="216"/>
      <c r="D93" s="206" t="s">
        <v>158</v>
      </c>
      <c r="E93" s="217" t="s">
        <v>21</v>
      </c>
      <c r="F93" s="218" t="s">
        <v>160</v>
      </c>
      <c r="G93" s="216"/>
      <c r="H93" s="219">
        <v>1.901</v>
      </c>
      <c r="I93" s="220"/>
      <c r="J93" s="216"/>
      <c r="K93" s="216"/>
      <c r="L93" s="221"/>
      <c r="M93" s="222"/>
      <c r="N93" s="223"/>
      <c r="O93" s="223"/>
      <c r="P93" s="223"/>
      <c r="Q93" s="223"/>
      <c r="R93" s="223"/>
      <c r="S93" s="223"/>
      <c r="T93" s="224"/>
      <c r="AT93" s="225" t="s">
        <v>158</v>
      </c>
      <c r="AU93" s="225" t="s">
        <v>82</v>
      </c>
      <c r="AV93" s="12" t="s">
        <v>82</v>
      </c>
      <c r="AW93" s="12" t="s">
        <v>35</v>
      </c>
      <c r="AX93" s="12" t="s">
        <v>72</v>
      </c>
      <c r="AY93" s="225" t="s">
        <v>148</v>
      </c>
    </row>
    <row r="94" spans="2:65" s="11" customFormat="1" ht="12">
      <c r="B94" s="204"/>
      <c r="C94" s="205"/>
      <c r="D94" s="206" t="s">
        <v>158</v>
      </c>
      <c r="E94" s="207" t="s">
        <v>21</v>
      </c>
      <c r="F94" s="208" t="s">
        <v>161</v>
      </c>
      <c r="G94" s="205"/>
      <c r="H94" s="207" t="s">
        <v>21</v>
      </c>
      <c r="I94" s="209"/>
      <c r="J94" s="205"/>
      <c r="K94" s="205"/>
      <c r="L94" s="210"/>
      <c r="M94" s="211"/>
      <c r="N94" s="212"/>
      <c r="O94" s="212"/>
      <c r="P94" s="212"/>
      <c r="Q94" s="212"/>
      <c r="R94" s="212"/>
      <c r="S94" s="212"/>
      <c r="T94" s="213"/>
      <c r="AT94" s="214" t="s">
        <v>158</v>
      </c>
      <c r="AU94" s="214" t="s">
        <v>82</v>
      </c>
      <c r="AV94" s="11" t="s">
        <v>80</v>
      </c>
      <c r="AW94" s="11" t="s">
        <v>35</v>
      </c>
      <c r="AX94" s="11" t="s">
        <v>72</v>
      </c>
      <c r="AY94" s="214" t="s">
        <v>148</v>
      </c>
    </row>
    <row r="95" spans="2:65" s="12" customFormat="1" ht="12">
      <c r="B95" s="215"/>
      <c r="C95" s="216"/>
      <c r="D95" s="206" t="s">
        <v>158</v>
      </c>
      <c r="E95" s="217" t="s">
        <v>21</v>
      </c>
      <c r="F95" s="218" t="s">
        <v>162</v>
      </c>
      <c r="G95" s="216"/>
      <c r="H95" s="219">
        <v>1.4530000000000001</v>
      </c>
      <c r="I95" s="220"/>
      <c r="J95" s="216"/>
      <c r="K95" s="216"/>
      <c r="L95" s="221"/>
      <c r="M95" s="222"/>
      <c r="N95" s="223"/>
      <c r="O95" s="223"/>
      <c r="P95" s="223"/>
      <c r="Q95" s="223"/>
      <c r="R95" s="223"/>
      <c r="S95" s="223"/>
      <c r="T95" s="224"/>
      <c r="AT95" s="225" t="s">
        <v>158</v>
      </c>
      <c r="AU95" s="225" t="s">
        <v>82</v>
      </c>
      <c r="AV95" s="12" t="s">
        <v>82</v>
      </c>
      <c r="AW95" s="12" t="s">
        <v>35</v>
      </c>
      <c r="AX95" s="12" t="s">
        <v>72</v>
      </c>
      <c r="AY95" s="225" t="s">
        <v>148</v>
      </c>
    </row>
    <row r="96" spans="2:65" s="12" customFormat="1" ht="12">
      <c r="B96" s="215"/>
      <c r="C96" s="216"/>
      <c r="D96" s="206" t="s">
        <v>158</v>
      </c>
      <c r="E96" s="217" t="s">
        <v>21</v>
      </c>
      <c r="F96" s="218" t="s">
        <v>163</v>
      </c>
      <c r="G96" s="216"/>
      <c r="H96" s="219">
        <v>8.625</v>
      </c>
      <c r="I96" s="220"/>
      <c r="J96" s="216"/>
      <c r="K96" s="216"/>
      <c r="L96" s="221"/>
      <c r="M96" s="222"/>
      <c r="N96" s="223"/>
      <c r="O96" s="223"/>
      <c r="P96" s="223"/>
      <c r="Q96" s="223"/>
      <c r="R96" s="223"/>
      <c r="S96" s="223"/>
      <c r="T96" s="224"/>
      <c r="AT96" s="225" t="s">
        <v>158</v>
      </c>
      <c r="AU96" s="225" t="s">
        <v>82</v>
      </c>
      <c r="AV96" s="12" t="s">
        <v>82</v>
      </c>
      <c r="AW96" s="12" t="s">
        <v>35</v>
      </c>
      <c r="AX96" s="12" t="s">
        <v>72</v>
      </c>
      <c r="AY96" s="225" t="s">
        <v>148</v>
      </c>
    </row>
    <row r="97" spans="2:65" s="11" customFormat="1" ht="12">
      <c r="B97" s="204"/>
      <c r="C97" s="205"/>
      <c r="D97" s="206" t="s">
        <v>158</v>
      </c>
      <c r="E97" s="207" t="s">
        <v>21</v>
      </c>
      <c r="F97" s="208" t="s">
        <v>164</v>
      </c>
      <c r="G97" s="205"/>
      <c r="H97" s="207" t="s">
        <v>21</v>
      </c>
      <c r="I97" s="209"/>
      <c r="J97" s="205"/>
      <c r="K97" s="205"/>
      <c r="L97" s="210"/>
      <c r="M97" s="211"/>
      <c r="N97" s="212"/>
      <c r="O97" s="212"/>
      <c r="P97" s="212"/>
      <c r="Q97" s="212"/>
      <c r="R97" s="212"/>
      <c r="S97" s="212"/>
      <c r="T97" s="213"/>
      <c r="AT97" s="214" t="s">
        <v>158</v>
      </c>
      <c r="AU97" s="214" t="s">
        <v>82</v>
      </c>
      <c r="AV97" s="11" t="s">
        <v>80</v>
      </c>
      <c r="AW97" s="11" t="s">
        <v>35</v>
      </c>
      <c r="AX97" s="11" t="s">
        <v>72</v>
      </c>
      <c r="AY97" s="214" t="s">
        <v>148</v>
      </c>
    </row>
    <row r="98" spans="2:65" s="12" customFormat="1" ht="12">
      <c r="B98" s="215"/>
      <c r="C98" s="216"/>
      <c r="D98" s="206" t="s">
        <v>158</v>
      </c>
      <c r="E98" s="217" t="s">
        <v>21</v>
      </c>
      <c r="F98" s="218" t="s">
        <v>165</v>
      </c>
      <c r="G98" s="216"/>
      <c r="H98" s="219">
        <v>1.7</v>
      </c>
      <c r="I98" s="220"/>
      <c r="J98" s="216"/>
      <c r="K98" s="216"/>
      <c r="L98" s="221"/>
      <c r="M98" s="222"/>
      <c r="N98" s="223"/>
      <c r="O98" s="223"/>
      <c r="P98" s="223"/>
      <c r="Q98" s="223"/>
      <c r="R98" s="223"/>
      <c r="S98" s="223"/>
      <c r="T98" s="224"/>
      <c r="AT98" s="225" t="s">
        <v>158</v>
      </c>
      <c r="AU98" s="225" t="s">
        <v>82</v>
      </c>
      <c r="AV98" s="12" t="s">
        <v>82</v>
      </c>
      <c r="AW98" s="12" t="s">
        <v>35</v>
      </c>
      <c r="AX98" s="12" t="s">
        <v>72</v>
      </c>
      <c r="AY98" s="225" t="s">
        <v>148</v>
      </c>
    </row>
    <row r="99" spans="2:65" s="13" customFormat="1" ht="12">
      <c r="B99" s="226"/>
      <c r="C99" s="227"/>
      <c r="D99" s="206" t="s">
        <v>158</v>
      </c>
      <c r="E99" s="228" t="s">
        <v>21</v>
      </c>
      <c r="F99" s="229" t="s">
        <v>166</v>
      </c>
      <c r="G99" s="227"/>
      <c r="H99" s="230">
        <v>13.679</v>
      </c>
      <c r="I99" s="231"/>
      <c r="J99" s="227"/>
      <c r="K99" s="227"/>
      <c r="L99" s="232"/>
      <c r="M99" s="233"/>
      <c r="N99" s="234"/>
      <c r="O99" s="234"/>
      <c r="P99" s="234"/>
      <c r="Q99" s="234"/>
      <c r="R99" s="234"/>
      <c r="S99" s="234"/>
      <c r="T99" s="235"/>
      <c r="AT99" s="236" t="s">
        <v>158</v>
      </c>
      <c r="AU99" s="236" t="s">
        <v>82</v>
      </c>
      <c r="AV99" s="13" t="s">
        <v>156</v>
      </c>
      <c r="AW99" s="13" t="s">
        <v>35</v>
      </c>
      <c r="AX99" s="13" t="s">
        <v>80</v>
      </c>
      <c r="AY99" s="236" t="s">
        <v>148</v>
      </c>
    </row>
    <row r="100" spans="2:65" s="1" customFormat="1" ht="25.5" customHeight="1">
      <c r="B100" s="41"/>
      <c r="C100" s="192" t="s">
        <v>82</v>
      </c>
      <c r="D100" s="192" t="s">
        <v>151</v>
      </c>
      <c r="E100" s="193" t="s">
        <v>167</v>
      </c>
      <c r="F100" s="194" t="s">
        <v>168</v>
      </c>
      <c r="G100" s="195" t="s">
        <v>154</v>
      </c>
      <c r="H100" s="196">
        <v>1.2749999999999999</v>
      </c>
      <c r="I100" s="197"/>
      <c r="J100" s="198">
        <f>ROUND(I100*H100,2)</f>
        <v>0</v>
      </c>
      <c r="K100" s="194" t="s">
        <v>155</v>
      </c>
      <c r="L100" s="61"/>
      <c r="M100" s="199" t="s">
        <v>21</v>
      </c>
      <c r="N100" s="200" t="s">
        <v>43</v>
      </c>
      <c r="O100" s="42"/>
      <c r="P100" s="201">
        <f>O100*H100</f>
        <v>0</v>
      </c>
      <c r="Q100" s="201">
        <v>0</v>
      </c>
      <c r="R100" s="201">
        <f>Q100*H100</f>
        <v>0</v>
      </c>
      <c r="S100" s="201">
        <v>2.5</v>
      </c>
      <c r="T100" s="202">
        <f>S100*H100</f>
        <v>3.1875</v>
      </c>
      <c r="AR100" s="24" t="s">
        <v>156</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156</v>
      </c>
      <c r="BM100" s="24" t="s">
        <v>169</v>
      </c>
    </row>
    <row r="101" spans="2:65" s="1" customFormat="1" ht="48">
      <c r="B101" s="41"/>
      <c r="C101" s="63"/>
      <c r="D101" s="206" t="s">
        <v>170</v>
      </c>
      <c r="E101" s="63"/>
      <c r="F101" s="237" t="s">
        <v>171</v>
      </c>
      <c r="G101" s="63"/>
      <c r="H101" s="63"/>
      <c r="I101" s="163"/>
      <c r="J101" s="63"/>
      <c r="K101" s="63"/>
      <c r="L101" s="61"/>
      <c r="M101" s="238"/>
      <c r="N101" s="42"/>
      <c r="O101" s="42"/>
      <c r="P101" s="42"/>
      <c r="Q101" s="42"/>
      <c r="R101" s="42"/>
      <c r="S101" s="42"/>
      <c r="T101" s="78"/>
      <c r="AT101" s="24" t="s">
        <v>170</v>
      </c>
      <c r="AU101" s="24" t="s">
        <v>82</v>
      </c>
    </row>
    <row r="102" spans="2:65" s="12" customFormat="1" ht="12">
      <c r="B102" s="215"/>
      <c r="C102" s="216"/>
      <c r="D102" s="206" t="s">
        <v>158</v>
      </c>
      <c r="E102" s="217" t="s">
        <v>21</v>
      </c>
      <c r="F102" s="218" t="s">
        <v>172</v>
      </c>
      <c r="G102" s="216"/>
      <c r="H102" s="219">
        <v>1.2749999999999999</v>
      </c>
      <c r="I102" s="220"/>
      <c r="J102" s="216"/>
      <c r="K102" s="216"/>
      <c r="L102" s="221"/>
      <c r="M102" s="222"/>
      <c r="N102" s="223"/>
      <c r="O102" s="223"/>
      <c r="P102" s="223"/>
      <c r="Q102" s="223"/>
      <c r="R102" s="223"/>
      <c r="S102" s="223"/>
      <c r="T102" s="224"/>
      <c r="AT102" s="225" t="s">
        <v>158</v>
      </c>
      <c r="AU102" s="225" t="s">
        <v>82</v>
      </c>
      <c r="AV102" s="12" t="s">
        <v>82</v>
      </c>
      <c r="AW102" s="12" t="s">
        <v>35</v>
      </c>
      <c r="AX102" s="12" t="s">
        <v>80</v>
      </c>
      <c r="AY102" s="225" t="s">
        <v>148</v>
      </c>
    </row>
    <row r="103" spans="2:65" s="1" customFormat="1" ht="25.5" customHeight="1">
      <c r="B103" s="41"/>
      <c r="C103" s="192" t="s">
        <v>173</v>
      </c>
      <c r="D103" s="192" t="s">
        <v>151</v>
      </c>
      <c r="E103" s="193" t="s">
        <v>174</v>
      </c>
      <c r="F103" s="194" t="s">
        <v>175</v>
      </c>
      <c r="G103" s="195" t="s">
        <v>176</v>
      </c>
      <c r="H103" s="196">
        <v>20.888000000000002</v>
      </c>
      <c r="I103" s="197"/>
      <c r="J103" s="198">
        <f>ROUND(I103*H103,2)</f>
        <v>0</v>
      </c>
      <c r="K103" s="194" t="s">
        <v>155</v>
      </c>
      <c r="L103" s="61"/>
      <c r="M103" s="199" t="s">
        <v>21</v>
      </c>
      <c r="N103" s="200" t="s">
        <v>43</v>
      </c>
      <c r="O103" s="42"/>
      <c r="P103" s="201">
        <f>O103*H103</f>
        <v>0</v>
      </c>
      <c r="Q103" s="201">
        <v>0</v>
      </c>
      <c r="R103" s="201">
        <f>Q103*H103</f>
        <v>0</v>
      </c>
      <c r="S103" s="201">
        <v>0.13100000000000001</v>
      </c>
      <c r="T103" s="202">
        <f>S103*H103</f>
        <v>2.7363280000000003</v>
      </c>
      <c r="AR103" s="24" t="s">
        <v>156</v>
      </c>
      <c r="AT103" s="24" t="s">
        <v>151</v>
      </c>
      <c r="AU103" s="24" t="s">
        <v>82</v>
      </c>
      <c r="AY103" s="24" t="s">
        <v>148</v>
      </c>
      <c r="BE103" s="203">
        <f>IF(N103="základní",J103,0)</f>
        <v>0</v>
      </c>
      <c r="BF103" s="203">
        <f>IF(N103="snížená",J103,0)</f>
        <v>0</v>
      </c>
      <c r="BG103" s="203">
        <f>IF(N103="zákl. přenesená",J103,0)</f>
        <v>0</v>
      </c>
      <c r="BH103" s="203">
        <f>IF(N103="sníž. přenesená",J103,0)</f>
        <v>0</v>
      </c>
      <c r="BI103" s="203">
        <f>IF(N103="nulová",J103,0)</f>
        <v>0</v>
      </c>
      <c r="BJ103" s="24" t="s">
        <v>80</v>
      </c>
      <c r="BK103" s="203">
        <f>ROUND(I103*H103,2)</f>
        <v>0</v>
      </c>
      <c r="BL103" s="24" t="s">
        <v>156</v>
      </c>
      <c r="BM103" s="24" t="s">
        <v>177</v>
      </c>
    </row>
    <row r="104" spans="2:65" s="11" customFormat="1" ht="12">
      <c r="B104" s="204"/>
      <c r="C104" s="205"/>
      <c r="D104" s="206" t="s">
        <v>158</v>
      </c>
      <c r="E104" s="207" t="s">
        <v>21</v>
      </c>
      <c r="F104" s="208" t="s">
        <v>178</v>
      </c>
      <c r="G104" s="205"/>
      <c r="H104" s="207" t="s">
        <v>21</v>
      </c>
      <c r="I104" s="209"/>
      <c r="J104" s="205"/>
      <c r="K104" s="205"/>
      <c r="L104" s="210"/>
      <c r="M104" s="211"/>
      <c r="N104" s="212"/>
      <c r="O104" s="212"/>
      <c r="P104" s="212"/>
      <c r="Q104" s="212"/>
      <c r="R104" s="212"/>
      <c r="S104" s="212"/>
      <c r="T104" s="213"/>
      <c r="AT104" s="214" t="s">
        <v>158</v>
      </c>
      <c r="AU104" s="214" t="s">
        <v>82</v>
      </c>
      <c r="AV104" s="11" t="s">
        <v>80</v>
      </c>
      <c r="AW104" s="11" t="s">
        <v>35</v>
      </c>
      <c r="AX104" s="11" t="s">
        <v>72</v>
      </c>
      <c r="AY104" s="214" t="s">
        <v>148</v>
      </c>
    </row>
    <row r="105" spans="2:65" s="12" customFormat="1" ht="12">
      <c r="B105" s="215"/>
      <c r="C105" s="216"/>
      <c r="D105" s="206" t="s">
        <v>158</v>
      </c>
      <c r="E105" s="217" t="s">
        <v>21</v>
      </c>
      <c r="F105" s="218" t="s">
        <v>179</v>
      </c>
      <c r="G105" s="216"/>
      <c r="H105" s="219">
        <v>17.824999999999999</v>
      </c>
      <c r="I105" s="220"/>
      <c r="J105" s="216"/>
      <c r="K105" s="216"/>
      <c r="L105" s="221"/>
      <c r="M105" s="222"/>
      <c r="N105" s="223"/>
      <c r="O105" s="223"/>
      <c r="P105" s="223"/>
      <c r="Q105" s="223"/>
      <c r="R105" s="223"/>
      <c r="S105" s="223"/>
      <c r="T105" s="224"/>
      <c r="AT105" s="225" t="s">
        <v>158</v>
      </c>
      <c r="AU105" s="225" t="s">
        <v>82</v>
      </c>
      <c r="AV105" s="12" t="s">
        <v>82</v>
      </c>
      <c r="AW105" s="12" t="s">
        <v>35</v>
      </c>
      <c r="AX105" s="12" t="s">
        <v>72</v>
      </c>
      <c r="AY105" s="225" t="s">
        <v>148</v>
      </c>
    </row>
    <row r="106" spans="2:65" s="12" customFormat="1" ht="12">
      <c r="B106" s="215"/>
      <c r="C106" s="216"/>
      <c r="D106" s="206" t="s">
        <v>158</v>
      </c>
      <c r="E106" s="217" t="s">
        <v>21</v>
      </c>
      <c r="F106" s="218" t="s">
        <v>180</v>
      </c>
      <c r="G106" s="216"/>
      <c r="H106" s="219">
        <v>3.0630000000000002</v>
      </c>
      <c r="I106" s="220"/>
      <c r="J106" s="216"/>
      <c r="K106" s="216"/>
      <c r="L106" s="221"/>
      <c r="M106" s="222"/>
      <c r="N106" s="223"/>
      <c r="O106" s="223"/>
      <c r="P106" s="223"/>
      <c r="Q106" s="223"/>
      <c r="R106" s="223"/>
      <c r="S106" s="223"/>
      <c r="T106" s="224"/>
      <c r="AT106" s="225" t="s">
        <v>158</v>
      </c>
      <c r="AU106" s="225" t="s">
        <v>82</v>
      </c>
      <c r="AV106" s="12" t="s">
        <v>82</v>
      </c>
      <c r="AW106" s="12" t="s">
        <v>35</v>
      </c>
      <c r="AX106" s="12" t="s">
        <v>72</v>
      </c>
      <c r="AY106" s="225" t="s">
        <v>148</v>
      </c>
    </row>
    <row r="107" spans="2:65" s="13" customFormat="1" ht="12">
      <c r="B107" s="226"/>
      <c r="C107" s="227"/>
      <c r="D107" s="206" t="s">
        <v>158</v>
      </c>
      <c r="E107" s="228" t="s">
        <v>21</v>
      </c>
      <c r="F107" s="229" t="s">
        <v>166</v>
      </c>
      <c r="G107" s="227"/>
      <c r="H107" s="230">
        <v>20.888000000000002</v>
      </c>
      <c r="I107" s="231"/>
      <c r="J107" s="227"/>
      <c r="K107" s="227"/>
      <c r="L107" s="232"/>
      <c r="M107" s="233"/>
      <c r="N107" s="234"/>
      <c r="O107" s="234"/>
      <c r="P107" s="234"/>
      <c r="Q107" s="234"/>
      <c r="R107" s="234"/>
      <c r="S107" s="234"/>
      <c r="T107" s="235"/>
      <c r="AT107" s="236" t="s">
        <v>158</v>
      </c>
      <c r="AU107" s="236" t="s">
        <v>82</v>
      </c>
      <c r="AV107" s="13" t="s">
        <v>156</v>
      </c>
      <c r="AW107" s="13" t="s">
        <v>35</v>
      </c>
      <c r="AX107" s="13" t="s">
        <v>80</v>
      </c>
      <c r="AY107" s="236" t="s">
        <v>148</v>
      </c>
    </row>
    <row r="108" spans="2:65" s="1" customFormat="1" ht="25.5" customHeight="1">
      <c r="B108" s="41"/>
      <c r="C108" s="192" t="s">
        <v>156</v>
      </c>
      <c r="D108" s="192" t="s">
        <v>151</v>
      </c>
      <c r="E108" s="193" t="s">
        <v>181</v>
      </c>
      <c r="F108" s="194" t="s">
        <v>182</v>
      </c>
      <c r="G108" s="195" t="s">
        <v>176</v>
      </c>
      <c r="H108" s="196">
        <v>55.34</v>
      </c>
      <c r="I108" s="197"/>
      <c r="J108" s="198">
        <f>ROUND(I108*H108,2)</f>
        <v>0</v>
      </c>
      <c r="K108" s="194" t="s">
        <v>155</v>
      </c>
      <c r="L108" s="61"/>
      <c r="M108" s="199" t="s">
        <v>21</v>
      </c>
      <c r="N108" s="200" t="s">
        <v>43</v>
      </c>
      <c r="O108" s="42"/>
      <c r="P108" s="201">
        <f>O108*H108</f>
        <v>0</v>
      </c>
      <c r="Q108" s="201">
        <v>0</v>
      </c>
      <c r="R108" s="201">
        <f>Q108*H108</f>
        <v>0</v>
      </c>
      <c r="S108" s="201">
        <v>0.26100000000000001</v>
      </c>
      <c r="T108" s="202">
        <f>S108*H108</f>
        <v>14.443740000000002</v>
      </c>
      <c r="AR108" s="24" t="s">
        <v>156</v>
      </c>
      <c r="AT108" s="24" t="s">
        <v>151</v>
      </c>
      <c r="AU108" s="24" t="s">
        <v>82</v>
      </c>
      <c r="AY108" s="24" t="s">
        <v>148</v>
      </c>
      <c r="BE108" s="203">
        <f>IF(N108="základní",J108,0)</f>
        <v>0</v>
      </c>
      <c r="BF108" s="203">
        <f>IF(N108="snížená",J108,0)</f>
        <v>0</v>
      </c>
      <c r="BG108" s="203">
        <f>IF(N108="zákl. přenesená",J108,0)</f>
        <v>0</v>
      </c>
      <c r="BH108" s="203">
        <f>IF(N108="sníž. přenesená",J108,0)</f>
        <v>0</v>
      </c>
      <c r="BI108" s="203">
        <f>IF(N108="nulová",J108,0)</f>
        <v>0</v>
      </c>
      <c r="BJ108" s="24" t="s">
        <v>80</v>
      </c>
      <c r="BK108" s="203">
        <f>ROUND(I108*H108,2)</f>
        <v>0</v>
      </c>
      <c r="BL108" s="24" t="s">
        <v>156</v>
      </c>
      <c r="BM108" s="24" t="s">
        <v>183</v>
      </c>
    </row>
    <row r="109" spans="2:65" s="11" customFormat="1" ht="12">
      <c r="B109" s="204"/>
      <c r="C109" s="205"/>
      <c r="D109" s="206" t="s">
        <v>158</v>
      </c>
      <c r="E109" s="207" t="s">
        <v>21</v>
      </c>
      <c r="F109" s="208" t="s">
        <v>178</v>
      </c>
      <c r="G109" s="205"/>
      <c r="H109" s="207" t="s">
        <v>21</v>
      </c>
      <c r="I109" s="209"/>
      <c r="J109" s="205"/>
      <c r="K109" s="205"/>
      <c r="L109" s="210"/>
      <c r="M109" s="211"/>
      <c r="N109" s="212"/>
      <c r="O109" s="212"/>
      <c r="P109" s="212"/>
      <c r="Q109" s="212"/>
      <c r="R109" s="212"/>
      <c r="S109" s="212"/>
      <c r="T109" s="213"/>
      <c r="AT109" s="214" t="s">
        <v>158</v>
      </c>
      <c r="AU109" s="214" t="s">
        <v>82</v>
      </c>
      <c r="AV109" s="11" t="s">
        <v>80</v>
      </c>
      <c r="AW109" s="11" t="s">
        <v>35</v>
      </c>
      <c r="AX109" s="11" t="s">
        <v>72</v>
      </c>
      <c r="AY109" s="214" t="s">
        <v>148</v>
      </c>
    </row>
    <row r="110" spans="2:65" s="12" customFormat="1" ht="12">
      <c r="B110" s="215"/>
      <c r="C110" s="216"/>
      <c r="D110" s="206" t="s">
        <v>158</v>
      </c>
      <c r="E110" s="217" t="s">
        <v>21</v>
      </c>
      <c r="F110" s="218" t="s">
        <v>184</v>
      </c>
      <c r="G110" s="216"/>
      <c r="H110" s="219">
        <v>43.58</v>
      </c>
      <c r="I110" s="220"/>
      <c r="J110" s="216"/>
      <c r="K110" s="216"/>
      <c r="L110" s="221"/>
      <c r="M110" s="222"/>
      <c r="N110" s="223"/>
      <c r="O110" s="223"/>
      <c r="P110" s="223"/>
      <c r="Q110" s="223"/>
      <c r="R110" s="223"/>
      <c r="S110" s="223"/>
      <c r="T110" s="224"/>
      <c r="AT110" s="225" t="s">
        <v>158</v>
      </c>
      <c r="AU110" s="225" t="s">
        <v>82</v>
      </c>
      <c r="AV110" s="12" t="s">
        <v>82</v>
      </c>
      <c r="AW110" s="12" t="s">
        <v>35</v>
      </c>
      <c r="AX110" s="12" t="s">
        <v>72</v>
      </c>
      <c r="AY110" s="225" t="s">
        <v>148</v>
      </c>
    </row>
    <row r="111" spans="2:65" s="11" customFormat="1" ht="12">
      <c r="B111" s="204"/>
      <c r="C111" s="205"/>
      <c r="D111" s="206" t="s">
        <v>158</v>
      </c>
      <c r="E111" s="207" t="s">
        <v>21</v>
      </c>
      <c r="F111" s="208" t="s">
        <v>185</v>
      </c>
      <c r="G111" s="205"/>
      <c r="H111" s="207" t="s">
        <v>21</v>
      </c>
      <c r="I111" s="209"/>
      <c r="J111" s="205"/>
      <c r="K111" s="205"/>
      <c r="L111" s="210"/>
      <c r="M111" s="211"/>
      <c r="N111" s="212"/>
      <c r="O111" s="212"/>
      <c r="P111" s="212"/>
      <c r="Q111" s="212"/>
      <c r="R111" s="212"/>
      <c r="S111" s="212"/>
      <c r="T111" s="213"/>
      <c r="AT111" s="214" t="s">
        <v>158</v>
      </c>
      <c r="AU111" s="214" t="s">
        <v>82</v>
      </c>
      <c r="AV111" s="11" t="s">
        <v>80</v>
      </c>
      <c r="AW111" s="11" t="s">
        <v>35</v>
      </c>
      <c r="AX111" s="11" t="s">
        <v>72</v>
      </c>
      <c r="AY111" s="214" t="s">
        <v>148</v>
      </c>
    </row>
    <row r="112" spans="2:65" s="12" customFormat="1" ht="12">
      <c r="B112" s="215"/>
      <c r="C112" s="216"/>
      <c r="D112" s="206" t="s">
        <v>158</v>
      </c>
      <c r="E112" s="217" t="s">
        <v>21</v>
      </c>
      <c r="F112" s="218" t="s">
        <v>186</v>
      </c>
      <c r="G112" s="216"/>
      <c r="H112" s="219">
        <v>11.76</v>
      </c>
      <c r="I112" s="220"/>
      <c r="J112" s="216"/>
      <c r="K112" s="216"/>
      <c r="L112" s="221"/>
      <c r="M112" s="222"/>
      <c r="N112" s="223"/>
      <c r="O112" s="223"/>
      <c r="P112" s="223"/>
      <c r="Q112" s="223"/>
      <c r="R112" s="223"/>
      <c r="S112" s="223"/>
      <c r="T112" s="224"/>
      <c r="AT112" s="225" t="s">
        <v>158</v>
      </c>
      <c r="AU112" s="225" t="s">
        <v>82</v>
      </c>
      <c r="AV112" s="12" t="s">
        <v>82</v>
      </c>
      <c r="AW112" s="12" t="s">
        <v>35</v>
      </c>
      <c r="AX112" s="12" t="s">
        <v>72</v>
      </c>
      <c r="AY112" s="225" t="s">
        <v>148</v>
      </c>
    </row>
    <row r="113" spans="2:65" s="13" customFormat="1" ht="12">
      <c r="B113" s="226"/>
      <c r="C113" s="227"/>
      <c r="D113" s="206" t="s">
        <v>158</v>
      </c>
      <c r="E113" s="228" t="s">
        <v>21</v>
      </c>
      <c r="F113" s="229" t="s">
        <v>166</v>
      </c>
      <c r="G113" s="227"/>
      <c r="H113" s="230">
        <v>55.34</v>
      </c>
      <c r="I113" s="231"/>
      <c r="J113" s="227"/>
      <c r="K113" s="227"/>
      <c r="L113" s="232"/>
      <c r="M113" s="233"/>
      <c r="N113" s="234"/>
      <c r="O113" s="234"/>
      <c r="P113" s="234"/>
      <c r="Q113" s="234"/>
      <c r="R113" s="234"/>
      <c r="S113" s="234"/>
      <c r="T113" s="235"/>
      <c r="AT113" s="236" t="s">
        <v>158</v>
      </c>
      <c r="AU113" s="236" t="s">
        <v>82</v>
      </c>
      <c r="AV113" s="13" t="s">
        <v>156</v>
      </c>
      <c r="AW113" s="13" t="s">
        <v>35</v>
      </c>
      <c r="AX113" s="13" t="s">
        <v>80</v>
      </c>
      <c r="AY113" s="236" t="s">
        <v>148</v>
      </c>
    </row>
    <row r="114" spans="2:65" s="1" customFormat="1" ht="38.25" customHeight="1">
      <c r="B114" s="41"/>
      <c r="C114" s="192" t="s">
        <v>187</v>
      </c>
      <c r="D114" s="192" t="s">
        <v>151</v>
      </c>
      <c r="E114" s="193" t="s">
        <v>188</v>
      </c>
      <c r="F114" s="194" t="s">
        <v>189</v>
      </c>
      <c r="G114" s="195" t="s">
        <v>154</v>
      </c>
      <c r="H114" s="196">
        <v>34.22</v>
      </c>
      <c r="I114" s="197"/>
      <c r="J114" s="198">
        <f>ROUND(I114*H114,2)</f>
        <v>0</v>
      </c>
      <c r="K114" s="194" t="s">
        <v>155</v>
      </c>
      <c r="L114" s="61"/>
      <c r="M114" s="199" t="s">
        <v>21</v>
      </c>
      <c r="N114" s="200" t="s">
        <v>43</v>
      </c>
      <c r="O114" s="42"/>
      <c r="P114" s="201">
        <f>O114*H114</f>
        <v>0</v>
      </c>
      <c r="Q114" s="201">
        <v>0</v>
      </c>
      <c r="R114" s="201">
        <f>Q114*H114</f>
        <v>0</v>
      </c>
      <c r="S114" s="201">
        <v>1.8</v>
      </c>
      <c r="T114" s="202">
        <f>S114*H114</f>
        <v>61.595999999999997</v>
      </c>
      <c r="AR114" s="24" t="s">
        <v>156</v>
      </c>
      <c r="AT114" s="24" t="s">
        <v>151</v>
      </c>
      <c r="AU114" s="24" t="s">
        <v>82</v>
      </c>
      <c r="AY114" s="24" t="s">
        <v>148</v>
      </c>
      <c r="BE114" s="203">
        <f>IF(N114="základní",J114,0)</f>
        <v>0</v>
      </c>
      <c r="BF114" s="203">
        <f>IF(N114="snížená",J114,0)</f>
        <v>0</v>
      </c>
      <c r="BG114" s="203">
        <f>IF(N114="zákl. přenesená",J114,0)</f>
        <v>0</v>
      </c>
      <c r="BH114" s="203">
        <f>IF(N114="sníž. přenesená",J114,0)</f>
        <v>0</v>
      </c>
      <c r="BI114" s="203">
        <f>IF(N114="nulová",J114,0)</f>
        <v>0</v>
      </c>
      <c r="BJ114" s="24" t="s">
        <v>80</v>
      </c>
      <c r="BK114" s="203">
        <f>ROUND(I114*H114,2)</f>
        <v>0</v>
      </c>
      <c r="BL114" s="24" t="s">
        <v>156</v>
      </c>
      <c r="BM114" s="24" t="s">
        <v>190</v>
      </c>
    </row>
    <row r="115" spans="2:65" s="1" customFormat="1" ht="48">
      <c r="B115" s="41"/>
      <c r="C115" s="63"/>
      <c r="D115" s="206" t="s">
        <v>170</v>
      </c>
      <c r="E115" s="63"/>
      <c r="F115" s="237" t="s">
        <v>191</v>
      </c>
      <c r="G115" s="63"/>
      <c r="H115" s="63"/>
      <c r="I115" s="163"/>
      <c r="J115" s="63"/>
      <c r="K115" s="63"/>
      <c r="L115" s="61"/>
      <c r="M115" s="238"/>
      <c r="N115" s="42"/>
      <c r="O115" s="42"/>
      <c r="P115" s="42"/>
      <c r="Q115" s="42"/>
      <c r="R115" s="42"/>
      <c r="S115" s="42"/>
      <c r="T115" s="78"/>
      <c r="AT115" s="24" t="s">
        <v>170</v>
      </c>
      <c r="AU115" s="24" t="s">
        <v>82</v>
      </c>
    </row>
    <row r="116" spans="2:65" s="11" customFormat="1" ht="12">
      <c r="B116" s="204"/>
      <c r="C116" s="205"/>
      <c r="D116" s="206" t="s">
        <v>158</v>
      </c>
      <c r="E116" s="207" t="s">
        <v>21</v>
      </c>
      <c r="F116" s="208" t="s">
        <v>178</v>
      </c>
      <c r="G116" s="205"/>
      <c r="H116" s="207" t="s">
        <v>21</v>
      </c>
      <c r="I116" s="209"/>
      <c r="J116" s="205"/>
      <c r="K116" s="205"/>
      <c r="L116" s="210"/>
      <c r="M116" s="211"/>
      <c r="N116" s="212"/>
      <c r="O116" s="212"/>
      <c r="P116" s="212"/>
      <c r="Q116" s="212"/>
      <c r="R116" s="212"/>
      <c r="S116" s="212"/>
      <c r="T116" s="213"/>
      <c r="AT116" s="214" t="s">
        <v>158</v>
      </c>
      <c r="AU116" s="214" t="s">
        <v>82</v>
      </c>
      <c r="AV116" s="11" t="s">
        <v>80</v>
      </c>
      <c r="AW116" s="11" t="s">
        <v>35</v>
      </c>
      <c r="AX116" s="11" t="s">
        <v>72</v>
      </c>
      <c r="AY116" s="214" t="s">
        <v>148</v>
      </c>
    </row>
    <row r="117" spans="2:65" s="12" customFormat="1" ht="12">
      <c r="B117" s="215"/>
      <c r="C117" s="216"/>
      <c r="D117" s="206" t="s">
        <v>158</v>
      </c>
      <c r="E117" s="217" t="s">
        <v>21</v>
      </c>
      <c r="F117" s="218" t="s">
        <v>192</v>
      </c>
      <c r="G117" s="216"/>
      <c r="H117" s="219">
        <v>1.913</v>
      </c>
      <c r="I117" s="220"/>
      <c r="J117" s="216"/>
      <c r="K117" s="216"/>
      <c r="L117" s="221"/>
      <c r="M117" s="222"/>
      <c r="N117" s="223"/>
      <c r="O117" s="223"/>
      <c r="P117" s="223"/>
      <c r="Q117" s="223"/>
      <c r="R117" s="223"/>
      <c r="S117" s="223"/>
      <c r="T117" s="224"/>
      <c r="AT117" s="225" t="s">
        <v>158</v>
      </c>
      <c r="AU117" s="225" t="s">
        <v>82</v>
      </c>
      <c r="AV117" s="12" t="s">
        <v>82</v>
      </c>
      <c r="AW117" s="12" t="s">
        <v>35</v>
      </c>
      <c r="AX117" s="12" t="s">
        <v>72</v>
      </c>
      <c r="AY117" s="225" t="s">
        <v>148</v>
      </c>
    </row>
    <row r="118" spans="2:65" s="12" customFormat="1" ht="12">
      <c r="B118" s="215"/>
      <c r="C118" s="216"/>
      <c r="D118" s="206" t="s">
        <v>158</v>
      </c>
      <c r="E118" s="217" t="s">
        <v>21</v>
      </c>
      <c r="F118" s="218" t="s">
        <v>193</v>
      </c>
      <c r="G118" s="216"/>
      <c r="H118" s="219">
        <v>5.923</v>
      </c>
      <c r="I118" s="220"/>
      <c r="J118" s="216"/>
      <c r="K118" s="216"/>
      <c r="L118" s="221"/>
      <c r="M118" s="222"/>
      <c r="N118" s="223"/>
      <c r="O118" s="223"/>
      <c r="P118" s="223"/>
      <c r="Q118" s="223"/>
      <c r="R118" s="223"/>
      <c r="S118" s="223"/>
      <c r="T118" s="224"/>
      <c r="AT118" s="225" t="s">
        <v>158</v>
      </c>
      <c r="AU118" s="225" t="s">
        <v>82</v>
      </c>
      <c r="AV118" s="12" t="s">
        <v>82</v>
      </c>
      <c r="AW118" s="12" t="s">
        <v>35</v>
      </c>
      <c r="AX118" s="12" t="s">
        <v>72</v>
      </c>
      <c r="AY118" s="225" t="s">
        <v>148</v>
      </c>
    </row>
    <row r="119" spans="2:65" s="12" customFormat="1" ht="12">
      <c r="B119" s="215"/>
      <c r="C119" s="216"/>
      <c r="D119" s="206" t="s">
        <v>158</v>
      </c>
      <c r="E119" s="217" t="s">
        <v>21</v>
      </c>
      <c r="F119" s="218" t="s">
        <v>194</v>
      </c>
      <c r="G119" s="216"/>
      <c r="H119" s="219">
        <v>1.0629999999999999</v>
      </c>
      <c r="I119" s="220"/>
      <c r="J119" s="216"/>
      <c r="K119" s="216"/>
      <c r="L119" s="221"/>
      <c r="M119" s="222"/>
      <c r="N119" s="223"/>
      <c r="O119" s="223"/>
      <c r="P119" s="223"/>
      <c r="Q119" s="223"/>
      <c r="R119" s="223"/>
      <c r="S119" s="223"/>
      <c r="T119" s="224"/>
      <c r="AT119" s="225" t="s">
        <v>158</v>
      </c>
      <c r="AU119" s="225" t="s">
        <v>82</v>
      </c>
      <c r="AV119" s="12" t="s">
        <v>82</v>
      </c>
      <c r="AW119" s="12" t="s">
        <v>35</v>
      </c>
      <c r="AX119" s="12" t="s">
        <v>72</v>
      </c>
      <c r="AY119" s="225" t="s">
        <v>148</v>
      </c>
    </row>
    <row r="120" spans="2:65" s="12" customFormat="1" ht="12">
      <c r="B120" s="215"/>
      <c r="C120" s="216"/>
      <c r="D120" s="206" t="s">
        <v>158</v>
      </c>
      <c r="E120" s="217" t="s">
        <v>21</v>
      </c>
      <c r="F120" s="218" t="s">
        <v>195</v>
      </c>
      <c r="G120" s="216"/>
      <c r="H120" s="219">
        <v>2.4409999999999998</v>
      </c>
      <c r="I120" s="220"/>
      <c r="J120" s="216"/>
      <c r="K120" s="216"/>
      <c r="L120" s="221"/>
      <c r="M120" s="222"/>
      <c r="N120" s="223"/>
      <c r="O120" s="223"/>
      <c r="P120" s="223"/>
      <c r="Q120" s="223"/>
      <c r="R120" s="223"/>
      <c r="S120" s="223"/>
      <c r="T120" s="224"/>
      <c r="AT120" s="225" t="s">
        <v>158</v>
      </c>
      <c r="AU120" s="225" t="s">
        <v>82</v>
      </c>
      <c r="AV120" s="12" t="s">
        <v>82</v>
      </c>
      <c r="AW120" s="12" t="s">
        <v>35</v>
      </c>
      <c r="AX120" s="12" t="s">
        <v>72</v>
      </c>
      <c r="AY120" s="225" t="s">
        <v>148</v>
      </c>
    </row>
    <row r="121" spans="2:65" s="12" customFormat="1" ht="24">
      <c r="B121" s="215"/>
      <c r="C121" s="216"/>
      <c r="D121" s="206" t="s">
        <v>158</v>
      </c>
      <c r="E121" s="217" t="s">
        <v>21</v>
      </c>
      <c r="F121" s="218" t="s">
        <v>196</v>
      </c>
      <c r="G121" s="216"/>
      <c r="H121" s="219">
        <v>20.63</v>
      </c>
      <c r="I121" s="220"/>
      <c r="J121" s="216"/>
      <c r="K121" s="216"/>
      <c r="L121" s="221"/>
      <c r="M121" s="222"/>
      <c r="N121" s="223"/>
      <c r="O121" s="223"/>
      <c r="P121" s="223"/>
      <c r="Q121" s="223"/>
      <c r="R121" s="223"/>
      <c r="S121" s="223"/>
      <c r="T121" s="224"/>
      <c r="AT121" s="225" t="s">
        <v>158</v>
      </c>
      <c r="AU121" s="225" t="s">
        <v>82</v>
      </c>
      <c r="AV121" s="12" t="s">
        <v>82</v>
      </c>
      <c r="AW121" s="12" t="s">
        <v>35</v>
      </c>
      <c r="AX121" s="12" t="s">
        <v>72</v>
      </c>
      <c r="AY121" s="225" t="s">
        <v>148</v>
      </c>
    </row>
    <row r="122" spans="2:65" s="11" customFormat="1" ht="12">
      <c r="B122" s="204"/>
      <c r="C122" s="205"/>
      <c r="D122" s="206" t="s">
        <v>158</v>
      </c>
      <c r="E122" s="207" t="s">
        <v>21</v>
      </c>
      <c r="F122" s="208" t="s">
        <v>185</v>
      </c>
      <c r="G122" s="205"/>
      <c r="H122" s="207" t="s">
        <v>21</v>
      </c>
      <c r="I122" s="209"/>
      <c r="J122" s="205"/>
      <c r="K122" s="205"/>
      <c r="L122" s="210"/>
      <c r="M122" s="211"/>
      <c r="N122" s="212"/>
      <c r="O122" s="212"/>
      <c r="P122" s="212"/>
      <c r="Q122" s="212"/>
      <c r="R122" s="212"/>
      <c r="S122" s="212"/>
      <c r="T122" s="213"/>
      <c r="AT122" s="214" t="s">
        <v>158</v>
      </c>
      <c r="AU122" s="214" t="s">
        <v>82</v>
      </c>
      <c r="AV122" s="11" t="s">
        <v>80</v>
      </c>
      <c r="AW122" s="11" t="s">
        <v>35</v>
      </c>
      <c r="AX122" s="11" t="s">
        <v>72</v>
      </c>
      <c r="AY122" s="214" t="s">
        <v>148</v>
      </c>
    </row>
    <row r="123" spans="2:65" s="12" customFormat="1" ht="12">
      <c r="B123" s="215"/>
      <c r="C123" s="216"/>
      <c r="D123" s="206" t="s">
        <v>158</v>
      </c>
      <c r="E123" s="217" t="s">
        <v>21</v>
      </c>
      <c r="F123" s="218" t="s">
        <v>197</v>
      </c>
      <c r="G123" s="216"/>
      <c r="H123" s="219">
        <v>2.25</v>
      </c>
      <c r="I123" s="220"/>
      <c r="J123" s="216"/>
      <c r="K123" s="216"/>
      <c r="L123" s="221"/>
      <c r="M123" s="222"/>
      <c r="N123" s="223"/>
      <c r="O123" s="223"/>
      <c r="P123" s="223"/>
      <c r="Q123" s="223"/>
      <c r="R123" s="223"/>
      <c r="S123" s="223"/>
      <c r="T123" s="224"/>
      <c r="AT123" s="225" t="s">
        <v>158</v>
      </c>
      <c r="AU123" s="225" t="s">
        <v>82</v>
      </c>
      <c r="AV123" s="12" t="s">
        <v>82</v>
      </c>
      <c r="AW123" s="12" t="s">
        <v>35</v>
      </c>
      <c r="AX123" s="12" t="s">
        <v>72</v>
      </c>
      <c r="AY123" s="225" t="s">
        <v>148</v>
      </c>
    </row>
    <row r="124" spans="2:65" s="13" customFormat="1" ht="12">
      <c r="B124" s="226"/>
      <c r="C124" s="227"/>
      <c r="D124" s="206" t="s">
        <v>158</v>
      </c>
      <c r="E124" s="228" t="s">
        <v>21</v>
      </c>
      <c r="F124" s="229" t="s">
        <v>166</v>
      </c>
      <c r="G124" s="227"/>
      <c r="H124" s="230">
        <v>34.22</v>
      </c>
      <c r="I124" s="231"/>
      <c r="J124" s="227"/>
      <c r="K124" s="227"/>
      <c r="L124" s="232"/>
      <c r="M124" s="233"/>
      <c r="N124" s="234"/>
      <c r="O124" s="234"/>
      <c r="P124" s="234"/>
      <c r="Q124" s="234"/>
      <c r="R124" s="234"/>
      <c r="S124" s="234"/>
      <c r="T124" s="235"/>
      <c r="AT124" s="236" t="s">
        <v>158</v>
      </c>
      <c r="AU124" s="236" t="s">
        <v>82</v>
      </c>
      <c r="AV124" s="13" t="s">
        <v>156</v>
      </c>
      <c r="AW124" s="13" t="s">
        <v>35</v>
      </c>
      <c r="AX124" s="13" t="s">
        <v>80</v>
      </c>
      <c r="AY124" s="236" t="s">
        <v>148</v>
      </c>
    </row>
    <row r="125" spans="2:65" s="1" customFormat="1" ht="16.5" customHeight="1">
      <c r="B125" s="41"/>
      <c r="C125" s="192" t="s">
        <v>198</v>
      </c>
      <c r="D125" s="192" t="s">
        <v>151</v>
      </c>
      <c r="E125" s="193" t="s">
        <v>199</v>
      </c>
      <c r="F125" s="194" t="s">
        <v>200</v>
      </c>
      <c r="G125" s="195" t="s">
        <v>154</v>
      </c>
      <c r="H125" s="196">
        <v>3.375</v>
      </c>
      <c r="I125" s="197"/>
      <c r="J125" s="198">
        <f>ROUND(I125*H125,2)</f>
        <v>0</v>
      </c>
      <c r="K125" s="194" t="s">
        <v>155</v>
      </c>
      <c r="L125" s="61"/>
      <c r="M125" s="199" t="s">
        <v>21</v>
      </c>
      <c r="N125" s="200" t="s">
        <v>43</v>
      </c>
      <c r="O125" s="42"/>
      <c r="P125" s="201">
        <f>O125*H125</f>
        <v>0</v>
      </c>
      <c r="Q125" s="201">
        <v>0</v>
      </c>
      <c r="R125" s="201">
        <f>Q125*H125</f>
        <v>0</v>
      </c>
      <c r="S125" s="201">
        <v>1.7</v>
      </c>
      <c r="T125" s="202">
        <f>S125*H125</f>
        <v>5.7374999999999998</v>
      </c>
      <c r="AR125" s="24" t="s">
        <v>156</v>
      </c>
      <c r="AT125" s="24" t="s">
        <v>151</v>
      </c>
      <c r="AU125" s="24" t="s">
        <v>82</v>
      </c>
      <c r="AY125" s="24" t="s">
        <v>148</v>
      </c>
      <c r="BE125" s="203">
        <f>IF(N125="základní",J125,0)</f>
        <v>0</v>
      </c>
      <c r="BF125" s="203">
        <f>IF(N125="snížená",J125,0)</f>
        <v>0</v>
      </c>
      <c r="BG125" s="203">
        <f>IF(N125="zákl. přenesená",J125,0)</f>
        <v>0</v>
      </c>
      <c r="BH125" s="203">
        <f>IF(N125="sníž. přenesená",J125,0)</f>
        <v>0</v>
      </c>
      <c r="BI125" s="203">
        <f>IF(N125="nulová",J125,0)</f>
        <v>0</v>
      </c>
      <c r="BJ125" s="24" t="s">
        <v>80</v>
      </c>
      <c r="BK125" s="203">
        <f>ROUND(I125*H125,2)</f>
        <v>0</v>
      </c>
      <c r="BL125" s="24" t="s">
        <v>156</v>
      </c>
      <c r="BM125" s="24" t="s">
        <v>201</v>
      </c>
    </row>
    <row r="126" spans="2:65" s="1" customFormat="1" ht="36">
      <c r="B126" s="41"/>
      <c r="C126" s="63"/>
      <c r="D126" s="206" t="s">
        <v>170</v>
      </c>
      <c r="E126" s="63"/>
      <c r="F126" s="237" t="s">
        <v>202</v>
      </c>
      <c r="G126" s="63"/>
      <c r="H126" s="63"/>
      <c r="I126" s="163"/>
      <c r="J126" s="63"/>
      <c r="K126" s="63"/>
      <c r="L126" s="61"/>
      <c r="M126" s="238"/>
      <c r="N126" s="42"/>
      <c r="O126" s="42"/>
      <c r="P126" s="42"/>
      <c r="Q126" s="42"/>
      <c r="R126" s="42"/>
      <c r="S126" s="42"/>
      <c r="T126" s="78"/>
      <c r="AT126" s="24" t="s">
        <v>170</v>
      </c>
      <c r="AU126" s="24" t="s">
        <v>82</v>
      </c>
    </row>
    <row r="127" spans="2:65" s="11" customFormat="1" ht="12">
      <c r="B127" s="204"/>
      <c r="C127" s="205"/>
      <c r="D127" s="206" t="s">
        <v>158</v>
      </c>
      <c r="E127" s="207" t="s">
        <v>21</v>
      </c>
      <c r="F127" s="208" t="s">
        <v>185</v>
      </c>
      <c r="G127" s="205"/>
      <c r="H127" s="207" t="s">
        <v>21</v>
      </c>
      <c r="I127" s="209"/>
      <c r="J127" s="205"/>
      <c r="K127" s="205"/>
      <c r="L127" s="210"/>
      <c r="M127" s="211"/>
      <c r="N127" s="212"/>
      <c r="O127" s="212"/>
      <c r="P127" s="212"/>
      <c r="Q127" s="212"/>
      <c r="R127" s="212"/>
      <c r="S127" s="212"/>
      <c r="T127" s="213"/>
      <c r="AT127" s="214" t="s">
        <v>158</v>
      </c>
      <c r="AU127" s="214" t="s">
        <v>82</v>
      </c>
      <c r="AV127" s="11" t="s">
        <v>80</v>
      </c>
      <c r="AW127" s="11" t="s">
        <v>35</v>
      </c>
      <c r="AX127" s="11" t="s">
        <v>72</v>
      </c>
      <c r="AY127" s="214" t="s">
        <v>148</v>
      </c>
    </row>
    <row r="128" spans="2:65" s="12" customFormat="1" ht="12">
      <c r="B128" s="215"/>
      <c r="C128" s="216"/>
      <c r="D128" s="206" t="s">
        <v>158</v>
      </c>
      <c r="E128" s="217" t="s">
        <v>21</v>
      </c>
      <c r="F128" s="218" t="s">
        <v>203</v>
      </c>
      <c r="G128" s="216"/>
      <c r="H128" s="219">
        <v>3.375</v>
      </c>
      <c r="I128" s="220"/>
      <c r="J128" s="216"/>
      <c r="K128" s="216"/>
      <c r="L128" s="221"/>
      <c r="M128" s="222"/>
      <c r="N128" s="223"/>
      <c r="O128" s="223"/>
      <c r="P128" s="223"/>
      <c r="Q128" s="223"/>
      <c r="R128" s="223"/>
      <c r="S128" s="223"/>
      <c r="T128" s="224"/>
      <c r="AT128" s="225" t="s">
        <v>158</v>
      </c>
      <c r="AU128" s="225" t="s">
        <v>82</v>
      </c>
      <c r="AV128" s="12" t="s">
        <v>82</v>
      </c>
      <c r="AW128" s="12" t="s">
        <v>35</v>
      </c>
      <c r="AX128" s="12" t="s">
        <v>80</v>
      </c>
      <c r="AY128" s="225" t="s">
        <v>148</v>
      </c>
    </row>
    <row r="129" spans="2:65" s="1" customFormat="1" ht="25.5" customHeight="1">
      <c r="B129" s="41"/>
      <c r="C129" s="192" t="s">
        <v>204</v>
      </c>
      <c r="D129" s="192" t="s">
        <v>151</v>
      </c>
      <c r="E129" s="193" t="s">
        <v>205</v>
      </c>
      <c r="F129" s="194" t="s">
        <v>206</v>
      </c>
      <c r="G129" s="195" t="s">
        <v>207</v>
      </c>
      <c r="H129" s="196">
        <v>3</v>
      </c>
      <c r="I129" s="197"/>
      <c r="J129" s="198">
        <f>ROUND(I129*H129,2)</f>
        <v>0</v>
      </c>
      <c r="K129" s="194" t="s">
        <v>155</v>
      </c>
      <c r="L129" s="61"/>
      <c r="M129" s="199" t="s">
        <v>21</v>
      </c>
      <c r="N129" s="200" t="s">
        <v>43</v>
      </c>
      <c r="O129" s="42"/>
      <c r="P129" s="201">
        <f>O129*H129</f>
        <v>0</v>
      </c>
      <c r="Q129" s="201">
        <v>0</v>
      </c>
      <c r="R129" s="201">
        <f>Q129*H129</f>
        <v>0</v>
      </c>
      <c r="S129" s="201">
        <v>8.5999999999999993E-2</v>
      </c>
      <c r="T129" s="202">
        <f>S129*H129</f>
        <v>0.25800000000000001</v>
      </c>
      <c r="AR129" s="24" t="s">
        <v>156</v>
      </c>
      <c r="AT129" s="24" t="s">
        <v>151</v>
      </c>
      <c r="AU129" s="24" t="s">
        <v>82</v>
      </c>
      <c r="AY129" s="24" t="s">
        <v>148</v>
      </c>
      <c r="BE129" s="203">
        <f>IF(N129="základní",J129,0)</f>
        <v>0</v>
      </c>
      <c r="BF129" s="203">
        <f>IF(N129="snížená",J129,0)</f>
        <v>0</v>
      </c>
      <c r="BG129" s="203">
        <f>IF(N129="zákl. přenesená",J129,0)</f>
        <v>0</v>
      </c>
      <c r="BH129" s="203">
        <f>IF(N129="sníž. přenesená",J129,0)</f>
        <v>0</v>
      </c>
      <c r="BI129" s="203">
        <f>IF(N129="nulová",J129,0)</f>
        <v>0</v>
      </c>
      <c r="BJ129" s="24" t="s">
        <v>80</v>
      </c>
      <c r="BK129" s="203">
        <f>ROUND(I129*H129,2)</f>
        <v>0</v>
      </c>
      <c r="BL129" s="24" t="s">
        <v>156</v>
      </c>
      <c r="BM129" s="24" t="s">
        <v>208</v>
      </c>
    </row>
    <row r="130" spans="2:65" s="1" customFormat="1" ht="96">
      <c r="B130" s="41"/>
      <c r="C130" s="63"/>
      <c r="D130" s="206" t="s">
        <v>170</v>
      </c>
      <c r="E130" s="63"/>
      <c r="F130" s="237" t="s">
        <v>209</v>
      </c>
      <c r="G130" s="63"/>
      <c r="H130" s="63"/>
      <c r="I130" s="163"/>
      <c r="J130" s="63"/>
      <c r="K130" s="63"/>
      <c r="L130" s="61"/>
      <c r="M130" s="238"/>
      <c r="N130" s="42"/>
      <c r="O130" s="42"/>
      <c r="P130" s="42"/>
      <c r="Q130" s="42"/>
      <c r="R130" s="42"/>
      <c r="S130" s="42"/>
      <c r="T130" s="78"/>
      <c r="AT130" s="24" t="s">
        <v>170</v>
      </c>
      <c r="AU130" s="24" t="s">
        <v>82</v>
      </c>
    </row>
    <row r="131" spans="2:65" s="1" customFormat="1" ht="25.5" customHeight="1">
      <c r="B131" s="41"/>
      <c r="C131" s="192" t="s">
        <v>210</v>
      </c>
      <c r="D131" s="192" t="s">
        <v>151</v>
      </c>
      <c r="E131" s="193" t="s">
        <v>211</v>
      </c>
      <c r="F131" s="194" t="s">
        <v>212</v>
      </c>
      <c r="G131" s="195" t="s">
        <v>213</v>
      </c>
      <c r="H131" s="196">
        <v>36.25</v>
      </c>
      <c r="I131" s="197"/>
      <c r="J131" s="198">
        <f>ROUND(I131*H131,2)</f>
        <v>0</v>
      </c>
      <c r="K131" s="194" t="s">
        <v>155</v>
      </c>
      <c r="L131" s="61"/>
      <c r="M131" s="199" t="s">
        <v>21</v>
      </c>
      <c r="N131" s="200" t="s">
        <v>43</v>
      </c>
      <c r="O131" s="42"/>
      <c r="P131" s="201">
        <f>O131*H131</f>
        <v>0</v>
      </c>
      <c r="Q131" s="201">
        <v>0</v>
      </c>
      <c r="R131" s="201">
        <f>Q131*H131</f>
        <v>0</v>
      </c>
      <c r="S131" s="201">
        <v>0.112</v>
      </c>
      <c r="T131" s="202">
        <f>S131*H131</f>
        <v>4.0600000000000005</v>
      </c>
      <c r="AR131" s="24" t="s">
        <v>156</v>
      </c>
      <c r="AT131" s="24" t="s">
        <v>151</v>
      </c>
      <c r="AU131" s="24" t="s">
        <v>82</v>
      </c>
      <c r="AY131" s="24" t="s">
        <v>148</v>
      </c>
      <c r="BE131" s="203">
        <f>IF(N131="základní",J131,0)</f>
        <v>0</v>
      </c>
      <c r="BF131" s="203">
        <f>IF(N131="snížená",J131,0)</f>
        <v>0</v>
      </c>
      <c r="BG131" s="203">
        <f>IF(N131="zákl. přenesená",J131,0)</f>
        <v>0</v>
      </c>
      <c r="BH131" s="203">
        <f>IF(N131="sníž. přenesená",J131,0)</f>
        <v>0</v>
      </c>
      <c r="BI131" s="203">
        <f>IF(N131="nulová",J131,0)</f>
        <v>0</v>
      </c>
      <c r="BJ131" s="24" t="s">
        <v>80</v>
      </c>
      <c r="BK131" s="203">
        <f>ROUND(I131*H131,2)</f>
        <v>0</v>
      </c>
      <c r="BL131" s="24" t="s">
        <v>156</v>
      </c>
      <c r="BM131" s="24" t="s">
        <v>214</v>
      </c>
    </row>
    <row r="132" spans="2:65" s="11" customFormat="1" ht="12">
      <c r="B132" s="204"/>
      <c r="C132" s="205"/>
      <c r="D132" s="206" t="s">
        <v>158</v>
      </c>
      <c r="E132" s="207" t="s">
        <v>21</v>
      </c>
      <c r="F132" s="208" t="s">
        <v>215</v>
      </c>
      <c r="G132" s="205"/>
      <c r="H132" s="207" t="s">
        <v>21</v>
      </c>
      <c r="I132" s="209"/>
      <c r="J132" s="205"/>
      <c r="K132" s="205"/>
      <c r="L132" s="210"/>
      <c r="M132" s="211"/>
      <c r="N132" s="212"/>
      <c r="O132" s="212"/>
      <c r="P132" s="212"/>
      <c r="Q132" s="212"/>
      <c r="R132" s="212"/>
      <c r="S132" s="212"/>
      <c r="T132" s="213"/>
      <c r="AT132" s="214" t="s">
        <v>158</v>
      </c>
      <c r="AU132" s="214" t="s">
        <v>82</v>
      </c>
      <c r="AV132" s="11" t="s">
        <v>80</v>
      </c>
      <c r="AW132" s="11" t="s">
        <v>35</v>
      </c>
      <c r="AX132" s="11" t="s">
        <v>72</v>
      </c>
      <c r="AY132" s="214" t="s">
        <v>148</v>
      </c>
    </row>
    <row r="133" spans="2:65" s="12" customFormat="1" ht="12">
      <c r="B133" s="215"/>
      <c r="C133" s="216"/>
      <c r="D133" s="206" t="s">
        <v>158</v>
      </c>
      <c r="E133" s="217" t="s">
        <v>21</v>
      </c>
      <c r="F133" s="218" t="s">
        <v>216</v>
      </c>
      <c r="G133" s="216"/>
      <c r="H133" s="219">
        <v>36.25</v>
      </c>
      <c r="I133" s="220"/>
      <c r="J133" s="216"/>
      <c r="K133" s="216"/>
      <c r="L133" s="221"/>
      <c r="M133" s="222"/>
      <c r="N133" s="223"/>
      <c r="O133" s="223"/>
      <c r="P133" s="223"/>
      <c r="Q133" s="223"/>
      <c r="R133" s="223"/>
      <c r="S133" s="223"/>
      <c r="T133" s="224"/>
      <c r="AT133" s="225" t="s">
        <v>158</v>
      </c>
      <c r="AU133" s="225" t="s">
        <v>82</v>
      </c>
      <c r="AV133" s="12" t="s">
        <v>82</v>
      </c>
      <c r="AW133" s="12" t="s">
        <v>35</v>
      </c>
      <c r="AX133" s="12" t="s">
        <v>80</v>
      </c>
      <c r="AY133" s="225" t="s">
        <v>148</v>
      </c>
    </row>
    <row r="134" spans="2:65" s="1" customFormat="1" ht="25.5" customHeight="1">
      <c r="B134" s="41"/>
      <c r="C134" s="192" t="s">
        <v>149</v>
      </c>
      <c r="D134" s="192" t="s">
        <v>151</v>
      </c>
      <c r="E134" s="193" t="s">
        <v>217</v>
      </c>
      <c r="F134" s="194" t="s">
        <v>218</v>
      </c>
      <c r="G134" s="195" t="s">
        <v>154</v>
      </c>
      <c r="H134" s="196">
        <v>7.875</v>
      </c>
      <c r="I134" s="197"/>
      <c r="J134" s="198">
        <f>ROUND(I134*H134,2)</f>
        <v>0</v>
      </c>
      <c r="K134" s="194" t="s">
        <v>155</v>
      </c>
      <c r="L134" s="61"/>
      <c r="M134" s="199" t="s">
        <v>21</v>
      </c>
      <c r="N134" s="200" t="s">
        <v>43</v>
      </c>
      <c r="O134" s="42"/>
      <c r="P134" s="201">
        <f>O134*H134</f>
        <v>0</v>
      </c>
      <c r="Q134" s="201">
        <v>0</v>
      </c>
      <c r="R134" s="201">
        <f>Q134*H134</f>
        <v>0</v>
      </c>
      <c r="S134" s="201">
        <v>2.4</v>
      </c>
      <c r="T134" s="202">
        <f>S134*H134</f>
        <v>18.899999999999999</v>
      </c>
      <c r="AR134" s="24" t="s">
        <v>156</v>
      </c>
      <c r="AT134" s="24" t="s">
        <v>151</v>
      </c>
      <c r="AU134" s="24" t="s">
        <v>82</v>
      </c>
      <c r="AY134" s="24" t="s">
        <v>148</v>
      </c>
      <c r="BE134" s="203">
        <f>IF(N134="základní",J134,0)</f>
        <v>0</v>
      </c>
      <c r="BF134" s="203">
        <f>IF(N134="snížená",J134,0)</f>
        <v>0</v>
      </c>
      <c r="BG134" s="203">
        <f>IF(N134="zákl. přenesená",J134,0)</f>
        <v>0</v>
      </c>
      <c r="BH134" s="203">
        <f>IF(N134="sníž. přenesená",J134,0)</f>
        <v>0</v>
      </c>
      <c r="BI134" s="203">
        <f>IF(N134="nulová",J134,0)</f>
        <v>0</v>
      </c>
      <c r="BJ134" s="24" t="s">
        <v>80</v>
      </c>
      <c r="BK134" s="203">
        <f>ROUND(I134*H134,2)</f>
        <v>0</v>
      </c>
      <c r="BL134" s="24" t="s">
        <v>156</v>
      </c>
      <c r="BM134" s="24" t="s">
        <v>219</v>
      </c>
    </row>
    <row r="135" spans="2:65" s="11" customFormat="1" ht="12">
      <c r="B135" s="204"/>
      <c r="C135" s="205"/>
      <c r="D135" s="206" t="s">
        <v>158</v>
      </c>
      <c r="E135" s="207" t="s">
        <v>21</v>
      </c>
      <c r="F135" s="208" t="s">
        <v>220</v>
      </c>
      <c r="G135" s="205"/>
      <c r="H135" s="207" t="s">
        <v>21</v>
      </c>
      <c r="I135" s="209"/>
      <c r="J135" s="205"/>
      <c r="K135" s="205"/>
      <c r="L135" s="210"/>
      <c r="M135" s="211"/>
      <c r="N135" s="212"/>
      <c r="O135" s="212"/>
      <c r="P135" s="212"/>
      <c r="Q135" s="212"/>
      <c r="R135" s="212"/>
      <c r="S135" s="212"/>
      <c r="T135" s="213"/>
      <c r="AT135" s="214" t="s">
        <v>158</v>
      </c>
      <c r="AU135" s="214" t="s">
        <v>82</v>
      </c>
      <c r="AV135" s="11" t="s">
        <v>80</v>
      </c>
      <c r="AW135" s="11" t="s">
        <v>35</v>
      </c>
      <c r="AX135" s="11" t="s">
        <v>72</v>
      </c>
      <c r="AY135" s="214" t="s">
        <v>148</v>
      </c>
    </row>
    <row r="136" spans="2:65" s="12" customFormat="1" ht="12">
      <c r="B136" s="215"/>
      <c r="C136" s="216"/>
      <c r="D136" s="206" t="s">
        <v>158</v>
      </c>
      <c r="E136" s="217" t="s">
        <v>21</v>
      </c>
      <c r="F136" s="218" t="s">
        <v>221</v>
      </c>
      <c r="G136" s="216"/>
      <c r="H136" s="219">
        <v>7.875</v>
      </c>
      <c r="I136" s="220"/>
      <c r="J136" s="216"/>
      <c r="K136" s="216"/>
      <c r="L136" s="221"/>
      <c r="M136" s="222"/>
      <c r="N136" s="223"/>
      <c r="O136" s="223"/>
      <c r="P136" s="223"/>
      <c r="Q136" s="223"/>
      <c r="R136" s="223"/>
      <c r="S136" s="223"/>
      <c r="T136" s="224"/>
      <c r="AT136" s="225" t="s">
        <v>158</v>
      </c>
      <c r="AU136" s="225" t="s">
        <v>82</v>
      </c>
      <c r="AV136" s="12" t="s">
        <v>82</v>
      </c>
      <c r="AW136" s="12" t="s">
        <v>35</v>
      </c>
      <c r="AX136" s="12" t="s">
        <v>80</v>
      </c>
      <c r="AY136" s="225" t="s">
        <v>148</v>
      </c>
    </row>
    <row r="137" spans="2:65" s="1" customFormat="1" ht="16.5" customHeight="1">
      <c r="B137" s="41"/>
      <c r="C137" s="192" t="s">
        <v>222</v>
      </c>
      <c r="D137" s="192" t="s">
        <v>151</v>
      </c>
      <c r="E137" s="193" t="s">
        <v>223</v>
      </c>
      <c r="F137" s="194" t="s">
        <v>224</v>
      </c>
      <c r="G137" s="195" t="s">
        <v>154</v>
      </c>
      <c r="H137" s="196">
        <v>11.198</v>
      </c>
      <c r="I137" s="197"/>
      <c r="J137" s="198">
        <f>ROUND(I137*H137,2)</f>
        <v>0</v>
      </c>
      <c r="K137" s="194" t="s">
        <v>155</v>
      </c>
      <c r="L137" s="61"/>
      <c r="M137" s="199" t="s">
        <v>21</v>
      </c>
      <c r="N137" s="200" t="s">
        <v>43</v>
      </c>
      <c r="O137" s="42"/>
      <c r="P137" s="201">
        <f>O137*H137</f>
        <v>0</v>
      </c>
      <c r="Q137" s="201">
        <v>0</v>
      </c>
      <c r="R137" s="201">
        <f>Q137*H137</f>
        <v>0</v>
      </c>
      <c r="S137" s="201">
        <v>1.6</v>
      </c>
      <c r="T137" s="202">
        <f>S137*H137</f>
        <v>17.916800000000002</v>
      </c>
      <c r="AR137" s="24" t="s">
        <v>156</v>
      </c>
      <c r="AT137" s="24" t="s">
        <v>151</v>
      </c>
      <c r="AU137" s="24" t="s">
        <v>82</v>
      </c>
      <c r="AY137" s="24" t="s">
        <v>148</v>
      </c>
      <c r="BE137" s="203">
        <f>IF(N137="základní",J137,0)</f>
        <v>0</v>
      </c>
      <c r="BF137" s="203">
        <f>IF(N137="snížená",J137,0)</f>
        <v>0</v>
      </c>
      <c r="BG137" s="203">
        <f>IF(N137="zákl. přenesená",J137,0)</f>
        <v>0</v>
      </c>
      <c r="BH137" s="203">
        <f>IF(N137="sníž. přenesená",J137,0)</f>
        <v>0</v>
      </c>
      <c r="BI137" s="203">
        <f>IF(N137="nulová",J137,0)</f>
        <v>0</v>
      </c>
      <c r="BJ137" s="24" t="s">
        <v>80</v>
      </c>
      <c r="BK137" s="203">
        <f>ROUND(I137*H137,2)</f>
        <v>0</v>
      </c>
      <c r="BL137" s="24" t="s">
        <v>156</v>
      </c>
      <c r="BM137" s="24" t="s">
        <v>225</v>
      </c>
    </row>
    <row r="138" spans="2:65" s="11" customFormat="1" ht="12">
      <c r="B138" s="204"/>
      <c r="C138" s="205"/>
      <c r="D138" s="206" t="s">
        <v>158</v>
      </c>
      <c r="E138" s="207" t="s">
        <v>21</v>
      </c>
      <c r="F138" s="208" t="s">
        <v>159</v>
      </c>
      <c r="G138" s="205"/>
      <c r="H138" s="207" t="s">
        <v>21</v>
      </c>
      <c r="I138" s="209"/>
      <c r="J138" s="205"/>
      <c r="K138" s="205"/>
      <c r="L138" s="210"/>
      <c r="M138" s="211"/>
      <c r="N138" s="212"/>
      <c r="O138" s="212"/>
      <c r="P138" s="212"/>
      <c r="Q138" s="212"/>
      <c r="R138" s="212"/>
      <c r="S138" s="212"/>
      <c r="T138" s="213"/>
      <c r="AT138" s="214" t="s">
        <v>158</v>
      </c>
      <c r="AU138" s="214" t="s">
        <v>82</v>
      </c>
      <c r="AV138" s="11" t="s">
        <v>80</v>
      </c>
      <c r="AW138" s="11" t="s">
        <v>35</v>
      </c>
      <c r="AX138" s="11" t="s">
        <v>72</v>
      </c>
      <c r="AY138" s="214" t="s">
        <v>148</v>
      </c>
    </row>
    <row r="139" spans="2:65" s="12" customFormat="1" ht="12">
      <c r="B139" s="215"/>
      <c r="C139" s="216"/>
      <c r="D139" s="206" t="s">
        <v>158</v>
      </c>
      <c r="E139" s="217" t="s">
        <v>21</v>
      </c>
      <c r="F139" s="218" t="s">
        <v>160</v>
      </c>
      <c r="G139" s="216"/>
      <c r="H139" s="219">
        <v>1.901</v>
      </c>
      <c r="I139" s="220"/>
      <c r="J139" s="216"/>
      <c r="K139" s="216"/>
      <c r="L139" s="221"/>
      <c r="M139" s="222"/>
      <c r="N139" s="223"/>
      <c r="O139" s="223"/>
      <c r="P139" s="223"/>
      <c r="Q139" s="223"/>
      <c r="R139" s="223"/>
      <c r="S139" s="223"/>
      <c r="T139" s="224"/>
      <c r="AT139" s="225" t="s">
        <v>158</v>
      </c>
      <c r="AU139" s="225" t="s">
        <v>82</v>
      </c>
      <c r="AV139" s="12" t="s">
        <v>82</v>
      </c>
      <c r="AW139" s="12" t="s">
        <v>35</v>
      </c>
      <c r="AX139" s="12" t="s">
        <v>72</v>
      </c>
      <c r="AY139" s="225" t="s">
        <v>148</v>
      </c>
    </row>
    <row r="140" spans="2:65" s="11" customFormat="1" ht="12">
      <c r="B140" s="204"/>
      <c r="C140" s="205"/>
      <c r="D140" s="206" t="s">
        <v>158</v>
      </c>
      <c r="E140" s="207" t="s">
        <v>21</v>
      </c>
      <c r="F140" s="208" t="s">
        <v>226</v>
      </c>
      <c r="G140" s="205"/>
      <c r="H140" s="207" t="s">
        <v>21</v>
      </c>
      <c r="I140" s="209"/>
      <c r="J140" s="205"/>
      <c r="K140" s="205"/>
      <c r="L140" s="210"/>
      <c r="M140" s="211"/>
      <c r="N140" s="212"/>
      <c r="O140" s="212"/>
      <c r="P140" s="212"/>
      <c r="Q140" s="212"/>
      <c r="R140" s="212"/>
      <c r="S140" s="212"/>
      <c r="T140" s="213"/>
      <c r="AT140" s="214" t="s">
        <v>158</v>
      </c>
      <c r="AU140" s="214" t="s">
        <v>82</v>
      </c>
      <c r="AV140" s="11" t="s">
        <v>80</v>
      </c>
      <c r="AW140" s="11" t="s">
        <v>35</v>
      </c>
      <c r="AX140" s="11" t="s">
        <v>72</v>
      </c>
      <c r="AY140" s="214" t="s">
        <v>148</v>
      </c>
    </row>
    <row r="141" spans="2:65" s="12" customFormat="1" ht="12">
      <c r="B141" s="215"/>
      <c r="C141" s="216"/>
      <c r="D141" s="206" t="s">
        <v>158</v>
      </c>
      <c r="E141" s="217" t="s">
        <v>21</v>
      </c>
      <c r="F141" s="218" t="s">
        <v>227</v>
      </c>
      <c r="G141" s="216"/>
      <c r="H141" s="219">
        <v>9.2970000000000006</v>
      </c>
      <c r="I141" s="220"/>
      <c r="J141" s="216"/>
      <c r="K141" s="216"/>
      <c r="L141" s="221"/>
      <c r="M141" s="222"/>
      <c r="N141" s="223"/>
      <c r="O141" s="223"/>
      <c r="P141" s="223"/>
      <c r="Q141" s="223"/>
      <c r="R141" s="223"/>
      <c r="S141" s="223"/>
      <c r="T141" s="224"/>
      <c r="AT141" s="225" t="s">
        <v>158</v>
      </c>
      <c r="AU141" s="225" t="s">
        <v>82</v>
      </c>
      <c r="AV141" s="12" t="s">
        <v>82</v>
      </c>
      <c r="AW141" s="12" t="s">
        <v>35</v>
      </c>
      <c r="AX141" s="12" t="s">
        <v>72</v>
      </c>
      <c r="AY141" s="225" t="s">
        <v>148</v>
      </c>
    </row>
    <row r="142" spans="2:65" s="13" customFormat="1" ht="12">
      <c r="B142" s="226"/>
      <c r="C142" s="227"/>
      <c r="D142" s="206" t="s">
        <v>158</v>
      </c>
      <c r="E142" s="228" t="s">
        <v>21</v>
      </c>
      <c r="F142" s="229" t="s">
        <v>166</v>
      </c>
      <c r="G142" s="227"/>
      <c r="H142" s="230">
        <v>11.198</v>
      </c>
      <c r="I142" s="231"/>
      <c r="J142" s="227"/>
      <c r="K142" s="227"/>
      <c r="L142" s="232"/>
      <c r="M142" s="233"/>
      <c r="N142" s="234"/>
      <c r="O142" s="234"/>
      <c r="P142" s="234"/>
      <c r="Q142" s="234"/>
      <c r="R142" s="234"/>
      <c r="S142" s="234"/>
      <c r="T142" s="235"/>
      <c r="AT142" s="236" t="s">
        <v>158</v>
      </c>
      <c r="AU142" s="236" t="s">
        <v>82</v>
      </c>
      <c r="AV142" s="13" t="s">
        <v>156</v>
      </c>
      <c r="AW142" s="13" t="s">
        <v>35</v>
      </c>
      <c r="AX142" s="13" t="s">
        <v>80</v>
      </c>
      <c r="AY142" s="236" t="s">
        <v>148</v>
      </c>
    </row>
    <row r="143" spans="2:65" s="1" customFormat="1" ht="25.5" customHeight="1">
      <c r="B143" s="41"/>
      <c r="C143" s="192" t="s">
        <v>228</v>
      </c>
      <c r="D143" s="192" t="s">
        <v>151</v>
      </c>
      <c r="E143" s="193" t="s">
        <v>229</v>
      </c>
      <c r="F143" s="194" t="s">
        <v>230</v>
      </c>
      <c r="G143" s="195" t="s">
        <v>176</v>
      </c>
      <c r="H143" s="196">
        <v>371.875</v>
      </c>
      <c r="I143" s="197"/>
      <c r="J143" s="198">
        <f>ROUND(I143*H143,2)</f>
        <v>0</v>
      </c>
      <c r="K143" s="194" t="s">
        <v>155</v>
      </c>
      <c r="L143" s="61"/>
      <c r="M143" s="199" t="s">
        <v>21</v>
      </c>
      <c r="N143" s="200" t="s">
        <v>43</v>
      </c>
      <c r="O143" s="42"/>
      <c r="P143" s="201">
        <f>O143*H143</f>
        <v>0</v>
      </c>
      <c r="Q143" s="201">
        <v>0</v>
      </c>
      <c r="R143" s="201">
        <f>Q143*H143</f>
        <v>0</v>
      </c>
      <c r="S143" s="201">
        <v>0.09</v>
      </c>
      <c r="T143" s="202">
        <f>S143*H143</f>
        <v>33.46875</v>
      </c>
      <c r="AR143" s="24" t="s">
        <v>156</v>
      </c>
      <c r="AT143" s="24" t="s">
        <v>151</v>
      </c>
      <c r="AU143" s="24" t="s">
        <v>82</v>
      </c>
      <c r="AY143" s="24" t="s">
        <v>148</v>
      </c>
      <c r="BE143" s="203">
        <f>IF(N143="základní",J143,0)</f>
        <v>0</v>
      </c>
      <c r="BF143" s="203">
        <f>IF(N143="snížená",J143,0)</f>
        <v>0</v>
      </c>
      <c r="BG143" s="203">
        <f>IF(N143="zákl. přenesená",J143,0)</f>
        <v>0</v>
      </c>
      <c r="BH143" s="203">
        <f>IF(N143="sníž. přenesená",J143,0)</f>
        <v>0</v>
      </c>
      <c r="BI143" s="203">
        <f>IF(N143="nulová",J143,0)</f>
        <v>0</v>
      </c>
      <c r="BJ143" s="24" t="s">
        <v>80</v>
      </c>
      <c r="BK143" s="203">
        <f>ROUND(I143*H143,2)</f>
        <v>0</v>
      </c>
      <c r="BL143" s="24" t="s">
        <v>156</v>
      </c>
      <c r="BM143" s="24" t="s">
        <v>231</v>
      </c>
    </row>
    <row r="144" spans="2:65" s="11" customFormat="1" ht="12">
      <c r="B144" s="204"/>
      <c r="C144" s="205"/>
      <c r="D144" s="206" t="s">
        <v>158</v>
      </c>
      <c r="E144" s="207" t="s">
        <v>21</v>
      </c>
      <c r="F144" s="208" t="s">
        <v>226</v>
      </c>
      <c r="G144" s="205"/>
      <c r="H144" s="207" t="s">
        <v>21</v>
      </c>
      <c r="I144" s="209"/>
      <c r="J144" s="205"/>
      <c r="K144" s="205"/>
      <c r="L144" s="210"/>
      <c r="M144" s="211"/>
      <c r="N144" s="212"/>
      <c r="O144" s="212"/>
      <c r="P144" s="212"/>
      <c r="Q144" s="212"/>
      <c r="R144" s="212"/>
      <c r="S144" s="212"/>
      <c r="T144" s="213"/>
      <c r="AT144" s="214" t="s">
        <v>158</v>
      </c>
      <c r="AU144" s="214" t="s">
        <v>82</v>
      </c>
      <c r="AV144" s="11" t="s">
        <v>80</v>
      </c>
      <c r="AW144" s="11" t="s">
        <v>35</v>
      </c>
      <c r="AX144" s="11" t="s">
        <v>72</v>
      </c>
      <c r="AY144" s="214" t="s">
        <v>148</v>
      </c>
    </row>
    <row r="145" spans="2:65" s="12" customFormat="1" ht="12">
      <c r="B145" s="215"/>
      <c r="C145" s="216"/>
      <c r="D145" s="206" t="s">
        <v>158</v>
      </c>
      <c r="E145" s="217" t="s">
        <v>21</v>
      </c>
      <c r="F145" s="218" t="s">
        <v>232</v>
      </c>
      <c r="G145" s="216"/>
      <c r="H145" s="219">
        <v>371.875</v>
      </c>
      <c r="I145" s="220"/>
      <c r="J145" s="216"/>
      <c r="K145" s="216"/>
      <c r="L145" s="221"/>
      <c r="M145" s="222"/>
      <c r="N145" s="223"/>
      <c r="O145" s="223"/>
      <c r="P145" s="223"/>
      <c r="Q145" s="223"/>
      <c r="R145" s="223"/>
      <c r="S145" s="223"/>
      <c r="T145" s="224"/>
      <c r="AT145" s="225" t="s">
        <v>158</v>
      </c>
      <c r="AU145" s="225" t="s">
        <v>82</v>
      </c>
      <c r="AV145" s="12" t="s">
        <v>82</v>
      </c>
      <c r="AW145" s="12" t="s">
        <v>35</v>
      </c>
      <c r="AX145" s="12" t="s">
        <v>80</v>
      </c>
      <c r="AY145" s="225" t="s">
        <v>148</v>
      </c>
    </row>
    <row r="146" spans="2:65" s="1" customFormat="1" ht="38.25" customHeight="1">
      <c r="B146" s="41"/>
      <c r="C146" s="192" t="s">
        <v>233</v>
      </c>
      <c r="D146" s="192" t="s">
        <v>151</v>
      </c>
      <c r="E146" s="193" t="s">
        <v>234</v>
      </c>
      <c r="F146" s="194" t="s">
        <v>235</v>
      </c>
      <c r="G146" s="195" t="s">
        <v>176</v>
      </c>
      <c r="H146" s="196">
        <v>7.758</v>
      </c>
      <c r="I146" s="197"/>
      <c r="J146" s="198">
        <f>ROUND(I146*H146,2)</f>
        <v>0</v>
      </c>
      <c r="K146" s="194" t="s">
        <v>155</v>
      </c>
      <c r="L146" s="61"/>
      <c r="M146" s="199" t="s">
        <v>21</v>
      </c>
      <c r="N146" s="200" t="s">
        <v>43</v>
      </c>
      <c r="O146" s="42"/>
      <c r="P146" s="201">
        <f>O146*H146</f>
        <v>0</v>
      </c>
      <c r="Q146" s="201">
        <v>0</v>
      </c>
      <c r="R146" s="201">
        <f>Q146*H146</f>
        <v>0</v>
      </c>
      <c r="S146" s="201">
        <v>0.09</v>
      </c>
      <c r="T146" s="202">
        <f>S146*H146</f>
        <v>0.69821999999999995</v>
      </c>
      <c r="AR146" s="24" t="s">
        <v>156</v>
      </c>
      <c r="AT146" s="24" t="s">
        <v>151</v>
      </c>
      <c r="AU146" s="24" t="s">
        <v>82</v>
      </c>
      <c r="AY146" s="24" t="s">
        <v>148</v>
      </c>
      <c r="BE146" s="203">
        <f>IF(N146="základní",J146,0)</f>
        <v>0</v>
      </c>
      <c r="BF146" s="203">
        <f>IF(N146="snížená",J146,0)</f>
        <v>0</v>
      </c>
      <c r="BG146" s="203">
        <f>IF(N146="zákl. přenesená",J146,0)</f>
        <v>0</v>
      </c>
      <c r="BH146" s="203">
        <f>IF(N146="sníž. přenesená",J146,0)</f>
        <v>0</v>
      </c>
      <c r="BI146" s="203">
        <f>IF(N146="nulová",J146,0)</f>
        <v>0</v>
      </c>
      <c r="BJ146" s="24" t="s">
        <v>80</v>
      </c>
      <c r="BK146" s="203">
        <f>ROUND(I146*H146,2)</f>
        <v>0</v>
      </c>
      <c r="BL146" s="24" t="s">
        <v>156</v>
      </c>
      <c r="BM146" s="24" t="s">
        <v>236</v>
      </c>
    </row>
    <row r="147" spans="2:65" s="1" customFormat="1" ht="36">
      <c r="B147" s="41"/>
      <c r="C147" s="63"/>
      <c r="D147" s="206" t="s">
        <v>170</v>
      </c>
      <c r="E147" s="63"/>
      <c r="F147" s="237" t="s">
        <v>237</v>
      </c>
      <c r="G147" s="63"/>
      <c r="H147" s="63"/>
      <c r="I147" s="163"/>
      <c r="J147" s="63"/>
      <c r="K147" s="63"/>
      <c r="L147" s="61"/>
      <c r="M147" s="238"/>
      <c r="N147" s="42"/>
      <c r="O147" s="42"/>
      <c r="P147" s="42"/>
      <c r="Q147" s="42"/>
      <c r="R147" s="42"/>
      <c r="S147" s="42"/>
      <c r="T147" s="78"/>
      <c r="AT147" s="24" t="s">
        <v>170</v>
      </c>
      <c r="AU147" s="24" t="s">
        <v>82</v>
      </c>
    </row>
    <row r="148" spans="2:65" s="11" customFormat="1" ht="12">
      <c r="B148" s="204"/>
      <c r="C148" s="205"/>
      <c r="D148" s="206" t="s">
        <v>158</v>
      </c>
      <c r="E148" s="207" t="s">
        <v>21</v>
      </c>
      <c r="F148" s="208" t="s">
        <v>238</v>
      </c>
      <c r="G148" s="205"/>
      <c r="H148" s="207" t="s">
        <v>21</v>
      </c>
      <c r="I148" s="209"/>
      <c r="J148" s="205"/>
      <c r="K148" s="205"/>
      <c r="L148" s="210"/>
      <c r="M148" s="211"/>
      <c r="N148" s="212"/>
      <c r="O148" s="212"/>
      <c r="P148" s="212"/>
      <c r="Q148" s="212"/>
      <c r="R148" s="212"/>
      <c r="S148" s="212"/>
      <c r="T148" s="213"/>
      <c r="AT148" s="214" t="s">
        <v>158</v>
      </c>
      <c r="AU148" s="214" t="s">
        <v>82</v>
      </c>
      <c r="AV148" s="11" t="s">
        <v>80</v>
      </c>
      <c r="AW148" s="11" t="s">
        <v>35</v>
      </c>
      <c r="AX148" s="11" t="s">
        <v>72</v>
      </c>
      <c r="AY148" s="214" t="s">
        <v>148</v>
      </c>
    </row>
    <row r="149" spans="2:65" s="12" customFormat="1" ht="12">
      <c r="B149" s="215"/>
      <c r="C149" s="216"/>
      <c r="D149" s="206" t="s">
        <v>158</v>
      </c>
      <c r="E149" s="217" t="s">
        <v>21</v>
      </c>
      <c r="F149" s="218" t="s">
        <v>239</v>
      </c>
      <c r="G149" s="216"/>
      <c r="H149" s="219">
        <v>7.758</v>
      </c>
      <c r="I149" s="220"/>
      <c r="J149" s="216"/>
      <c r="K149" s="216"/>
      <c r="L149" s="221"/>
      <c r="M149" s="222"/>
      <c r="N149" s="223"/>
      <c r="O149" s="223"/>
      <c r="P149" s="223"/>
      <c r="Q149" s="223"/>
      <c r="R149" s="223"/>
      <c r="S149" s="223"/>
      <c r="T149" s="224"/>
      <c r="AT149" s="225" t="s">
        <v>158</v>
      </c>
      <c r="AU149" s="225" t="s">
        <v>82</v>
      </c>
      <c r="AV149" s="12" t="s">
        <v>82</v>
      </c>
      <c r="AW149" s="12" t="s">
        <v>35</v>
      </c>
      <c r="AX149" s="12" t="s">
        <v>80</v>
      </c>
      <c r="AY149" s="225" t="s">
        <v>148</v>
      </c>
    </row>
    <row r="150" spans="2:65" s="1" customFormat="1" ht="38.25" customHeight="1">
      <c r="B150" s="41"/>
      <c r="C150" s="192" t="s">
        <v>240</v>
      </c>
      <c r="D150" s="192" t="s">
        <v>151</v>
      </c>
      <c r="E150" s="193" t="s">
        <v>241</v>
      </c>
      <c r="F150" s="194" t="s">
        <v>242</v>
      </c>
      <c r="G150" s="195" t="s">
        <v>176</v>
      </c>
      <c r="H150" s="196">
        <v>13.904999999999999</v>
      </c>
      <c r="I150" s="197"/>
      <c r="J150" s="198">
        <f>ROUND(I150*H150,2)</f>
        <v>0</v>
      </c>
      <c r="K150" s="194" t="s">
        <v>155</v>
      </c>
      <c r="L150" s="61"/>
      <c r="M150" s="199" t="s">
        <v>21</v>
      </c>
      <c r="N150" s="200" t="s">
        <v>43</v>
      </c>
      <c r="O150" s="42"/>
      <c r="P150" s="201">
        <f>O150*H150</f>
        <v>0</v>
      </c>
      <c r="Q150" s="201">
        <v>0</v>
      </c>
      <c r="R150" s="201">
        <f>Q150*H150</f>
        <v>0</v>
      </c>
      <c r="S150" s="201">
        <v>0.19</v>
      </c>
      <c r="T150" s="202">
        <f>S150*H150</f>
        <v>2.64195</v>
      </c>
      <c r="AR150" s="24" t="s">
        <v>156</v>
      </c>
      <c r="AT150" s="24" t="s">
        <v>151</v>
      </c>
      <c r="AU150" s="24" t="s">
        <v>82</v>
      </c>
      <c r="AY150" s="24" t="s">
        <v>148</v>
      </c>
      <c r="BE150" s="203">
        <f>IF(N150="základní",J150,0)</f>
        <v>0</v>
      </c>
      <c r="BF150" s="203">
        <f>IF(N150="snížená",J150,0)</f>
        <v>0</v>
      </c>
      <c r="BG150" s="203">
        <f>IF(N150="zákl. přenesená",J150,0)</f>
        <v>0</v>
      </c>
      <c r="BH150" s="203">
        <f>IF(N150="sníž. přenesená",J150,0)</f>
        <v>0</v>
      </c>
      <c r="BI150" s="203">
        <f>IF(N150="nulová",J150,0)</f>
        <v>0</v>
      </c>
      <c r="BJ150" s="24" t="s">
        <v>80</v>
      </c>
      <c r="BK150" s="203">
        <f>ROUND(I150*H150,2)</f>
        <v>0</v>
      </c>
      <c r="BL150" s="24" t="s">
        <v>156</v>
      </c>
      <c r="BM150" s="24" t="s">
        <v>243</v>
      </c>
    </row>
    <row r="151" spans="2:65" s="1" customFormat="1" ht="36">
      <c r="B151" s="41"/>
      <c r="C151" s="63"/>
      <c r="D151" s="206" t="s">
        <v>170</v>
      </c>
      <c r="E151" s="63"/>
      <c r="F151" s="237" t="s">
        <v>237</v>
      </c>
      <c r="G151" s="63"/>
      <c r="H151" s="63"/>
      <c r="I151" s="163"/>
      <c r="J151" s="63"/>
      <c r="K151" s="63"/>
      <c r="L151" s="61"/>
      <c r="M151" s="238"/>
      <c r="N151" s="42"/>
      <c r="O151" s="42"/>
      <c r="P151" s="42"/>
      <c r="Q151" s="42"/>
      <c r="R151" s="42"/>
      <c r="S151" s="42"/>
      <c r="T151" s="78"/>
      <c r="AT151" s="24" t="s">
        <v>170</v>
      </c>
      <c r="AU151" s="24" t="s">
        <v>82</v>
      </c>
    </row>
    <row r="152" spans="2:65" s="12" customFormat="1" ht="12">
      <c r="B152" s="215"/>
      <c r="C152" s="216"/>
      <c r="D152" s="206" t="s">
        <v>158</v>
      </c>
      <c r="E152" s="217" t="s">
        <v>21</v>
      </c>
      <c r="F152" s="218" t="s">
        <v>244</v>
      </c>
      <c r="G152" s="216"/>
      <c r="H152" s="219">
        <v>13.904999999999999</v>
      </c>
      <c r="I152" s="220"/>
      <c r="J152" s="216"/>
      <c r="K152" s="216"/>
      <c r="L152" s="221"/>
      <c r="M152" s="222"/>
      <c r="N152" s="223"/>
      <c r="O152" s="223"/>
      <c r="P152" s="223"/>
      <c r="Q152" s="223"/>
      <c r="R152" s="223"/>
      <c r="S152" s="223"/>
      <c r="T152" s="224"/>
      <c r="AT152" s="225" t="s">
        <v>158</v>
      </c>
      <c r="AU152" s="225" t="s">
        <v>82</v>
      </c>
      <c r="AV152" s="12" t="s">
        <v>82</v>
      </c>
      <c r="AW152" s="12" t="s">
        <v>35</v>
      </c>
      <c r="AX152" s="12" t="s">
        <v>80</v>
      </c>
      <c r="AY152" s="225" t="s">
        <v>148</v>
      </c>
    </row>
    <row r="153" spans="2:65" s="1" customFormat="1" ht="25.5" customHeight="1">
      <c r="B153" s="41"/>
      <c r="C153" s="192" t="s">
        <v>245</v>
      </c>
      <c r="D153" s="192" t="s">
        <v>151</v>
      </c>
      <c r="E153" s="193" t="s">
        <v>246</v>
      </c>
      <c r="F153" s="194" t="s">
        <v>247</v>
      </c>
      <c r="G153" s="195" t="s">
        <v>154</v>
      </c>
      <c r="H153" s="196">
        <v>7.4889999999999999</v>
      </c>
      <c r="I153" s="197"/>
      <c r="J153" s="198">
        <f>ROUND(I153*H153,2)</f>
        <v>0</v>
      </c>
      <c r="K153" s="194" t="s">
        <v>155</v>
      </c>
      <c r="L153" s="61"/>
      <c r="M153" s="199" t="s">
        <v>21</v>
      </c>
      <c r="N153" s="200" t="s">
        <v>43</v>
      </c>
      <c r="O153" s="42"/>
      <c r="P153" s="201">
        <f>O153*H153</f>
        <v>0</v>
      </c>
      <c r="Q153" s="201">
        <v>0</v>
      </c>
      <c r="R153" s="201">
        <f>Q153*H153</f>
        <v>0</v>
      </c>
      <c r="S153" s="201">
        <v>1.4</v>
      </c>
      <c r="T153" s="202">
        <f>S153*H153</f>
        <v>10.484599999999999</v>
      </c>
      <c r="AR153" s="24" t="s">
        <v>156</v>
      </c>
      <c r="AT153" s="24" t="s">
        <v>151</v>
      </c>
      <c r="AU153" s="24" t="s">
        <v>82</v>
      </c>
      <c r="AY153" s="24" t="s">
        <v>148</v>
      </c>
      <c r="BE153" s="203">
        <f>IF(N153="základní",J153,0)</f>
        <v>0</v>
      </c>
      <c r="BF153" s="203">
        <f>IF(N153="snížená",J153,0)</f>
        <v>0</v>
      </c>
      <c r="BG153" s="203">
        <f>IF(N153="zákl. přenesená",J153,0)</f>
        <v>0</v>
      </c>
      <c r="BH153" s="203">
        <f>IF(N153="sníž. přenesená",J153,0)</f>
        <v>0</v>
      </c>
      <c r="BI153" s="203">
        <f>IF(N153="nulová",J153,0)</f>
        <v>0</v>
      </c>
      <c r="BJ153" s="24" t="s">
        <v>80</v>
      </c>
      <c r="BK153" s="203">
        <f>ROUND(I153*H153,2)</f>
        <v>0</v>
      </c>
      <c r="BL153" s="24" t="s">
        <v>156</v>
      </c>
      <c r="BM153" s="24" t="s">
        <v>248</v>
      </c>
    </row>
    <row r="154" spans="2:65" s="11" customFormat="1" ht="12">
      <c r="B154" s="204"/>
      <c r="C154" s="205"/>
      <c r="D154" s="206" t="s">
        <v>158</v>
      </c>
      <c r="E154" s="207" t="s">
        <v>21</v>
      </c>
      <c r="F154" s="208" t="s">
        <v>249</v>
      </c>
      <c r="G154" s="205"/>
      <c r="H154" s="207" t="s">
        <v>21</v>
      </c>
      <c r="I154" s="209"/>
      <c r="J154" s="205"/>
      <c r="K154" s="205"/>
      <c r="L154" s="210"/>
      <c r="M154" s="211"/>
      <c r="N154" s="212"/>
      <c r="O154" s="212"/>
      <c r="P154" s="212"/>
      <c r="Q154" s="212"/>
      <c r="R154" s="212"/>
      <c r="S154" s="212"/>
      <c r="T154" s="213"/>
      <c r="AT154" s="214" t="s">
        <v>158</v>
      </c>
      <c r="AU154" s="214" t="s">
        <v>82</v>
      </c>
      <c r="AV154" s="11" t="s">
        <v>80</v>
      </c>
      <c r="AW154" s="11" t="s">
        <v>35</v>
      </c>
      <c r="AX154" s="11" t="s">
        <v>72</v>
      </c>
      <c r="AY154" s="214" t="s">
        <v>148</v>
      </c>
    </row>
    <row r="155" spans="2:65" s="12" customFormat="1" ht="12">
      <c r="B155" s="215"/>
      <c r="C155" s="216"/>
      <c r="D155" s="206" t="s">
        <v>158</v>
      </c>
      <c r="E155" s="217" t="s">
        <v>21</v>
      </c>
      <c r="F155" s="218" t="s">
        <v>250</v>
      </c>
      <c r="G155" s="216"/>
      <c r="H155" s="219">
        <v>7.4889999999999999</v>
      </c>
      <c r="I155" s="220"/>
      <c r="J155" s="216"/>
      <c r="K155" s="216"/>
      <c r="L155" s="221"/>
      <c r="M155" s="222"/>
      <c r="N155" s="223"/>
      <c r="O155" s="223"/>
      <c r="P155" s="223"/>
      <c r="Q155" s="223"/>
      <c r="R155" s="223"/>
      <c r="S155" s="223"/>
      <c r="T155" s="224"/>
      <c r="AT155" s="225" t="s">
        <v>158</v>
      </c>
      <c r="AU155" s="225" t="s">
        <v>82</v>
      </c>
      <c r="AV155" s="12" t="s">
        <v>82</v>
      </c>
      <c r="AW155" s="12" t="s">
        <v>35</v>
      </c>
      <c r="AX155" s="12" t="s">
        <v>80</v>
      </c>
      <c r="AY155" s="225" t="s">
        <v>148</v>
      </c>
    </row>
    <row r="156" spans="2:65" s="1" customFormat="1" ht="25.5" customHeight="1">
      <c r="B156" s="41"/>
      <c r="C156" s="192" t="s">
        <v>10</v>
      </c>
      <c r="D156" s="192" t="s">
        <v>151</v>
      </c>
      <c r="E156" s="193" t="s">
        <v>251</v>
      </c>
      <c r="F156" s="194" t="s">
        <v>252</v>
      </c>
      <c r="G156" s="195" t="s">
        <v>154</v>
      </c>
      <c r="H156" s="196">
        <v>31.61</v>
      </c>
      <c r="I156" s="197"/>
      <c r="J156" s="198">
        <f>ROUND(I156*H156,2)</f>
        <v>0</v>
      </c>
      <c r="K156" s="194" t="s">
        <v>155</v>
      </c>
      <c r="L156" s="61"/>
      <c r="M156" s="199" t="s">
        <v>21</v>
      </c>
      <c r="N156" s="200" t="s">
        <v>43</v>
      </c>
      <c r="O156" s="42"/>
      <c r="P156" s="201">
        <f>O156*H156</f>
        <v>0</v>
      </c>
      <c r="Q156" s="201">
        <v>0</v>
      </c>
      <c r="R156" s="201">
        <f>Q156*H156</f>
        <v>0</v>
      </c>
      <c r="S156" s="201">
        <v>1.4</v>
      </c>
      <c r="T156" s="202">
        <f>S156*H156</f>
        <v>44.253999999999998</v>
      </c>
      <c r="AR156" s="24" t="s">
        <v>156</v>
      </c>
      <c r="AT156" s="24" t="s">
        <v>151</v>
      </c>
      <c r="AU156" s="24" t="s">
        <v>82</v>
      </c>
      <c r="AY156" s="24" t="s">
        <v>148</v>
      </c>
      <c r="BE156" s="203">
        <f>IF(N156="základní",J156,0)</f>
        <v>0</v>
      </c>
      <c r="BF156" s="203">
        <f>IF(N156="snížená",J156,0)</f>
        <v>0</v>
      </c>
      <c r="BG156" s="203">
        <f>IF(N156="zákl. přenesená",J156,0)</f>
        <v>0</v>
      </c>
      <c r="BH156" s="203">
        <f>IF(N156="sníž. přenesená",J156,0)</f>
        <v>0</v>
      </c>
      <c r="BI156" s="203">
        <f>IF(N156="nulová",J156,0)</f>
        <v>0</v>
      </c>
      <c r="BJ156" s="24" t="s">
        <v>80</v>
      </c>
      <c r="BK156" s="203">
        <f>ROUND(I156*H156,2)</f>
        <v>0</v>
      </c>
      <c r="BL156" s="24" t="s">
        <v>156</v>
      </c>
      <c r="BM156" s="24" t="s">
        <v>253</v>
      </c>
    </row>
    <row r="157" spans="2:65" s="11" customFormat="1" ht="12">
      <c r="B157" s="204"/>
      <c r="C157" s="205"/>
      <c r="D157" s="206" t="s">
        <v>158</v>
      </c>
      <c r="E157" s="207" t="s">
        <v>21</v>
      </c>
      <c r="F157" s="208" t="s">
        <v>226</v>
      </c>
      <c r="G157" s="205"/>
      <c r="H157" s="207" t="s">
        <v>21</v>
      </c>
      <c r="I157" s="209"/>
      <c r="J157" s="205"/>
      <c r="K157" s="205"/>
      <c r="L157" s="210"/>
      <c r="M157" s="211"/>
      <c r="N157" s="212"/>
      <c r="O157" s="212"/>
      <c r="P157" s="212"/>
      <c r="Q157" s="212"/>
      <c r="R157" s="212"/>
      <c r="S157" s="212"/>
      <c r="T157" s="213"/>
      <c r="AT157" s="214" t="s">
        <v>158</v>
      </c>
      <c r="AU157" s="214" t="s">
        <v>82</v>
      </c>
      <c r="AV157" s="11" t="s">
        <v>80</v>
      </c>
      <c r="AW157" s="11" t="s">
        <v>35</v>
      </c>
      <c r="AX157" s="11" t="s">
        <v>72</v>
      </c>
      <c r="AY157" s="214" t="s">
        <v>148</v>
      </c>
    </row>
    <row r="158" spans="2:65" s="12" customFormat="1" ht="12">
      <c r="B158" s="215"/>
      <c r="C158" s="216"/>
      <c r="D158" s="206" t="s">
        <v>158</v>
      </c>
      <c r="E158" s="217" t="s">
        <v>21</v>
      </c>
      <c r="F158" s="218" t="s">
        <v>254</v>
      </c>
      <c r="G158" s="216"/>
      <c r="H158" s="219">
        <v>27.890999999999998</v>
      </c>
      <c r="I158" s="220"/>
      <c r="J158" s="216"/>
      <c r="K158" s="216"/>
      <c r="L158" s="221"/>
      <c r="M158" s="222"/>
      <c r="N158" s="223"/>
      <c r="O158" s="223"/>
      <c r="P158" s="223"/>
      <c r="Q158" s="223"/>
      <c r="R158" s="223"/>
      <c r="S158" s="223"/>
      <c r="T158" s="224"/>
      <c r="AT158" s="225" t="s">
        <v>158</v>
      </c>
      <c r="AU158" s="225" t="s">
        <v>82</v>
      </c>
      <c r="AV158" s="12" t="s">
        <v>82</v>
      </c>
      <c r="AW158" s="12" t="s">
        <v>35</v>
      </c>
      <c r="AX158" s="12" t="s">
        <v>72</v>
      </c>
      <c r="AY158" s="225" t="s">
        <v>148</v>
      </c>
    </row>
    <row r="159" spans="2:65" s="12" customFormat="1" ht="12">
      <c r="B159" s="215"/>
      <c r="C159" s="216"/>
      <c r="D159" s="206" t="s">
        <v>158</v>
      </c>
      <c r="E159" s="217" t="s">
        <v>21</v>
      </c>
      <c r="F159" s="218" t="s">
        <v>255</v>
      </c>
      <c r="G159" s="216"/>
      <c r="H159" s="219">
        <v>3.7189999999999999</v>
      </c>
      <c r="I159" s="220"/>
      <c r="J159" s="216"/>
      <c r="K159" s="216"/>
      <c r="L159" s="221"/>
      <c r="M159" s="222"/>
      <c r="N159" s="223"/>
      <c r="O159" s="223"/>
      <c r="P159" s="223"/>
      <c r="Q159" s="223"/>
      <c r="R159" s="223"/>
      <c r="S159" s="223"/>
      <c r="T159" s="224"/>
      <c r="AT159" s="225" t="s">
        <v>158</v>
      </c>
      <c r="AU159" s="225" t="s">
        <v>82</v>
      </c>
      <c r="AV159" s="12" t="s">
        <v>82</v>
      </c>
      <c r="AW159" s="12" t="s">
        <v>35</v>
      </c>
      <c r="AX159" s="12" t="s">
        <v>72</v>
      </c>
      <c r="AY159" s="225" t="s">
        <v>148</v>
      </c>
    </row>
    <row r="160" spans="2:65" s="13" customFormat="1" ht="12">
      <c r="B160" s="226"/>
      <c r="C160" s="227"/>
      <c r="D160" s="206" t="s">
        <v>158</v>
      </c>
      <c r="E160" s="228" t="s">
        <v>21</v>
      </c>
      <c r="F160" s="229" t="s">
        <v>166</v>
      </c>
      <c r="G160" s="227"/>
      <c r="H160" s="230">
        <v>31.61</v>
      </c>
      <c r="I160" s="231"/>
      <c r="J160" s="227"/>
      <c r="K160" s="227"/>
      <c r="L160" s="232"/>
      <c r="M160" s="233"/>
      <c r="N160" s="234"/>
      <c r="O160" s="234"/>
      <c r="P160" s="234"/>
      <c r="Q160" s="234"/>
      <c r="R160" s="234"/>
      <c r="S160" s="234"/>
      <c r="T160" s="235"/>
      <c r="AT160" s="236" t="s">
        <v>158</v>
      </c>
      <c r="AU160" s="236" t="s">
        <v>82</v>
      </c>
      <c r="AV160" s="13" t="s">
        <v>156</v>
      </c>
      <c r="AW160" s="13" t="s">
        <v>35</v>
      </c>
      <c r="AX160" s="13" t="s">
        <v>80</v>
      </c>
      <c r="AY160" s="236" t="s">
        <v>148</v>
      </c>
    </row>
    <row r="161" spans="2:65" s="1" customFormat="1" ht="38.25" customHeight="1">
      <c r="B161" s="41"/>
      <c r="C161" s="192" t="s">
        <v>256</v>
      </c>
      <c r="D161" s="192" t="s">
        <v>151</v>
      </c>
      <c r="E161" s="193" t="s">
        <v>257</v>
      </c>
      <c r="F161" s="194" t="s">
        <v>258</v>
      </c>
      <c r="G161" s="195" t="s">
        <v>176</v>
      </c>
      <c r="H161" s="196">
        <v>19.908000000000001</v>
      </c>
      <c r="I161" s="197"/>
      <c r="J161" s="198">
        <f>ROUND(I161*H161,2)</f>
        <v>0</v>
      </c>
      <c r="K161" s="194" t="s">
        <v>155</v>
      </c>
      <c r="L161" s="61"/>
      <c r="M161" s="199" t="s">
        <v>21</v>
      </c>
      <c r="N161" s="200" t="s">
        <v>43</v>
      </c>
      <c r="O161" s="42"/>
      <c r="P161" s="201">
        <f>O161*H161</f>
        <v>0</v>
      </c>
      <c r="Q161" s="201">
        <v>0</v>
      </c>
      <c r="R161" s="201">
        <f>Q161*H161</f>
        <v>0</v>
      </c>
      <c r="S161" s="201">
        <v>5.5E-2</v>
      </c>
      <c r="T161" s="202">
        <f>S161*H161</f>
        <v>1.09494</v>
      </c>
      <c r="AR161" s="24" t="s">
        <v>156</v>
      </c>
      <c r="AT161" s="24" t="s">
        <v>151</v>
      </c>
      <c r="AU161" s="24" t="s">
        <v>82</v>
      </c>
      <c r="AY161" s="24" t="s">
        <v>148</v>
      </c>
      <c r="BE161" s="203">
        <f>IF(N161="základní",J161,0)</f>
        <v>0</v>
      </c>
      <c r="BF161" s="203">
        <f>IF(N161="snížená",J161,0)</f>
        <v>0</v>
      </c>
      <c r="BG161" s="203">
        <f>IF(N161="zákl. přenesená",J161,0)</f>
        <v>0</v>
      </c>
      <c r="BH161" s="203">
        <f>IF(N161="sníž. přenesená",J161,0)</f>
        <v>0</v>
      </c>
      <c r="BI161" s="203">
        <f>IF(N161="nulová",J161,0)</f>
        <v>0</v>
      </c>
      <c r="BJ161" s="24" t="s">
        <v>80</v>
      </c>
      <c r="BK161" s="203">
        <f>ROUND(I161*H161,2)</f>
        <v>0</v>
      </c>
      <c r="BL161" s="24" t="s">
        <v>156</v>
      </c>
      <c r="BM161" s="24" t="s">
        <v>259</v>
      </c>
    </row>
    <row r="162" spans="2:65" s="12" customFormat="1" ht="12">
      <c r="B162" s="215"/>
      <c r="C162" s="216"/>
      <c r="D162" s="206" t="s">
        <v>158</v>
      </c>
      <c r="E162" s="217" t="s">
        <v>21</v>
      </c>
      <c r="F162" s="218" t="s">
        <v>260</v>
      </c>
      <c r="G162" s="216"/>
      <c r="H162" s="219">
        <v>1.5249999999999999</v>
      </c>
      <c r="I162" s="220"/>
      <c r="J162" s="216"/>
      <c r="K162" s="216"/>
      <c r="L162" s="221"/>
      <c r="M162" s="222"/>
      <c r="N162" s="223"/>
      <c r="O162" s="223"/>
      <c r="P162" s="223"/>
      <c r="Q162" s="223"/>
      <c r="R162" s="223"/>
      <c r="S162" s="223"/>
      <c r="T162" s="224"/>
      <c r="AT162" s="225" t="s">
        <v>158</v>
      </c>
      <c r="AU162" s="225" t="s">
        <v>82</v>
      </c>
      <c r="AV162" s="12" t="s">
        <v>82</v>
      </c>
      <c r="AW162" s="12" t="s">
        <v>35</v>
      </c>
      <c r="AX162" s="12" t="s">
        <v>72</v>
      </c>
      <c r="AY162" s="225" t="s">
        <v>148</v>
      </c>
    </row>
    <row r="163" spans="2:65" s="12" customFormat="1" ht="24">
      <c r="B163" s="215"/>
      <c r="C163" s="216"/>
      <c r="D163" s="206" t="s">
        <v>158</v>
      </c>
      <c r="E163" s="217" t="s">
        <v>21</v>
      </c>
      <c r="F163" s="218" t="s">
        <v>261</v>
      </c>
      <c r="G163" s="216"/>
      <c r="H163" s="219">
        <v>9.9830000000000005</v>
      </c>
      <c r="I163" s="220"/>
      <c r="J163" s="216"/>
      <c r="K163" s="216"/>
      <c r="L163" s="221"/>
      <c r="M163" s="222"/>
      <c r="N163" s="223"/>
      <c r="O163" s="223"/>
      <c r="P163" s="223"/>
      <c r="Q163" s="223"/>
      <c r="R163" s="223"/>
      <c r="S163" s="223"/>
      <c r="T163" s="224"/>
      <c r="AT163" s="225" t="s">
        <v>158</v>
      </c>
      <c r="AU163" s="225" t="s">
        <v>82</v>
      </c>
      <c r="AV163" s="12" t="s">
        <v>82</v>
      </c>
      <c r="AW163" s="12" t="s">
        <v>35</v>
      </c>
      <c r="AX163" s="12" t="s">
        <v>72</v>
      </c>
      <c r="AY163" s="225" t="s">
        <v>148</v>
      </c>
    </row>
    <row r="164" spans="2:65" s="12" customFormat="1" ht="12">
      <c r="B164" s="215"/>
      <c r="C164" s="216"/>
      <c r="D164" s="206" t="s">
        <v>158</v>
      </c>
      <c r="E164" s="217" t="s">
        <v>21</v>
      </c>
      <c r="F164" s="218" t="s">
        <v>262</v>
      </c>
      <c r="G164" s="216"/>
      <c r="H164" s="219">
        <v>8.4</v>
      </c>
      <c r="I164" s="220"/>
      <c r="J164" s="216"/>
      <c r="K164" s="216"/>
      <c r="L164" s="221"/>
      <c r="M164" s="222"/>
      <c r="N164" s="223"/>
      <c r="O164" s="223"/>
      <c r="P164" s="223"/>
      <c r="Q164" s="223"/>
      <c r="R164" s="223"/>
      <c r="S164" s="223"/>
      <c r="T164" s="224"/>
      <c r="AT164" s="225" t="s">
        <v>158</v>
      </c>
      <c r="AU164" s="225" t="s">
        <v>82</v>
      </c>
      <c r="AV164" s="12" t="s">
        <v>82</v>
      </c>
      <c r="AW164" s="12" t="s">
        <v>35</v>
      </c>
      <c r="AX164" s="12" t="s">
        <v>72</v>
      </c>
      <c r="AY164" s="225" t="s">
        <v>148</v>
      </c>
    </row>
    <row r="165" spans="2:65" s="13" customFormat="1" ht="12">
      <c r="B165" s="226"/>
      <c r="C165" s="227"/>
      <c r="D165" s="206" t="s">
        <v>158</v>
      </c>
      <c r="E165" s="228" t="s">
        <v>21</v>
      </c>
      <c r="F165" s="229" t="s">
        <v>166</v>
      </c>
      <c r="G165" s="227"/>
      <c r="H165" s="230">
        <v>19.908000000000001</v>
      </c>
      <c r="I165" s="231"/>
      <c r="J165" s="227"/>
      <c r="K165" s="227"/>
      <c r="L165" s="232"/>
      <c r="M165" s="233"/>
      <c r="N165" s="234"/>
      <c r="O165" s="234"/>
      <c r="P165" s="234"/>
      <c r="Q165" s="234"/>
      <c r="R165" s="234"/>
      <c r="S165" s="234"/>
      <c r="T165" s="235"/>
      <c r="AT165" s="236" t="s">
        <v>158</v>
      </c>
      <c r="AU165" s="236" t="s">
        <v>82</v>
      </c>
      <c r="AV165" s="13" t="s">
        <v>156</v>
      </c>
      <c r="AW165" s="13" t="s">
        <v>35</v>
      </c>
      <c r="AX165" s="13" t="s">
        <v>80</v>
      </c>
      <c r="AY165" s="236" t="s">
        <v>148</v>
      </c>
    </row>
    <row r="166" spans="2:65" s="1" customFormat="1" ht="25.5" customHeight="1">
      <c r="B166" s="41"/>
      <c r="C166" s="192" t="s">
        <v>263</v>
      </c>
      <c r="D166" s="192" t="s">
        <v>151</v>
      </c>
      <c r="E166" s="193" t="s">
        <v>264</v>
      </c>
      <c r="F166" s="194" t="s">
        <v>265</v>
      </c>
      <c r="G166" s="195" t="s">
        <v>176</v>
      </c>
      <c r="H166" s="196">
        <v>1.08</v>
      </c>
      <c r="I166" s="197"/>
      <c r="J166" s="198">
        <f>ROUND(I166*H166,2)</f>
        <v>0</v>
      </c>
      <c r="K166" s="194" t="s">
        <v>155</v>
      </c>
      <c r="L166" s="61"/>
      <c r="M166" s="199" t="s">
        <v>21</v>
      </c>
      <c r="N166" s="200" t="s">
        <v>43</v>
      </c>
      <c r="O166" s="42"/>
      <c r="P166" s="201">
        <f>O166*H166</f>
        <v>0</v>
      </c>
      <c r="Q166" s="201">
        <v>0</v>
      </c>
      <c r="R166" s="201">
        <f>Q166*H166</f>
        <v>0</v>
      </c>
      <c r="S166" s="201">
        <v>3.1E-2</v>
      </c>
      <c r="T166" s="202">
        <f>S166*H166</f>
        <v>3.3480000000000003E-2</v>
      </c>
      <c r="AR166" s="24" t="s">
        <v>156</v>
      </c>
      <c r="AT166" s="24" t="s">
        <v>151</v>
      </c>
      <c r="AU166" s="24" t="s">
        <v>82</v>
      </c>
      <c r="AY166" s="24" t="s">
        <v>148</v>
      </c>
      <c r="BE166" s="203">
        <f>IF(N166="základní",J166,0)</f>
        <v>0</v>
      </c>
      <c r="BF166" s="203">
        <f>IF(N166="snížená",J166,0)</f>
        <v>0</v>
      </c>
      <c r="BG166" s="203">
        <f>IF(N166="zákl. přenesená",J166,0)</f>
        <v>0</v>
      </c>
      <c r="BH166" s="203">
        <f>IF(N166="sníž. přenesená",J166,0)</f>
        <v>0</v>
      </c>
      <c r="BI166" s="203">
        <f>IF(N166="nulová",J166,0)</f>
        <v>0</v>
      </c>
      <c r="BJ166" s="24" t="s">
        <v>80</v>
      </c>
      <c r="BK166" s="203">
        <f>ROUND(I166*H166,2)</f>
        <v>0</v>
      </c>
      <c r="BL166" s="24" t="s">
        <v>156</v>
      </c>
      <c r="BM166" s="24" t="s">
        <v>266</v>
      </c>
    </row>
    <row r="167" spans="2:65" s="1" customFormat="1" ht="36">
      <c r="B167" s="41"/>
      <c r="C167" s="63"/>
      <c r="D167" s="206" t="s">
        <v>170</v>
      </c>
      <c r="E167" s="63"/>
      <c r="F167" s="237" t="s">
        <v>267</v>
      </c>
      <c r="G167" s="63"/>
      <c r="H167" s="63"/>
      <c r="I167" s="163"/>
      <c r="J167" s="63"/>
      <c r="K167" s="63"/>
      <c r="L167" s="61"/>
      <c r="M167" s="238"/>
      <c r="N167" s="42"/>
      <c r="O167" s="42"/>
      <c r="P167" s="42"/>
      <c r="Q167" s="42"/>
      <c r="R167" s="42"/>
      <c r="S167" s="42"/>
      <c r="T167" s="78"/>
      <c r="AT167" s="24" t="s">
        <v>170</v>
      </c>
      <c r="AU167" s="24" t="s">
        <v>82</v>
      </c>
    </row>
    <row r="168" spans="2:65" s="11" customFormat="1" ht="12">
      <c r="B168" s="204"/>
      <c r="C168" s="205"/>
      <c r="D168" s="206" t="s">
        <v>158</v>
      </c>
      <c r="E168" s="207" t="s">
        <v>21</v>
      </c>
      <c r="F168" s="208" t="s">
        <v>178</v>
      </c>
      <c r="G168" s="205"/>
      <c r="H168" s="207" t="s">
        <v>21</v>
      </c>
      <c r="I168" s="209"/>
      <c r="J168" s="205"/>
      <c r="K168" s="205"/>
      <c r="L168" s="210"/>
      <c r="M168" s="211"/>
      <c r="N168" s="212"/>
      <c r="O168" s="212"/>
      <c r="P168" s="212"/>
      <c r="Q168" s="212"/>
      <c r="R168" s="212"/>
      <c r="S168" s="212"/>
      <c r="T168" s="213"/>
      <c r="AT168" s="214" t="s">
        <v>158</v>
      </c>
      <c r="AU168" s="214" t="s">
        <v>82</v>
      </c>
      <c r="AV168" s="11" t="s">
        <v>80</v>
      </c>
      <c r="AW168" s="11" t="s">
        <v>35</v>
      </c>
      <c r="AX168" s="11" t="s">
        <v>72</v>
      </c>
      <c r="AY168" s="214" t="s">
        <v>148</v>
      </c>
    </row>
    <row r="169" spans="2:65" s="12" customFormat="1" ht="12">
      <c r="B169" s="215"/>
      <c r="C169" s="216"/>
      <c r="D169" s="206" t="s">
        <v>158</v>
      </c>
      <c r="E169" s="217" t="s">
        <v>21</v>
      </c>
      <c r="F169" s="218" t="s">
        <v>268</v>
      </c>
      <c r="G169" s="216"/>
      <c r="H169" s="219">
        <v>1.08</v>
      </c>
      <c r="I169" s="220"/>
      <c r="J169" s="216"/>
      <c r="K169" s="216"/>
      <c r="L169" s="221"/>
      <c r="M169" s="222"/>
      <c r="N169" s="223"/>
      <c r="O169" s="223"/>
      <c r="P169" s="223"/>
      <c r="Q169" s="223"/>
      <c r="R169" s="223"/>
      <c r="S169" s="223"/>
      <c r="T169" s="224"/>
      <c r="AT169" s="225" t="s">
        <v>158</v>
      </c>
      <c r="AU169" s="225" t="s">
        <v>82</v>
      </c>
      <c r="AV169" s="12" t="s">
        <v>82</v>
      </c>
      <c r="AW169" s="12" t="s">
        <v>35</v>
      </c>
      <c r="AX169" s="12" t="s">
        <v>80</v>
      </c>
      <c r="AY169" s="225" t="s">
        <v>148</v>
      </c>
    </row>
    <row r="170" spans="2:65" s="1" customFormat="1" ht="25.5" customHeight="1">
      <c r="B170" s="41"/>
      <c r="C170" s="192" t="s">
        <v>269</v>
      </c>
      <c r="D170" s="192" t="s">
        <v>151</v>
      </c>
      <c r="E170" s="193" t="s">
        <v>270</v>
      </c>
      <c r="F170" s="194" t="s">
        <v>271</v>
      </c>
      <c r="G170" s="195" t="s">
        <v>176</v>
      </c>
      <c r="H170" s="196">
        <v>18.399999999999999</v>
      </c>
      <c r="I170" s="197"/>
      <c r="J170" s="198">
        <f>ROUND(I170*H170,2)</f>
        <v>0</v>
      </c>
      <c r="K170" s="194" t="s">
        <v>155</v>
      </c>
      <c r="L170" s="61"/>
      <c r="M170" s="199" t="s">
        <v>21</v>
      </c>
      <c r="N170" s="200" t="s">
        <v>43</v>
      </c>
      <c r="O170" s="42"/>
      <c r="P170" s="201">
        <f>O170*H170</f>
        <v>0</v>
      </c>
      <c r="Q170" s="201">
        <v>0</v>
      </c>
      <c r="R170" s="201">
        <f>Q170*H170</f>
        <v>0</v>
      </c>
      <c r="S170" s="201">
        <v>7.5999999999999998E-2</v>
      </c>
      <c r="T170" s="202">
        <f>S170*H170</f>
        <v>1.3983999999999999</v>
      </c>
      <c r="AR170" s="24" t="s">
        <v>156</v>
      </c>
      <c r="AT170" s="24" t="s">
        <v>151</v>
      </c>
      <c r="AU170" s="24" t="s">
        <v>82</v>
      </c>
      <c r="AY170" s="24" t="s">
        <v>148</v>
      </c>
      <c r="BE170" s="203">
        <f>IF(N170="základní",J170,0)</f>
        <v>0</v>
      </c>
      <c r="BF170" s="203">
        <f>IF(N170="snížená",J170,0)</f>
        <v>0</v>
      </c>
      <c r="BG170" s="203">
        <f>IF(N170="zákl. přenesená",J170,0)</f>
        <v>0</v>
      </c>
      <c r="BH170" s="203">
        <f>IF(N170="sníž. přenesená",J170,0)</f>
        <v>0</v>
      </c>
      <c r="BI170" s="203">
        <f>IF(N170="nulová",J170,0)</f>
        <v>0</v>
      </c>
      <c r="BJ170" s="24" t="s">
        <v>80</v>
      </c>
      <c r="BK170" s="203">
        <f>ROUND(I170*H170,2)</f>
        <v>0</v>
      </c>
      <c r="BL170" s="24" t="s">
        <v>156</v>
      </c>
      <c r="BM170" s="24" t="s">
        <v>272</v>
      </c>
    </row>
    <row r="171" spans="2:65" s="1" customFormat="1" ht="48">
      <c r="B171" s="41"/>
      <c r="C171" s="63"/>
      <c r="D171" s="206" t="s">
        <v>170</v>
      </c>
      <c r="E171" s="63"/>
      <c r="F171" s="237" t="s">
        <v>273</v>
      </c>
      <c r="G171" s="63"/>
      <c r="H171" s="63"/>
      <c r="I171" s="163"/>
      <c r="J171" s="63"/>
      <c r="K171" s="63"/>
      <c r="L171" s="61"/>
      <c r="M171" s="238"/>
      <c r="N171" s="42"/>
      <c r="O171" s="42"/>
      <c r="P171" s="42"/>
      <c r="Q171" s="42"/>
      <c r="R171" s="42"/>
      <c r="S171" s="42"/>
      <c r="T171" s="78"/>
      <c r="AT171" s="24" t="s">
        <v>170</v>
      </c>
      <c r="AU171" s="24" t="s">
        <v>82</v>
      </c>
    </row>
    <row r="172" spans="2:65" s="11" customFormat="1" ht="12">
      <c r="B172" s="204"/>
      <c r="C172" s="205"/>
      <c r="D172" s="206" t="s">
        <v>158</v>
      </c>
      <c r="E172" s="207" t="s">
        <v>21</v>
      </c>
      <c r="F172" s="208" t="s">
        <v>178</v>
      </c>
      <c r="G172" s="205"/>
      <c r="H172" s="207" t="s">
        <v>21</v>
      </c>
      <c r="I172" s="209"/>
      <c r="J172" s="205"/>
      <c r="K172" s="205"/>
      <c r="L172" s="210"/>
      <c r="M172" s="211"/>
      <c r="N172" s="212"/>
      <c r="O172" s="212"/>
      <c r="P172" s="212"/>
      <c r="Q172" s="212"/>
      <c r="R172" s="212"/>
      <c r="S172" s="212"/>
      <c r="T172" s="213"/>
      <c r="AT172" s="214" t="s">
        <v>158</v>
      </c>
      <c r="AU172" s="214" t="s">
        <v>82</v>
      </c>
      <c r="AV172" s="11" t="s">
        <v>80</v>
      </c>
      <c r="AW172" s="11" t="s">
        <v>35</v>
      </c>
      <c r="AX172" s="11" t="s">
        <v>72</v>
      </c>
      <c r="AY172" s="214" t="s">
        <v>148</v>
      </c>
    </row>
    <row r="173" spans="2:65" s="12" customFormat="1" ht="12">
      <c r="B173" s="215"/>
      <c r="C173" s="216"/>
      <c r="D173" s="206" t="s">
        <v>158</v>
      </c>
      <c r="E173" s="217" t="s">
        <v>21</v>
      </c>
      <c r="F173" s="218" t="s">
        <v>274</v>
      </c>
      <c r="G173" s="216"/>
      <c r="H173" s="219">
        <v>16.8</v>
      </c>
      <c r="I173" s="220"/>
      <c r="J173" s="216"/>
      <c r="K173" s="216"/>
      <c r="L173" s="221"/>
      <c r="M173" s="222"/>
      <c r="N173" s="223"/>
      <c r="O173" s="223"/>
      <c r="P173" s="223"/>
      <c r="Q173" s="223"/>
      <c r="R173" s="223"/>
      <c r="S173" s="223"/>
      <c r="T173" s="224"/>
      <c r="AT173" s="225" t="s">
        <v>158</v>
      </c>
      <c r="AU173" s="225" t="s">
        <v>82</v>
      </c>
      <c r="AV173" s="12" t="s">
        <v>82</v>
      </c>
      <c r="AW173" s="12" t="s">
        <v>35</v>
      </c>
      <c r="AX173" s="12" t="s">
        <v>72</v>
      </c>
      <c r="AY173" s="225" t="s">
        <v>148</v>
      </c>
    </row>
    <row r="174" spans="2:65" s="11" customFormat="1" ht="12">
      <c r="B174" s="204"/>
      <c r="C174" s="205"/>
      <c r="D174" s="206" t="s">
        <v>158</v>
      </c>
      <c r="E174" s="207" t="s">
        <v>21</v>
      </c>
      <c r="F174" s="208" t="s">
        <v>185</v>
      </c>
      <c r="G174" s="205"/>
      <c r="H174" s="207" t="s">
        <v>21</v>
      </c>
      <c r="I174" s="209"/>
      <c r="J174" s="205"/>
      <c r="K174" s="205"/>
      <c r="L174" s="210"/>
      <c r="M174" s="211"/>
      <c r="N174" s="212"/>
      <c r="O174" s="212"/>
      <c r="P174" s="212"/>
      <c r="Q174" s="212"/>
      <c r="R174" s="212"/>
      <c r="S174" s="212"/>
      <c r="T174" s="213"/>
      <c r="AT174" s="214" t="s">
        <v>158</v>
      </c>
      <c r="AU174" s="214" t="s">
        <v>82</v>
      </c>
      <c r="AV174" s="11" t="s">
        <v>80</v>
      </c>
      <c r="AW174" s="11" t="s">
        <v>35</v>
      </c>
      <c r="AX174" s="11" t="s">
        <v>72</v>
      </c>
      <c r="AY174" s="214" t="s">
        <v>148</v>
      </c>
    </row>
    <row r="175" spans="2:65" s="12" customFormat="1" ht="12">
      <c r="B175" s="215"/>
      <c r="C175" s="216"/>
      <c r="D175" s="206" t="s">
        <v>158</v>
      </c>
      <c r="E175" s="217" t="s">
        <v>21</v>
      </c>
      <c r="F175" s="218" t="s">
        <v>275</v>
      </c>
      <c r="G175" s="216"/>
      <c r="H175" s="219">
        <v>1.6</v>
      </c>
      <c r="I175" s="220"/>
      <c r="J175" s="216"/>
      <c r="K175" s="216"/>
      <c r="L175" s="221"/>
      <c r="M175" s="222"/>
      <c r="N175" s="223"/>
      <c r="O175" s="223"/>
      <c r="P175" s="223"/>
      <c r="Q175" s="223"/>
      <c r="R175" s="223"/>
      <c r="S175" s="223"/>
      <c r="T175" s="224"/>
      <c r="AT175" s="225" t="s">
        <v>158</v>
      </c>
      <c r="AU175" s="225" t="s">
        <v>82</v>
      </c>
      <c r="AV175" s="12" t="s">
        <v>82</v>
      </c>
      <c r="AW175" s="12" t="s">
        <v>35</v>
      </c>
      <c r="AX175" s="12" t="s">
        <v>72</v>
      </c>
      <c r="AY175" s="225" t="s">
        <v>148</v>
      </c>
    </row>
    <row r="176" spans="2:65" s="13" customFormat="1" ht="12">
      <c r="B176" s="226"/>
      <c r="C176" s="227"/>
      <c r="D176" s="206" t="s">
        <v>158</v>
      </c>
      <c r="E176" s="228" t="s">
        <v>21</v>
      </c>
      <c r="F176" s="229" t="s">
        <v>166</v>
      </c>
      <c r="G176" s="227"/>
      <c r="H176" s="230">
        <v>18.399999999999999</v>
      </c>
      <c r="I176" s="231"/>
      <c r="J176" s="227"/>
      <c r="K176" s="227"/>
      <c r="L176" s="232"/>
      <c r="M176" s="233"/>
      <c r="N176" s="234"/>
      <c r="O176" s="234"/>
      <c r="P176" s="234"/>
      <c r="Q176" s="234"/>
      <c r="R176" s="234"/>
      <c r="S176" s="234"/>
      <c r="T176" s="235"/>
      <c r="AT176" s="236" t="s">
        <v>158</v>
      </c>
      <c r="AU176" s="236" t="s">
        <v>82</v>
      </c>
      <c r="AV176" s="13" t="s">
        <v>156</v>
      </c>
      <c r="AW176" s="13" t="s">
        <v>35</v>
      </c>
      <c r="AX176" s="13" t="s">
        <v>80</v>
      </c>
      <c r="AY176" s="236" t="s">
        <v>148</v>
      </c>
    </row>
    <row r="177" spans="2:65" s="1" customFormat="1" ht="25.5" customHeight="1">
      <c r="B177" s="41"/>
      <c r="C177" s="192" t="s">
        <v>276</v>
      </c>
      <c r="D177" s="192" t="s">
        <v>151</v>
      </c>
      <c r="E177" s="193" t="s">
        <v>277</v>
      </c>
      <c r="F177" s="194" t="s">
        <v>278</v>
      </c>
      <c r="G177" s="195" t="s">
        <v>176</v>
      </c>
      <c r="H177" s="196">
        <v>42.66</v>
      </c>
      <c r="I177" s="197"/>
      <c r="J177" s="198">
        <f>ROUND(I177*H177,2)</f>
        <v>0</v>
      </c>
      <c r="K177" s="194" t="s">
        <v>155</v>
      </c>
      <c r="L177" s="61"/>
      <c r="M177" s="199" t="s">
        <v>21</v>
      </c>
      <c r="N177" s="200" t="s">
        <v>43</v>
      </c>
      <c r="O177" s="42"/>
      <c r="P177" s="201">
        <f>O177*H177</f>
        <v>0</v>
      </c>
      <c r="Q177" s="201">
        <v>0</v>
      </c>
      <c r="R177" s="201">
        <f>Q177*H177</f>
        <v>0</v>
      </c>
      <c r="S177" s="201">
        <v>5.0999999999999997E-2</v>
      </c>
      <c r="T177" s="202">
        <f>S177*H177</f>
        <v>2.1756599999999997</v>
      </c>
      <c r="AR177" s="24" t="s">
        <v>156</v>
      </c>
      <c r="AT177" s="24" t="s">
        <v>151</v>
      </c>
      <c r="AU177" s="24" t="s">
        <v>82</v>
      </c>
      <c r="AY177" s="24" t="s">
        <v>148</v>
      </c>
      <c r="BE177" s="203">
        <f>IF(N177="základní",J177,0)</f>
        <v>0</v>
      </c>
      <c r="BF177" s="203">
        <f>IF(N177="snížená",J177,0)</f>
        <v>0</v>
      </c>
      <c r="BG177" s="203">
        <f>IF(N177="zákl. přenesená",J177,0)</f>
        <v>0</v>
      </c>
      <c r="BH177" s="203">
        <f>IF(N177="sníž. přenesená",J177,0)</f>
        <v>0</v>
      </c>
      <c r="BI177" s="203">
        <f>IF(N177="nulová",J177,0)</f>
        <v>0</v>
      </c>
      <c r="BJ177" s="24" t="s">
        <v>80</v>
      </c>
      <c r="BK177" s="203">
        <f>ROUND(I177*H177,2)</f>
        <v>0</v>
      </c>
      <c r="BL177" s="24" t="s">
        <v>156</v>
      </c>
      <c r="BM177" s="24" t="s">
        <v>279</v>
      </c>
    </row>
    <row r="178" spans="2:65" s="1" customFormat="1" ht="60">
      <c r="B178" s="41"/>
      <c r="C178" s="63"/>
      <c r="D178" s="206" t="s">
        <v>170</v>
      </c>
      <c r="E178" s="63"/>
      <c r="F178" s="237" t="s">
        <v>280</v>
      </c>
      <c r="G178" s="63"/>
      <c r="H178" s="63"/>
      <c r="I178" s="163"/>
      <c r="J178" s="63"/>
      <c r="K178" s="63"/>
      <c r="L178" s="61"/>
      <c r="M178" s="238"/>
      <c r="N178" s="42"/>
      <c r="O178" s="42"/>
      <c r="P178" s="42"/>
      <c r="Q178" s="42"/>
      <c r="R178" s="42"/>
      <c r="S178" s="42"/>
      <c r="T178" s="78"/>
      <c r="AT178" s="24" t="s">
        <v>170</v>
      </c>
      <c r="AU178" s="24" t="s">
        <v>82</v>
      </c>
    </row>
    <row r="179" spans="2:65" s="11" customFormat="1" ht="12">
      <c r="B179" s="204"/>
      <c r="C179" s="205"/>
      <c r="D179" s="206" t="s">
        <v>158</v>
      </c>
      <c r="E179" s="207" t="s">
        <v>21</v>
      </c>
      <c r="F179" s="208" t="s">
        <v>281</v>
      </c>
      <c r="G179" s="205"/>
      <c r="H179" s="207" t="s">
        <v>21</v>
      </c>
      <c r="I179" s="209"/>
      <c r="J179" s="205"/>
      <c r="K179" s="205"/>
      <c r="L179" s="210"/>
      <c r="M179" s="211"/>
      <c r="N179" s="212"/>
      <c r="O179" s="212"/>
      <c r="P179" s="212"/>
      <c r="Q179" s="212"/>
      <c r="R179" s="212"/>
      <c r="S179" s="212"/>
      <c r="T179" s="213"/>
      <c r="AT179" s="214" t="s">
        <v>158</v>
      </c>
      <c r="AU179" s="214" t="s">
        <v>82</v>
      </c>
      <c r="AV179" s="11" t="s">
        <v>80</v>
      </c>
      <c r="AW179" s="11" t="s">
        <v>35</v>
      </c>
      <c r="AX179" s="11" t="s">
        <v>72</v>
      </c>
      <c r="AY179" s="214" t="s">
        <v>148</v>
      </c>
    </row>
    <row r="180" spans="2:65" s="12" customFormat="1" ht="12">
      <c r="B180" s="215"/>
      <c r="C180" s="216"/>
      <c r="D180" s="206" t="s">
        <v>158</v>
      </c>
      <c r="E180" s="217" t="s">
        <v>21</v>
      </c>
      <c r="F180" s="218" t="s">
        <v>282</v>
      </c>
      <c r="G180" s="216"/>
      <c r="H180" s="219">
        <v>25.92</v>
      </c>
      <c r="I180" s="220"/>
      <c r="J180" s="216"/>
      <c r="K180" s="216"/>
      <c r="L180" s="221"/>
      <c r="M180" s="222"/>
      <c r="N180" s="223"/>
      <c r="O180" s="223"/>
      <c r="P180" s="223"/>
      <c r="Q180" s="223"/>
      <c r="R180" s="223"/>
      <c r="S180" s="223"/>
      <c r="T180" s="224"/>
      <c r="AT180" s="225" t="s">
        <v>158</v>
      </c>
      <c r="AU180" s="225" t="s">
        <v>82</v>
      </c>
      <c r="AV180" s="12" t="s">
        <v>82</v>
      </c>
      <c r="AW180" s="12" t="s">
        <v>35</v>
      </c>
      <c r="AX180" s="12" t="s">
        <v>72</v>
      </c>
      <c r="AY180" s="225" t="s">
        <v>148</v>
      </c>
    </row>
    <row r="181" spans="2:65" s="12" customFormat="1" ht="12">
      <c r="B181" s="215"/>
      <c r="C181" s="216"/>
      <c r="D181" s="206" t="s">
        <v>158</v>
      </c>
      <c r="E181" s="217" t="s">
        <v>21</v>
      </c>
      <c r="F181" s="218" t="s">
        <v>283</v>
      </c>
      <c r="G181" s="216"/>
      <c r="H181" s="219">
        <v>9.7200000000000006</v>
      </c>
      <c r="I181" s="220"/>
      <c r="J181" s="216"/>
      <c r="K181" s="216"/>
      <c r="L181" s="221"/>
      <c r="M181" s="222"/>
      <c r="N181" s="223"/>
      <c r="O181" s="223"/>
      <c r="P181" s="223"/>
      <c r="Q181" s="223"/>
      <c r="R181" s="223"/>
      <c r="S181" s="223"/>
      <c r="T181" s="224"/>
      <c r="AT181" s="225" t="s">
        <v>158</v>
      </c>
      <c r="AU181" s="225" t="s">
        <v>82</v>
      </c>
      <c r="AV181" s="12" t="s">
        <v>82</v>
      </c>
      <c r="AW181" s="12" t="s">
        <v>35</v>
      </c>
      <c r="AX181" s="12" t="s">
        <v>72</v>
      </c>
      <c r="AY181" s="225" t="s">
        <v>148</v>
      </c>
    </row>
    <row r="182" spans="2:65" s="12" customFormat="1" ht="12">
      <c r="B182" s="215"/>
      <c r="C182" s="216"/>
      <c r="D182" s="206" t="s">
        <v>158</v>
      </c>
      <c r="E182" s="217" t="s">
        <v>21</v>
      </c>
      <c r="F182" s="218" t="s">
        <v>284</v>
      </c>
      <c r="G182" s="216"/>
      <c r="H182" s="219">
        <v>5.4</v>
      </c>
      <c r="I182" s="220"/>
      <c r="J182" s="216"/>
      <c r="K182" s="216"/>
      <c r="L182" s="221"/>
      <c r="M182" s="222"/>
      <c r="N182" s="223"/>
      <c r="O182" s="223"/>
      <c r="P182" s="223"/>
      <c r="Q182" s="223"/>
      <c r="R182" s="223"/>
      <c r="S182" s="223"/>
      <c r="T182" s="224"/>
      <c r="AT182" s="225" t="s">
        <v>158</v>
      </c>
      <c r="AU182" s="225" t="s">
        <v>82</v>
      </c>
      <c r="AV182" s="12" t="s">
        <v>82</v>
      </c>
      <c r="AW182" s="12" t="s">
        <v>35</v>
      </c>
      <c r="AX182" s="12" t="s">
        <v>72</v>
      </c>
      <c r="AY182" s="225" t="s">
        <v>148</v>
      </c>
    </row>
    <row r="183" spans="2:65" s="11" customFormat="1" ht="12">
      <c r="B183" s="204"/>
      <c r="C183" s="205"/>
      <c r="D183" s="206" t="s">
        <v>158</v>
      </c>
      <c r="E183" s="207" t="s">
        <v>21</v>
      </c>
      <c r="F183" s="208" t="s">
        <v>285</v>
      </c>
      <c r="G183" s="205"/>
      <c r="H183" s="207" t="s">
        <v>21</v>
      </c>
      <c r="I183" s="209"/>
      <c r="J183" s="205"/>
      <c r="K183" s="205"/>
      <c r="L183" s="210"/>
      <c r="M183" s="211"/>
      <c r="N183" s="212"/>
      <c r="O183" s="212"/>
      <c r="P183" s="212"/>
      <c r="Q183" s="212"/>
      <c r="R183" s="212"/>
      <c r="S183" s="212"/>
      <c r="T183" s="213"/>
      <c r="AT183" s="214" t="s">
        <v>158</v>
      </c>
      <c r="AU183" s="214" t="s">
        <v>82</v>
      </c>
      <c r="AV183" s="11" t="s">
        <v>80</v>
      </c>
      <c r="AW183" s="11" t="s">
        <v>35</v>
      </c>
      <c r="AX183" s="11" t="s">
        <v>72</v>
      </c>
      <c r="AY183" s="214" t="s">
        <v>148</v>
      </c>
    </row>
    <row r="184" spans="2:65" s="12" customFormat="1" ht="12">
      <c r="B184" s="215"/>
      <c r="C184" s="216"/>
      <c r="D184" s="206" t="s">
        <v>158</v>
      </c>
      <c r="E184" s="217" t="s">
        <v>21</v>
      </c>
      <c r="F184" s="218" t="s">
        <v>286</v>
      </c>
      <c r="G184" s="216"/>
      <c r="H184" s="219">
        <v>1.62</v>
      </c>
      <c r="I184" s="220"/>
      <c r="J184" s="216"/>
      <c r="K184" s="216"/>
      <c r="L184" s="221"/>
      <c r="M184" s="222"/>
      <c r="N184" s="223"/>
      <c r="O184" s="223"/>
      <c r="P184" s="223"/>
      <c r="Q184" s="223"/>
      <c r="R184" s="223"/>
      <c r="S184" s="223"/>
      <c r="T184" s="224"/>
      <c r="AT184" s="225" t="s">
        <v>158</v>
      </c>
      <c r="AU184" s="225" t="s">
        <v>82</v>
      </c>
      <c r="AV184" s="12" t="s">
        <v>82</v>
      </c>
      <c r="AW184" s="12" t="s">
        <v>35</v>
      </c>
      <c r="AX184" s="12" t="s">
        <v>72</v>
      </c>
      <c r="AY184" s="225" t="s">
        <v>148</v>
      </c>
    </row>
    <row r="185" spans="2:65" s="13" customFormat="1" ht="12">
      <c r="B185" s="226"/>
      <c r="C185" s="227"/>
      <c r="D185" s="206" t="s">
        <v>158</v>
      </c>
      <c r="E185" s="228" t="s">
        <v>21</v>
      </c>
      <c r="F185" s="229" t="s">
        <v>166</v>
      </c>
      <c r="G185" s="227"/>
      <c r="H185" s="230">
        <v>42.66</v>
      </c>
      <c r="I185" s="231"/>
      <c r="J185" s="227"/>
      <c r="K185" s="227"/>
      <c r="L185" s="232"/>
      <c r="M185" s="233"/>
      <c r="N185" s="234"/>
      <c r="O185" s="234"/>
      <c r="P185" s="234"/>
      <c r="Q185" s="234"/>
      <c r="R185" s="234"/>
      <c r="S185" s="234"/>
      <c r="T185" s="235"/>
      <c r="AT185" s="236" t="s">
        <v>158</v>
      </c>
      <c r="AU185" s="236" t="s">
        <v>82</v>
      </c>
      <c r="AV185" s="13" t="s">
        <v>156</v>
      </c>
      <c r="AW185" s="13" t="s">
        <v>35</v>
      </c>
      <c r="AX185" s="13" t="s">
        <v>80</v>
      </c>
      <c r="AY185" s="236" t="s">
        <v>148</v>
      </c>
    </row>
    <row r="186" spans="2:65" s="1" customFormat="1" ht="38.25" customHeight="1">
      <c r="B186" s="41"/>
      <c r="C186" s="192" t="s">
        <v>287</v>
      </c>
      <c r="D186" s="192" t="s">
        <v>151</v>
      </c>
      <c r="E186" s="193" t="s">
        <v>288</v>
      </c>
      <c r="F186" s="194" t="s">
        <v>289</v>
      </c>
      <c r="G186" s="195" t="s">
        <v>176</v>
      </c>
      <c r="H186" s="196">
        <v>0.52500000000000002</v>
      </c>
      <c r="I186" s="197"/>
      <c r="J186" s="198">
        <f>ROUND(I186*H186,2)</f>
        <v>0</v>
      </c>
      <c r="K186" s="194" t="s">
        <v>155</v>
      </c>
      <c r="L186" s="61"/>
      <c r="M186" s="199" t="s">
        <v>21</v>
      </c>
      <c r="N186" s="200" t="s">
        <v>43</v>
      </c>
      <c r="O186" s="42"/>
      <c r="P186" s="201">
        <f>O186*H186</f>
        <v>0</v>
      </c>
      <c r="Q186" s="201">
        <v>0</v>
      </c>
      <c r="R186" s="201">
        <f>Q186*H186</f>
        <v>0</v>
      </c>
      <c r="S186" s="201">
        <v>0.27</v>
      </c>
      <c r="T186" s="202">
        <f>S186*H186</f>
        <v>0.14175000000000001</v>
      </c>
      <c r="AR186" s="24" t="s">
        <v>156</v>
      </c>
      <c r="AT186" s="24" t="s">
        <v>151</v>
      </c>
      <c r="AU186" s="24" t="s">
        <v>82</v>
      </c>
      <c r="AY186" s="24" t="s">
        <v>148</v>
      </c>
      <c r="BE186" s="203">
        <f>IF(N186="základní",J186,0)</f>
        <v>0</v>
      </c>
      <c r="BF186" s="203">
        <f>IF(N186="snížená",J186,0)</f>
        <v>0</v>
      </c>
      <c r="BG186" s="203">
        <f>IF(N186="zákl. přenesená",J186,0)</f>
        <v>0</v>
      </c>
      <c r="BH186" s="203">
        <f>IF(N186="sníž. přenesená",J186,0)</f>
        <v>0</v>
      </c>
      <c r="BI186" s="203">
        <f>IF(N186="nulová",J186,0)</f>
        <v>0</v>
      </c>
      <c r="BJ186" s="24" t="s">
        <v>80</v>
      </c>
      <c r="BK186" s="203">
        <f>ROUND(I186*H186,2)</f>
        <v>0</v>
      </c>
      <c r="BL186" s="24" t="s">
        <v>156</v>
      </c>
      <c r="BM186" s="24" t="s">
        <v>290</v>
      </c>
    </row>
    <row r="187" spans="2:65" s="11" customFormat="1" ht="12">
      <c r="B187" s="204"/>
      <c r="C187" s="205"/>
      <c r="D187" s="206" t="s">
        <v>158</v>
      </c>
      <c r="E187" s="207" t="s">
        <v>21</v>
      </c>
      <c r="F187" s="208" t="s">
        <v>178</v>
      </c>
      <c r="G187" s="205"/>
      <c r="H187" s="207" t="s">
        <v>21</v>
      </c>
      <c r="I187" s="209"/>
      <c r="J187" s="205"/>
      <c r="K187" s="205"/>
      <c r="L187" s="210"/>
      <c r="M187" s="211"/>
      <c r="N187" s="212"/>
      <c r="O187" s="212"/>
      <c r="P187" s="212"/>
      <c r="Q187" s="212"/>
      <c r="R187" s="212"/>
      <c r="S187" s="212"/>
      <c r="T187" s="213"/>
      <c r="AT187" s="214" t="s">
        <v>158</v>
      </c>
      <c r="AU187" s="214" t="s">
        <v>82</v>
      </c>
      <c r="AV187" s="11" t="s">
        <v>80</v>
      </c>
      <c r="AW187" s="11" t="s">
        <v>35</v>
      </c>
      <c r="AX187" s="11" t="s">
        <v>72</v>
      </c>
      <c r="AY187" s="214" t="s">
        <v>148</v>
      </c>
    </row>
    <row r="188" spans="2:65" s="12" customFormat="1" ht="12">
      <c r="B188" s="215"/>
      <c r="C188" s="216"/>
      <c r="D188" s="206" t="s">
        <v>158</v>
      </c>
      <c r="E188" s="217" t="s">
        <v>21</v>
      </c>
      <c r="F188" s="218" t="s">
        <v>291</v>
      </c>
      <c r="G188" s="216"/>
      <c r="H188" s="219">
        <v>0.52500000000000002</v>
      </c>
      <c r="I188" s="220"/>
      <c r="J188" s="216"/>
      <c r="K188" s="216"/>
      <c r="L188" s="221"/>
      <c r="M188" s="222"/>
      <c r="N188" s="223"/>
      <c r="O188" s="223"/>
      <c r="P188" s="223"/>
      <c r="Q188" s="223"/>
      <c r="R188" s="223"/>
      <c r="S188" s="223"/>
      <c r="T188" s="224"/>
      <c r="AT188" s="225" t="s">
        <v>158</v>
      </c>
      <c r="AU188" s="225" t="s">
        <v>82</v>
      </c>
      <c r="AV188" s="12" t="s">
        <v>82</v>
      </c>
      <c r="AW188" s="12" t="s">
        <v>35</v>
      </c>
      <c r="AX188" s="12" t="s">
        <v>80</v>
      </c>
      <c r="AY188" s="225" t="s">
        <v>148</v>
      </c>
    </row>
    <row r="189" spans="2:65" s="1" customFormat="1" ht="38.25" customHeight="1">
      <c r="B189" s="41"/>
      <c r="C189" s="192" t="s">
        <v>9</v>
      </c>
      <c r="D189" s="192" t="s">
        <v>151</v>
      </c>
      <c r="E189" s="193" t="s">
        <v>292</v>
      </c>
      <c r="F189" s="194" t="s">
        <v>293</v>
      </c>
      <c r="G189" s="195" t="s">
        <v>154</v>
      </c>
      <c r="H189" s="196">
        <v>1.913</v>
      </c>
      <c r="I189" s="197"/>
      <c r="J189" s="198">
        <f>ROUND(I189*H189,2)</f>
        <v>0</v>
      </c>
      <c r="K189" s="194" t="s">
        <v>155</v>
      </c>
      <c r="L189" s="61"/>
      <c r="M189" s="199" t="s">
        <v>21</v>
      </c>
      <c r="N189" s="200" t="s">
        <v>43</v>
      </c>
      <c r="O189" s="42"/>
      <c r="P189" s="201">
        <f>O189*H189</f>
        <v>0</v>
      </c>
      <c r="Q189" s="201">
        <v>0</v>
      </c>
      <c r="R189" s="201">
        <f>Q189*H189</f>
        <v>0</v>
      </c>
      <c r="S189" s="201">
        <v>1.8</v>
      </c>
      <c r="T189" s="202">
        <f>S189*H189</f>
        <v>3.4434</v>
      </c>
      <c r="AR189" s="24" t="s">
        <v>156</v>
      </c>
      <c r="AT189" s="24" t="s">
        <v>151</v>
      </c>
      <c r="AU189" s="24" t="s">
        <v>82</v>
      </c>
      <c r="AY189" s="24" t="s">
        <v>148</v>
      </c>
      <c r="BE189" s="203">
        <f>IF(N189="základní",J189,0)</f>
        <v>0</v>
      </c>
      <c r="BF189" s="203">
        <f>IF(N189="snížená",J189,0)</f>
        <v>0</v>
      </c>
      <c r="BG189" s="203">
        <f>IF(N189="zákl. přenesená",J189,0)</f>
        <v>0</v>
      </c>
      <c r="BH189" s="203">
        <f>IF(N189="sníž. přenesená",J189,0)</f>
        <v>0</v>
      </c>
      <c r="BI189" s="203">
        <f>IF(N189="nulová",J189,0)</f>
        <v>0</v>
      </c>
      <c r="BJ189" s="24" t="s">
        <v>80</v>
      </c>
      <c r="BK189" s="203">
        <f>ROUND(I189*H189,2)</f>
        <v>0</v>
      </c>
      <c r="BL189" s="24" t="s">
        <v>156</v>
      </c>
      <c r="BM189" s="24" t="s">
        <v>294</v>
      </c>
    </row>
    <row r="190" spans="2:65" s="11" customFormat="1" ht="12">
      <c r="B190" s="204"/>
      <c r="C190" s="205"/>
      <c r="D190" s="206" t="s">
        <v>158</v>
      </c>
      <c r="E190" s="207" t="s">
        <v>21</v>
      </c>
      <c r="F190" s="208" t="s">
        <v>185</v>
      </c>
      <c r="G190" s="205"/>
      <c r="H190" s="207" t="s">
        <v>21</v>
      </c>
      <c r="I190" s="209"/>
      <c r="J190" s="205"/>
      <c r="K190" s="205"/>
      <c r="L190" s="210"/>
      <c r="M190" s="211"/>
      <c r="N190" s="212"/>
      <c r="O190" s="212"/>
      <c r="P190" s="212"/>
      <c r="Q190" s="212"/>
      <c r="R190" s="212"/>
      <c r="S190" s="212"/>
      <c r="T190" s="213"/>
      <c r="AT190" s="214" t="s">
        <v>158</v>
      </c>
      <c r="AU190" s="214" t="s">
        <v>82</v>
      </c>
      <c r="AV190" s="11" t="s">
        <v>80</v>
      </c>
      <c r="AW190" s="11" t="s">
        <v>35</v>
      </c>
      <c r="AX190" s="11" t="s">
        <v>72</v>
      </c>
      <c r="AY190" s="214" t="s">
        <v>148</v>
      </c>
    </row>
    <row r="191" spans="2:65" s="12" customFormat="1" ht="12">
      <c r="B191" s="215"/>
      <c r="C191" s="216"/>
      <c r="D191" s="206" t="s">
        <v>158</v>
      </c>
      <c r="E191" s="217" t="s">
        <v>21</v>
      </c>
      <c r="F191" s="218" t="s">
        <v>295</v>
      </c>
      <c r="G191" s="216"/>
      <c r="H191" s="219">
        <v>1.913</v>
      </c>
      <c r="I191" s="220"/>
      <c r="J191" s="216"/>
      <c r="K191" s="216"/>
      <c r="L191" s="221"/>
      <c r="M191" s="222"/>
      <c r="N191" s="223"/>
      <c r="O191" s="223"/>
      <c r="P191" s="223"/>
      <c r="Q191" s="223"/>
      <c r="R191" s="223"/>
      <c r="S191" s="223"/>
      <c r="T191" s="224"/>
      <c r="AT191" s="225" t="s">
        <v>158</v>
      </c>
      <c r="AU191" s="225" t="s">
        <v>82</v>
      </c>
      <c r="AV191" s="12" t="s">
        <v>82</v>
      </c>
      <c r="AW191" s="12" t="s">
        <v>35</v>
      </c>
      <c r="AX191" s="12" t="s">
        <v>80</v>
      </c>
      <c r="AY191" s="225" t="s">
        <v>148</v>
      </c>
    </row>
    <row r="192" spans="2:65" s="1" customFormat="1" ht="38.25" customHeight="1">
      <c r="B192" s="41"/>
      <c r="C192" s="192" t="s">
        <v>296</v>
      </c>
      <c r="D192" s="192" t="s">
        <v>151</v>
      </c>
      <c r="E192" s="193" t="s">
        <v>297</v>
      </c>
      <c r="F192" s="194" t="s">
        <v>298</v>
      </c>
      <c r="G192" s="195" t="s">
        <v>213</v>
      </c>
      <c r="H192" s="196">
        <v>28.6</v>
      </c>
      <c r="I192" s="197"/>
      <c r="J192" s="198">
        <f>ROUND(I192*H192,2)</f>
        <v>0</v>
      </c>
      <c r="K192" s="194" t="s">
        <v>155</v>
      </c>
      <c r="L192" s="61"/>
      <c r="M192" s="199" t="s">
        <v>21</v>
      </c>
      <c r="N192" s="200" t="s">
        <v>43</v>
      </c>
      <c r="O192" s="42"/>
      <c r="P192" s="201">
        <f>O192*H192</f>
        <v>0</v>
      </c>
      <c r="Q192" s="201">
        <v>0</v>
      </c>
      <c r="R192" s="201">
        <f>Q192*H192</f>
        <v>0</v>
      </c>
      <c r="S192" s="201">
        <v>6.5000000000000002E-2</v>
      </c>
      <c r="T192" s="202">
        <f>S192*H192</f>
        <v>1.8590000000000002</v>
      </c>
      <c r="AR192" s="24" t="s">
        <v>156</v>
      </c>
      <c r="AT192" s="24" t="s">
        <v>151</v>
      </c>
      <c r="AU192" s="24" t="s">
        <v>82</v>
      </c>
      <c r="AY192" s="24" t="s">
        <v>148</v>
      </c>
      <c r="BE192" s="203">
        <f>IF(N192="základní",J192,0)</f>
        <v>0</v>
      </c>
      <c r="BF192" s="203">
        <f>IF(N192="snížená",J192,0)</f>
        <v>0</v>
      </c>
      <c r="BG192" s="203">
        <f>IF(N192="zákl. přenesená",J192,0)</f>
        <v>0</v>
      </c>
      <c r="BH192" s="203">
        <f>IF(N192="sníž. přenesená",J192,0)</f>
        <v>0</v>
      </c>
      <c r="BI192" s="203">
        <f>IF(N192="nulová",J192,0)</f>
        <v>0</v>
      </c>
      <c r="BJ192" s="24" t="s">
        <v>80</v>
      </c>
      <c r="BK192" s="203">
        <f>ROUND(I192*H192,2)</f>
        <v>0</v>
      </c>
      <c r="BL192" s="24" t="s">
        <v>156</v>
      </c>
      <c r="BM192" s="24" t="s">
        <v>299</v>
      </c>
    </row>
    <row r="193" spans="2:65" s="12" customFormat="1" ht="12">
      <c r="B193" s="215"/>
      <c r="C193" s="216"/>
      <c r="D193" s="206" t="s">
        <v>158</v>
      </c>
      <c r="E193" s="217" t="s">
        <v>21</v>
      </c>
      <c r="F193" s="218" t="s">
        <v>300</v>
      </c>
      <c r="G193" s="216"/>
      <c r="H193" s="219">
        <v>5.6</v>
      </c>
      <c r="I193" s="220"/>
      <c r="J193" s="216"/>
      <c r="K193" s="216"/>
      <c r="L193" s="221"/>
      <c r="M193" s="222"/>
      <c r="N193" s="223"/>
      <c r="O193" s="223"/>
      <c r="P193" s="223"/>
      <c r="Q193" s="223"/>
      <c r="R193" s="223"/>
      <c r="S193" s="223"/>
      <c r="T193" s="224"/>
      <c r="AT193" s="225" t="s">
        <v>158</v>
      </c>
      <c r="AU193" s="225" t="s">
        <v>82</v>
      </c>
      <c r="AV193" s="12" t="s">
        <v>82</v>
      </c>
      <c r="AW193" s="12" t="s">
        <v>35</v>
      </c>
      <c r="AX193" s="12" t="s">
        <v>72</v>
      </c>
      <c r="AY193" s="225" t="s">
        <v>148</v>
      </c>
    </row>
    <row r="194" spans="2:65" s="12" customFormat="1" ht="12">
      <c r="B194" s="215"/>
      <c r="C194" s="216"/>
      <c r="D194" s="206" t="s">
        <v>158</v>
      </c>
      <c r="E194" s="217" t="s">
        <v>21</v>
      </c>
      <c r="F194" s="218" t="s">
        <v>301</v>
      </c>
      <c r="G194" s="216"/>
      <c r="H194" s="219">
        <v>4.5999999999999996</v>
      </c>
      <c r="I194" s="220"/>
      <c r="J194" s="216"/>
      <c r="K194" s="216"/>
      <c r="L194" s="221"/>
      <c r="M194" s="222"/>
      <c r="N194" s="223"/>
      <c r="O194" s="223"/>
      <c r="P194" s="223"/>
      <c r="Q194" s="223"/>
      <c r="R194" s="223"/>
      <c r="S194" s="223"/>
      <c r="T194" s="224"/>
      <c r="AT194" s="225" t="s">
        <v>158</v>
      </c>
      <c r="AU194" s="225" t="s">
        <v>82</v>
      </c>
      <c r="AV194" s="12" t="s">
        <v>82</v>
      </c>
      <c r="AW194" s="12" t="s">
        <v>35</v>
      </c>
      <c r="AX194" s="12" t="s">
        <v>72</v>
      </c>
      <c r="AY194" s="225" t="s">
        <v>148</v>
      </c>
    </row>
    <row r="195" spans="2:65" s="12" customFormat="1" ht="12">
      <c r="B195" s="215"/>
      <c r="C195" s="216"/>
      <c r="D195" s="206" t="s">
        <v>158</v>
      </c>
      <c r="E195" s="217" t="s">
        <v>21</v>
      </c>
      <c r="F195" s="218" t="s">
        <v>302</v>
      </c>
      <c r="G195" s="216"/>
      <c r="H195" s="219">
        <v>18.399999999999999</v>
      </c>
      <c r="I195" s="220"/>
      <c r="J195" s="216"/>
      <c r="K195" s="216"/>
      <c r="L195" s="221"/>
      <c r="M195" s="222"/>
      <c r="N195" s="223"/>
      <c r="O195" s="223"/>
      <c r="P195" s="223"/>
      <c r="Q195" s="223"/>
      <c r="R195" s="223"/>
      <c r="S195" s="223"/>
      <c r="T195" s="224"/>
      <c r="AT195" s="225" t="s">
        <v>158</v>
      </c>
      <c r="AU195" s="225" t="s">
        <v>82</v>
      </c>
      <c r="AV195" s="12" t="s">
        <v>82</v>
      </c>
      <c r="AW195" s="12" t="s">
        <v>35</v>
      </c>
      <c r="AX195" s="12" t="s">
        <v>72</v>
      </c>
      <c r="AY195" s="225" t="s">
        <v>148</v>
      </c>
    </row>
    <row r="196" spans="2:65" s="13" customFormat="1" ht="12">
      <c r="B196" s="226"/>
      <c r="C196" s="227"/>
      <c r="D196" s="206" t="s">
        <v>158</v>
      </c>
      <c r="E196" s="228" t="s">
        <v>21</v>
      </c>
      <c r="F196" s="229" t="s">
        <v>166</v>
      </c>
      <c r="G196" s="227"/>
      <c r="H196" s="230">
        <v>28.6</v>
      </c>
      <c r="I196" s="231"/>
      <c r="J196" s="227"/>
      <c r="K196" s="227"/>
      <c r="L196" s="232"/>
      <c r="M196" s="233"/>
      <c r="N196" s="234"/>
      <c r="O196" s="234"/>
      <c r="P196" s="234"/>
      <c r="Q196" s="234"/>
      <c r="R196" s="234"/>
      <c r="S196" s="234"/>
      <c r="T196" s="235"/>
      <c r="AT196" s="236" t="s">
        <v>158</v>
      </c>
      <c r="AU196" s="236" t="s">
        <v>82</v>
      </c>
      <c r="AV196" s="13" t="s">
        <v>156</v>
      </c>
      <c r="AW196" s="13" t="s">
        <v>35</v>
      </c>
      <c r="AX196" s="13" t="s">
        <v>80</v>
      </c>
      <c r="AY196" s="236" t="s">
        <v>148</v>
      </c>
    </row>
    <row r="197" spans="2:65" s="1" customFormat="1" ht="16.5" customHeight="1">
      <c r="B197" s="41"/>
      <c r="C197" s="192" t="s">
        <v>303</v>
      </c>
      <c r="D197" s="192" t="s">
        <v>151</v>
      </c>
      <c r="E197" s="193" t="s">
        <v>304</v>
      </c>
      <c r="F197" s="194" t="s">
        <v>305</v>
      </c>
      <c r="G197" s="195" t="s">
        <v>176</v>
      </c>
      <c r="H197" s="196">
        <v>25.687999999999999</v>
      </c>
      <c r="I197" s="197"/>
      <c r="J197" s="198">
        <f>ROUND(I197*H197,2)</f>
        <v>0</v>
      </c>
      <c r="K197" s="194" t="s">
        <v>21</v>
      </c>
      <c r="L197" s="61"/>
      <c r="M197" s="199" t="s">
        <v>21</v>
      </c>
      <c r="N197" s="200" t="s">
        <v>43</v>
      </c>
      <c r="O197" s="42"/>
      <c r="P197" s="201">
        <f>O197*H197</f>
        <v>0</v>
      </c>
      <c r="Q197" s="201">
        <v>0</v>
      </c>
      <c r="R197" s="201">
        <f>Q197*H197</f>
        <v>0</v>
      </c>
      <c r="S197" s="201">
        <v>0</v>
      </c>
      <c r="T197" s="202">
        <f>S197*H197</f>
        <v>0</v>
      </c>
      <c r="AR197" s="24" t="s">
        <v>156</v>
      </c>
      <c r="AT197" s="24" t="s">
        <v>151</v>
      </c>
      <c r="AU197" s="24" t="s">
        <v>82</v>
      </c>
      <c r="AY197" s="24" t="s">
        <v>148</v>
      </c>
      <c r="BE197" s="203">
        <f>IF(N197="základní",J197,0)</f>
        <v>0</v>
      </c>
      <c r="BF197" s="203">
        <f>IF(N197="snížená",J197,0)</f>
        <v>0</v>
      </c>
      <c r="BG197" s="203">
        <f>IF(N197="zákl. přenesená",J197,0)</f>
        <v>0</v>
      </c>
      <c r="BH197" s="203">
        <f>IF(N197="sníž. přenesená",J197,0)</f>
        <v>0</v>
      </c>
      <c r="BI197" s="203">
        <f>IF(N197="nulová",J197,0)</f>
        <v>0</v>
      </c>
      <c r="BJ197" s="24" t="s">
        <v>80</v>
      </c>
      <c r="BK197" s="203">
        <f>ROUND(I197*H197,2)</f>
        <v>0</v>
      </c>
      <c r="BL197" s="24" t="s">
        <v>156</v>
      </c>
      <c r="BM197" s="24" t="s">
        <v>306</v>
      </c>
    </row>
    <row r="198" spans="2:65" s="11" customFormat="1" ht="12">
      <c r="B198" s="204"/>
      <c r="C198" s="205"/>
      <c r="D198" s="206" t="s">
        <v>158</v>
      </c>
      <c r="E198" s="207" t="s">
        <v>21</v>
      </c>
      <c r="F198" s="208" t="s">
        <v>178</v>
      </c>
      <c r="G198" s="205"/>
      <c r="H198" s="207" t="s">
        <v>21</v>
      </c>
      <c r="I198" s="209"/>
      <c r="J198" s="205"/>
      <c r="K198" s="205"/>
      <c r="L198" s="210"/>
      <c r="M198" s="211"/>
      <c r="N198" s="212"/>
      <c r="O198" s="212"/>
      <c r="P198" s="212"/>
      <c r="Q198" s="212"/>
      <c r="R198" s="212"/>
      <c r="S198" s="212"/>
      <c r="T198" s="213"/>
      <c r="AT198" s="214" t="s">
        <v>158</v>
      </c>
      <c r="AU198" s="214" t="s">
        <v>82</v>
      </c>
      <c r="AV198" s="11" t="s">
        <v>80</v>
      </c>
      <c r="AW198" s="11" t="s">
        <v>35</v>
      </c>
      <c r="AX198" s="11" t="s">
        <v>72</v>
      </c>
      <c r="AY198" s="214" t="s">
        <v>148</v>
      </c>
    </row>
    <row r="199" spans="2:65" s="12" customFormat="1" ht="12">
      <c r="B199" s="215"/>
      <c r="C199" s="216"/>
      <c r="D199" s="206" t="s">
        <v>158</v>
      </c>
      <c r="E199" s="217" t="s">
        <v>21</v>
      </c>
      <c r="F199" s="218" t="s">
        <v>307</v>
      </c>
      <c r="G199" s="216"/>
      <c r="H199" s="219">
        <v>25.687999999999999</v>
      </c>
      <c r="I199" s="220"/>
      <c r="J199" s="216"/>
      <c r="K199" s="216"/>
      <c r="L199" s="221"/>
      <c r="M199" s="222"/>
      <c r="N199" s="223"/>
      <c r="O199" s="223"/>
      <c r="P199" s="223"/>
      <c r="Q199" s="223"/>
      <c r="R199" s="223"/>
      <c r="S199" s="223"/>
      <c r="T199" s="224"/>
      <c r="AT199" s="225" t="s">
        <v>158</v>
      </c>
      <c r="AU199" s="225" t="s">
        <v>82</v>
      </c>
      <c r="AV199" s="12" t="s">
        <v>82</v>
      </c>
      <c r="AW199" s="12" t="s">
        <v>35</v>
      </c>
      <c r="AX199" s="12" t="s">
        <v>80</v>
      </c>
      <c r="AY199" s="225" t="s">
        <v>148</v>
      </c>
    </row>
    <row r="200" spans="2:65" s="1" customFormat="1" ht="25.5" customHeight="1">
      <c r="B200" s="41"/>
      <c r="C200" s="192" t="s">
        <v>308</v>
      </c>
      <c r="D200" s="192" t="s">
        <v>151</v>
      </c>
      <c r="E200" s="193" t="s">
        <v>309</v>
      </c>
      <c r="F200" s="194" t="s">
        <v>310</v>
      </c>
      <c r="G200" s="195" t="s">
        <v>176</v>
      </c>
      <c r="H200" s="196">
        <v>567.26199999999994</v>
      </c>
      <c r="I200" s="197"/>
      <c r="J200" s="198">
        <f>ROUND(I200*H200,2)</f>
        <v>0</v>
      </c>
      <c r="K200" s="194" t="s">
        <v>155</v>
      </c>
      <c r="L200" s="61"/>
      <c r="M200" s="199" t="s">
        <v>21</v>
      </c>
      <c r="N200" s="200" t="s">
        <v>43</v>
      </c>
      <c r="O200" s="42"/>
      <c r="P200" s="201">
        <f>O200*H200</f>
        <v>0</v>
      </c>
      <c r="Q200" s="201">
        <v>0</v>
      </c>
      <c r="R200" s="201">
        <f>Q200*H200</f>
        <v>0</v>
      </c>
      <c r="S200" s="201">
        <v>4.5999999999999999E-2</v>
      </c>
      <c r="T200" s="202">
        <f>S200*H200</f>
        <v>26.094051999999998</v>
      </c>
      <c r="AR200" s="24" t="s">
        <v>156</v>
      </c>
      <c r="AT200" s="24" t="s">
        <v>151</v>
      </c>
      <c r="AU200" s="24" t="s">
        <v>82</v>
      </c>
      <c r="AY200" s="24" t="s">
        <v>148</v>
      </c>
      <c r="BE200" s="203">
        <f>IF(N200="základní",J200,0)</f>
        <v>0</v>
      </c>
      <c r="BF200" s="203">
        <f>IF(N200="snížená",J200,0)</f>
        <v>0</v>
      </c>
      <c r="BG200" s="203">
        <f>IF(N200="zákl. přenesená",J200,0)</f>
        <v>0</v>
      </c>
      <c r="BH200" s="203">
        <f>IF(N200="sníž. přenesená",J200,0)</f>
        <v>0</v>
      </c>
      <c r="BI200" s="203">
        <f>IF(N200="nulová",J200,0)</f>
        <v>0</v>
      </c>
      <c r="BJ200" s="24" t="s">
        <v>80</v>
      </c>
      <c r="BK200" s="203">
        <f>ROUND(I200*H200,2)</f>
        <v>0</v>
      </c>
      <c r="BL200" s="24" t="s">
        <v>156</v>
      </c>
      <c r="BM200" s="24" t="s">
        <v>311</v>
      </c>
    </row>
    <row r="201" spans="2:65" s="1" customFormat="1" ht="36">
      <c r="B201" s="41"/>
      <c r="C201" s="63"/>
      <c r="D201" s="206" t="s">
        <v>170</v>
      </c>
      <c r="E201" s="63"/>
      <c r="F201" s="237" t="s">
        <v>312</v>
      </c>
      <c r="G201" s="63"/>
      <c r="H201" s="63"/>
      <c r="I201" s="163"/>
      <c r="J201" s="63"/>
      <c r="K201" s="63"/>
      <c r="L201" s="61"/>
      <c r="M201" s="238"/>
      <c r="N201" s="42"/>
      <c r="O201" s="42"/>
      <c r="P201" s="42"/>
      <c r="Q201" s="42"/>
      <c r="R201" s="42"/>
      <c r="S201" s="42"/>
      <c r="T201" s="78"/>
      <c r="AT201" s="24" t="s">
        <v>170</v>
      </c>
      <c r="AU201" s="24" t="s">
        <v>82</v>
      </c>
    </row>
    <row r="202" spans="2:65" s="12" customFormat="1" ht="12">
      <c r="B202" s="215"/>
      <c r="C202" s="216"/>
      <c r="D202" s="206" t="s">
        <v>158</v>
      </c>
      <c r="E202" s="217" t="s">
        <v>21</v>
      </c>
      <c r="F202" s="218" t="s">
        <v>313</v>
      </c>
      <c r="G202" s="216"/>
      <c r="H202" s="219">
        <v>189.285</v>
      </c>
      <c r="I202" s="220"/>
      <c r="J202" s="216"/>
      <c r="K202" s="216"/>
      <c r="L202" s="221"/>
      <c r="M202" s="222"/>
      <c r="N202" s="223"/>
      <c r="O202" s="223"/>
      <c r="P202" s="223"/>
      <c r="Q202" s="223"/>
      <c r="R202" s="223"/>
      <c r="S202" s="223"/>
      <c r="T202" s="224"/>
      <c r="AT202" s="225" t="s">
        <v>158</v>
      </c>
      <c r="AU202" s="225" t="s">
        <v>82</v>
      </c>
      <c r="AV202" s="12" t="s">
        <v>82</v>
      </c>
      <c r="AW202" s="12" t="s">
        <v>35</v>
      </c>
      <c r="AX202" s="12" t="s">
        <v>72</v>
      </c>
      <c r="AY202" s="225" t="s">
        <v>148</v>
      </c>
    </row>
    <row r="203" spans="2:65" s="12" customFormat="1" ht="12">
      <c r="B203" s="215"/>
      <c r="C203" s="216"/>
      <c r="D203" s="206" t="s">
        <v>158</v>
      </c>
      <c r="E203" s="217" t="s">
        <v>21</v>
      </c>
      <c r="F203" s="218" t="s">
        <v>314</v>
      </c>
      <c r="G203" s="216"/>
      <c r="H203" s="219">
        <v>69.775999999999996</v>
      </c>
      <c r="I203" s="220"/>
      <c r="J203" s="216"/>
      <c r="K203" s="216"/>
      <c r="L203" s="221"/>
      <c r="M203" s="222"/>
      <c r="N203" s="223"/>
      <c r="O203" s="223"/>
      <c r="P203" s="223"/>
      <c r="Q203" s="223"/>
      <c r="R203" s="223"/>
      <c r="S203" s="223"/>
      <c r="T203" s="224"/>
      <c r="AT203" s="225" t="s">
        <v>158</v>
      </c>
      <c r="AU203" s="225" t="s">
        <v>82</v>
      </c>
      <c r="AV203" s="12" t="s">
        <v>82</v>
      </c>
      <c r="AW203" s="12" t="s">
        <v>35</v>
      </c>
      <c r="AX203" s="12" t="s">
        <v>72</v>
      </c>
      <c r="AY203" s="225" t="s">
        <v>148</v>
      </c>
    </row>
    <row r="204" spans="2:65" s="12" customFormat="1" ht="12">
      <c r="B204" s="215"/>
      <c r="C204" s="216"/>
      <c r="D204" s="206" t="s">
        <v>158</v>
      </c>
      <c r="E204" s="217" t="s">
        <v>21</v>
      </c>
      <c r="F204" s="218" t="s">
        <v>315</v>
      </c>
      <c r="G204" s="216"/>
      <c r="H204" s="219">
        <v>19.292999999999999</v>
      </c>
      <c r="I204" s="220"/>
      <c r="J204" s="216"/>
      <c r="K204" s="216"/>
      <c r="L204" s="221"/>
      <c r="M204" s="222"/>
      <c r="N204" s="223"/>
      <c r="O204" s="223"/>
      <c r="P204" s="223"/>
      <c r="Q204" s="223"/>
      <c r="R204" s="223"/>
      <c r="S204" s="223"/>
      <c r="T204" s="224"/>
      <c r="AT204" s="225" t="s">
        <v>158</v>
      </c>
      <c r="AU204" s="225" t="s">
        <v>82</v>
      </c>
      <c r="AV204" s="12" t="s">
        <v>82</v>
      </c>
      <c r="AW204" s="12" t="s">
        <v>35</v>
      </c>
      <c r="AX204" s="12" t="s">
        <v>72</v>
      </c>
      <c r="AY204" s="225" t="s">
        <v>148</v>
      </c>
    </row>
    <row r="205" spans="2:65" s="12" customFormat="1" ht="12">
      <c r="B205" s="215"/>
      <c r="C205" s="216"/>
      <c r="D205" s="206" t="s">
        <v>158</v>
      </c>
      <c r="E205" s="217" t="s">
        <v>21</v>
      </c>
      <c r="F205" s="218" t="s">
        <v>316</v>
      </c>
      <c r="G205" s="216"/>
      <c r="H205" s="219">
        <v>4.5750000000000002</v>
      </c>
      <c r="I205" s="220"/>
      <c r="J205" s="216"/>
      <c r="K205" s="216"/>
      <c r="L205" s="221"/>
      <c r="M205" s="222"/>
      <c r="N205" s="223"/>
      <c r="O205" s="223"/>
      <c r="P205" s="223"/>
      <c r="Q205" s="223"/>
      <c r="R205" s="223"/>
      <c r="S205" s="223"/>
      <c r="T205" s="224"/>
      <c r="AT205" s="225" t="s">
        <v>158</v>
      </c>
      <c r="AU205" s="225" t="s">
        <v>82</v>
      </c>
      <c r="AV205" s="12" t="s">
        <v>82</v>
      </c>
      <c r="AW205" s="12" t="s">
        <v>35</v>
      </c>
      <c r="AX205" s="12" t="s">
        <v>72</v>
      </c>
      <c r="AY205" s="225" t="s">
        <v>148</v>
      </c>
    </row>
    <row r="206" spans="2:65" s="12" customFormat="1" ht="12">
      <c r="B206" s="215"/>
      <c r="C206" s="216"/>
      <c r="D206" s="206" t="s">
        <v>158</v>
      </c>
      <c r="E206" s="217" t="s">
        <v>21</v>
      </c>
      <c r="F206" s="218" t="s">
        <v>317</v>
      </c>
      <c r="G206" s="216"/>
      <c r="H206" s="219">
        <v>0</v>
      </c>
      <c r="I206" s="220"/>
      <c r="J206" s="216"/>
      <c r="K206" s="216"/>
      <c r="L206" s="221"/>
      <c r="M206" s="222"/>
      <c r="N206" s="223"/>
      <c r="O206" s="223"/>
      <c r="P206" s="223"/>
      <c r="Q206" s="223"/>
      <c r="R206" s="223"/>
      <c r="S206" s="223"/>
      <c r="T206" s="224"/>
      <c r="AT206" s="225" t="s">
        <v>158</v>
      </c>
      <c r="AU206" s="225" t="s">
        <v>82</v>
      </c>
      <c r="AV206" s="12" t="s">
        <v>82</v>
      </c>
      <c r="AW206" s="12" t="s">
        <v>35</v>
      </c>
      <c r="AX206" s="12" t="s">
        <v>72</v>
      </c>
      <c r="AY206" s="225" t="s">
        <v>148</v>
      </c>
    </row>
    <row r="207" spans="2:65" s="12" customFormat="1" ht="12">
      <c r="B207" s="215"/>
      <c r="C207" s="216"/>
      <c r="D207" s="206" t="s">
        <v>158</v>
      </c>
      <c r="E207" s="217" t="s">
        <v>21</v>
      </c>
      <c r="F207" s="218" t="s">
        <v>318</v>
      </c>
      <c r="G207" s="216"/>
      <c r="H207" s="219">
        <v>0</v>
      </c>
      <c r="I207" s="220"/>
      <c r="J207" s="216"/>
      <c r="K207" s="216"/>
      <c r="L207" s="221"/>
      <c r="M207" s="222"/>
      <c r="N207" s="223"/>
      <c r="O207" s="223"/>
      <c r="P207" s="223"/>
      <c r="Q207" s="223"/>
      <c r="R207" s="223"/>
      <c r="S207" s="223"/>
      <c r="T207" s="224"/>
      <c r="AT207" s="225" t="s">
        <v>158</v>
      </c>
      <c r="AU207" s="225" t="s">
        <v>82</v>
      </c>
      <c r="AV207" s="12" t="s">
        <v>82</v>
      </c>
      <c r="AW207" s="12" t="s">
        <v>35</v>
      </c>
      <c r="AX207" s="12" t="s">
        <v>72</v>
      </c>
      <c r="AY207" s="225" t="s">
        <v>148</v>
      </c>
    </row>
    <row r="208" spans="2:65" s="12" customFormat="1" ht="12">
      <c r="B208" s="215"/>
      <c r="C208" s="216"/>
      <c r="D208" s="206" t="s">
        <v>158</v>
      </c>
      <c r="E208" s="217" t="s">
        <v>21</v>
      </c>
      <c r="F208" s="218" t="s">
        <v>319</v>
      </c>
      <c r="G208" s="216"/>
      <c r="H208" s="219">
        <v>21</v>
      </c>
      <c r="I208" s="220"/>
      <c r="J208" s="216"/>
      <c r="K208" s="216"/>
      <c r="L208" s="221"/>
      <c r="M208" s="222"/>
      <c r="N208" s="223"/>
      <c r="O208" s="223"/>
      <c r="P208" s="223"/>
      <c r="Q208" s="223"/>
      <c r="R208" s="223"/>
      <c r="S208" s="223"/>
      <c r="T208" s="224"/>
      <c r="AT208" s="225" t="s">
        <v>158</v>
      </c>
      <c r="AU208" s="225" t="s">
        <v>82</v>
      </c>
      <c r="AV208" s="12" t="s">
        <v>82</v>
      </c>
      <c r="AW208" s="12" t="s">
        <v>35</v>
      </c>
      <c r="AX208" s="12" t="s">
        <v>72</v>
      </c>
      <c r="AY208" s="225" t="s">
        <v>148</v>
      </c>
    </row>
    <row r="209" spans="2:63" s="12" customFormat="1" ht="12">
      <c r="B209" s="215"/>
      <c r="C209" s="216"/>
      <c r="D209" s="206" t="s">
        <v>158</v>
      </c>
      <c r="E209" s="217" t="s">
        <v>21</v>
      </c>
      <c r="F209" s="218" t="s">
        <v>320</v>
      </c>
      <c r="G209" s="216"/>
      <c r="H209" s="219">
        <v>3.27</v>
      </c>
      <c r="I209" s="220"/>
      <c r="J209" s="216"/>
      <c r="K209" s="216"/>
      <c r="L209" s="221"/>
      <c r="M209" s="222"/>
      <c r="N209" s="223"/>
      <c r="O209" s="223"/>
      <c r="P209" s="223"/>
      <c r="Q209" s="223"/>
      <c r="R209" s="223"/>
      <c r="S209" s="223"/>
      <c r="T209" s="224"/>
      <c r="AT209" s="225" t="s">
        <v>158</v>
      </c>
      <c r="AU209" s="225" t="s">
        <v>82</v>
      </c>
      <c r="AV209" s="12" t="s">
        <v>82</v>
      </c>
      <c r="AW209" s="12" t="s">
        <v>35</v>
      </c>
      <c r="AX209" s="12" t="s">
        <v>72</v>
      </c>
      <c r="AY209" s="225" t="s">
        <v>148</v>
      </c>
    </row>
    <row r="210" spans="2:63" s="12" customFormat="1" ht="12">
      <c r="B210" s="215"/>
      <c r="C210" s="216"/>
      <c r="D210" s="206" t="s">
        <v>158</v>
      </c>
      <c r="E210" s="217" t="s">
        <v>21</v>
      </c>
      <c r="F210" s="218" t="s">
        <v>321</v>
      </c>
      <c r="G210" s="216"/>
      <c r="H210" s="219">
        <v>9.48</v>
      </c>
      <c r="I210" s="220"/>
      <c r="J210" s="216"/>
      <c r="K210" s="216"/>
      <c r="L210" s="221"/>
      <c r="M210" s="222"/>
      <c r="N210" s="223"/>
      <c r="O210" s="223"/>
      <c r="P210" s="223"/>
      <c r="Q210" s="223"/>
      <c r="R210" s="223"/>
      <c r="S210" s="223"/>
      <c r="T210" s="224"/>
      <c r="AT210" s="225" t="s">
        <v>158</v>
      </c>
      <c r="AU210" s="225" t="s">
        <v>82</v>
      </c>
      <c r="AV210" s="12" t="s">
        <v>82</v>
      </c>
      <c r="AW210" s="12" t="s">
        <v>35</v>
      </c>
      <c r="AX210" s="12" t="s">
        <v>72</v>
      </c>
      <c r="AY210" s="225" t="s">
        <v>148</v>
      </c>
    </row>
    <row r="211" spans="2:63" s="12" customFormat="1" ht="12">
      <c r="B211" s="215"/>
      <c r="C211" s="216"/>
      <c r="D211" s="206" t="s">
        <v>158</v>
      </c>
      <c r="E211" s="217" t="s">
        <v>21</v>
      </c>
      <c r="F211" s="218" t="s">
        <v>322</v>
      </c>
      <c r="G211" s="216"/>
      <c r="H211" s="219">
        <v>0</v>
      </c>
      <c r="I211" s="220"/>
      <c r="J211" s="216"/>
      <c r="K211" s="216"/>
      <c r="L211" s="221"/>
      <c r="M211" s="222"/>
      <c r="N211" s="223"/>
      <c r="O211" s="223"/>
      <c r="P211" s="223"/>
      <c r="Q211" s="223"/>
      <c r="R211" s="223"/>
      <c r="S211" s="223"/>
      <c r="T211" s="224"/>
      <c r="AT211" s="225" t="s">
        <v>158</v>
      </c>
      <c r="AU211" s="225" t="s">
        <v>82</v>
      </c>
      <c r="AV211" s="12" t="s">
        <v>82</v>
      </c>
      <c r="AW211" s="12" t="s">
        <v>35</v>
      </c>
      <c r="AX211" s="12" t="s">
        <v>72</v>
      </c>
      <c r="AY211" s="225" t="s">
        <v>148</v>
      </c>
    </row>
    <row r="212" spans="2:63" s="12" customFormat="1" ht="12">
      <c r="B212" s="215"/>
      <c r="C212" s="216"/>
      <c r="D212" s="206" t="s">
        <v>158</v>
      </c>
      <c r="E212" s="217" t="s">
        <v>21</v>
      </c>
      <c r="F212" s="218" t="s">
        <v>323</v>
      </c>
      <c r="G212" s="216"/>
      <c r="H212" s="219">
        <v>21.32</v>
      </c>
      <c r="I212" s="220"/>
      <c r="J212" s="216"/>
      <c r="K212" s="216"/>
      <c r="L212" s="221"/>
      <c r="M212" s="222"/>
      <c r="N212" s="223"/>
      <c r="O212" s="223"/>
      <c r="P212" s="223"/>
      <c r="Q212" s="223"/>
      <c r="R212" s="223"/>
      <c r="S212" s="223"/>
      <c r="T212" s="224"/>
      <c r="AT212" s="225" t="s">
        <v>158</v>
      </c>
      <c r="AU212" s="225" t="s">
        <v>82</v>
      </c>
      <c r="AV212" s="12" t="s">
        <v>82</v>
      </c>
      <c r="AW212" s="12" t="s">
        <v>35</v>
      </c>
      <c r="AX212" s="12" t="s">
        <v>72</v>
      </c>
      <c r="AY212" s="225" t="s">
        <v>148</v>
      </c>
    </row>
    <row r="213" spans="2:63" s="12" customFormat="1" ht="12">
      <c r="B213" s="215"/>
      <c r="C213" s="216"/>
      <c r="D213" s="206" t="s">
        <v>158</v>
      </c>
      <c r="E213" s="217" t="s">
        <v>21</v>
      </c>
      <c r="F213" s="218" t="s">
        <v>324</v>
      </c>
      <c r="G213" s="216"/>
      <c r="H213" s="219">
        <v>0</v>
      </c>
      <c r="I213" s="220"/>
      <c r="J213" s="216"/>
      <c r="K213" s="216"/>
      <c r="L213" s="221"/>
      <c r="M213" s="222"/>
      <c r="N213" s="223"/>
      <c r="O213" s="223"/>
      <c r="P213" s="223"/>
      <c r="Q213" s="223"/>
      <c r="R213" s="223"/>
      <c r="S213" s="223"/>
      <c r="T213" s="224"/>
      <c r="AT213" s="225" t="s">
        <v>158</v>
      </c>
      <c r="AU213" s="225" t="s">
        <v>82</v>
      </c>
      <c r="AV213" s="12" t="s">
        <v>82</v>
      </c>
      <c r="AW213" s="12" t="s">
        <v>35</v>
      </c>
      <c r="AX213" s="12" t="s">
        <v>72</v>
      </c>
      <c r="AY213" s="225" t="s">
        <v>148</v>
      </c>
    </row>
    <row r="214" spans="2:63" s="12" customFormat="1" ht="12">
      <c r="B214" s="215"/>
      <c r="C214" s="216"/>
      <c r="D214" s="206" t="s">
        <v>158</v>
      </c>
      <c r="E214" s="217" t="s">
        <v>21</v>
      </c>
      <c r="F214" s="218" t="s">
        <v>325</v>
      </c>
      <c r="G214" s="216"/>
      <c r="H214" s="219">
        <v>0</v>
      </c>
      <c r="I214" s="220"/>
      <c r="J214" s="216"/>
      <c r="K214" s="216"/>
      <c r="L214" s="221"/>
      <c r="M214" s="222"/>
      <c r="N214" s="223"/>
      <c r="O214" s="223"/>
      <c r="P214" s="223"/>
      <c r="Q214" s="223"/>
      <c r="R214" s="223"/>
      <c r="S214" s="223"/>
      <c r="T214" s="224"/>
      <c r="AT214" s="225" t="s">
        <v>158</v>
      </c>
      <c r="AU214" s="225" t="s">
        <v>82</v>
      </c>
      <c r="AV214" s="12" t="s">
        <v>82</v>
      </c>
      <c r="AW214" s="12" t="s">
        <v>35</v>
      </c>
      <c r="AX214" s="12" t="s">
        <v>72</v>
      </c>
      <c r="AY214" s="225" t="s">
        <v>148</v>
      </c>
    </row>
    <row r="215" spans="2:63" s="12" customFormat="1" ht="12">
      <c r="B215" s="215"/>
      <c r="C215" s="216"/>
      <c r="D215" s="206" t="s">
        <v>158</v>
      </c>
      <c r="E215" s="217" t="s">
        <v>21</v>
      </c>
      <c r="F215" s="218" t="s">
        <v>326</v>
      </c>
      <c r="G215" s="216"/>
      <c r="H215" s="219">
        <v>41.94</v>
      </c>
      <c r="I215" s="220"/>
      <c r="J215" s="216"/>
      <c r="K215" s="216"/>
      <c r="L215" s="221"/>
      <c r="M215" s="222"/>
      <c r="N215" s="223"/>
      <c r="O215" s="223"/>
      <c r="P215" s="223"/>
      <c r="Q215" s="223"/>
      <c r="R215" s="223"/>
      <c r="S215" s="223"/>
      <c r="T215" s="224"/>
      <c r="AT215" s="225" t="s">
        <v>158</v>
      </c>
      <c r="AU215" s="225" t="s">
        <v>82</v>
      </c>
      <c r="AV215" s="12" t="s">
        <v>82</v>
      </c>
      <c r="AW215" s="12" t="s">
        <v>35</v>
      </c>
      <c r="AX215" s="12" t="s">
        <v>72</v>
      </c>
      <c r="AY215" s="225" t="s">
        <v>148</v>
      </c>
    </row>
    <row r="216" spans="2:63" s="12" customFormat="1" ht="12">
      <c r="B216" s="215"/>
      <c r="C216" s="216"/>
      <c r="D216" s="206" t="s">
        <v>158</v>
      </c>
      <c r="E216" s="217" t="s">
        <v>21</v>
      </c>
      <c r="F216" s="218" t="s">
        <v>327</v>
      </c>
      <c r="G216" s="216"/>
      <c r="H216" s="219">
        <v>50.456000000000003</v>
      </c>
      <c r="I216" s="220"/>
      <c r="J216" s="216"/>
      <c r="K216" s="216"/>
      <c r="L216" s="221"/>
      <c r="M216" s="222"/>
      <c r="N216" s="223"/>
      <c r="O216" s="223"/>
      <c r="P216" s="223"/>
      <c r="Q216" s="223"/>
      <c r="R216" s="223"/>
      <c r="S216" s="223"/>
      <c r="T216" s="224"/>
      <c r="AT216" s="225" t="s">
        <v>158</v>
      </c>
      <c r="AU216" s="225" t="s">
        <v>82</v>
      </c>
      <c r="AV216" s="12" t="s">
        <v>82</v>
      </c>
      <c r="AW216" s="12" t="s">
        <v>35</v>
      </c>
      <c r="AX216" s="12" t="s">
        <v>72</v>
      </c>
      <c r="AY216" s="225" t="s">
        <v>148</v>
      </c>
    </row>
    <row r="217" spans="2:63" s="12" customFormat="1" ht="12">
      <c r="B217" s="215"/>
      <c r="C217" s="216"/>
      <c r="D217" s="206" t="s">
        <v>158</v>
      </c>
      <c r="E217" s="217" t="s">
        <v>21</v>
      </c>
      <c r="F217" s="218" t="s">
        <v>328</v>
      </c>
      <c r="G217" s="216"/>
      <c r="H217" s="219">
        <v>0</v>
      </c>
      <c r="I217" s="220"/>
      <c r="J217" s="216"/>
      <c r="K217" s="216"/>
      <c r="L217" s="221"/>
      <c r="M217" s="222"/>
      <c r="N217" s="223"/>
      <c r="O217" s="223"/>
      <c r="P217" s="223"/>
      <c r="Q217" s="223"/>
      <c r="R217" s="223"/>
      <c r="S217" s="223"/>
      <c r="T217" s="224"/>
      <c r="AT217" s="225" t="s">
        <v>158</v>
      </c>
      <c r="AU217" s="225" t="s">
        <v>82</v>
      </c>
      <c r="AV217" s="12" t="s">
        <v>82</v>
      </c>
      <c r="AW217" s="12" t="s">
        <v>35</v>
      </c>
      <c r="AX217" s="12" t="s">
        <v>72</v>
      </c>
      <c r="AY217" s="225" t="s">
        <v>148</v>
      </c>
    </row>
    <row r="218" spans="2:63" s="12" customFormat="1" ht="12">
      <c r="B218" s="215"/>
      <c r="C218" s="216"/>
      <c r="D218" s="206" t="s">
        <v>158</v>
      </c>
      <c r="E218" s="217" t="s">
        <v>21</v>
      </c>
      <c r="F218" s="218" t="s">
        <v>329</v>
      </c>
      <c r="G218" s="216"/>
      <c r="H218" s="219">
        <v>0</v>
      </c>
      <c r="I218" s="220"/>
      <c r="J218" s="216"/>
      <c r="K218" s="216"/>
      <c r="L218" s="221"/>
      <c r="M218" s="222"/>
      <c r="N218" s="223"/>
      <c r="O218" s="223"/>
      <c r="P218" s="223"/>
      <c r="Q218" s="223"/>
      <c r="R218" s="223"/>
      <c r="S218" s="223"/>
      <c r="T218" s="224"/>
      <c r="AT218" s="225" t="s">
        <v>158</v>
      </c>
      <c r="AU218" s="225" t="s">
        <v>82</v>
      </c>
      <c r="AV218" s="12" t="s">
        <v>82</v>
      </c>
      <c r="AW218" s="12" t="s">
        <v>35</v>
      </c>
      <c r="AX218" s="12" t="s">
        <v>72</v>
      </c>
      <c r="AY218" s="225" t="s">
        <v>148</v>
      </c>
    </row>
    <row r="219" spans="2:63" s="12" customFormat="1" ht="12">
      <c r="B219" s="215"/>
      <c r="C219" s="216"/>
      <c r="D219" s="206" t="s">
        <v>158</v>
      </c>
      <c r="E219" s="217" t="s">
        <v>21</v>
      </c>
      <c r="F219" s="218" t="s">
        <v>330</v>
      </c>
      <c r="G219" s="216"/>
      <c r="H219" s="219">
        <v>24.76</v>
      </c>
      <c r="I219" s="220"/>
      <c r="J219" s="216"/>
      <c r="K219" s="216"/>
      <c r="L219" s="221"/>
      <c r="M219" s="222"/>
      <c r="N219" s="223"/>
      <c r="O219" s="223"/>
      <c r="P219" s="223"/>
      <c r="Q219" s="223"/>
      <c r="R219" s="223"/>
      <c r="S219" s="223"/>
      <c r="T219" s="224"/>
      <c r="AT219" s="225" t="s">
        <v>158</v>
      </c>
      <c r="AU219" s="225" t="s">
        <v>82</v>
      </c>
      <c r="AV219" s="12" t="s">
        <v>82</v>
      </c>
      <c r="AW219" s="12" t="s">
        <v>35</v>
      </c>
      <c r="AX219" s="12" t="s">
        <v>72</v>
      </c>
      <c r="AY219" s="225" t="s">
        <v>148</v>
      </c>
    </row>
    <row r="220" spans="2:63" s="12" customFormat="1" ht="12">
      <c r="B220" s="215"/>
      <c r="C220" s="216"/>
      <c r="D220" s="206" t="s">
        <v>158</v>
      </c>
      <c r="E220" s="217" t="s">
        <v>21</v>
      </c>
      <c r="F220" s="218" t="s">
        <v>331</v>
      </c>
      <c r="G220" s="216"/>
      <c r="H220" s="219">
        <v>64.055999999999997</v>
      </c>
      <c r="I220" s="220"/>
      <c r="J220" s="216"/>
      <c r="K220" s="216"/>
      <c r="L220" s="221"/>
      <c r="M220" s="222"/>
      <c r="N220" s="223"/>
      <c r="O220" s="223"/>
      <c r="P220" s="223"/>
      <c r="Q220" s="223"/>
      <c r="R220" s="223"/>
      <c r="S220" s="223"/>
      <c r="T220" s="224"/>
      <c r="AT220" s="225" t="s">
        <v>158</v>
      </c>
      <c r="AU220" s="225" t="s">
        <v>82</v>
      </c>
      <c r="AV220" s="12" t="s">
        <v>82</v>
      </c>
      <c r="AW220" s="12" t="s">
        <v>35</v>
      </c>
      <c r="AX220" s="12" t="s">
        <v>72</v>
      </c>
      <c r="AY220" s="225" t="s">
        <v>148</v>
      </c>
    </row>
    <row r="221" spans="2:63" s="12" customFormat="1" ht="12">
      <c r="B221" s="215"/>
      <c r="C221" s="216"/>
      <c r="D221" s="206" t="s">
        <v>158</v>
      </c>
      <c r="E221" s="217" t="s">
        <v>21</v>
      </c>
      <c r="F221" s="218" t="s">
        <v>332</v>
      </c>
      <c r="G221" s="216"/>
      <c r="H221" s="219">
        <v>17.55</v>
      </c>
      <c r="I221" s="220"/>
      <c r="J221" s="216"/>
      <c r="K221" s="216"/>
      <c r="L221" s="221"/>
      <c r="M221" s="222"/>
      <c r="N221" s="223"/>
      <c r="O221" s="223"/>
      <c r="P221" s="223"/>
      <c r="Q221" s="223"/>
      <c r="R221" s="223"/>
      <c r="S221" s="223"/>
      <c r="T221" s="224"/>
      <c r="AT221" s="225" t="s">
        <v>158</v>
      </c>
      <c r="AU221" s="225" t="s">
        <v>82</v>
      </c>
      <c r="AV221" s="12" t="s">
        <v>82</v>
      </c>
      <c r="AW221" s="12" t="s">
        <v>35</v>
      </c>
      <c r="AX221" s="12" t="s">
        <v>72</v>
      </c>
      <c r="AY221" s="225" t="s">
        <v>148</v>
      </c>
    </row>
    <row r="222" spans="2:63" s="12" customFormat="1" ht="12">
      <c r="B222" s="215"/>
      <c r="C222" s="216"/>
      <c r="D222" s="206" t="s">
        <v>158</v>
      </c>
      <c r="E222" s="217" t="s">
        <v>21</v>
      </c>
      <c r="F222" s="218" t="s">
        <v>333</v>
      </c>
      <c r="G222" s="216"/>
      <c r="H222" s="219">
        <v>30.501000000000001</v>
      </c>
      <c r="I222" s="220"/>
      <c r="J222" s="216"/>
      <c r="K222" s="216"/>
      <c r="L222" s="221"/>
      <c r="M222" s="222"/>
      <c r="N222" s="223"/>
      <c r="O222" s="223"/>
      <c r="P222" s="223"/>
      <c r="Q222" s="223"/>
      <c r="R222" s="223"/>
      <c r="S222" s="223"/>
      <c r="T222" s="224"/>
      <c r="AT222" s="225" t="s">
        <v>158</v>
      </c>
      <c r="AU222" s="225" t="s">
        <v>82</v>
      </c>
      <c r="AV222" s="12" t="s">
        <v>82</v>
      </c>
      <c r="AW222" s="12" t="s">
        <v>35</v>
      </c>
      <c r="AX222" s="12" t="s">
        <v>72</v>
      </c>
      <c r="AY222" s="225" t="s">
        <v>148</v>
      </c>
    </row>
    <row r="223" spans="2:63" s="13" customFormat="1" ht="12">
      <c r="B223" s="226"/>
      <c r="C223" s="227"/>
      <c r="D223" s="206" t="s">
        <v>158</v>
      </c>
      <c r="E223" s="228" t="s">
        <v>21</v>
      </c>
      <c r="F223" s="229" t="s">
        <v>166</v>
      </c>
      <c r="G223" s="227"/>
      <c r="H223" s="230">
        <v>567.26199999999994</v>
      </c>
      <c r="I223" s="231"/>
      <c r="J223" s="227"/>
      <c r="K223" s="227"/>
      <c r="L223" s="232"/>
      <c r="M223" s="233"/>
      <c r="N223" s="234"/>
      <c r="O223" s="234"/>
      <c r="P223" s="234"/>
      <c r="Q223" s="234"/>
      <c r="R223" s="234"/>
      <c r="S223" s="234"/>
      <c r="T223" s="235"/>
      <c r="AT223" s="236" t="s">
        <v>158</v>
      </c>
      <c r="AU223" s="236" t="s">
        <v>82</v>
      </c>
      <c r="AV223" s="13" t="s">
        <v>156</v>
      </c>
      <c r="AW223" s="13" t="s">
        <v>35</v>
      </c>
      <c r="AX223" s="13" t="s">
        <v>80</v>
      </c>
      <c r="AY223" s="236" t="s">
        <v>148</v>
      </c>
    </row>
    <row r="224" spans="2:63" s="10" customFormat="1" ht="29.85" customHeight="1">
      <c r="B224" s="176"/>
      <c r="C224" s="177"/>
      <c r="D224" s="178" t="s">
        <v>71</v>
      </c>
      <c r="E224" s="190" t="s">
        <v>334</v>
      </c>
      <c r="F224" s="190" t="s">
        <v>335</v>
      </c>
      <c r="G224" s="177"/>
      <c r="H224" s="177"/>
      <c r="I224" s="180"/>
      <c r="J224" s="191">
        <f>BK224</f>
        <v>0</v>
      </c>
      <c r="K224" s="177"/>
      <c r="L224" s="182"/>
      <c r="M224" s="183"/>
      <c r="N224" s="184"/>
      <c r="O224" s="184"/>
      <c r="P224" s="185">
        <f>SUM(P225:P273)</f>
        <v>0</v>
      </c>
      <c r="Q224" s="184"/>
      <c r="R224" s="185">
        <f>SUM(R225:R273)</f>
        <v>0</v>
      </c>
      <c r="S224" s="184"/>
      <c r="T224" s="186">
        <f>SUM(T225:T273)</f>
        <v>0</v>
      </c>
      <c r="AR224" s="187" t="s">
        <v>80</v>
      </c>
      <c r="AT224" s="188" t="s">
        <v>71</v>
      </c>
      <c r="AU224" s="188" t="s">
        <v>80</v>
      </c>
      <c r="AY224" s="187" t="s">
        <v>148</v>
      </c>
      <c r="BK224" s="189">
        <f>SUM(BK225:BK273)</f>
        <v>0</v>
      </c>
    </row>
    <row r="225" spans="2:65" s="1" customFormat="1" ht="25.5" customHeight="1">
      <c r="B225" s="41"/>
      <c r="C225" s="192" t="s">
        <v>336</v>
      </c>
      <c r="D225" s="192" t="s">
        <v>151</v>
      </c>
      <c r="E225" s="193" t="s">
        <v>337</v>
      </c>
      <c r="F225" s="194" t="s">
        <v>338</v>
      </c>
      <c r="G225" s="195" t="s">
        <v>339</v>
      </c>
      <c r="H225" s="196">
        <v>336.69</v>
      </c>
      <c r="I225" s="197"/>
      <c r="J225" s="198">
        <f>ROUND(I225*H225,2)</f>
        <v>0</v>
      </c>
      <c r="K225" s="194" t="s">
        <v>155</v>
      </c>
      <c r="L225" s="61"/>
      <c r="M225" s="199" t="s">
        <v>21</v>
      </c>
      <c r="N225" s="200" t="s">
        <v>43</v>
      </c>
      <c r="O225" s="42"/>
      <c r="P225" s="201">
        <f>O225*H225</f>
        <v>0</v>
      </c>
      <c r="Q225" s="201">
        <v>0</v>
      </c>
      <c r="R225" s="201">
        <f>Q225*H225</f>
        <v>0</v>
      </c>
      <c r="S225" s="201">
        <v>0</v>
      </c>
      <c r="T225" s="202">
        <f>S225*H225</f>
        <v>0</v>
      </c>
      <c r="AR225" s="24" t="s">
        <v>156</v>
      </c>
      <c r="AT225" s="24" t="s">
        <v>151</v>
      </c>
      <c r="AU225" s="24" t="s">
        <v>82</v>
      </c>
      <c r="AY225" s="24" t="s">
        <v>148</v>
      </c>
      <c r="BE225" s="203">
        <f>IF(N225="základní",J225,0)</f>
        <v>0</v>
      </c>
      <c r="BF225" s="203">
        <f>IF(N225="snížená",J225,0)</f>
        <v>0</v>
      </c>
      <c r="BG225" s="203">
        <f>IF(N225="zákl. přenesená",J225,0)</f>
        <v>0</v>
      </c>
      <c r="BH225" s="203">
        <f>IF(N225="sníž. přenesená",J225,0)</f>
        <v>0</v>
      </c>
      <c r="BI225" s="203">
        <f>IF(N225="nulová",J225,0)</f>
        <v>0</v>
      </c>
      <c r="BJ225" s="24" t="s">
        <v>80</v>
      </c>
      <c r="BK225" s="203">
        <f>ROUND(I225*H225,2)</f>
        <v>0</v>
      </c>
      <c r="BL225" s="24" t="s">
        <v>156</v>
      </c>
      <c r="BM225" s="24" t="s">
        <v>340</v>
      </c>
    </row>
    <row r="226" spans="2:65" s="1" customFormat="1" ht="156">
      <c r="B226" s="41"/>
      <c r="C226" s="63"/>
      <c r="D226" s="206" t="s">
        <v>170</v>
      </c>
      <c r="E226" s="63"/>
      <c r="F226" s="237" t="s">
        <v>341</v>
      </c>
      <c r="G226" s="63"/>
      <c r="H226" s="63"/>
      <c r="I226" s="163"/>
      <c r="J226" s="63"/>
      <c r="K226" s="63"/>
      <c r="L226" s="61"/>
      <c r="M226" s="238"/>
      <c r="N226" s="42"/>
      <c r="O226" s="42"/>
      <c r="P226" s="42"/>
      <c r="Q226" s="42"/>
      <c r="R226" s="42"/>
      <c r="S226" s="42"/>
      <c r="T226" s="78"/>
      <c r="AT226" s="24" t="s">
        <v>170</v>
      </c>
      <c r="AU226" s="24" t="s">
        <v>82</v>
      </c>
    </row>
    <row r="227" spans="2:65" s="1" customFormat="1" ht="25.5" customHeight="1">
      <c r="B227" s="41"/>
      <c r="C227" s="192" t="s">
        <v>342</v>
      </c>
      <c r="D227" s="192" t="s">
        <v>151</v>
      </c>
      <c r="E227" s="193" t="s">
        <v>343</v>
      </c>
      <c r="F227" s="194" t="s">
        <v>344</v>
      </c>
      <c r="G227" s="195" t="s">
        <v>339</v>
      </c>
      <c r="H227" s="196">
        <v>336.69</v>
      </c>
      <c r="I227" s="197"/>
      <c r="J227" s="198">
        <f>ROUND(I227*H227,2)</f>
        <v>0</v>
      </c>
      <c r="K227" s="194" t="s">
        <v>155</v>
      </c>
      <c r="L227" s="61"/>
      <c r="M227" s="199" t="s">
        <v>21</v>
      </c>
      <c r="N227" s="200" t="s">
        <v>43</v>
      </c>
      <c r="O227" s="42"/>
      <c r="P227" s="201">
        <f>O227*H227</f>
        <v>0</v>
      </c>
      <c r="Q227" s="201">
        <v>0</v>
      </c>
      <c r="R227" s="201">
        <f>Q227*H227</f>
        <v>0</v>
      </c>
      <c r="S227" s="201">
        <v>0</v>
      </c>
      <c r="T227" s="202">
        <f>S227*H227</f>
        <v>0</v>
      </c>
      <c r="AR227" s="24" t="s">
        <v>156</v>
      </c>
      <c r="AT227" s="24" t="s">
        <v>151</v>
      </c>
      <c r="AU227" s="24" t="s">
        <v>82</v>
      </c>
      <c r="AY227" s="24" t="s">
        <v>148</v>
      </c>
      <c r="BE227" s="203">
        <f>IF(N227="základní",J227,0)</f>
        <v>0</v>
      </c>
      <c r="BF227" s="203">
        <f>IF(N227="snížená",J227,0)</f>
        <v>0</v>
      </c>
      <c r="BG227" s="203">
        <f>IF(N227="zákl. přenesená",J227,0)</f>
        <v>0</v>
      </c>
      <c r="BH227" s="203">
        <f>IF(N227="sníž. přenesená",J227,0)</f>
        <v>0</v>
      </c>
      <c r="BI227" s="203">
        <f>IF(N227="nulová",J227,0)</f>
        <v>0</v>
      </c>
      <c r="BJ227" s="24" t="s">
        <v>80</v>
      </c>
      <c r="BK227" s="203">
        <f>ROUND(I227*H227,2)</f>
        <v>0</v>
      </c>
      <c r="BL227" s="24" t="s">
        <v>156</v>
      </c>
      <c r="BM227" s="24" t="s">
        <v>345</v>
      </c>
    </row>
    <row r="228" spans="2:65" s="1" customFormat="1" ht="96">
      <c r="B228" s="41"/>
      <c r="C228" s="63"/>
      <c r="D228" s="206" t="s">
        <v>170</v>
      </c>
      <c r="E228" s="63"/>
      <c r="F228" s="237" t="s">
        <v>346</v>
      </c>
      <c r="G228" s="63"/>
      <c r="H228" s="63"/>
      <c r="I228" s="163"/>
      <c r="J228" s="63"/>
      <c r="K228" s="63"/>
      <c r="L228" s="61"/>
      <c r="M228" s="238"/>
      <c r="N228" s="42"/>
      <c r="O228" s="42"/>
      <c r="P228" s="42"/>
      <c r="Q228" s="42"/>
      <c r="R228" s="42"/>
      <c r="S228" s="42"/>
      <c r="T228" s="78"/>
      <c r="AT228" s="24" t="s">
        <v>170</v>
      </c>
      <c r="AU228" s="24" t="s">
        <v>82</v>
      </c>
    </row>
    <row r="229" spans="2:65" s="1" customFormat="1" ht="25.5" customHeight="1">
      <c r="B229" s="41"/>
      <c r="C229" s="192" t="s">
        <v>347</v>
      </c>
      <c r="D229" s="192" t="s">
        <v>151</v>
      </c>
      <c r="E229" s="193" t="s">
        <v>348</v>
      </c>
      <c r="F229" s="194" t="s">
        <v>349</v>
      </c>
      <c r="G229" s="195" t="s">
        <v>339</v>
      </c>
      <c r="H229" s="196">
        <v>4713.66</v>
      </c>
      <c r="I229" s="197"/>
      <c r="J229" s="198">
        <f>ROUND(I229*H229,2)</f>
        <v>0</v>
      </c>
      <c r="K229" s="194" t="s">
        <v>155</v>
      </c>
      <c r="L229" s="61"/>
      <c r="M229" s="199" t="s">
        <v>21</v>
      </c>
      <c r="N229" s="200" t="s">
        <v>43</v>
      </c>
      <c r="O229" s="42"/>
      <c r="P229" s="201">
        <f>O229*H229</f>
        <v>0</v>
      </c>
      <c r="Q229" s="201">
        <v>0</v>
      </c>
      <c r="R229" s="201">
        <f>Q229*H229</f>
        <v>0</v>
      </c>
      <c r="S229" s="201">
        <v>0</v>
      </c>
      <c r="T229" s="202">
        <f>S229*H229</f>
        <v>0</v>
      </c>
      <c r="AR229" s="24" t="s">
        <v>156</v>
      </c>
      <c r="AT229" s="24" t="s">
        <v>151</v>
      </c>
      <c r="AU229" s="24" t="s">
        <v>82</v>
      </c>
      <c r="AY229" s="24" t="s">
        <v>148</v>
      </c>
      <c r="BE229" s="203">
        <f>IF(N229="základní",J229,0)</f>
        <v>0</v>
      </c>
      <c r="BF229" s="203">
        <f>IF(N229="snížená",J229,0)</f>
        <v>0</v>
      </c>
      <c r="BG229" s="203">
        <f>IF(N229="zákl. přenesená",J229,0)</f>
        <v>0</v>
      </c>
      <c r="BH229" s="203">
        <f>IF(N229="sníž. přenesená",J229,0)</f>
        <v>0</v>
      </c>
      <c r="BI229" s="203">
        <f>IF(N229="nulová",J229,0)</f>
        <v>0</v>
      </c>
      <c r="BJ229" s="24" t="s">
        <v>80</v>
      </c>
      <c r="BK229" s="203">
        <f>ROUND(I229*H229,2)</f>
        <v>0</v>
      </c>
      <c r="BL229" s="24" t="s">
        <v>156</v>
      </c>
      <c r="BM229" s="24" t="s">
        <v>350</v>
      </c>
    </row>
    <row r="230" spans="2:65" s="1" customFormat="1" ht="96">
      <c r="B230" s="41"/>
      <c r="C230" s="63"/>
      <c r="D230" s="206" t="s">
        <v>170</v>
      </c>
      <c r="E230" s="63"/>
      <c r="F230" s="237" t="s">
        <v>346</v>
      </c>
      <c r="G230" s="63"/>
      <c r="H230" s="63"/>
      <c r="I230" s="163"/>
      <c r="J230" s="63"/>
      <c r="K230" s="63"/>
      <c r="L230" s="61"/>
      <c r="M230" s="238"/>
      <c r="N230" s="42"/>
      <c r="O230" s="42"/>
      <c r="P230" s="42"/>
      <c r="Q230" s="42"/>
      <c r="R230" s="42"/>
      <c r="S230" s="42"/>
      <c r="T230" s="78"/>
      <c r="AT230" s="24" t="s">
        <v>170</v>
      </c>
      <c r="AU230" s="24" t="s">
        <v>82</v>
      </c>
    </row>
    <row r="231" spans="2:65" s="1" customFormat="1" ht="24">
      <c r="B231" s="41"/>
      <c r="C231" s="63"/>
      <c r="D231" s="206" t="s">
        <v>351</v>
      </c>
      <c r="E231" s="63"/>
      <c r="F231" s="237" t="s">
        <v>352</v>
      </c>
      <c r="G231" s="63"/>
      <c r="H231" s="63"/>
      <c r="I231" s="163"/>
      <c r="J231" s="63"/>
      <c r="K231" s="63"/>
      <c r="L231" s="61"/>
      <c r="M231" s="238"/>
      <c r="N231" s="42"/>
      <c r="O231" s="42"/>
      <c r="P231" s="42"/>
      <c r="Q231" s="42"/>
      <c r="R231" s="42"/>
      <c r="S231" s="42"/>
      <c r="T231" s="78"/>
      <c r="AT231" s="24" t="s">
        <v>351</v>
      </c>
      <c r="AU231" s="24" t="s">
        <v>82</v>
      </c>
    </row>
    <row r="232" spans="2:65" s="12" customFormat="1" ht="12">
      <c r="B232" s="215"/>
      <c r="C232" s="216"/>
      <c r="D232" s="206" t="s">
        <v>158</v>
      </c>
      <c r="E232" s="216"/>
      <c r="F232" s="218" t="s">
        <v>353</v>
      </c>
      <c r="G232" s="216"/>
      <c r="H232" s="219">
        <v>4713.66</v>
      </c>
      <c r="I232" s="220"/>
      <c r="J232" s="216"/>
      <c r="K232" s="216"/>
      <c r="L232" s="221"/>
      <c r="M232" s="222"/>
      <c r="N232" s="223"/>
      <c r="O232" s="223"/>
      <c r="P232" s="223"/>
      <c r="Q232" s="223"/>
      <c r="R232" s="223"/>
      <c r="S232" s="223"/>
      <c r="T232" s="224"/>
      <c r="AT232" s="225" t="s">
        <v>158</v>
      </c>
      <c r="AU232" s="225" t="s">
        <v>82</v>
      </c>
      <c r="AV232" s="12" t="s">
        <v>82</v>
      </c>
      <c r="AW232" s="12" t="s">
        <v>6</v>
      </c>
      <c r="AX232" s="12" t="s">
        <v>80</v>
      </c>
      <c r="AY232" s="225" t="s">
        <v>148</v>
      </c>
    </row>
    <row r="233" spans="2:65" s="1" customFormat="1" ht="25.5" customHeight="1">
      <c r="B233" s="41"/>
      <c r="C233" s="192" t="s">
        <v>354</v>
      </c>
      <c r="D233" s="192" t="s">
        <v>151</v>
      </c>
      <c r="E233" s="193" t="s">
        <v>355</v>
      </c>
      <c r="F233" s="194" t="s">
        <v>356</v>
      </c>
      <c r="G233" s="195" t="s">
        <v>339</v>
      </c>
      <c r="H233" s="196">
        <v>51.988</v>
      </c>
      <c r="I233" s="197"/>
      <c r="J233" s="198">
        <f>ROUND(I233*H233,2)</f>
        <v>0</v>
      </c>
      <c r="K233" s="194" t="s">
        <v>155</v>
      </c>
      <c r="L233" s="61"/>
      <c r="M233" s="199" t="s">
        <v>21</v>
      </c>
      <c r="N233" s="200" t="s">
        <v>43</v>
      </c>
      <c r="O233" s="42"/>
      <c r="P233" s="201">
        <f>O233*H233</f>
        <v>0</v>
      </c>
      <c r="Q233" s="201">
        <v>0</v>
      </c>
      <c r="R233" s="201">
        <f>Q233*H233</f>
        <v>0</v>
      </c>
      <c r="S233" s="201">
        <v>0</v>
      </c>
      <c r="T233" s="202">
        <f>S233*H233</f>
        <v>0</v>
      </c>
      <c r="AR233" s="24" t="s">
        <v>156</v>
      </c>
      <c r="AT233" s="24" t="s">
        <v>151</v>
      </c>
      <c r="AU233" s="24" t="s">
        <v>82</v>
      </c>
      <c r="AY233" s="24" t="s">
        <v>148</v>
      </c>
      <c r="BE233" s="203">
        <f>IF(N233="základní",J233,0)</f>
        <v>0</v>
      </c>
      <c r="BF233" s="203">
        <f>IF(N233="snížená",J233,0)</f>
        <v>0</v>
      </c>
      <c r="BG233" s="203">
        <f>IF(N233="zákl. přenesená",J233,0)</f>
        <v>0</v>
      </c>
      <c r="BH233" s="203">
        <f>IF(N233="sníž. přenesená",J233,0)</f>
        <v>0</v>
      </c>
      <c r="BI233" s="203">
        <f>IF(N233="nulová",J233,0)</f>
        <v>0</v>
      </c>
      <c r="BJ233" s="24" t="s">
        <v>80</v>
      </c>
      <c r="BK233" s="203">
        <f>ROUND(I233*H233,2)</f>
        <v>0</v>
      </c>
      <c r="BL233" s="24" t="s">
        <v>156</v>
      </c>
      <c r="BM233" s="24" t="s">
        <v>357</v>
      </c>
    </row>
    <row r="234" spans="2:65" s="1" customFormat="1" ht="96">
      <c r="B234" s="41"/>
      <c r="C234" s="63"/>
      <c r="D234" s="206" t="s">
        <v>170</v>
      </c>
      <c r="E234" s="63"/>
      <c r="F234" s="237" t="s">
        <v>358</v>
      </c>
      <c r="G234" s="63"/>
      <c r="H234" s="63"/>
      <c r="I234" s="163"/>
      <c r="J234" s="63"/>
      <c r="K234" s="63"/>
      <c r="L234" s="61"/>
      <c r="M234" s="238"/>
      <c r="N234" s="42"/>
      <c r="O234" s="42"/>
      <c r="P234" s="42"/>
      <c r="Q234" s="42"/>
      <c r="R234" s="42"/>
      <c r="S234" s="42"/>
      <c r="T234" s="78"/>
      <c r="AT234" s="24" t="s">
        <v>170</v>
      </c>
      <c r="AU234" s="24" t="s">
        <v>82</v>
      </c>
    </row>
    <row r="235" spans="2:65" s="12" customFormat="1" ht="12">
      <c r="B235" s="215"/>
      <c r="C235" s="216"/>
      <c r="D235" s="206" t="s">
        <v>158</v>
      </c>
      <c r="E235" s="217" t="s">
        <v>21</v>
      </c>
      <c r="F235" s="218" t="s">
        <v>359</v>
      </c>
      <c r="G235" s="216"/>
      <c r="H235" s="219">
        <v>32.83</v>
      </c>
      <c r="I235" s="220"/>
      <c r="J235" s="216"/>
      <c r="K235" s="216"/>
      <c r="L235" s="221"/>
      <c r="M235" s="222"/>
      <c r="N235" s="223"/>
      <c r="O235" s="223"/>
      <c r="P235" s="223"/>
      <c r="Q235" s="223"/>
      <c r="R235" s="223"/>
      <c r="S235" s="223"/>
      <c r="T235" s="224"/>
      <c r="AT235" s="225" t="s">
        <v>158</v>
      </c>
      <c r="AU235" s="225" t="s">
        <v>82</v>
      </c>
      <c r="AV235" s="12" t="s">
        <v>82</v>
      </c>
      <c r="AW235" s="12" t="s">
        <v>35</v>
      </c>
      <c r="AX235" s="12" t="s">
        <v>72</v>
      </c>
      <c r="AY235" s="225" t="s">
        <v>148</v>
      </c>
    </row>
    <row r="236" spans="2:65" s="12" customFormat="1" ht="12">
      <c r="B236" s="215"/>
      <c r="C236" s="216"/>
      <c r="D236" s="206" t="s">
        <v>158</v>
      </c>
      <c r="E236" s="217" t="s">
        <v>21</v>
      </c>
      <c r="F236" s="218" t="s">
        <v>360</v>
      </c>
      <c r="G236" s="216"/>
      <c r="H236" s="219">
        <v>0.25800000000000001</v>
      </c>
      <c r="I236" s="220"/>
      <c r="J236" s="216"/>
      <c r="K236" s="216"/>
      <c r="L236" s="221"/>
      <c r="M236" s="222"/>
      <c r="N236" s="223"/>
      <c r="O236" s="223"/>
      <c r="P236" s="223"/>
      <c r="Q236" s="223"/>
      <c r="R236" s="223"/>
      <c r="S236" s="223"/>
      <c r="T236" s="224"/>
      <c r="AT236" s="225" t="s">
        <v>158</v>
      </c>
      <c r="AU236" s="225" t="s">
        <v>82</v>
      </c>
      <c r="AV236" s="12" t="s">
        <v>82</v>
      </c>
      <c r="AW236" s="12" t="s">
        <v>35</v>
      </c>
      <c r="AX236" s="12" t="s">
        <v>72</v>
      </c>
      <c r="AY236" s="225" t="s">
        <v>148</v>
      </c>
    </row>
    <row r="237" spans="2:65" s="12" customFormat="1" ht="12">
      <c r="B237" s="215"/>
      <c r="C237" s="216"/>
      <c r="D237" s="206" t="s">
        <v>158</v>
      </c>
      <c r="E237" s="217" t="s">
        <v>21</v>
      </c>
      <c r="F237" s="218" t="s">
        <v>361</v>
      </c>
      <c r="G237" s="216"/>
      <c r="H237" s="219">
        <v>18.899999999999999</v>
      </c>
      <c r="I237" s="220"/>
      <c r="J237" s="216"/>
      <c r="K237" s="216"/>
      <c r="L237" s="221"/>
      <c r="M237" s="222"/>
      <c r="N237" s="223"/>
      <c r="O237" s="223"/>
      <c r="P237" s="223"/>
      <c r="Q237" s="223"/>
      <c r="R237" s="223"/>
      <c r="S237" s="223"/>
      <c r="T237" s="224"/>
      <c r="AT237" s="225" t="s">
        <v>158</v>
      </c>
      <c r="AU237" s="225" t="s">
        <v>82</v>
      </c>
      <c r="AV237" s="12" t="s">
        <v>82</v>
      </c>
      <c r="AW237" s="12" t="s">
        <v>35</v>
      </c>
      <c r="AX237" s="12" t="s">
        <v>72</v>
      </c>
      <c r="AY237" s="225" t="s">
        <v>148</v>
      </c>
    </row>
    <row r="238" spans="2:65" s="13" customFormat="1" ht="12">
      <c r="B238" s="226"/>
      <c r="C238" s="227"/>
      <c r="D238" s="206" t="s">
        <v>158</v>
      </c>
      <c r="E238" s="228" t="s">
        <v>21</v>
      </c>
      <c r="F238" s="229" t="s">
        <v>166</v>
      </c>
      <c r="G238" s="227"/>
      <c r="H238" s="230">
        <v>51.988</v>
      </c>
      <c r="I238" s="231"/>
      <c r="J238" s="227"/>
      <c r="K238" s="227"/>
      <c r="L238" s="232"/>
      <c r="M238" s="233"/>
      <c r="N238" s="234"/>
      <c r="O238" s="234"/>
      <c r="P238" s="234"/>
      <c r="Q238" s="234"/>
      <c r="R238" s="234"/>
      <c r="S238" s="234"/>
      <c r="T238" s="235"/>
      <c r="AT238" s="236" t="s">
        <v>158</v>
      </c>
      <c r="AU238" s="236" t="s">
        <v>82</v>
      </c>
      <c r="AV238" s="13" t="s">
        <v>156</v>
      </c>
      <c r="AW238" s="13" t="s">
        <v>35</v>
      </c>
      <c r="AX238" s="13" t="s">
        <v>80</v>
      </c>
      <c r="AY238" s="236" t="s">
        <v>148</v>
      </c>
    </row>
    <row r="239" spans="2:65" s="1" customFormat="1" ht="25.5" customHeight="1">
      <c r="B239" s="41"/>
      <c r="C239" s="192" t="s">
        <v>362</v>
      </c>
      <c r="D239" s="192" t="s">
        <v>151</v>
      </c>
      <c r="E239" s="193" t="s">
        <v>363</v>
      </c>
      <c r="F239" s="194" t="s">
        <v>364</v>
      </c>
      <c r="G239" s="195" t="s">
        <v>339</v>
      </c>
      <c r="H239" s="196">
        <v>85.314999999999998</v>
      </c>
      <c r="I239" s="197"/>
      <c r="J239" s="198">
        <f>ROUND(I239*H239,2)</f>
        <v>0</v>
      </c>
      <c r="K239" s="194" t="s">
        <v>155</v>
      </c>
      <c r="L239" s="61"/>
      <c r="M239" s="199" t="s">
        <v>21</v>
      </c>
      <c r="N239" s="200" t="s">
        <v>43</v>
      </c>
      <c r="O239" s="42"/>
      <c r="P239" s="201">
        <f>O239*H239</f>
        <v>0</v>
      </c>
      <c r="Q239" s="201">
        <v>0</v>
      </c>
      <c r="R239" s="201">
        <f>Q239*H239</f>
        <v>0</v>
      </c>
      <c r="S239" s="201">
        <v>0</v>
      </c>
      <c r="T239" s="202">
        <f>S239*H239</f>
        <v>0</v>
      </c>
      <c r="AR239" s="24" t="s">
        <v>156</v>
      </c>
      <c r="AT239" s="24" t="s">
        <v>151</v>
      </c>
      <c r="AU239" s="24" t="s">
        <v>82</v>
      </c>
      <c r="AY239" s="24" t="s">
        <v>148</v>
      </c>
      <c r="BE239" s="203">
        <f>IF(N239="základní",J239,0)</f>
        <v>0</v>
      </c>
      <c r="BF239" s="203">
        <f>IF(N239="snížená",J239,0)</f>
        <v>0</v>
      </c>
      <c r="BG239" s="203">
        <f>IF(N239="zákl. přenesená",J239,0)</f>
        <v>0</v>
      </c>
      <c r="BH239" s="203">
        <f>IF(N239="sníž. přenesená",J239,0)</f>
        <v>0</v>
      </c>
      <c r="BI239" s="203">
        <f>IF(N239="nulová",J239,0)</f>
        <v>0</v>
      </c>
      <c r="BJ239" s="24" t="s">
        <v>80</v>
      </c>
      <c r="BK239" s="203">
        <f>ROUND(I239*H239,2)</f>
        <v>0</v>
      </c>
      <c r="BL239" s="24" t="s">
        <v>156</v>
      </c>
      <c r="BM239" s="24" t="s">
        <v>365</v>
      </c>
    </row>
    <row r="240" spans="2:65" s="1" customFormat="1" ht="96">
      <c r="B240" s="41"/>
      <c r="C240" s="63"/>
      <c r="D240" s="206" t="s">
        <v>170</v>
      </c>
      <c r="E240" s="63"/>
      <c r="F240" s="237" t="s">
        <v>358</v>
      </c>
      <c r="G240" s="63"/>
      <c r="H240" s="63"/>
      <c r="I240" s="163"/>
      <c r="J240" s="63"/>
      <c r="K240" s="63"/>
      <c r="L240" s="61"/>
      <c r="M240" s="238"/>
      <c r="N240" s="42"/>
      <c r="O240" s="42"/>
      <c r="P240" s="42"/>
      <c r="Q240" s="42"/>
      <c r="R240" s="42"/>
      <c r="S240" s="42"/>
      <c r="T240" s="78"/>
      <c r="AT240" s="24" t="s">
        <v>170</v>
      </c>
      <c r="AU240" s="24" t="s">
        <v>82</v>
      </c>
    </row>
    <row r="241" spans="2:65" s="12" customFormat="1" ht="12">
      <c r="B241" s="215"/>
      <c r="C241" s="216"/>
      <c r="D241" s="206" t="s">
        <v>158</v>
      </c>
      <c r="E241" s="217" t="s">
        <v>21</v>
      </c>
      <c r="F241" s="218" t="s">
        <v>366</v>
      </c>
      <c r="G241" s="216"/>
      <c r="H241" s="219">
        <v>17.18</v>
      </c>
      <c r="I241" s="220"/>
      <c r="J241" s="216"/>
      <c r="K241" s="216"/>
      <c r="L241" s="221"/>
      <c r="M241" s="222"/>
      <c r="N241" s="223"/>
      <c r="O241" s="223"/>
      <c r="P241" s="223"/>
      <c r="Q241" s="223"/>
      <c r="R241" s="223"/>
      <c r="S241" s="223"/>
      <c r="T241" s="224"/>
      <c r="AT241" s="225" t="s">
        <v>158</v>
      </c>
      <c r="AU241" s="225" t="s">
        <v>82</v>
      </c>
      <c r="AV241" s="12" t="s">
        <v>82</v>
      </c>
      <c r="AW241" s="12" t="s">
        <v>35</v>
      </c>
      <c r="AX241" s="12" t="s">
        <v>72</v>
      </c>
      <c r="AY241" s="225" t="s">
        <v>148</v>
      </c>
    </row>
    <row r="242" spans="2:65" s="12" customFormat="1" ht="12">
      <c r="B242" s="215"/>
      <c r="C242" s="216"/>
      <c r="D242" s="206" t="s">
        <v>158</v>
      </c>
      <c r="E242" s="217" t="s">
        <v>21</v>
      </c>
      <c r="F242" s="218" t="s">
        <v>367</v>
      </c>
      <c r="G242" s="216"/>
      <c r="H242" s="219">
        <v>61.595999999999997</v>
      </c>
      <c r="I242" s="220"/>
      <c r="J242" s="216"/>
      <c r="K242" s="216"/>
      <c r="L242" s="221"/>
      <c r="M242" s="222"/>
      <c r="N242" s="223"/>
      <c r="O242" s="223"/>
      <c r="P242" s="223"/>
      <c r="Q242" s="223"/>
      <c r="R242" s="223"/>
      <c r="S242" s="223"/>
      <c r="T242" s="224"/>
      <c r="AT242" s="225" t="s">
        <v>158</v>
      </c>
      <c r="AU242" s="225" t="s">
        <v>82</v>
      </c>
      <c r="AV242" s="12" t="s">
        <v>82</v>
      </c>
      <c r="AW242" s="12" t="s">
        <v>35</v>
      </c>
      <c r="AX242" s="12" t="s">
        <v>72</v>
      </c>
      <c r="AY242" s="225" t="s">
        <v>148</v>
      </c>
    </row>
    <row r="243" spans="2:65" s="12" customFormat="1" ht="12">
      <c r="B243" s="215"/>
      <c r="C243" s="216"/>
      <c r="D243" s="206" t="s">
        <v>158</v>
      </c>
      <c r="E243" s="217" t="s">
        <v>21</v>
      </c>
      <c r="F243" s="218" t="s">
        <v>368</v>
      </c>
      <c r="G243" s="216"/>
      <c r="H243" s="219">
        <v>1.095</v>
      </c>
      <c r="I243" s="220"/>
      <c r="J243" s="216"/>
      <c r="K243" s="216"/>
      <c r="L243" s="221"/>
      <c r="M243" s="222"/>
      <c r="N243" s="223"/>
      <c r="O243" s="223"/>
      <c r="P243" s="223"/>
      <c r="Q243" s="223"/>
      <c r="R243" s="223"/>
      <c r="S243" s="223"/>
      <c r="T243" s="224"/>
      <c r="AT243" s="225" t="s">
        <v>158</v>
      </c>
      <c r="AU243" s="225" t="s">
        <v>82</v>
      </c>
      <c r="AV243" s="12" t="s">
        <v>82</v>
      </c>
      <c r="AW243" s="12" t="s">
        <v>35</v>
      </c>
      <c r="AX243" s="12" t="s">
        <v>72</v>
      </c>
      <c r="AY243" s="225" t="s">
        <v>148</v>
      </c>
    </row>
    <row r="244" spans="2:65" s="12" customFormat="1" ht="12">
      <c r="B244" s="215"/>
      <c r="C244" s="216"/>
      <c r="D244" s="206" t="s">
        <v>158</v>
      </c>
      <c r="E244" s="217" t="s">
        <v>21</v>
      </c>
      <c r="F244" s="218" t="s">
        <v>369</v>
      </c>
      <c r="G244" s="216"/>
      <c r="H244" s="219">
        <v>5.444</v>
      </c>
      <c r="I244" s="220"/>
      <c r="J244" s="216"/>
      <c r="K244" s="216"/>
      <c r="L244" s="221"/>
      <c r="M244" s="222"/>
      <c r="N244" s="223"/>
      <c r="O244" s="223"/>
      <c r="P244" s="223"/>
      <c r="Q244" s="223"/>
      <c r="R244" s="223"/>
      <c r="S244" s="223"/>
      <c r="T244" s="224"/>
      <c r="AT244" s="225" t="s">
        <v>158</v>
      </c>
      <c r="AU244" s="225" t="s">
        <v>82</v>
      </c>
      <c r="AV244" s="12" t="s">
        <v>82</v>
      </c>
      <c r="AW244" s="12" t="s">
        <v>35</v>
      </c>
      <c r="AX244" s="12" t="s">
        <v>72</v>
      </c>
      <c r="AY244" s="225" t="s">
        <v>148</v>
      </c>
    </row>
    <row r="245" spans="2:65" s="13" customFormat="1" ht="12">
      <c r="B245" s="226"/>
      <c r="C245" s="227"/>
      <c r="D245" s="206" t="s">
        <v>158</v>
      </c>
      <c r="E245" s="228" t="s">
        <v>21</v>
      </c>
      <c r="F245" s="229" t="s">
        <v>166</v>
      </c>
      <c r="G245" s="227"/>
      <c r="H245" s="230">
        <v>85.314999999999998</v>
      </c>
      <c r="I245" s="231"/>
      <c r="J245" s="227"/>
      <c r="K245" s="227"/>
      <c r="L245" s="232"/>
      <c r="M245" s="233"/>
      <c r="N245" s="234"/>
      <c r="O245" s="234"/>
      <c r="P245" s="234"/>
      <c r="Q245" s="234"/>
      <c r="R245" s="234"/>
      <c r="S245" s="234"/>
      <c r="T245" s="235"/>
      <c r="AT245" s="236" t="s">
        <v>158</v>
      </c>
      <c r="AU245" s="236" t="s">
        <v>82</v>
      </c>
      <c r="AV245" s="13" t="s">
        <v>156</v>
      </c>
      <c r="AW245" s="13" t="s">
        <v>35</v>
      </c>
      <c r="AX245" s="13" t="s">
        <v>80</v>
      </c>
      <c r="AY245" s="236" t="s">
        <v>148</v>
      </c>
    </row>
    <row r="246" spans="2:65" s="1" customFormat="1" ht="25.5" customHeight="1">
      <c r="B246" s="41"/>
      <c r="C246" s="192" t="s">
        <v>370</v>
      </c>
      <c r="D246" s="192" t="s">
        <v>151</v>
      </c>
      <c r="E246" s="193" t="s">
        <v>371</v>
      </c>
      <c r="F246" s="194" t="s">
        <v>372</v>
      </c>
      <c r="G246" s="195" t="s">
        <v>339</v>
      </c>
      <c r="H246" s="196">
        <v>42.618000000000002</v>
      </c>
      <c r="I246" s="197"/>
      <c r="J246" s="198">
        <f>ROUND(I246*H246,2)</f>
        <v>0</v>
      </c>
      <c r="K246" s="194" t="s">
        <v>155</v>
      </c>
      <c r="L246" s="61"/>
      <c r="M246" s="199" t="s">
        <v>21</v>
      </c>
      <c r="N246" s="200" t="s">
        <v>43</v>
      </c>
      <c r="O246" s="42"/>
      <c r="P246" s="201">
        <f>O246*H246</f>
        <v>0</v>
      </c>
      <c r="Q246" s="201">
        <v>0</v>
      </c>
      <c r="R246" s="201">
        <f>Q246*H246</f>
        <v>0</v>
      </c>
      <c r="S246" s="201">
        <v>0</v>
      </c>
      <c r="T246" s="202">
        <f>S246*H246</f>
        <v>0</v>
      </c>
      <c r="AR246" s="24" t="s">
        <v>156</v>
      </c>
      <c r="AT246" s="24" t="s">
        <v>151</v>
      </c>
      <c r="AU246" s="24" t="s">
        <v>82</v>
      </c>
      <c r="AY246" s="24" t="s">
        <v>148</v>
      </c>
      <c r="BE246" s="203">
        <f>IF(N246="základní",J246,0)</f>
        <v>0</v>
      </c>
      <c r="BF246" s="203">
        <f>IF(N246="snížená",J246,0)</f>
        <v>0</v>
      </c>
      <c r="BG246" s="203">
        <f>IF(N246="zákl. přenesená",J246,0)</f>
        <v>0</v>
      </c>
      <c r="BH246" s="203">
        <f>IF(N246="sníž. přenesená",J246,0)</f>
        <v>0</v>
      </c>
      <c r="BI246" s="203">
        <f>IF(N246="nulová",J246,0)</f>
        <v>0</v>
      </c>
      <c r="BJ246" s="24" t="s">
        <v>80</v>
      </c>
      <c r="BK246" s="203">
        <f>ROUND(I246*H246,2)</f>
        <v>0</v>
      </c>
      <c r="BL246" s="24" t="s">
        <v>156</v>
      </c>
      <c r="BM246" s="24" t="s">
        <v>373</v>
      </c>
    </row>
    <row r="247" spans="2:65" s="1" customFormat="1" ht="96">
      <c r="B247" s="41"/>
      <c r="C247" s="63"/>
      <c r="D247" s="206" t="s">
        <v>170</v>
      </c>
      <c r="E247" s="63"/>
      <c r="F247" s="237" t="s">
        <v>358</v>
      </c>
      <c r="G247" s="63"/>
      <c r="H247" s="63"/>
      <c r="I247" s="163"/>
      <c r="J247" s="63"/>
      <c r="K247" s="63"/>
      <c r="L247" s="61"/>
      <c r="M247" s="238"/>
      <c r="N247" s="42"/>
      <c r="O247" s="42"/>
      <c r="P247" s="42"/>
      <c r="Q247" s="42"/>
      <c r="R247" s="42"/>
      <c r="S247" s="42"/>
      <c r="T247" s="78"/>
      <c r="AT247" s="24" t="s">
        <v>170</v>
      </c>
      <c r="AU247" s="24" t="s">
        <v>82</v>
      </c>
    </row>
    <row r="248" spans="2:65" s="12" customFormat="1" ht="12">
      <c r="B248" s="215"/>
      <c r="C248" s="216"/>
      <c r="D248" s="206" t="s">
        <v>158</v>
      </c>
      <c r="E248" s="217" t="s">
        <v>21</v>
      </c>
      <c r="F248" s="218" t="s">
        <v>374</v>
      </c>
      <c r="G248" s="216"/>
      <c r="H248" s="219">
        <v>34.177999999999997</v>
      </c>
      <c r="I248" s="220"/>
      <c r="J248" s="216"/>
      <c r="K248" s="216"/>
      <c r="L248" s="221"/>
      <c r="M248" s="222"/>
      <c r="N248" s="223"/>
      <c r="O248" s="223"/>
      <c r="P248" s="223"/>
      <c r="Q248" s="223"/>
      <c r="R248" s="223"/>
      <c r="S248" s="223"/>
      <c r="T248" s="224"/>
      <c r="AT248" s="225" t="s">
        <v>158</v>
      </c>
      <c r="AU248" s="225" t="s">
        <v>82</v>
      </c>
      <c r="AV248" s="12" t="s">
        <v>82</v>
      </c>
      <c r="AW248" s="12" t="s">
        <v>35</v>
      </c>
      <c r="AX248" s="12" t="s">
        <v>72</v>
      </c>
      <c r="AY248" s="225" t="s">
        <v>148</v>
      </c>
    </row>
    <row r="249" spans="2:65" s="12" customFormat="1" ht="12">
      <c r="B249" s="215"/>
      <c r="C249" s="216"/>
      <c r="D249" s="206" t="s">
        <v>158</v>
      </c>
      <c r="E249" s="217" t="s">
        <v>21</v>
      </c>
      <c r="F249" s="218" t="s">
        <v>375</v>
      </c>
      <c r="G249" s="216"/>
      <c r="H249" s="219">
        <v>8.44</v>
      </c>
      <c r="I249" s="220"/>
      <c r="J249" s="216"/>
      <c r="K249" s="216"/>
      <c r="L249" s="221"/>
      <c r="M249" s="222"/>
      <c r="N249" s="223"/>
      <c r="O249" s="223"/>
      <c r="P249" s="223"/>
      <c r="Q249" s="223"/>
      <c r="R249" s="223"/>
      <c r="S249" s="223"/>
      <c r="T249" s="224"/>
      <c r="AT249" s="225" t="s">
        <v>158</v>
      </c>
      <c r="AU249" s="225" t="s">
        <v>82</v>
      </c>
      <c r="AV249" s="12" t="s">
        <v>82</v>
      </c>
      <c r="AW249" s="12" t="s">
        <v>35</v>
      </c>
      <c r="AX249" s="12" t="s">
        <v>72</v>
      </c>
      <c r="AY249" s="225" t="s">
        <v>148</v>
      </c>
    </row>
    <row r="250" spans="2:65" s="13" customFormat="1" ht="12">
      <c r="B250" s="226"/>
      <c r="C250" s="227"/>
      <c r="D250" s="206" t="s">
        <v>158</v>
      </c>
      <c r="E250" s="228" t="s">
        <v>21</v>
      </c>
      <c r="F250" s="229" t="s">
        <v>166</v>
      </c>
      <c r="G250" s="227"/>
      <c r="H250" s="230">
        <v>42.618000000000002</v>
      </c>
      <c r="I250" s="231"/>
      <c r="J250" s="227"/>
      <c r="K250" s="227"/>
      <c r="L250" s="232"/>
      <c r="M250" s="233"/>
      <c r="N250" s="234"/>
      <c r="O250" s="234"/>
      <c r="P250" s="234"/>
      <c r="Q250" s="234"/>
      <c r="R250" s="234"/>
      <c r="S250" s="234"/>
      <c r="T250" s="235"/>
      <c r="AT250" s="236" t="s">
        <v>158</v>
      </c>
      <c r="AU250" s="236" t="s">
        <v>82</v>
      </c>
      <c r="AV250" s="13" t="s">
        <v>156</v>
      </c>
      <c r="AW250" s="13" t="s">
        <v>35</v>
      </c>
      <c r="AX250" s="13" t="s">
        <v>80</v>
      </c>
      <c r="AY250" s="236" t="s">
        <v>148</v>
      </c>
    </row>
    <row r="251" spans="2:65" s="1" customFormat="1" ht="25.5" customHeight="1">
      <c r="B251" s="41"/>
      <c r="C251" s="192" t="s">
        <v>376</v>
      </c>
      <c r="D251" s="192" t="s">
        <v>151</v>
      </c>
      <c r="E251" s="193" t="s">
        <v>377</v>
      </c>
      <c r="F251" s="194" t="s">
        <v>378</v>
      </c>
      <c r="G251" s="195" t="s">
        <v>339</v>
      </c>
      <c r="H251" s="196">
        <v>1.357</v>
      </c>
      <c r="I251" s="197"/>
      <c r="J251" s="198">
        <f>ROUND(I251*H251,2)</f>
        <v>0</v>
      </c>
      <c r="K251" s="194" t="s">
        <v>155</v>
      </c>
      <c r="L251" s="61"/>
      <c r="M251" s="199" t="s">
        <v>21</v>
      </c>
      <c r="N251" s="200" t="s">
        <v>43</v>
      </c>
      <c r="O251" s="42"/>
      <c r="P251" s="201">
        <f>O251*H251</f>
        <v>0</v>
      </c>
      <c r="Q251" s="201">
        <v>0</v>
      </c>
      <c r="R251" s="201">
        <f>Q251*H251</f>
        <v>0</v>
      </c>
      <c r="S251" s="201">
        <v>0</v>
      </c>
      <c r="T251" s="202">
        <f>S251*H251</f>
        <v>0</v>
      </c>
      <c r="AR251" s="24" t="s">
        <v>156</v>
      </c>
      <c r="AT251" s="24" t="s">
        <v>151</v>
      </c>
      <c r="AU251" s="24" t="s">
        <v>82</v>
      </c>
      <c r="AY251" s="24" t="s">
        <v>148</v>
      </c>
      <c r="BE251" s="203">
        <f>IF(N251="základní",J251,0)</f>
        <v>0</v>
      </c>
      <c r="BF251" s="203">
        <f>IF(N251="snížená",J251,0)</f>
        <v>0</v>
      </c>
      <c r="BG251" s="203">
        <f>IF(N251="zákl. přenesená",J251,0)</f>
        <v>0</v>
      </c>
      <c r="BH251" s="203">
        <f>IF(N251="sníž. přenesená",J251,0)</f>
        <v>0</v>
      </c>
      <c r="BI251" s="203">
        <f>IF(N251="nulová",J251,0)</f>
        <v>0</v>
      </c>
      <c r="BJ251" s="24" t="s">
        <v>80</v>
      </c>
      <c r="BK251" s="203">
        <f>ROUND(I251*H251,2)</f>
        <v>0</v>
      </c>
      <c r="BL251" s="24" t="s">
        <v>156</v>
      </c>
      <c r="BM251" s="24" t="s">
        <v>379</v>
      </c>
    </row>
    <row r="252" spans="2:65" s="1" customFormat="1" ht="96">
      <c r="B252" s="41"/>
      <c r="C252" s="63"/>
      <c r="D252" s="206" t="s">
        <v>170</v>
      </c>
      <c r="E252" s="63"/>
      <c r="F252" s="237" t="s">
        <v>358</v>
      </c>
      <c r="G252" s="63"/>
      <c r="H252" s="63"/>
      <c r="I252" s="163"/>
      <c r="J252" s="63"/>
      <c r="K252" s="63"/>
      <c r="L252" s="61"/>
      <c r="M252" s="238"/>
      <c r="N252" s="42"/>
      <c r="O252" s="42"/>
      <c r="P252" s="42"/>
      <c r="Q252" s="42"/>
      <c r="R252" s="42"/>
      <c r="S252" s="42"/>
      <c r="T252" s="78"/>
      <c r="AT252" s="24" t="s">
        <v>170</v>
      </c>
      <c r="AU252" s="24" t="s">
        <v>82</v>
      </c>
    </row>
    <row r="253" spans="2:65" s="12" customFormat="1" ht="12">
      <c r="B253" s="215"/>
      <c r="C253" s="216"/>
      <c r="D253" s="206" t="s">
        <v>158</v>
      </c>
      <c r="E253" s="217" t="s">
        <v>21</v>
      </c>
      <c r="F253" s="218" t="s">
        <v>380</v>
      </c>
      <c r="G253" s="216"/>
      <c r="H253" s="219">
        <v>1.171</v>
      </c>
      <c r="I253" s="220"/>
      <c r="J253" s="216"/>
      <c r="K253" s="216"/>
      <c r="L253" s="221"/>
      <c r="M253" s="222"/>
      <c r="N253" s="223"/>
      <c r="O253" s="223"/>
      <c r="P253" s="223"/>
      <c r="Q253" s="223"/>
      <c r="R253" s="223"/>
      <c r="S253" s="223"/>
      <c r="T253" s="224"/>
      <c r="AT253" s="225" t="s">
        <v>158</v>
      </c>
      <c r="AU253" s="225" t="s">
        <v>82</v>
      </c>
      <c r="AV253" s="12" t="s">
        <v>82</v>
      </c>
      <c r="AW253" s="12" t="s">
        <v>35</v>
      </c>
      <c r="AX253" s="12" t="s">
        <v>72</v>
      </c>
      <c r="AY253" s="225" t="s">
        <v>148</v>
      </c>
    </row>
    <row r="254" spans="2:65" s="12" customFormat="1" ht="12">
      <c r="B254" s="215"/>
      <c r="C254" s="216"/>
      <c r="D254" s="206" t="s">
        <v>158</v>
      </c>
      <c r="E254" s="217" t="s">
        <v>21</v>
      </c>
      <c r="F254" s="218" t="s">
        <v>381</v>
      </c>
      <c r="G254" s="216"/>
      <c r="H254" s="219">
        <v>0.186</v>
      </c>
      <c r="I254" s="220"/>
      <c r="J254" s="216"/>
      <c r="K254" s="216"/>
      <c r="L254" s="221"/>
      <c r="M254" s="222"/>
      <c r="N254" s="223"/>
      <c r="O254" s="223"/>
      <c r="P254" s="223"/>
      <c r="Q254" s="223"/>
      <c r="R254" s="223"/>
      <c r="S254" s="223"/>
      <c r="T254" s="224"/>
      <c r="AT254" s="225" t="s">
        <v>158</v>
      </c>
      <c r="AU254" s="225" t="s">
        <v>82</v>
      </c>
      <c r="AV254" s="12" t="s">
        <v>82</v>
      </c>
      <c r="AW254" s="12" t="s">
        <v>35</v>
      </c>
      <c r="AX254" s="12" t="s">
        <v>72</v>
      </c>
      <c r="AY254" s="225" t="s">
        <v>148</v>
      </c>
    </row>
    <row r="255" spans="2:65" s="13" customFormat="1" ht="12">
      <c r="B255" s="226"/>
      <c r="C255" s="227"/>
      <c r="D255" s="206" t="s">
        <v>158</v>
      </c>
      <c r="E255" s="228" t="s">
        <v>21</v>
      </c>
      <c r="F255" s="229" t="s">
        <v>166</v>
      </c>
      <c r="G255" s="227"/>
      <c r="H255" s="230">
        <v>1.357</v>
      </c>
      <c r="I255" s="231"/>
      <c r="J255" s="227"/>
      <c r="K255" s="227"/>
      <c r="L255" s="232"/>
      <c r="M255" s="233"/>
      <c r="N255" s="234"/>
      <c r="O255" s="234"/>
      <c r="P255" s="234"/>
      <c r="Q255" s="234"/>
      <c r="R255" s="234"/>
      <c r="S255" s="234"/>
      <c r="T255" s="235"/>
      <c r="AT255" s="236" t="s">
        <v>158</v>
      </c>
      <c r="AU255" s="236" t="s">
        <v>82</v>
      </c>
      <c r="AV255" s="13" t="s">
        <v>156</v>
      </c>
      <c r="AW255" s="13" t="s">
        <v>35</v>
      </c>
      <c r="AX255" s="13" t="s">
        <v>80</v>
      </c>
      <c r="AY255" s="236" t="s">
        <v>148</v>
      </c>
    </row>
    <row r="256" spans="2:65" s="1" customFormat="1" ht="25.5" customHeight="1">
      <c r="B256" s="41"/>
      <c r="C256" s="192" t="s">
        <v>382</v>
      </c>
      <c r="D256" s="192" t="s">
        <v>151</v>
      </c>
      <c r="E256" s="193" t="s">
        <v>383</v>
      </c>
      <c r="F256" s="194" t="s">
        <v>384</v>
      </c>
      <c r="G256" s="195" t="s">
        <v>339</v>
      </c>
      <c r="H256" s="196">
        <v>1.64</v>
      </c>
      <c r="I256" s="197"/>
      <c r="J256" s="198">
        <f>ROUND(I256*H256,2)</f>
        <v>0</v>
      </c>
      <c r="K256" s="194" t="s">
        <v>155</v>
      </c>
      <c r="L256" s="61"/>
      <c r="M256" s="199" t="s">
        <v>21</v>
      </c>
      <c r="N256" s="200" t="s">
        <v>43</v>
      </c>
      <c r="O256" s="42"/>
      <c r="P256" s="201">
        <f>O256*H256</f>
        <v>0</v>
      </c>
      <c r="Q256" s="201">
        <v>0</v>
      </c>
      <c r="R256" s="201">
        <f>Q256*H256</f>
        <v>0</v>
      </c>
      <c r="S256" s="201">
        <v>0</v>
      </c>
      <c r="T256" s="202">
        <f>S256*H256</f>
        <v>0</v>
      </c>
      <c r="AR256" s="24" t="s">
        <v>156</v>
      </c>
      <c r="AT256" s="24" t="s">
        <v>151</v>
      </c>
      <c r="AU256" s="24" t="s">
        <v>82</v>
      </c>
      <c r="AY256" s="24" t="s">
        <v>148</v>
      </c>
      <c r="BE256" s="203">
        <f>IF(N256="základní",J256,0)</f>
        <v>0</v>
      </c>
      <c r="BF256" s="203">
        <f>IF(N256="snížená",J256,0)</f>
        <v>0</v>
      </c>
      <c r="BG256" s="203">
        <f>IF(N256="zákl. přenesená",J256,0)</f>
        <v>0</v>
      </c>
      <c r="BH256" s="203">
        <f>IF(N256="sníž. přenesená",J256,0)</f>
        <v>0</v>
      </c>
      <c r="BI256" s="203">
        <f>IF(N256="nulová",J256,0)</f>
        <v>0</v>
      </c>
      <c r="BJ256" s="24" t="s">
        <v>80</v>
      </c>
      <c r="BK256" s="203">
        <f>ROUND(I256*H256,2)</f>
        <v>0</v>
      </c>
      <c r="BL256" s="24" t="s">
        <v>156</v>
      </c>
      <c r="BM256" s="24" t="s">
        <v>385</v>
      </c>
    </row>
    <row r="257" spans="2:65" s="1" customFormat="1" ht="96">
      <c r="B257" s="41"/>
      <c r="C257" s="63"/>
      <c r="D257" s="206" t="s">
        <v>170</v>
      </c>
      <c r="E257" s="63"/>
      <c r="F257" s="237" t="s">
        <v>358</v>
      </c>
      <c r="G257" s="63"/>
      <c r="H257" s="63"/>
      <c r="I257" s="163"/>
      <c r="J257" s="63"/>
      <c r="K257" s="63"/>
      <c r="L257" s="61"/>
      <c r="M257" s="238"/>
      <c r="N257" s="42"/>
      <c r="O257" s="42"/>
      <c r="P257" s="42"/>
      <c r="Q257" s="42"/>
      <c r="R257" s="42"/>
      <c r="S257" s="42"/>
      <c r="T257" s="78"/>
      <c r="AT257" s="24" t="s">
        <v>170</v>
      </c>
      <c r="AU257" s="24" t="s">
        <v>82</v>
      </c>
    </row>
    <row r="258" spans="2:65" s="12" customFormat="1" ht="12">
      <c r="B258" s="215"/>
      <c r="C258" s="216"/>
      <c r="D258" s="206" t="s">
        <v>158</v>
      </c>
      <c r="E258" s="217" t="s">
        <v>21</v>
      </c>
      <c r="F258" s="218" t="s">
        <v>386</v>
      </c>
      <c r="G258" s="216"/>
      <c r="H258" s="219">
        <v>1.64</v>
      </c>
      <c r="I258" s="220"/>
      <c r="J258" s="216"/>
      <c r="K258" s="216"/>
      <c r="L258" s="221"/>
      <c r="M258" s="222"/>
      <c r="N258" s="223"/>
      <c r="O258" s="223"/>
      <c r="P258" s="223"/>
      <c r="Q258" s="223"/>
      <c r="R258" s="223"/>
      <c r="S258" s="223"/>
      <c r="T258" s="224"/>
      <c r="AT258" s="225" t="s">
        <v>158</v>
      </c>
      <c r="AU258" s="225" t="s">
        <v>82</v>
      </c>
      <c r="AV258" s="12" t="s">
        <v>82</v>
      </c>
      <c r="AW258" s="12" t="s">
        <v>35</v>
      </c>
      <c r="AX258" s="12" t="s">
        <v>80</v>
      </c>
      <c r="AY258" s="225" t="s">
        <v>148</v>
      </c>
    </row>
    <row r="259" spans="2:65" s="1" customFormat="1" ht="38.25" customHeight="1">
      <c r="B259" s="41"/>
      <c r="C259" s="192" t="s">
        <v>387</v>
      </c>
      <c r="D259" s="192" t="s">
        <v>151</v>
      </c>
      <c r="E259" s="193" t="s">
        <v>388</v>
      </c>
      <c r="F259" s="194" t="s">
        <v>389</v>
      </c>
      <c r="G259" s="195" t="s">
        <v>339</v>
      </c>
      <c r="H259" s="196">
        <v>153.054</v>
      </c>
      <c r="I259" s="197"/>
      <c r="J259" s="198">
        <f>ROUND(I259*H259,2)</f>
        <v>0</v>
      </c>
      <c r="K259" s="194" t="s">
        <v>155</v>
      </c>
      <c r="L259" s="61"/>
      <c r="M259" s="199" t="s">
        <v>21</v>
      </c>
      <c r="N259" s="200" t="s">
        <v>43</v>
      </c>
      <c r="O259" s="42"/>
      <c r="P259" s="201">
        <f>O259*H259</f>
        <v>0</v>
      </c>
      <c r="Q259" s="201">
        <v>0</v>
      </c>
      <c r="R259" s="201">
        <f>Q259*H259</f>
        <v>0</v>
      </c>
      <c r="S259" s="201">
        <v>0</v>
      </c>
      <c r="T259" s="202">
        <f>S259*H259</f>
        <v>0</v>
      </c>
      <c r="AR259" s="24" t="s">
        <v>156</v>
      </c>
      <c r="AT259" s="24" t="s">
        <v>151</v>
      </c>
      <c r="AU259" s="24" t="s">
        <v>82</v>
      </c>
      <c r="AY259" s="24" t="s">
        <v>148</v>
      </c>
      <c r="BE259" s="203">
        <f>IF(N259="základní",J259,0)</f>
        <v>0</v>
      </c>
      <c r="BF259" s="203">
        <f>IF(N259="snížená",J259,0)</f>
        <v>0</v>
      </c>
      <c r="BG259" s="203">
        <f>IF(N259="zákl. přenesená",J259,0)</f>
        <v>0</v>
      </c>
      <c r="BH259" s="203">
        <f>IF(N259="sníž. přenesená",J259,0)</f>
        <v>0</v>
      </c>
      <c r="BI259" s="203">
        <f>IF(N259="nulová",J259,0)</f>
        <v>0</v>
      </c>
      <c r="BJ259" s="24" t="s">
        <v>80</v>
      </c>
      <c r="BK259" s="203">
        <f>ROUND(I259*H259,2)</f>
        <v>0</v>
      </c>
      <c r="BL259" s="24" t="s">
        <v>156</v>
      </c>
      <c r="BM259" s="24" t="s">
        <v>390</v>
      </c>
    </row>
    <row r="260" spans="2:65" s="1" customFormat="1" ht="96">
      <c r="B260" s="41"/>
      <c r="C260" s="63"/>
      <c r="D260" s="206" t="s">
        <v>170</v>
      </c>
      <c r="E260" s="63"/>
      <c r="F260" s="237" t="s">
        <v>358</v>
      </c>
      <c r="G260" s="63"/>
      <c r="H260" s="63"/>
      <c r="I260" s="163"/>
      <c r="J260" s="63"/>
      <c r="K260" s="63"/>
      <c r="L260" s="61"/>
      <c r="M260" s="238"/>
      <c r="N260" s="42"/>
      <c r="O260" s="42"/>
      <c r="P260" s="42"/>
      <c r="Q260" s="42"/>
      <c r="R260" s="42"/>
      <c r="S260" s="42"/>
      <c r="T260" s="78"/>
      <c r="AT260" s="24" t="s">
        <v>170</v>
      </c>
      <c r="AU260" s="24" t="s">
        <v>82</v>
      </c>
    </row>
    <row r="261" spans="2:65" s="12" customFormat="1" ht="12">
      <c r="B261" s="215"/>
      <c r="C261" s="216"/>
      <c r="D261" s="206" t="s">
        <v>158</v>
      </c>
      <c r="E261" s="217" t="s">
        <v>21</v>
      </c>
      <c r="F261" s="218" t="s">
        <v>391</v>
      </c>
      <c r="G261" s="216"/>
      <c r="H261" s="219">
        <v>3.1880000000000002</v>
      </c>
      <c r="I261" s="220"/>
      <c r="J261" s="216"/>
      <c r="K261" s="216"/>
      <c r="L261" s="221"/>
      <c r="M261" s="222"/>
      <c r="N261" s="223"/>
      <c r="O261" s="223"/>
      <c r="P261" s="223"/>
      <c r="Q261" s="223"/>
      <c r="R261" s="223"/>
      <c r="S261" s="223"/>
      <c r="T261" s="224"/>
      <c r="AT261" s="225" t="s">
        <v>158</v>
      </c>
      <c r="AU261" s="225" t="s">
        <v>82</v>
      </c>
      <c r="AV261" s="12" t="s">
        <v>82</v>
      </c>
      <c r="AW261" s="12" t="s">
        <v>35</v>
      </c>
      <c r="AX261" s="12" t="s">
        <v>72</v>
      </c>
      <c r="AY261" s="225" t="s">
        <v>148</v>
      </c>
    </row>
    <row r="262" spans="2:65" s="12" customFormat="1" ht="12">
      <c r="B262" s="215"/>
      <c r="C262" s="216"/>
      <c r="D262" s="206" t="s">
        <v>158</v>
      </c>
      <c r="E262" s="217" t="s">
        <v>21</v>
      </c>
      <c r="F262" s="218" t="s">
        <v>392</v>
      </c>
      <c r="G262" s="216"/>
      <c r="H262" s="219">
        <v>5.7380000000000004</v>
      </c>
      <c r="I262" s="220"/>
      <c r="J262" s="216"/>
      <c r="K262" s="216"/>
      <c r="L262" s="221"/>
      <c r="M262" s="222"/>
      <c r="N262" s="223"/>
      <c r="O262" s="223"/>
      <c r="P262" s="223"/>
      <c r="Q262" s="223"/>
      <c r="R262" s="223"/>
      <c r="S262" s="223"/>
      <c r="T262" s="224"/>
      <c r="AT262" s="225" t="s">
        <v>158</v>
      </c>
      <c r="AU262" s="225" t="s">
        <v>82</v>
      </c>
      <c r="AV262" s="12" t="s">
        <v>82</v>
      </c>
      <c r="AW262" s="12" t="s">
        <v>35</v>
      </c>
      <c r="AX262" s="12" t="s">
        <v>72</v>
      </c>
      <c r="AY262" s="225" t="s">
        <v>148</v>
      </c>
    </row>
    <row r="263" spans="2:65" s="12" customFormat="1" ht="12">
      <c r="B263" s="215"/>
      <c r="C263" s="216"/>
      <c r="D263" s="206" t="s">
        <v>158</v>
      </c>
      <c r="E263" s="217" t="s">
        <v>21</v>
      </c>
      <c r="F263" s="218" t="s">
        <v>393</v>
      </c>
      <c r="G263" s="216"/>
      <c r="H263" s="219">
        <v>4.0599999999999996</v>
      </c>
      <c r="I263" s="220"/>
      <c r="J263" s="216"/>
      <c r="K263" s="216"/>
      <c r="L263" s="221"/>
      <c r="M263" s="222"/>
      <c r="N263" s="223"/>
      <c r="O263" s="223"/>
      <c r="P263" s="223"/>
      <c r="Q263" s="223"/>
      <c r="R263" s="223"/>
      <c r="S263" s="223"/>
      <c r="T263" s="224"/>
      <c r="AT263" s="225" t="s">
        <v>158</v>
      </c>
      <c r="AU263" s="225" t="s">
        <v>82</v>
      </c>
      <c r="AV263" s="12" t="s">
        <v>82</v>
      </c>
      <c r="AW263" s="12" t="s">
        <v>35</v>
      </c>
      <c r="AX263" s="12" t="s">
        <v>72</v>
      </c>
      <c r="AY263" s="225" t="s">
        <v>148</v>
      </c>
    </row>
    <row r="264" spans="2:65" s="12" customFormat="1" ht="12">
      <c r="B264" s="215"/>
      <c r="C264" s="216"/>
      <c r="D264" s="206" t="s">
        <v>158</v>
      </c>
      <c r="E264" s="217" t="s">
        <v>21</v>
      </c>
      <c r="F264" s="218" t="s">
        <v>394</v>
      </c>
      <c r="G264" s="216"/>
      <c r="H264" s="219">
        <v>17.196999999999999</v>
      </c>
      <c r="I264" s="220"/>
      <c r="J264" s="216"/>
      <c r="K264" s="216"/>
      <c r="L264" s="221"/>
      <c r="M264" s="222"/>
      <c r="N264" s="223"/>
      <c r="O264" s="223"/>
      <c r="P264" s="223"/>
      <c r="Q264" s="223"/>
      <c r="R264" s="223"/>
      <c r="S264" s="223"/>
      <c r="T264" s="224"/>
      <c r="AT264" s="225" t="s">
        <v>158</v>
      </c>
      <c r="AU264" s="225" t="s">
        <v>82</v>
      </c>
      <c r="AV264" s="12" t="s">
        <v>82</v>
      </c>
      <c r="AW264" s="12" t="s">
        <v>35</v>
      </c>
      <c r="AX264" s="12" t="s">
        <v>72</v>
      </c>
      <c r="AY264" s="225" t="s">
        <v>148</v>
      </c>
    </row>
    <row r="265" spans="2:65" s="12" customFormat="1" ht="12">
      <c r="B265" s="215"/>
      <c r="C265" s="216"/>
      <c r="D265" s="206" t="s">
        <v>158</v>
      </c>
      <c r="E265" s="217" t="s">
        <v>21</v>
      </c>
      <c r="F265" s="218" t="s">
        <v>395</v>
      </c>
      <c r="G265" s="216"/>
      <c r="H265" s="219">
        <v>33.469000000000001</v>
      </c>
      <c r="I265" s="220"/>
      <c r="J265" s="216"/>
      <c r="K265" s="216"/>
      <c r="L265" s="221"/>
      <c r="M265" s="222"/>
      <c r="N265" s="223"/>
      <c r="O265" s="223"/>
      <c r="P265" s="223"/>
      <c r="Q265" s="223"/>
      <c r="R265" s="223"/>
      <c r="S265" s="223"/>
      <c r="T265" s="224"/>
      <c r="AT265" s="225" t="s">
        <v>158</v>
      </c>
      <c r="AU265" s="225" t="s">
        <v>82</v>
      </c>
      <c r="AV265" s="12" t="s">
        <v>82</v>
      </c>
      <c r="AW265" s="12" t="s">
        <v>35</v>
      </c>
      <c r="AX265" s="12" t="s">
        <v>72</v>
      </c>
      <c r="AY265" s="225" t="s">
        <v>148</v>
      </c>
    </row>
    <row r="266" spans="2:65" s="12" customFormat="1" ht="12">
      <c r="B266" s="215"/>
      <c r="C266" s="216"/>
      <c r="D266" s="206" t="s">
        <v>158</v>
      </c>
      <c r="E266" s="217" t="s">
        <v>21</v>
      </c>
      <c r="F266" s="218" t="s">
        <v>396</v>
      </c>
      <c r="G266" s="216"/>
      <c r="H266" s="219">
        <v>3.34</v>
      </c>
      <c r="I266" s="220"/>
      <c r="J266" s="216"/>
      <c r="K266" s="216"/>
      <c r="L266" s="221"/>
      <c r="M266" s="222"/>
      <c r="N266" s="223"/>
      <c r="O266" s="223"/>
      <c r="P266" s="223"/>
      <c r="Q266" s="223"/>
      <c r="R266" s="223"/>
      <c r="S266" s="223"/>
      <c r="T266" s="224"/>
      <c r="AT266" s="225" t="s">
        <v>158</v>
      </c>
      <c r="AU266" s="225" t="s">
        <v>82</v>
      </c>
      <c r="AV266" s="12" t="s">
        <v>82</v>
      </c>
      <c r="AW266" s="12" t="s">
        <v>35</v>
      </c>
      <c r="AX266" s="12" t="s">
        <v>72</v>
      </c>
      <c r="AY266" s="225" t="s">
        <v>148</v>
      </c>
    </row>
    <row r="267" spans="2:65" s="12" customFormat="1" ht="12">
      <c r="B267" s="215"/>
      <c r="C267" s="216"/>
      <c r="D267" s="206" t="s">
        <v>158</v>
      </c>
      <c r="E267" s="217" t="s">
        <v>21</v>
      </c>
      <c r="F267" s="218" t="s">
        <v>397</v>
      </c>
      <c r="G267" s="216"/>
      <c r="H267" s="219">
        <v>54.738999999999997</v>
      </c>
      <c r="I267" s="220"/>
      <c r="J267" s="216"/>
      <c r="K267" s="216"/>
      <c r="L267" s="221"/>
      <c r="M267" s="222"/>
      <c r="N267" s="223"/>
      <c r="O267" s="223"/>
      <c r="P267" s="223"/>
      <c r="Q267" s="223"/>
      <c r="R267" s="223"/>
      <c r="S267" s="223"/>
      <c r="T267" s="224"/>
      <c r="AT267" s="225" t="s">
        <v>158</v>
      </c>
      <c r="AU267" s="225" t="s">
        <v>82</v>
      </c>
      <c r="AV267" s="12" t="s">
        <v>82</v>
      </c>
      <c r="AW267" s="12" t="s">
        <v>35</v>
      </c>
      <c r="AX267" s="12" t="s">
        <v>72</v>
      </c>
      <c r="AY267" s="225" t="s">
        <v>148</v>
      </c>
    </row>
    <row r="268" spans="2:65" s="12" customFormat="1" ht="12">
      <c r="B268" s="215"/>
      <c r="C268" s="216"/>
      <c r="D268" s="206" t="s">
        <v>158</v>
      </c>
      <c r="E268" s="217" t="s">
        <v>21</v>
      </c>
      <c r="F268" s="218" t="s">
        <v>398</v>
      </c>
      <c r="G268" s="216"/>
      <c r="H268" s="219">
        <v>3.6070000000000002</v>
      </c>
      <c r="I268" s="220"/>
      <c r="J268" s="216"/>
      <c r="K268" s="216"/>
      <c r="L268" s="221"/>
      <c r="M268" s="222"/>
      <c r="N268" s="223"/>
      <c r="O268" s="223"/>
      <c r="P268" s="223"/>
      <c r="Q268" s="223"/>
      <c r="R268" s="223"/>
      <c r="S268" s="223"/>
      <c r="T268" s="224"/>
      <c r="AT268" s="225" t="s">
        <v>158</v>
      </c>
      <c r="AU268" s="225" t="s">
        <v>82</v>
      </c>
      <c r="AV268" s="12" t="s">
        <v>82</v>
      </c>
      <c r="AW268" s="12" t="s">
        <v>35</v>
      </c>
      <c r="AX268" s="12" t="s">
        <v>72</v>
      </c>
      <c r="AY268" s="225" t="s">
        <v>148</v>
      </c>
    </row>
    <row r="269" spans="2:65" s="12" customFormat="1" ht="12">
      <c r="B269" s="215"/>
      <c r="C269" s="216"/>
      <c r="D269" s="206" t="s">
        <v>158</v>
      </c>
      <c r="E269" s="217" t="s">
        <v>21</v>
      </c>
      <c r="F269" s="218" t="s">
        <v>399</v>
      </c>
      <c r="G269" s="216"/>
      <c r="H269" s="219">
        <v>26.094000000000001</v>
      </c>
      <c r="I269" s="220"/>
      <c r="J269" s="216"/>
      <c r="K269" s="216"/>
      <c r="L269" s="221"/>
      <c r="M269" s="222"/>
      <c r="N269" s="223"/>
      <c r="O269" s="223"/>
      <c r="P269" s="223"/>
      <c r="Q269" s="223"/>
      <c r="R269" s="223"/>
      <c r="S269" s="223"/>
      <c r="T269" s="224"/>
      <c r="AT269" s="225" t="s">
        <v>158</v>
      </c>
      <c r="AU269" s="225" t="s">
        <v>82</v>
      </c>
      <c r="AV269" s="12" t="s">
        <v>82</v>
      </c>
      <c r="AW269" s="12" t="s">
        <v>35</v>
      </c>
      <c r="AX269" s="12" t="s">
        <v>72</v>
      </c>
      <c r="AY269" s="225" t="s">
        <v>148</v>
      </c>
    </row>
    <row r="270" spans="2:65" s="12" customFormat="1" ht="12">
      <c r="B270" s="215"/>
      <c r="C270" s="216"/>
      <c r="D270" s="206" t="s">
        <v>158</v>
      </c>
      <c r="E270" s="217" t="s">
        <v>21</v>
      </c>
      <c r="F270" s="218" t="s">
        <v>400</v>
      </c>
      <c r="G270" s="216"/>
      <c r="H270" s="219">
        <v>1.1160000000000001</v>
      </c>
      <c r="I270" s="220"/>
      <c r="J270" s="216"/>
      <c r="K270" s="216"/>
      <c r="L270" s="221"/>
      <c r="M270" s="222"/>
      <c r="N270" s="223"/>
      <c r="O270" s="223"/>
      <c r="P270" s="223"/>
      <c r="Q270" s="223"/>
      <c r="R270" s="223"/>
      <c r="S270" s="223"/>
      <c r="T270" s="224"/>
      <c r="AT270" s="225" t="s">
        <v>158</v>
      </c>
      <c r="AU270" s="225" t="s">
        <v>82</v>
      </c>
      <c r="AV270" s="12" t="s">
        <v>82</v>
      </c>
      <c r="AW270" s="12" t="s">
        <v>35</v>
      </c>
      <c r="AX270" s="12" t="s">
        <v>72</v>
      </c>
      <c r="AY270" s="225" t="s">
        <v>148</v>
      </c>
    </row>
    <row r="271" spans="2:65" s="12" customFormat="1" ht="12">
      <c r="B271" s="215"/>
      <c r="C271" s="216"/>
      <c r="D271" s="206" t="s">
        <v>158</v>
      </c>
      <c r="E271" s="217" t="s">
        <v>21</v>
      </c>
      <c r="F271" s="218" t="s">
        <v>401</v>
      </c>
      <c r="G271" s="216"/>
      <c r="H271" s="219">
        <v>0.10100000000000001</v>
      </c>
      <c r="I271" s="220"/>
      <c r="J271" s="216"/>
      <c r="K271" s="216"/>
      <c r="L271" s="221"/>
      <c r="M271" s="222"/>
      <c r="N271" s="223"/>
      <c r="O271" s="223"/>
      <c r="P271" s="223"/>
      <c r="Q271" s="223"/>
      <c r="R271" s="223"/>
      <c r="S271" s="223"/>
      <c r="T271" s="224"/>
      <c r="AT271" s="225" t="s">
        <v>158</v>
      </c>
      <c r="AU271" s="225" t="s">
        <v>82</v>
      </c>
      <c r="AV271" s="12" t="s">
        <v>82</v>
      </c>
      <c r="AW271" s="12" t="s">
        <v>35</v>
      </c>
      <c r="AX271" s="12" t="s">
        <v>72</v>
      </c>
      <c r="AY271" s="225" t="s">
        <v>148</v>
      </c>
    </row>
    <row r="272" spans="2:65" s="12" customFormat="1" ht="12">
      <c r="B272" s="215"/>
      <c r="C272" s="216"/>
      <c r="D272" s="206" t="s">
        <v>158</v>
      </c>
      <c r="E272" s="217" t="s">
        <v>21</v>
      </c>
      <c r="F272" s="218" t="s">
        <v>402</v>
      </c>
      <c r="G272" s="216"/>
      <c r="H272" s="219">
        <v>0.40500000000000003</v>
      </c>
      <c r="I272" s="220"/>
      <c r="J272" s="216"/>
      <c r="K272" s="216"/>
      <c r="L272" s="221"/>
      <c r="M272" s="222"/>
      <c r="N272" s="223"/>
      <c r="O272" s="223"/>
      <c r="P272" s="223"/>
      <c r="Q272" s="223"/>
      <c r="R272" s="223"/>
      <c r="S272" s="223"/>
      <c r="T272" s="224"/>
      <c r="AT272" s="225" t="s">
        <v>158</v>
      </c>
      <c r="AU272" s="225" t="s">
        <v>82</v>
      </c>
      <c r="AV272" s="12" t="s">
        <v>82</v>
      </c>
      <c r="AW272" s="12" t="s">
        <v>35</v>
      </c>
      <c r="AX272" s="12" t="s">
        <v>72</v>
      </c>
      <c r="AY272" s="225" t="s">
        <v>148</v>
      </c>
    </row>
    <row r="273" spans="2:65" s="13" customFormat="1" ht="12">
      <c r="B273" s="226"/>
      <c r="C273" s="227"/>
      <c r="D273" s="206" t="s">
        <v>158</v>
      </c>
      <c r="E273" s="228" t="s">
        <v>21</v>
      </c>
      <c r="F273" s="229" t="s">
        <v>166</v>
      </c>
      <c r="G273" s="227"/>
      <c r="H273" s="230">
        <v>153.054</v>
      </c>
      <c r="I273" s="231"/>
      <c r="J273" s="227"/>
      <c r="K273" s="227"/>
      <c r="L273" s="232"/>
      <c r="M273" s="233"/>
      <c r="N273" s="234"/>
      <c r="O273" s="234"/>
      <c r="P273" s="234"/>
      <c r="Q273" s="234"/>
      <c r="R273" s="234"/>
      <c r="S273" s="234"/>
      <c r="T273" s="235"/>
      <c r="AT273" s="236" t="s">
        <v>158</v>
      </c>
      <c r="AU273" s="236" t="s">
        <v>82</v>
      </c>
      <c r="AV273" s="13" t="s">
        <v>156</v>
      </c>
      <c r="AW273" s="13" t="s">
        <v>35</v>
      </c>
      <c r="AX273" s="13" t="s">
        <v>80</v>
      </c>
      <c r="AY273" s="236" t="s">
        <v>148</v>
      </c>
    </row>
    <row r="274" spans="2:65" s="10" customFormat="1" ht="37.35" customHeight="1">
      <c r="B274" s="176"/>
      <c r="C274" s="177"/>
      <c r="D274" s="178" t="s">
        <v>71</v>
      </c>
      <c r="E274" s="179" t="s">
        <v>403</v>
      </c>
      <c r="F274" s="179" t="s">
        <v>404</v>
      </c>
      <c r="G274" s="177"/>
      <c r="H274" s="177"/>
      <c r="I274" s="180"/>
      <c r="J274" s="181">
        <f>BK274</f>
        <v>0</v>
      </c>
      <c r="K274" s="177"/>
      <c r="L274" s="182"/>
      <c r="M274" s="183"/>
      <c r="N274" s="184"/>
      <c r="O274" s="184"/>
      <c r="P274" s="185">
        <f>P275+P283+P287+P299+P324+P331+P341+P344</f>
        <v>0</v>
      </c>
      <c r="Q274" s="184"/>
      <c r="R274" s="185">
        <f>R275+R283+R287+R299+R324+R331+R341+R344</f>
        <v>0</v>
      </c>
      <c r="S274" s="184"/>
      <c r="T274" s="186">
        <f>T275+T283+T287+T299+T324+T331+T341+T344</f>
        <v>47.235947840000001</v>
      </c>
      <c r="AR274" s="187" t="s">
        <v>82</v>
      </c>
      <c r="AT274" s="188" t="s">
        <v>71</v>
      </c>
      <c r="AU274" s="188" t="s">
        <v>72</v>
      </c>
      <c r="AY274" s="187" t="s">
        <v>148</v>
      </c>
      <c r="BK274" s="189">
        <f>BK275+BK283+BK287+BK299+BK324+BK331+BK341+BK344</f>
        <v>0</v>
      </c>
    </row>
    <row r="275" spans="2:65" s="10" customFormat="1" ht="19.95" customHeight="1">
      <c r="B275" s="176"/>
      <c r="C275" s="177"/>
      <c r="D275" s="178" t="s">
        <v>71</v>
      </c>
      <c r="E275" s="190" t="s">
        <v>405</v>
      </c>
      <c r="F275" s="190" t="s">
        <v>406</v>
      </c>
      <c r="G275" s="177"/>
      <c r="H275" s="177"/>
      <c r="I275" s="180"/>
      <c r="J275" s="191">
        <f>BK275</f>
        <v>0</v>
      </c>
      <c r="K275" s="177"/>
      <c r="L275" s="182"/>
      <c r="M275" s="183"/>
      <c r="N275" s="184"/>
      <c r="O275" s="184"/>
      <c r="P275" s="185">
        <f>SUM(P276:P282)</f>
        <v>0</v>
      </c>
      <c r="Q275" s="184"/>
      <c r="R275" s="185">
        <f>SUM(R276:R282)</f>
        <v>0</v>
      </c>
      <c r="S275" s="184"/>
      <c r="T275" s="186">
        <f>SUM(T276:T282)</f>
        <v>1.6395999999999999</v>
      </c>
      <c r="AR275" s="187" t="s">
        <v>82</v>
      </c>
      <c r="AT275" s="188" t="s">
        <v>71</v>
      </c>
      <c r="AU275" s="188" t="s">
        <v>80</v>
      </c>
      <c r="AY275" s="187" t="s">
        <v>148</v>
      </c>
      <c r="BK275" s="189">
        <f>SUM(BK276:BK282)</f>
        <v>0</v>
      </c>
    </row>
    <row r="276" spans="2:65" s="1" customFormat="1" ht="16.5" customHeight="1">
      <c r="B276" s="41"/>
      <c r="C276" s="192" t="s">
        <v>407</v>
      </c>
      <c r="D276" s="192" t="s">
        <v>151</v>
      </c>
      <c r="E276" s="193" t="s">
        <v>408</v>
      </c>
      <c r="F276" s="194" t="s">
        <v>409</v>
      </c>
      <c r="G276" s="195" t="s">
        <v>176</v>
      </c>
      <c r="H276" s="196">
        <v>409.9</v>
      </c>
      <c r="I276" s="197"/>
      <c r="J276" s="198">
        <f>ROUND(I276*H276,2)</f>
        <v>0</v>
      </c>
      <c r="K276" s="194" t="s">
        <v>155</v>
      </c>
      <c r="L276" s="61"/>
      <c r="M276" s="199" t="s">
        <v>21</v>
      </c>
      <c r="N276" s="200" t="s">
        <v>43</v>
      </c>
      <c r="O276" s="42"/>
      <c r="P276" s="201">
        <f>O276*H276</f>
        <v>0</v>
      </c>
      <c r="Q276" s="201">
        <v>0</v>
      </c>
      <c r="R276" s="201">
        <f>Q276*H276</f>
        <v>0</v>
      </c>
      <c r="S276" s="201">
        <v>4.0000000000000001E-3</v>
      </c>
      <c r="T276" s="202">
        <f>S276*H276</f>
        <v>1.6395999999999999</v>
      </c>
      <c r="AR276" s="24" t="s">
        <v>256</v>
      </c>
      <c r="AT276" s="24" t="s">
        <v>151</v>
      </c>
      <c r="AU276" s="24" t="s">
        <v>82</v>
      </c>
      <c r="AY276" s="24" t="s">
        <v>148</v>
      </c>
      <c r="BE276" s="203">
        <f>IF(N276="základní",J276,0)</f>
        <v>0</v>
      </c>
      <c r="BF276" s="203">
        <f>IF(N276="snížená",J276,0)</f>
        <v>0</v>
      </c>
      <c r="BG276" s="203">
        <f>IF(N276="zákl. přenesená",J276,0)</f>
        <v>0</v>
      </c>
      <c r="BH276" s="203">
        <f>IF(N276="sníž. přenesená",J276,0)</f>
        <v>0</v>
      </c>
      <c r="BI276" s="203">
        <f>IF(N276="nulová",J276,0)</f>
        <v>0</v>
      </c>
      <c r="BJ276" s="24" t="s">
        <v>80</v>
      </c>
      <c r="BK276" s="203">
        <f>ROUND(I276*H276,2)</f>
        <v>0</v>
      </c>
      <c r="BL276" s="24" t="s">
        <v>256</v>
      </c>
      <c r="BM276" s="24" t="s">
        <v>410</v>
      </c>
    </row>
    <row r="277" spans="2:65" s="1" customFormat="1" ht="48">
      <c r="B277" s="41"/>
      <c r="C277" s="63"/>
      <c r="D277" s="206" t="s">
        <v>170</v>
      </c>
      <c r="E277" s="63"/>
      <c r="F277" s="237" t="s">
        <v>411</v>
      </c>
      <c r="G277" s="63"/>
      <c r="H277" s="63"/>
      <c r="I277" s="163"/>
      <c r="J277" s="63"/>
      <c r="K277" s="63"/>
      <c r="L277" s="61"/>
      <c r="M277" s="238"/>
      <c r="N277" s="42"/>
      <c r="O277" s="42"/>
      <c r="P277" s="42"/>
      <c r="Q277" s="42"/>
      <c r="R277" s="42"/>
      <c r="S277" s="42"/>
      <c r="T277" s="78"/>
      <c r="AT277" s="24" t="s">
        <v>170</v>
      </c>
      <c r="AU277" s="24" t="s">
        <v>82</v>
      </c>
    </row>
    <row r="278" spans="2:65" s="11" customFormat="1" ht="12">
      <c r="B278" s="204"/>
      <c r="C278" s="205"/>
      <c r="D278" s="206" t="s">
        <v>158</v>
      </c>
      <c r="E278" s="207" t="s">
        <v>21</v>
      </c>
      <c r="F278" s="208" t="s">
        <v>159</v>
      </c>
      <c r="G278" s="205"/>
      <c r="H278" s="207" t="s">
        <v>21</v>
      </c>
      <c r="I278" s="209"/>
      <c r="J278" s="205"/>
      <c r="K278" s="205"/>
      <c r="L278" s="210"/>
      <c r="M278" s="211"/>
      <c r="N278" s="212"/>
      <c r="O278" s="212"/>
      <c r="P278" s="212"/>
      <c r="Q278" s="212"/>
      <c r="R278" s="212"/>
      <c r="S278" s="212"/>
      <c r="T278" s="213"/>
      <c r="AT278" s="214" t="s">
        <v>158</v>
      </c>
      <c r="AU278" s="214" t="s">
        <v>82</v>
      </c>
      <c r="AV278" s="11" t="s">
        <v>80</v>
      </c>
      <c r="AW278" s="11" t="s">
        <v>35</v>
      </c>
      <c r="AX278" s="11" t="s">
        <v>72</v>
      </c>
      <c r="AY278" s="214" t="s">
        <v>148</v>
      </c>
    </row>
    <row r="279" spans="2:65" s="12" customFormat="1" ht="12">
      <c r="B279" s="215"/>
      <c r="C279" s="216"/>
      <c r="D279" s="206" t="s">
        <v>158</v>
      </c>
      <c r="E279" s="217" t="s">
        <v>21</v>
      </c>
      <c r="F279" s="218" t="s">
        <v>412</v>
      </c>
      <c r="G279" s="216"/>
      <c r="H279" s="219">
        <v>38.024999999999999</v>
      </c>
      <c r="I279" s="220"/>
      <c r="J279" s="216"/>
      <c r="K279" s="216"/>
      <c r="L279" s="221"/>
      <c r="M279" s="222"/>
      <c r="N279" s="223"/>
      <c r="O279" s="223"/>
      <c r="P279" s="223"/>
      <c r="Q279" s="223"/>
      <c r="R279" s="223"/>
      <c r="S279" s="223"/>
      <c r="T279" s="224"/>
      <c r="AT279" s="225" t="s">
        <v>158</v>
      </c>
      <c r="AU279" s="225" t="s">
        <v>82</v>
      </c>
      <c r="AV279" s="12" t="s">
        <v>82</v>
      </c>
      <c r="AW279" s="12" t="s">
        <v>35</v>
      </c>
      <c r="AX279" s="12" t="s">
        <v>72</v>
      </c>
      <c r="AY279" s="225" t="s">
        <v>148</v>
      </c>
    </row>
    <row r="280" spans="2:65" s="11" customFormat="1" ht="12">
      <c r="B280" s="204"/>
      <c r="C280" s="205"/>
      <c r="D280" s="206" t="s">
        <v>158</v>
      </c>
      <c r="E280" s="207" t="s">
        <v>21</v>
      </c>
      <c r="F280" s="208" t="s">
        <v>226</v>
      </c>
      <c r="G280" s="205"/>
      <c r="H280" s="207" t="s">
        <v>21</v>
      </c>
      <c r="I280" s="209"/>
      <c r="J280" s="205"/>
      <c r="K280" s="205"/>
      <c r="L280" s="210"/>
      <c r="M280" s="211"/>
      <c r="N280" s="212"/>
      <c r="O280" s="212"/>
      <c r="P280" s="212"/>
      <c r="Q280" s="212"/>
      <c r="R280" s="212"/>
      <c r="S280" s="212"/>
      <c r="T280" s="213"/>
      <c r="AT280" s="214" t="s">
        <v>158</v>
      </c>
      <c r="AU280" s="214" t="s">
        <v>82</v>
      </c>
      <c r="AV280" s="11" t="s">
        <v>80</v>
      </c>
      <c r="AW280" s="11" t="s">
        <v>35</v>
      </c>
      <c r="AX280" s="11" t="s">
        <v>72</v>
      </c>
      <c r="AY280" s="214" t="s">
        <v>148</v>
      </c>
    </row>
    <row r="281" spans="2:65" s="12" customFormat="1" ht="12">
      <c r="B281" s="215"/>
      <c r="C281" s="216"/>
      <c r="D281" s="206" t="s">
        <v>158</v>
      </c>
      <c r="E281" s="217" t="s">
        <v>21</v>
      </c>
      <c r="F281" s="218" t="s">
        <v>232</v>
      </c>
      <c r="G281" s="216"/>
      <c r="H281" s="219">
        <v>371.875</v>
      </c>
      <c r="I281" s="220"/>
      <c r="J281" s="216"/>
      <c r="K281" s="216"/>
      <c r="L281" s="221"/>
      <c r="M281" s="222"/>
      <c r="N281" s="223"/>
      <c r="O281" s="223"/>
      <c r="P281" s="223"/>
      <c r="Q281" s="223"/>
      <c r="R281" s="223"/>
      <c r="S281" s="223"/>
      <c r="T281" s="224"/>
      <c r="AT281" s="225" t="s">
        <v>158</v>
      </c>
      <c r="AU281" s="225" t="s">
        <v>82</v>
      </c>
      <c r="AV281" s="12" t="s">
        <v>82</v>
      </c>
      <c r="AW281" s="12" t="s">
        <v>35</v>
      </c>
      <c r="AX281" s="12" t="s">
        <v>72</v>
      </c>
      <c r="AY281" s="225" t="s">
        <v>148</v>
      </c>
    </row>
    <row r="282" spans="2:65" s="13" customFormat="1" ht="12">
      <c r="B282" s="226"/>
      <c r="C282" s="227"/>
      <c r="D282" s="206" t="s">
        <v>158</v>
      </c>
      <c r="E282" s="228" t="s">
        <v>21</v>
      </c>
      <c r="F282" s="229" t="s">
        <v>166</v>
      </c>
      <c r="G282" s="227"/>
      <c r="H282" s="230">
        <v>409.9</v>
      </c>
      <c r="I282" s="231"/>
      <c r="J282" s="227"/>
      <c r="K282" s="227"/>
      <c r="L282" s="232"/>
      <c r="M282" s="233"/>
      <c r="N282" s="234"/>
      <c r="O282" s="234"/>
      <c r="P282" s="234"/>
      <c r="Q282" s="234"/>
      <c r="R282" s="234"/>
      <c r="S282" s="234"/>
      <c r="T282" s="235"/>
      <c r="AT282" s="236" t="s">
        <v>158</v>
      </c>
      <c r="AU282" s="236" t="s">
        <v>82</v>
      </c>
      <c r="AV282" s="13" t="s">
        <v>156</v>
      </c>
      <c r="AW282" s="13" t="s">
        <v>35</v>
      </c>
      <c r="AX282" s="13" t="s">
        <v>80</v>
      </c>
      <c r="AY282" s="236" t="s">
        <v>148</v>
      </c>
    </row>
    <row r="283" spans="2:65" s="10" customFormat="1" ht="29.85" customHeight="1">
      <c r="B283" s="176"/>
      <c r="C283" s="177"/>
      <c r="D283" s="178" t="s">
        <v>71</v>
      </c>
      <c r="E283" s="190" t="s">
        <v>413</v>
      </c>
      <c r="F283" s="190" t="s">
        <v>414</v>
      </c>
      <c r="G283" s="177"/>
      <c r="H283" s="177"/>
      <c r="I283" s="180"/>
      <c r="J283" s="191">
        <f>BK283</f>
        <v>0</v>
      </c>
      <c r="K283" s="177"/>
      <c r="L283" s="182"/>
      <c r="M283" s="183"/>
      <c r="N283" s="184"/>
      <c r="O283" s="184"/>
      <c r="P283" s="185">
        <f>SUM(P284:P286)</f>
        <v>0</v>
      </c>
      <c r="Q283" s="184"/>
      <c r="R283" s="185">
        <f>SUM(R284:R286)</f>
        <v>0</v>
      </c>
      <c r="S283" s="184"/>
      <c r="T283" s="186">
        <f>SUM(T284:T286)</f>
        <v>1.1156279999999998</v>
      </c>
      <c r="AR283" s="187" t="s">
        <v>82</v>
      </c>
      <c r="AT283" s="188" t="s">
        <v>71</v>
      </c>
      <c r="AU283" s="188" t="s">
        <v>80</v>
      </c>
      <c r="AY283" s="187" t="s">
        <v>148</v>
      </c>
      <c r="BK283" s="189">
        <f>SUM(BK284:BK286)</f>
        <v>0</v>
      </c>
    </row>
    <row r="284" spans="2:65" s="1" customFormat="1" ht="16.5" customHeight="1">
      <c r="B284" s="41"/>
      <c r="C284" s="192" t="s">
        <v>415</v>
      </c>
      <c r="D284" s="192" t="s">
        <v>151</v>
      </c>
      <c r="E284" s="193" t="s">
        <v>416</v>
      </c>
      <c r="F284" s="194" t="s">
        <v>417</v>
      </c>
      <c r="G284" s="195" t="s">
        <v>176</v>
      </c>
      <c r="H284" s="196">
        <v>185.93799999999999</v>
      </c>
      <c r="I284" s="197"/>
      <c r="J284" s="198">
        <f>ROUND(I284*H284,2)</f>
        <v>0</v>
      </c>
      <c r="K284" s="194" t="s">
        <v>155</v>
      </c>
      <c r="L284" s="61"/>
      <c r="M284" s="199" t="s">
        <v>21</v>
      </c>
      <c r="N284" s="200" t="s">
        <v>43</v>
      </c>
      <c r="O284" s="42"/>
      <c r="P284" s="201">
        <f>O284*H284</f>
        <v>0</v>
      </c>
      <c r="Q284" s="201">
        <v>0</v>
      </c>
      <c r="R284" s="201">
        <f>Q284*H284</f>
        <v>0</v>
      </c>
      <c r="S284" s="201">
        <v>6.0000000000000001E-3</v>
      </c>
      <c r="T284" s="202">
        <f>S284*H284</f>
        <v>1.1156279999999998</v>
      </c>
      <c r="AR284" s="24" t="s">
        <v>256</v>
      </c>
      <c r="AT284" s="24" t="s">
        <v>151</v>
      </c>
      <c r="AU284" s="24" t="s">
        <v>82</v>
      </c>
      <c r="AY284" s="24" t="s">
        <v>148</v>
      </c>
      <c r="BE284" s="203">
        <f>IF(N284="základní",J284,0)</f>
        <v>0</v>
      </c>
      <c r="BF284" s="203">
        <f>IF(N284="snížená",J284,0)</f>
        <v>0</v>
      </c>
      <c r="BG284" s="203">
        <f>IF(N284="zákl. přenesená",J284,0)</f>
        <v>0</v>
      </c>
      <c r="BH284" s="203">
        <f>IF(N284="sníž. přenesená",J284,0)</f>
        <v>0</v>
      </c>
      <c r="BI284" s="203">
        <f>IF(N284="nulová",J284,0)</f>
        <v>0</v>
      </c>
      <c r="BJ284" s="24" t="s">
        <v>80</v>
      </c>
      <c r="BK284" s="203">
        <f>ROUND(I284*H284,2)</f>
        <v>0</v>
      </c>
      <c r="BL284" s="24" t="s">
        <v>256</v>
      </c>
      <c r="BM284" s="24" t="s">
        <v>418</v>
      </c>
    </row>
    <row r="285" spans="2:65" s="11" customFormat="1" ht="12">
      <c r="B285" s="204"/>
      <c r="C285" s="205"/>
      <c r="D285" s="206" t="s">
        <v>158</v>
      </c>
      <c r="E285" s="207" t="s">
        <v>21</v>
      </c>
      <c r="F285" s="208" t="s">
        <v>226</v>
      </c>
      <c r="G285" s="205"/>
      <c r="H285" s="207" t="s">
        <v>21</v>
      </c>
      <c r="I285" s="209"/>
      <c r="J285" s="205"/>
      <c r="K285" s="205"/>
      <c r="L285" s="210"/>
      <c r="M285" s="211"/>
      <c r="N285" s="212"/>
      <c r="O285" s="212"/>
      <c r="P285" s="212"/>
      <c r="Q285" s="212"/>
      <c r="R285" s="212"/>
      <c r="S285" s="212"/>
      <c r="T285" s="213"/>
      <c r="AT285" s="214" t="s">
        <v>158</v>
      </c>
      <c r="AU285" s="214" t="s">
        <v>82</v>
      </c>
      <c r="AV285" s="11" t="s">
        <v>80</v>
      </c>
      <c r="AW285" s="11" t="s">
        <v>35</v>
      </c>
      <c r="AX285" s="11" t="s">
        <v>72</v>
      </c>
      <c r="AY285" s="214" t="s">
        <v>148</v>
      </c>
    </row>
    <row r="286" spans="2:65" s="12" customFormat="1" ht="12">
      <c r="B286" s="215"/>
      <c r="C286" s="216"/>
      <c r="D286" s="206" t="s">
        <v>158</v>
      </c>
      <c r="E286" s="217" t="s">
        <v>21</v>
      </c>
      <c r="F286" s="218" t="s">
        <v>419</v>
      </c>
      <c r="G286" s="216"/>
      <c r="H286" s="219">
        <v>185.93799999999999</v>
      </c>
      <c r="I286" s="220"/>
      <c r="J286" s="216"/>
      <c r="K286" s="216"/>
      <c r="L286" s="221"/>
      <c r="M286" s="222"/>
      <c r="N286" s="223"/>
      <c r="O286" s="223"/>
      <c r="P286" s="223"/>
      <c r="Q286" s="223"/>
      <c r="R286" s="223"/>
      <c r="S286" s="223"/>
      <c r="T286" s="224"/>
      <c r="AT286" s="225" t="s">
        <v>158</v>
      </c>
      <c r="AU286" s="225" t="s">
        <v>82</v>
      </c>
      <c r="AV286" s="12" t="s">
        <v>82</v>
      </c>
      <c r="AW286" s="12" t="s">
        <v>35</v>
      </c>
      <c r="AX286" s="12" t="s">
        <v>80</v>
      </c>
      <c r="AY286" s="225" t="s">
        <v>148</v>
      </c>
    </row>
    <row r="287" spans="2:65" s="10" customFormat="1" ht="29.85" customHeight="1">
      <c r="B287" s="176"/>
      <c r="C287" s="177"/>
      <c r="D287" s="178" t="s">
        <v>71</v>
      </c>
      <c r="E287" s="190" t="s">
        <v>420</v>
      </c>
      <c r="F287" s="190" t="s">
        <v>421</v>
      </c>
      <c r="G287" s="177"/>
      <c r="H287" s="177"/>
      <c r="I287" s="180"/>
      <c r="J287" s="191">
        <f>BK287</f>
        <v>0</v>
      </c>
      <c r="K287" s="177"/>
      <c r="L287" s="182"/>
      <c r="M287" s="183"/>
      <c r="N287" s="184"/>
      <c r="O287" s="184"/>
      <c r="P287" s="185">
        <f>SUM(P288:P298)</f>
        <v>0</v>
      </c>
      <c r="Q287" s="184"/>
      <c r="R287" s="185">
        <f>SUM(R288:R298)</f>
        <v>0</v>
      </c>
      <c r="S287" s="184"/>
      <c r="T287" s="186">
        <f>SUM(T288:T298)</f>
        <v>0.10077325000000001</v>
      </c>
      <c r="AR287" s="187" t="s">
        <v>82</v>
      </c>
      <c r="AT287" s="188" t="s">
        <v>71</v>
      </c>
      <c r="AU287" s="188" t="s">
        <v>80</v>
      </c>
      <c r="AY287" s="187" t="s">
        <v>148</v>
      </c>
      <c r="BK287" s="189">
        <f>SUM(BK288:BK298)</f>
        <v>0</v>
      </c>
    </row>
    <row r="288" spans="2:65" s="1" customFormat="1" ht="25.5" customHeight="1">
      <c r="B288" s="41"/>
      <c r="C288" s="192" t="s">
        <v>422</v>
      </c>
      <c r="D288" s="192" t="s">
        <v>151</v>
      </c>
      <c r="E288" s="193" t="s">
        <v>423</v>
      </c>
      <c r="F288" s="194" t="s">
        <v>424</v>
      </c>
      <c r="G288" s="195" t="s">
        <v>213</v>
      </c>
      <c r="H288" s="196">
        <v>33.875</v>
      </c>
      <c r="I288" s="197"/>
      <c r="J288" s="198">
        <f>ROUND(I288*H288,2)</f>
        <v>0</v>
      </c>
      <c r="K288" s="194" t="s">
        <v>155</v>
      </c>
      <c r="L288" s="61"/>
      <c r="M288" s="199" t="s">
        <v>21</v>
      </c>
      <c r="N288" s="200" t="s">
        <v>43</v>
      </c>
      <c r="O288" s="42"/>
      <c r="P288" s="201">
        <f>O288*H288</f>
        <v>0</v>
      </c>
      <c r="Q288" s="201">
        <v>0</v>
      </c>
      <c r="R288" s="201">
        <f>Q288*H288</f>
        <v>0</v>
      </c>
      <c r="S288" s="201">
        <v>1.91E-3</v>
      </c>
      <c r="T288" s="202">
        <f>S288*H288</f>
        <v>6.4701250000000002E-2</v>
      </c>
      <c r="AR288" s="24" t="s">
        <v>256</v>
      </c>
      <c r="AT288" s="24" t="s">
        <v>151</v>
      </c>
      <c r="AU288" s="24" t="s">
        <v>82</v>
      </c>
      <c r="AY288" s="24" t="s">
        <v>148</v>
      </c>
      <c r="BE288" s="203">
        <f>IF(N288="základní",J288,0)</f>
        <v>0</v>
      </c>
      <c r="BF288" s="203">
        <f>IF(N288="snížená",J288,0)</f>
        <v>0</v>
      </c>
      <c r="BG288" s="203">
        <f>IF(N288="zákl. přenesená",J288,0)</f>
        <v>0</v>
      </c>
      <c r="BH288" s="203">
        <f>IF(N288="sníž. přenesená",J288,0)</f>
        <v>0</v>
      </c>
      <c r="BI288" s="203">
        <f>IF(N288="nulová",J288,0)</f>
        <v>0</v>
      </c>
      <c r="BJ288" s="24" t="s">
        <v>80</v>
      </c>
      <c r="BK288" s="203">
        <f>ROUND(I288*H288,2)</f>
        <v>0</v>
      </c>
      <c r="BL288" s="24" t="s">
        <v>256</v>
      </c>
      <c r="BM288" s="24" t="s">
        <v>425</v>
      </c>
    </row>
    <row r="289" spans="2:65" s="11" customFormat="1" ht="12">
      <c r="B289" s="204"/>
      <c r="C289" s="205"/>
      <c r="D289" s="206" t="s">
        <v>158</v>
      </c>
      <c r="E289" s="207" t="s">
        <v>21</v>
      </c>
      <c r="F289" s="208" t="s">
        <v>426</v>
      </c>
      <c r="G289" s="205"/>
      <c r="H289" s="207" t="s">
        <v>21</v>
      </c>
      <c r="I289" s="209"/>
      <c r="J289" s="205"/>
      <c r="K289" s="205"/>
      <c r="L289" s="210"/>
      <c r="M289" s="211"/>
      <c r="N289" s="212"/>
      <c r="O289" s="212"/>
      <c r="P289" s="212"/>
      <c r="Q289" s="212"/>
      <c r="R289" s="212"/>
      <c r="S289" s="212"/>
      <c r="T289" s="213"/>
      <c r="AT289" s="214" t="s">
        <v>158</v>
      </c>
      <c r="AU289" s="214" t="s">
        <v>82</v>
      </c>
      <c r="AV289" s="11" t="s">
        <v>80</v>
      </c>
      <c r="AW289" s="11" t="s">
        <v>35</v>
      </c>
      <c r="AX289" s="11" t="s">
        <v>72</v>
      </c>
      <c r="AY289" s="214" t="s">
        <v>148</v>
      </c>
    </row>
    <row r="290" spans="2:65" s="12" customFormat="1" ht="12">
      <c r="B290" s="215"/>
      <c r="C290" s="216"/>
      <c r="D290" s="206" t="s">
        <v>158</v>
      </c>
      <c r="E290" s="217" t="s">
        <v>21</v>
      </c>
      <c r="F290" s="218" t="s">
        <v>427</v>
      </c>
      <c r="G290" s="216"/>
      <c r="H290" s="219">
        <v>33.875</v>
      </c>
      <c r="I290" s="220"/>
      <c r="J290" s="216"/>
      <c r="K290" s="216"/>
      <c r="L290" s="221"/>
      <c r="M290" s="222"/>
      <c r="N290" s="223"/>
      <c r="O290" s="223"/>
      <c r="P290" s="223"/>
      <c r="Q290" s="223"/>
      <c r="R290" s="223"/>
      <c r="S290" s="223"/>
      <c r="T290" s="224"/>
      <c r="AT290" s="225" t="s">
        <v>158</v>
      </c>
      <c r="AU290" s="225" t="s">
        <v>82</v>
      </c>
      <c r="AV290" s="12" t="s">
        <v>82</v>
      </c>
      <c r="AW290" s="12" t="s">
        <v>35</v>
      </c>
      <c r="AX290" s="12" t="s">
        <v>80</v>
      </c>
      <c r="AY290" s="225" t="s">
        <v>148</v>
      </c>
    </row>
    <row r="291" spans="2:65" s="1" customFormat="1" ht="16.5" customHeight="1">
      <c r="B291" s="41"/>
      <c r="C291" s="192" t="s">
        <v>428</v>
      </c>
      <c r="D291" s="192" t="s">
        <v>151</v>
      </c>
      <c r="E291" s="193" t="s">
        <v>429</v>
      </c>
      <c r="F291" s="194" t="s">
        <v>430</v>
      </c>
      <c r="G291" s="195" t="s">
        <v>213</v>
      </c>
      <c r="H291" s="196">
        <v>21.6</v>
      </c>
      <c r="I291" s="197"/>
      <c r="J291" s="198">
        <f>ROUND(I291*H291,2)</f>
        <v>0</v>
      </c>
      <c r="K291" s="194" t="s">
        <v>155</v>
      </c>
      <c r="L291" s="61"/>
      <c r="M291" s="199" t="s">
        <v>21</v>
      </c>
      <c r="N291" s="200" t="s">
        <v>43</v>
      </c>
      <c r="O291" s="42"/>
      <c r="P291" s="201">
        <f>O291*H291</f>
        <v>0</v>
      </c>
      <c r="Q291" s="201">
        <v>0</v>
      </c>
      <c r="R291" s="201">
        <f>Q291*H291</f>
        <v>0</v>
      </c>
      <c r="S291" s="201">
        <v>1.67E-3</v>
      </c>
      <c r="T291" s="202">
        <f>S291*H291</f>
        <v>3.6072E-2</v>
      </c>
      <c r="AR291" s="24" t="s">
        <v>256</v>
      </c>
      <c r="AT291" s="24" t="s">
        <v>151</v>
      </c>
      <c r="AU291" s="24" t="s">
        <v>82</v>
      </c>
      <c r="AY291" s="24" t="s">
        <v>148</v>
      </c>
      <c r="BE291" s="203">
        <f>IF(N291="základní",J291,0)</f>
        <v>0</v>
      </c>
      <c r="BF291" s="203">
        <f>IF(N291="snížená",J291,0)</f>
        <v>0</v>
      </c>
      <c r="BG291" s="203">
        <f>IF(N291="zákl. přenesená",J291,0)</f>
        <v>0</v>
      </c>
      <c r="BH291" s="203">
        <f>IF(N291="sníž. přenesená",J291,0)</f>
        <v>0</v>
      </c>
      <c r="BI291" s="203">
        <f>IF(N291="nulová",J291,0)</f>
        <v>0</v>
      </c>
      <c r="BJ291" s="24" t="s">
        <v>80</v>
      </c>
      <c r="BK291" s="203">
        <f>ROUND(I291*H291,2)</f>
        <v>0</v>
      </c>
      <c r="BL291" s="24" t="s">
        <v>256</v>
      </c>
      <c r="BM291" s="24" t="s">
        <v>431</v>
      </c>
    </row>
    <row r="292" spans="2:65" s="11" customFormat="1" ht="12">
      <c r="B292" s="204"/>
      <c r="C292" s="205"/>
      <c r="D292" s="206" t="s">
        <v>158</v>
      </c>
      <c r="E292" s="207" t="s">
        <v>21</v>
      </c>
      <c r="F292" s="208" t="s">
        <v>281</v>
      </c>
      <c r="G292" s="205"/>
      <c r="H292" s="207" t="s">
        <v>21</v>
      </c>
      <c r="I292" s="209"/>
      <c r="J292" s="205"/>
      <c r="K292" s="205"/>
      <c r="L292" s="210"/>
      <c r="M292" s="211"/>
      <c r="N292" s="212"/>
      <c r="O292" s="212"/>
      <c r="P292" s="212"/>
      <c r="Q292" s="212"/>
      <c r="R292" s="212"/>
      <c r="S292" s="212"/>
      <c r="T292" s="213"/>
      <c r="AT292" s="214" t="s">
        <v>158</v>
      </c>
      <c r="AU292" s="214" t="s">
        <v>82</v>
      </c>
      <c r="AV292" s="11" t="s">
        <v>80</v>
      </c>
      <c r="AW292" s="11" t="s">
        <v>35</v>
      </c>
      <c r="AX292" s="11" t="s">
        <v>72</v>
      </c>
      <c r="AY292" s="214" t="s">
        <v>148</v>
      </c>
    </row>
    <row r="293" spans="2:65" s="12" customFormat="1" ht="12">
      <c r="B293" s="215"/>
      <c r="C293" s="216"/>
      <c r="D293" s="206" t="s">
        <v>158</v>
      </c>
      <c r="E293" s="217" t="s">
        <v>21</v>
      </c>
      <c r="F293" s="218" t="s">
        <v>432</v>
      </c>
      <c r="G293" s="216"/>
      <c r="H293" s="219">
        <v>10.8</v>
      </c>
      <c r="I293" s="220"/>
      <c r="J293" s="216"/>
      <c r="K293" s="216"/>
      <c r="L293" s="221"/>
      <c r="M293" s="222"/>
      <c r="N293" s="223"/>
      <c r="O293" s="223"/>
      <c r="P293" s="223"/>
      <c r="Q293" s="223"/>
      <c r="R293" s="223"/>
      <c r="S293" s="223"/>
      <c r="T293" s="224"/>
      <c r="AT293" s="225" t="s">
        <v>158</v>
      </c>
      <c r="AU293" s="225" t="s">
        <v>82</v>
      </c>
      <c r="AV293" s="12" t="s">
        <v>82</v>
      </c>
      <c r="AW293" s="12" t="s">
        <v>35</v>
      </c>
      <c r="AX293" s="12" t="s">
        <v>72</v>
      </c>
      <c r="AY293" s="225" t="s">
        <v>148</v>
      </c>
    </row>
    <row r="294" spans="2:65" s="12" customFormat="1" ht="12">
      <c r="B294" s="215"/>
      <c r="C294" s="216"/>
      <c r="D294" s="206" t="s">
        <v>158</v>
      </c>
      <c r="E294" s="217" t="s">
        <v>21</v>
      </c>
      <c r="F294" s="218" t="s">
        <v>433</v>
      </c>
      <c r="G294" s="216"/>
      <c r="H294" s="219">
        <v>5.4</v>
      </c>
      <c r="I294" s="220"/>
      <c r="J294" s="216"/>
      <c r="K294" s="216"/>
      <c r="L294" s="221"/>
      <c r="M294" s="222"/>
      <c r="N294" s="223"/>
      <c r="O294" s="223"/>
      <c r="P294" s="223"/>
      <c r="Q294" s="223"/>
      <c r="R294" s="223"/>
      <c r="S294" s="223"/>
      <c r="T294" s="224"/>
      <c r="AT294" s="225" t="s">
        <v>158</v>
      </c>
      <c r="AU294" s="225" t="s">
        <v>82</v>
      </c>
      <c r="AV294" s="12" t="s">
        <v>82</v>
      </c>
      <c r="AW294" s="12" t="s">
        <v>35</v>
      </c>
      <c r="AX294" s="12" t="s">
        <v>72</v>
      </c>
      <c r="AY294" s="225" t="s">
        <v>148</v>
      </c>
    </row>
    <row r="295" spans="2:65" s="12" customFormat="1" ht="12">
      <c r="B295" s="215"/>
      <c r="C295" s="216"/>
      <c r="D295" s="206" t="s">
        <v>158</v>
      </c>
      <c r="E295" s="217" t="s">
        <v>21</v>
      </c>
      <c r="F295" s="218" t="s">
        <v>434</v>
      </c>
      <c r="G295" s="216"/>
      <c r="H295" s="219">
        <v>3.6</v>
      </c>
      <c r="I295" s="220"/>
      <c r="J295" s="216"/>
      <c r="K295" s="216"/>
      <c r="L295" s="221"/>
      <c r="M295" s="222"/>
      <c r="N295" s="223"/>
      <c r="O295" s="223"/>
      <c r="P295" s="223"/>
      <c r="Q295" s="223"/>
      <c r="R295" s="223"/>
      <c r="S295" s="223"/>
      <c r="T295" s="224"/>
      <c r="AT295" s="225" t="s">
        <v>158</v>
      </c>
      <c r="AU295" s="225" t="s">
        <v>82</v>
      </c>
      <c r="AV295" s="12" t="s">
        <v>82</v>
      </c>
      <c r="AW295" s="12" t="s">
        <v>35</v>
      </c>
      <c r="AX295" s="12" t="s">
        <v>72</v>
      </c>
      <c r="AY295" s="225" t="s">
        <v>148</v>
      </c>
    </row>
    <row r="296" spans="2:65" s="11" customFormat="1" ht="12">
      <c r="B296" s="204"/>
      <c r="C296" s="205"/>
      <c r="D296" s="206" t="s">
        <v>158</v>
      </c>
      <c r="E296" s="207" t="s">
        <v>21</v>
      </c>
      <c r="F296" s="208" t="s">
        <v>285</v>
      </c>
      <c r="G296" s="205"/>
      <c r="H296" s="207" t="s">
        <v>21</v>
      </c>
      <c r="I296" s="209"/>
      <c r="J296" s="205"/>
      <c r="K296" s="205"/>
      <c r="L296" s="210"/>
      <c r="M296" s="211"/>
      <c r="N296" s="212"/>
      <c r="O296" s="212"/>
      <c r="P296" s="212"/>
      <c r="Q296" s="212"/>
      <c r="R296" s="212"/>
      <c r="S296" s="212"/>
      <c r="T296" s="213"/>
      <c r="AT296" s="214" t="s">
        <v>158</v>
      </c>
      <c r="AU296" s="214" t="s">
        <v>82</v>
      </c>
      <c r="AV296" s="11" t="s">
        <v>80</v>
      </c>
      <c r="AW296" s="11" t="s">
        <v>35</v>
      </c>
      <c r="AX296" s="11" t="s">
        <v>72</v>
      </c>
      <c r="AY296" s="214" t="s">
        <v>148</v>
      </c>
    </row>
    <row r="297" spans="2:65" s="12" customFormat="1" ht="12">
      <c r="B297" s="215"/>
      <c r="C297" s="216"/>
      <c r="D297" s="206" t="s">
        <v>158</v>
      </c>
      <c r="E297" s="217" t="s">
        <v>21</v>
      </c>
      <c r="F297" s="218" t="s">
        <v>435</v>
      </c>
      <c r="G297" s="216"/>
      <c r="H297" s="219">
        <v>1.8</v>
      </c>
      <c r="I297" s="220"/>
      <c r="J297" s="216"/>
      <c r="K297" s="216"/>
      <c r="L297" s="221"/>
      <c r="M297" s="222"/>
      <c r="N297" s="223"/>
      <c r="O297" s="223"/>
      <c r="P297" s="223"/>
      <c r="Q297" s="223"/>
      <c r="R297" s="223"/>
      <c r="S297" s="223"/>
      <c r="T297" s="224"/>
      <c r="AT297" s="225" t="s">
        <v>158</v>
      </c>
      <c r="AU297" s="225" t="s">
        <v>82</v>
      </c>
      <c r="AV297" s="12" t="s">
        <v>82</v>
      </c>
      <c r="AW297" s="12" t="s">
        <v>35</v>
      </c>
      <c r="AX297" s="12" t="s">
        <v>72</v>
      </c>
      <c r="AY297" s="225" t="s">
        <v>148</v>
      </c>
    </row>
    <row r="298" spans="2:65" s="13" customFormat="1" ht="12">
      <c r="B298" s="226"/>
      <c r="C298" s="227"/>
      <c r="D298" s="206" t="s">
        <v>158</v>
      </c>
      <c r="E298" s="228" t="s">
        <v>21</v>
      </c>
      <c r="F298" s="229" t="s">
        <v>166</v>
      </c>
      <c r="G298" s="227"/>
      <c r="H298" s="230">
        <v>21.6</v>
      </c>
      <c r="I298" s="231"/>
      <c r="J298" s="227"/>
      <c r="K298" s="227"/>
      <c r="L298" s="232"/>
      <c r="M298" s="233"/>
      <c r="N298" s="234"/>
      <c r="O298" s="234"/>
      <c r="P298" s="234"/>
      <c r="Q298" s="234"/>
      <c r="R298" s="234"/>
      <c r="S298" s="234"/>
      <c r="T298" s="235"/>
      <c r="AT298" s="236" t="s">
        <v>158</v>
      </c>
      <c r="AU298" s="236" t="s">
        <v>82</v>
      </c>
      <c r="AV298" s="13" t="s">
        <v>156</v>
      </c>
      <c r="AW298" s="13" t="s">
        <v>35</v>
      </c>
      <c r="AX298" s="13" t="s">
        <v>80</v>
      </c>
      <c r="AY298" s="236" t="s">
        <v>148</v>
      </c>
    </row>
    <row r="299" spans="2:65" s="10" customFormat="1" ht="29.85" customHeight="1">
      <c r="B299" s="176"/>
      <c r="C299" s="177"/>
      <c r="D299" s="178" t="s">
        <v>71</v>
      </c>
      <c r="E299" s="190" t="s">
        <v>436</v>
      </c>
      <c r="F299" s="190" t="s">
        <v>437</v>
      </c>
      <c r="G299" s="177"/>
      <c r="H299" s="177"/>
      <c r="I299" s="180"/>
      <c r="J299" s="191">
        <f>BK299</f>
        <v>0</v>
      </c>
      <c r="K299" s="177"/>
      <c r="L299" s="182"/>
      <c r="M299" s="183"/>
      <c r="N299" s="184"/>
      <c r="O299" s="184"/>
      <c r="P299" s="185">
        <f>SUM(P300:P323)</f>
        <v>0</v>
      </c>
      <c r="Q299" s="184"/>
      <c r="R299" s="185">
        <f>SUM(R300:R323)</f>
        <v>0</v>
      </c>
      <c r="S299" s="184"/>
      <c r="T299" s="186">
        <f>SUM(T300:T323)</f>
        <v>1.1713734499999999</v>
      </c>
      <c r="AR299" s="187" t="s">
        <v>82</v>
      </c>
      <c r="AT299" s="188" t="s">
        <v>71</v>
      </c>
      <c r="AU299" s="188" t="s">
        <v>80</v>
      </c>
      <c r="AY299" s="187" t="s">
        <v>148</v>
      </c>
      <c r="BK299" s="189">
        <f>SUM(BK300:BK323)</f>
        <v>0</v>
      </c>
    </row>
    <row r="300" spans="2:65" s="1" customFormat="1" ht="16.5" customHeight="1">
      <c r="B300" s="41"/>
      <c r="C300" s="192" t="s">
        <v>438</v>
      </c>
      <c r="D300" s="192" t="s">
        <v>151</v>
      </c>
      <c r="E300" s="193" t="s">
        <v>439</v>
      </c>
      <c r="F300" s="194" t="s">
        <v>440</v>
      </c>
      <c r="G300" s="195" t="s">
        <v>176</v>
      </c>
      <c r="H300" s="196">
        <v>2.6949999999999998</v>
      </c>
      <c r="I300" s="197"/>
      <c r="J300" s="198">
        <f>ROUND(I300*H300,2)</f>
        <v>0</v>
      </c>
      <c r="K300" s="194" t="s">
        <v>155</v>
      </c>
      <c r="L300" s="61"/>
      <c r="M300" s="199" t="s">
        <v>21</v>
      </c>
      <c r="N300" s="200" t="s">
        <v>43</v>
      </c>
      <c r="O300" s="42"/>
      <c r="P300" s="201">
        <f>O300*H300</f>
        <v>0</v>
      </c>
      <c r="Q300" s="201">
        <v>0</v>
      </c>
      <c r="R300" s="201">
        <f>Q300*H300</f>
        <v>0</v>
      </c>
      <c r="S300" s="201">
        <v>1.695E-2</v>
      </c>
      <c r="T300" s="202">
        <f>S300*H300</f>
        <v>4.5680249999999999E-2</v>
      </c>
      <c r="AR300" s="24" t="s">
        <v>256</v>
      </c>
      <c r="AT300" s="24" t="s">
        <v>151</v>
      </c>
      <c r="AU300" s="24" t="s">
        <v>82</v>
      </c>
      <c r="AY300" s="24" t="s">
        <v>148</v>
      </c>
      <c r="BE300" s="203">
        <f>IF(N300="základní",J300,0)</f>
        <v>0</v>
      </c>
      <c r="BF300" s="203">
        <f>IF(N300="snížená",J300,0)</f>
        <v>0</v>
      </c>
      <c r="BG300" s="203">
        <f>IF(N300="zákl. přenesená",J300,0)</f>
        <v>0</v>
      </c>
      <c r="BH300" s="203">
        <f>IF(N300="sníž. přenesená",J300,0)</f>
        <v>0</v>
      </c>
      <c r="BI300" s="203">
        <f>IF(N300="nulová",J300,0)</f>
        <v>0</v>
      </c>
      <c r="BJ300" s="24" t="s">
        <v>80</v>
      </c>
      <c r="BK300" s="203">
        <f>ROUND(I300*H300,2)</f>
        <v>0</v>
      </c>
      <c r="BL300" s="24" t="s">
        <v>256</v>
      </c>
      <c r="BM300" s="24" t="s">
        <v>441</v>
      </c>
    </row>
    <row r="301" spans="2:65" s="1" customFormat="1" ht="48">
      <c r="B301" s="41"/>
      <c r="C301" s="63"/>
      <c r="D301" s="206" t="s">
        <v>170</v>
      </c>
      <c r="E301" s="63"/>
      <c r="F301" s="237" t="s">
        <v>442</v>
      </c>
      <c r="G301" s="63"/>
      <c r="H301" s="63"/>
      <c r="I301" s="163"/>
      <c r="J301" s="63"/>
      <c r="K301" s="63"/>
      <c r="L301" s="61"/>
      <c r="M301" s="238"/>
      <c r="N301" s="42"/>
      <c r="O301" s="42"/>
      <c r="P301" s="42"/>
      <c r="Q301" s="42"/>
      <c r="R301" s="42"/>
      <c r="S301" s="42"/>
      <c r="T301" s="78"/>
      <c r="AT301" s="24" t="s">
        <v>170</v>
      </c>
      <c r="AU301" s="24" t="s">
        <v>82</v>
      </c>
    </row>
    <row r="302" spans="2:65" s="11" customFormat="1" ht="12">
      <c r="B302" s="204"/>
      <c r="C302" s="205"/>
      <c r="D302" s="206" t="s">
        <v>158</v>
      </c>
      <c r="E302" s="207" t="s">
        <v>21</v>
      </c>
      <c r="F302" s="208" t="s">
        <v>443</v>
      </c>
      <c r="G302" s="205"/>
      <c r="H302" s="207" t="s">
        <v>21</v>
      </c>
      <c r="I302" s="209"/>
      <c r="J302" s="205"/>
      <c r="K302" s="205"/>
      <c r="L302" s="210"/>
      <c r="M302" s="211"/>
      <c r="N302" s="212"/>
      <c r="O302" s="212"/>
      <c r="P302" s="212"/>
      <c r="Q302" s="212"/>
      <c r="R302" s="212"/>
      <c r="S302" s="212"/>
      <c r="T302" s="213"/>
      <c r="AT302" s="214" t="s">
        <v>158</v>
      </c>
      <c r="AU302" s="214" t="s">
        <v>82</v>
      </c>
      <c r="AV302" s="11" t="s">
        <v>80</v>
      </c>
      <c r="AW302" s="11" t="s">
        <v>35</v>
      </c>
      <c r="AX302" s="11" t="s">
        <v>72</v>
      </c>
      <c r="AY302" s="214" t="s">
        <v>148</v>
      </c>
    </row>
    <row r="303" spans="2:65" s="12" customFormat="1" ht="12">
      <c r="B303" s="215"/>
      <c r="C303" s="216"/>
      <c r="D303" s="206" t="s">
        <v>158</v>
      </c>
      <c r="E303" s="217" t="s">
        <v>21</v>
      </c>
      <c r="F303" s="218" t="s">
        <v>444</v>
      </c>
      <c r="G303" s="216"/>
      <c r="H303" s="219">
        <v>2.6949999999999998</v>
      </c>
      <c r="I303" s="220"/>
      <c r="J303" s="216"/>
      <c r="K303" s="216"/>
      <c r="L303" s="221"/>
      <c r="M303" s="222"/>
      <c r="N303" s="223"/>
      <c r="O303" s="223"/>
      <c r="P303" s="223"/>
      <c r="Q303" s="223"/>
      <c r="R303" s="223"/>
      <c r="S303" s="223"/>
      <c r="T303" s="224"/>
      <c r="AT303" s="225" t="s">
        <v>158</v>
      </c>
      <c r="AU303" s="225" t="s">
        <v>82</v>
      </c>
      <c r="AV303" s="12" t="s">
        <v>82</v>
      </c>
      <c r="AW303" s="12" t="s">
        <v>35</v>
      </c>
      <c r="AX303" s="12" t="s">
        <v>80</v>
      </c>
      <c r="AY303" s="225" t="s">
        <v>148</v>
      </c>
    </row>
    <row r="304" spans="2:65" s="1" customFormat="1" ht="16.5" customHeight="1">
      <c r="B304" s="41"/>
      <c r="C304" s="192" t="s">
        <v>445</v>
      </c>
      <c r="D304" s="192" t="s">
        <v>151</v>
      </c>
      <c r="E304" s="193" t="s">
        <v>446</v>
      </c>
      <c r="F304" s="194" t="s">
        <v>447</v>
      </c>
      <c r="G304" s="195" t="s">
        <v>176</v>
      </c>
      <c r="H304" s="196">
        <v>30.14</v>
      </c>
      <c r="I304" s="197"/>
      <c r="J304" s="198">
        <f>ROUND(I304*H304,2)</f>
        <v>0</v>
      </c>
      <c r="K304" s="194" t="s">
        <v>155</v>
      </c>
      <c r="L304" s="61"/>
      <c r="M304" s="199" t="s">
        <v>21</v>
      </c>
      <c r="N304" s="200" t="s">
        <v>43</v>
      </c>
      <c r="O304" s="42"/>
      <c r="P304" s="201">
        <f>O304*H304</f>
        <v>0</v>
      </c>
      <c r="Q304" s="201">
        <v>0</v>
      </c>
      <c r="R304" s="201">
        <f>Q304*H304</f>
        <v>0</v>
      </c>
      <c r="S304" s="201">
        <v>1.6379999999999999E-2</v>
      </c>
      <c r="T304" s="202">
        <f>S304*H304</f>
        <v>0.49369319999999994</v>
      </c>
      <c r="AR304" s="24" t="s">
        <v>256</v>
      </c>
      <c r="AT304" s="24" t="s">
        <v>151</v>
      </c>
      <c r="AU304" s="24" t="s">
        <v>82</v>
      </c>
      <c r="AY304" s="24" t="s">
        <v>148</v>
      </c>
      <c r="BE304" s="203">
        <f>IF(N304="základní",J304,0)</f>
        <v>0</v>
      </c>
      <c r="BF304" s="203">
        <f>IF(N304="snížená",J304,0)</f>
        <v>0</v>
      </c>
      <c r="BG304" s="203">
        <f>IF(N304="zákl. přenesená",J304,0)</f>
        <v>0</v>
      </c>
      <c r="BH304" s="203">
        <f>IF(N304="sníž. přenesená",J304,0)</f>
        <v>0</v>
      </c>
      <c r="BI304" s="203">
        <f>IF(N304="nulová",J304,0)</f>
        <v>0</v>
      </c>
      <c r="BJ304" s="24" t="s">
        <v>80</v>
      </c>
      <c r="BK304" s="203">
        <f>ROUND(I304*H304,2)</f>
        <v>0</v>
      </c>
      <c r="BL304" s="24" t="s">
        <v>256</v>
      </c>
      <c r="BM304" s="24" t="s">
        <v>448</v>
      </c>
    </row>
    <row r="305" spans="2:65" s="1" customFormat="1" ht="48">
      <c r="B305" s="41"/>
      <c r="C305" s="63"/>
      <c r="D305" s="206" t="s">
        <v>170</v>
      </c>
      <c r="E305" s="63"/>
      <c r="F305" s="237" t="s">
        <v>442</v>
      </c>
      <c r="G305" s="63"/>
      <c r="H305" s="63"/>
      <c r="I305" s="163"/>
      <c r="J305" s="63"/>
      <c r="K305" s="63"/>
      <c r="L305" s="61"/>
      <c r="M305" s="238"/>
      <c r="N305" s="42"/>
      <c r="O305" s="42"/>
      <c r="P305" s="42"/>
      <c r="Q305" s="42"/>
      <c r="R305" s="42"/>
      <c r="S305" s="42"/>
      <c r="T305" s="78"/>
      <c r="AT305" s="24" t="s">
        <v>170</v>
      </c>
      <c r="AU305" s="24" t="s">
        <v>82</v>
      </c>
    </row>
    <row r="306" spans="2:65" s="11" customFormat="1" ht="12">
      <c r="B306" s="204"/>
      <c r="C306" s="205"/>
      <c r="D306" s="206" t="s">
        <v>158</v>
      </c>
      <c r="E306" s="207" t="s">
        <v>21</v>
      </c>
      <c r="F306" s="208" t="s">
        <v>178</v>
      </c>
      <c r="G306" s="205"/>
      <c r="H306" s="207" t="s">
        <v>21</v>
      </c>
      <c r="I306" s="209"/>
      <c r="J306" s="205"/>
      <c r="K306" s="205"/>
      <c r="L306" s="210"/>
      <c r="M306" s="211"/>
      <c r="N306" s="212"/>
      <c r="O306" s="212"/>
      <c r="P306" s="212"/>
      <c r="Q306" s="212"/>
      <c r="R306" s="212"/>
      <c r="S306" s="212"/>
      <c r="T306" s="213"/>
      <c r="AT306" s="214" t="s">
        <v>158</v>
      </c>
      <c r="AU306" s="214" t="s">
        <v>82</v>
      </c>
      <c r="AV306" s="11" t="s">
        <v>80</v>
      </c>
      <c r="AW306" s="11" t="s">
        <v>35</v>
      </c>
      <c r="AX306" s="11" t="s">
        <v>72</v>
      </c>
      <c r="AY306" s="214" t="s">
        <v>148</v>
      </c>
    </row>
    <row r="307" spans="2:65" s="12" customFormat="1" ht="12">
      <c r="B307" s="215"/>
      <c r="C307" s="216"/>
      <c r="D307" s="206" t="s">
        <v>158</v>
      </c>
      <c r="E307" s="217" t="s">
        <v>21</v>
      </c>
      <c r="F307" s="218" t="s">
        <v>449</v>
      </c>
      <c r="G307" s="216"/>
      <c r="H307" s="219">
        <v>30.14</v>
      </c>
      <c r="I307" s="220"/>
      <c r="J307" s="216"/>
      <c r="K307" s="216"/>
      <c r="L307" s="221"/>
      <c r="M307" s="222"/>
      <c r="N307" s="223"/>
      <c r="O307" s="223"/>
      <c r="P307" s="223"/>
      <c r="Q307" s="223"/>
      <c r="R307" s="223"/>
      <c r="S307" s="223"/>
      <c r="T307" s="224"/>
      <c r="AT307" s="225" t="s">
        <v>158</v>
      </c>
      <c r="AU307" s="225" t="s">
        <v>82</v>
      </c>
      <c r="AV307" s="12" t="s">
        <v>82</v>
      </c>
      <c r="AW307" s="12" t="s">
        <v>35</v>
      </c>
      <c r="AX307" s="12" t="s">
        <v>80</v>
      </c>
      <c r="AY307" s="225" t="s">
        <v>148</v>
      </c>
    </row>
    <row r="308" spans="2:65" s="1" customFormat="1" ht="25.5" customHeight="1">
      <c r="B308" s="41"/>
      <c r="C308" s="192" t="s">
        <v>450</v>
      </c>
      <c r="D308" s="192" t="s">
        <v>151</v>
      </c>
      <c r="E308" s="193" t="s">
        <v>451</v>
      </c>
      <c r="F308" s="194" t="s">
        <v>452</v>
      </c>
      <c r="G308" s="195" t="s">
        <v>207</v>
      </c>
      <c r="H308" s="196">
        <v>3</v>
      </c>
      <c r="I308" s="197"/>
      <c r="J308" s="198">
        <f>ROUND(I308*H308,2)</f>
        <v>0</v>
      </c>
      <c r="K308" s="194" t="s">
        <v>155</v>
      </c>
      <c r="L308" s="61"/>
      <c r="M308" s="199" t="s">
        <v>21</v>
      </c>
      <c r="N308" s="200" t="s">
        <v>43</v>
      </c>
      <c r="O308" s="42"/>
      <c r="P308" s="201">
        <f>O308*H308</f>
        <v>0</v>
      </c>
      <c r="Q308" s="201">
        <v>0</v>
      </c>
      <c r="R308" s="201">
        <f>Q308*H308</f>
        <v>0</v>
      </c>
      <c r="S308" s="201">
        <v>3.0000000000000001E-3</v>
      </c>
      <c r="T308" s="202">
        <f>S308*H308</f>
        <v>9.0000000000000011E-3</v>
      </c>
      <c r="AR308" s="24" t="s">
        <v>256</v>
      </c>
      <c r="AT308" s="24" t="s">
        <v>151</v>
      </c>
      <c r="AU308" s="24" t="s">
        <v>82</v>
      </c>
      <c r="AY308" s="24" t="s">
        <v>148</v>
      </c>
      <c r="BE308" s="203">
        <f>IF(N308="základní",J308,0)</f>
        <v>0</v>
      </c>
      <c r="BF308" s="203">
        <f>IF(N308="snížená",J308,0)</f>
        <v>0</v>
      </c>
      <c r="BG308" s="203">
        <f>IF(N308="zákl. přenesená",J308,0)</f>
        <v>0</v>
      </c>
      <c r="BH308" s="203">
        <f>IF(N308="sníž. přenesená",J308,0)</f>
        <v>0</v>
      </c>
      <c r="BI308" s="203">
        <f>IF(N308="nulová",J308,0)</f>
        <v>0</v>
      </c>
      <c r="BJ308" s="24" t="s">
        <v>80</v>
      </c>
      <c r="BK308" s="203">
        <f>ROUND(I308*H308,2)</f>
        <v>0</v>
      </c>
      <c r="BL308" s="24" t="s">
        <v>256</v>
      </c>
      <c r="BM308" s="24" t="s">
        <v>453</v>
      </c>
    </row>
    <row r="309" spans="2:65" s="11" customFormat="1" ht="12">
      <c r="B309" s="204"/>
      <c r="C309" s="205"/>
      <c r="D309" s="206" t="s">
        <v>158</v>
      </c>
      <c r="E309" s="207" t="s">
        <v>21</v>
      </c>
      <c r="F309" s="208" t="s">
        <v>285</v>
      </c>
      <c r="G309" s="205"/>
      <c r="H309" s="207" t="s">
        <v>21</v>
      </c>
      <c r="I309" s="209"/>
      <c r="J309" s="205"/>
      <c r="K309" s="205"/>
      <c r="L309" s="210"/>
      <c r="M309" s="211"/>
      <c r="N309" s="212"/>
      <c r="O309" s="212"/>
      <c r="P309" s="212"/>
      <c r="Q309" s="212"/>
      <c r="R309" s="212"/>
      <c r="S309" s="212"/>
      <c r="T309" s="213"/>
      <c r="AT309" s="214" t="s">
        <v>158</v>
      </c>
      <c r="AU309" s="214" t="s">
        <v>82</v>
      </c>
      <c r="AV309" s="11" t="s">
        <v>80</v>
      </c>
      <c r="AW309" s="11" t="s">
        <v>35</v>
      </c>
      <c r="AX309" s="11" t="s">
        <v>72</v>
      </c>
      <c r="AY309" s="214" t="s">
        <v>148</v>
      </c>
    </row>
    <row r="310" spans="2:65" s="12" customFormat="1" ht="12">
      <c r="B310" s="215"/>
      <c r="C310" s="216"/>
      <c r="D310" s="206" t="s">
        <v>158</v>
      </c>
      <c r="E310" s="217" t="s">
        <v>21</v>
      </c>
      <c r="F310" s="218" t="s">
        <v>173</v>
      </c>
      <c r="G310" s="216"/>
      <c r="H310" s="219">
        <v>3</v>
      </c>
      <c r="I310" s="220"/>
      <c r="J310" s="216"/>
      <c r="K310" s="216"/>
      <c r="L310" s="221"/>
      <c r="M310" s="222"/>
      <c r="N310" s="223"/>
      <c r="O310" s="223"/>
      <c r="P310" s="223"/>
      <c r="Q310" s="223"/>
      <c r="R310" s="223"/>
      <c r="S310" s="223"/>
      <c r="T310" s="224"/>
      <c r="AT310" s="225" t="s">
        <v>158</v>
      </c>
      <c r="AU310" s="225" t="s">
        <v>82</v>
      </c>
      <c r="AV310" s="12" t="s">
        <v>82</v>
      </c>
      <c r="AW310" s="12" t="s">
        <v>35</v>
      </c>
      <c r="AX310" s="12" t="s">
        <v>80</v>
      </c>
      <c r="AY310" s="225" t="s">
        <v>148</v>
      </c>
    </row>
    <row r="311" spans="2:65" s="1" customFormat="1" ht="25.5" customHeight="1">
      <c r="B311" s="41"/>
      <c r="C311" s="192" t="s">
        <v>454</v>
      </c>
      <c r="D311" s="192" t="s">
        <v>151</v>
      </c>
      <c r="E311" s="193" t="s">
        <v>455</v>
      </c>
      <c r="F311" s="194" t="s">
        <v>456</v>
      </c>
      <c r="G311" s="195" t="s">
        <v>207</v>
      </c>
      <c r="H311" s="196">
        <v>19</v>
      </c>
      <c r="I311" s="197"/>
      <c r="J311" s="198">
        <f>ROUND(I311*H311,2)</f>
        <v>0</v>
      </c>
      <c r="K311" s="194" t="s">
        <v>155</v>
      </c>
      <c r="L311" s="61"/>
      <c r="M311" s="199" t="s">
        <v>21</v>
      </c>
      <c r="N311" s="200" t="s">
        <v>43</v>
      </c>
      <c r="O311" s="42"/>
      <c r="P311" s="201">
        <f>O311*H311</f>
        <v>0</v>
      </c>
      <c r="Q311" s="201">
        <v>0</v>
      </c>
      <c r="R311" s="201">
        <f>Q311*H311</f>
        <v>0</v>
      </c>
      <c r="S311" s="201">
        <v>5.0000000000000001E-3</v>
      </c>
      <c r="T311" s="202">
        <f>S311*H311</f>
        <v>9.5000000000000001E-2</v>
      </c>
      <c r="AR311" s="24" t="s">
        <v>256</v>
      </c>
      <c r="AT311" s="24" t="s">
        <v>151</v>
      </c>
      <c r="AU311" s="24" t="s">
        <v>82</v>
      </c>
      <c r="AY311" s="24" t="s">
        <v>148</v>
      </c>
      <c r="BE311" s="203">
        <f>IF(N311="základní",J311,0)</f>
        <v>0</v>
      </c>
      <c r="BF311" s="203">
        <f>IF(N311="snížená",J311,0)</f>
        <v>0</v>
      </c>
      <c r="BG311" s="203">
        <f>IF(N311="zákl. přenesená",J311,0)</f>
        <v>0</v>
      </c>
      <c r="BH311" s="203">
        <f>IF(N311="sníž. přenesená",J311,0)</f>
        <v>0</v>
      </c>
      <c r="BI311" s="203">
        <f>IF(N311="nulová",J311,0)</f>
        <v>0</v>
      </c>
      <c r="BJ311" s="24" t="s">
        <v>80</v>
      </c>
      <c r="BK311" s="203">
        <f>ROUND(I311*H311,2)</f>
        <v>0</v>
      </c>
      <c r="BL311" s="24" t="s">
        <v>256</v>
      </c>
      <c r="BM311" s="24" t="s">
        <v>457</v>
      </c>
    </row>
    <row r="312" spans="2:65" s="11" customFormat="1" ht="12">
      <c r="B312" s="204"/>
      <c r="C312" s="205"/>
      <c r="D312" s="206" t="s">
        <v>158</v>
      </c>
      <c r="E312" s="207" t="s">
        <v>21</v>
      </c>
      <c r="F312" s="208" t="s">
        <v>281</v>
      </c>
      <c r="G312" s="205"/>
      <c r="H312" s="207" t="s">
        <v>21</v>
      </c>
      <c r="I312" s="209"/>
      <c r="J312" s="205"/>
      <c r="K312" s="205"/>
      <c r="L312" s="210"/>
      <c r="M312" s="211"/>
      <c r="N312" s="212"/>
      <c r="O312" s="212"/>
      <c r="P312" s="212"/>
      <c r="Q312" s="212"/>
      <c r="R312" s="212"/>
      <c r="S312" s="212"/>
      <c r="T312" s="213"/>
      <c r="AT312" s="214" t="s">
        <v>158</v>
      </c>
      <c r="AU312" s="214" t="s">
        <v>82</v>
      </c>
      <c r="AV312" s="11" t="s">
        <v>80</v>
      </c>
      <c r="AW312" s="11" t="s">
        <v>35</v>
      </c>
      <c r="AX312" s="11" t="s">
        <v>72</v>
      </c>
      <c r="AY312" s="214" t="s">
        <v>148</v>
      </c>
    </row>
    <row r="313" spans="2:65" s="12" customFormat="1" ht="12">
      <c r="B313" s="215"/>
      <c r="C313" s="216"/>
      <c r="D313" s="206" t="s">
        <v>158</v>
      </c>
      <c r="E313" s="217" t="s">
        <v>21</v>
      </c>
      <c r="F313" s="218" t="s">
        <v>458</v>
      </c>
      <c r="G313" s="216"/>
      <c r="H313" s="219">
        <v>19</v>
      </c>
      <c r="I313" s="220"/>
      <c r="J313" s="216"/>
      <c r="K313" s="216"/>
      <c r="L313" s="221"/>
      <c r="M313" s="222"/>
      <c r="N313" s="223"/>
      <c r="O313" s="223"/>
      <c r="P313" s="223"/>
      <c r="Q313" s="223"/>
      <c r="R313" s="223"/>
      <c r="S313" s="223"/>
      <c r="T313" s="224"/>
      <c r="AT313" s="225" t="s">
        <v>158</v>
      </c>
      <c r="AU313" s="225" t="s">
        <v>82</v>
      </c>
      <c r="AV313" s="12" t="s">
        <v>82</v>
      </c>
      <c r="AW313" s="12" t="s">
        <v>35</v>
      </c>
      <c r="AX313" s="12" t="s">
        <v>80</v>
      </c>
      <c r="AY313" s="225" t="s">
        <v>148</v>
      </c>
    </row>
    <row r="314" spans="2:65" s="1" customFormat="1" ht="38.25" customHeight="1">
      <c r="B314" s="41"/>
      <c r="C314" s="192" t="s">
        <v>459</v>
      </c>
      <c r="D314" s="192" t="s">
        <v>151</v>
      </c>
      <c r="E314" s="193" t="s">
        <v>460</v>
      </c>
      <c r="F314" s="194" t="s">
        <v>461</v>
      </c>
      <c r="G314" s="195" t="s">
        <v>207</v>
      </c>
      <c r="H314" s="196">
        <v>22</v>
      </c>
      <c r="I314" s="197"/>
      <c r="J314" s="198">
        <f>ROUND(I314*H314,2)</f>
        <v>0</v>
      </c>
      <c r="K314" s="194" t="s">
        <v>155</v>
      </c>
      <c r="L314" s="61"/>
      <c r="M314" s="199" t="s">
        <v>21</v>
      </c>
      <c r="N314" s="200" t="s">
        <v>43</v>
      </c>
      <c r="O314" s="42"/>
      <c r="P314" s="201">
        <f>O314*H314</f>
        <v>0</v>
      </c>
      <c r="Q314" s="201">
        <v>0</v>
      </c>
      <c r="R314" s="201">
        <f>Q314*H314</f>
        <v>0</v>
      </c>
      <c r="S314" s="201">
        <v>2.4E-2</v>
      </c>
      <c r="T314" s="202">
        <f>S314*H314</f>
        <v>0.52800000000000002</v>
      </c>
      <c r="AR314" s="24" t="s">
        <v>256</v>
      </c>
      <c r="AT314" s="24" t="s">
        <v>151</v>
      </c>
      <c r="AU314" s="24" t="s">
        <v>82</v>
      </c>
      <c r="AY314" s="24" t="s">
        <v>148</v>
      </c>
      <c r="BE314" s="203">
        <f>IF(N314="základní",J314,0)</f>
        <v>0</v>
      </c>
      <c r="BF314" s="203">
        <f>IF(N314="snížená",J314,0)</f>
        <v>0</v>
      </c>
      <c r="BG314" s="203">
        <f>IF(N314="zákl. přenesená",J314,0)</f>
        <v>0</v>
      </c>
      <c r="BH314" s="203">
        <f>IF(N314="sníž. přenesená",J314,0)</f>
        <v>0</v>
      </c>
      <c r="BI314" s="203">
        <f>IF(N314="nulová",J314,0)</f>
        <v>0</v>
      </c>
      <c r="BJ314" s="24" t="s">
        <v>80</v>
      </c>
      <c r="BK314" s="203">
        <f>ROUND(I314*H314,2)</f>
        <v>0</v>
      </c>
      <c r="BL314" s="24" t="s">
        <v>256</v>
      </c>
      <c r="BM314" s="24" t="s">
        <v>462</v>
      </c>
    </row>
    <row r="315" spans="2:65" s="1" customFormat="1" ht="36">
      <c r="B315" s="41"/>
      <c r="C315" s="63"/>
      <c r="D315" s="206" t="s">
        <v>170</v>
      </c>
      <c r="E315" s="63"/>
      <c r="F315" s="237" t="s">
        <v>463</v>
      </c>
      <c r="G315" s="63"/>
      <c r="H315" s="63"/>
      <c r="I315" s="163"/>
      <c r="J315" s="63"/>
      <c r="K315" s="63"/>
      <c r="L315" s="61"/>
      <c r="M315" s="238"/>
      <c r="N315" s="42"/>
      <c r="O315" s="42"/>
      <c r="P315" s="42"/>
      <c r="Q315" s="42"/>
      <c r="R315" s="42"/>
      <c r="S315" s="42"/>
      <c r="T315" s="78"/>
      <c r="AT315" s="24" t="s">
        <v>170</v>
      </c>
      <c r="AU315" s="24" t="s">
        <v>82</v>
      </c>
    </row>
    <row r="316" spans="2:65" s="11" customFormat="1" ht="12">
      <c r="B316" s="204"/>
      <c r="C316" s="205"/>
      <c r="D316" s="206" t="s">
        <v>158</v>
      </c>
      <c r="E316" s="207" t="s">
        <v>21</v>
      </c>
      <c r="F316" s="208" t="s">
        <v>178</v>
      </c>
      <c r="G316" s="205"/>
      <c r="H316" s="207" t="s">
        <v>21</v>
      </c>
      <c r="I316" s="209"/>
      <c r="J316" s="205"/>
      <c r="K316" s="205"/>
      <c r="L316" s="210"/>
      <c r="M316" s="211"/>
      <c r="N316" s="212"/>
      <c r="O316" s="212"/>
      <c r="P316" s="212"/>
      <c r="Q316" s="212"/>
      <c r="R316" s="212"/>
      <c r="S316" s="212"/>
      <c r="T316" s="213"/>
      <c r="AT316" s="214" t="s">
        <v>158</v>
      </c>
      <c r="AU316" s="214" t="s">
        <v>82</v>
      </c>
      <c r="AV316" s="11" t="s">
        <v>80</v>
      </c>
      <c r="AW316" s="11" t="s">
        <v>35</v>
      </c>
      <c r="AX316" s="11" t="s">
        <v>72</v>
      </c>
      <c r="AY316" s="214" t="s">
        <v>148</v>
      </c>
    </row>
    <row r="317" spans="2:65" s="12" customFormat="1" ht="12">
      <c r="B317" s="215"/>
      <c r="C317" s="216"/>
      <c r="D317" s="206" t="s">
        <v>158</v>
      </c>
      <c r="E317" s="217" t="s">
        <v>21</v>
      </c>
      <c r="F317" s="218" t="s">
        <v>464</v>
      </c>
      <c r="G317" s="216"/>
      <c r="H317" s="219">
        <v>1</v>
      </c>
      <c r="I317" s="220"/>
      <c r="J317" s="216"/>
      <c r="K317" s="216"/>
      <c r="L317" s="221"/>
      <c r="M317" s="222"/>
      <c r="N317" s="223"/>
      <c r="O317" s="223"/>
      <c r="P317" s="223"/>
      <c r="Q317" s="223"/>
      <c r="R317" s="223"/>
      <c r="S317" s="223"/>
      <c r="T317" s="224"/>
      <c r="AT317" s="225" t="s">
        <v>158</v>
      </c>
      <c r="AU317" s="225" t="s">
        <v>82</v>
      </c>
      <c r="AV317" s="12" t="s">
        <v>82</v>
      </c>
      <c r="AW317" s="12" t="s">
        <v>35</v>
      </c>
      <c r="AX317" s="12" t="s">
        <v>72</v>
      </c>
      <c r="AY317" s="225" t="s">
        <v>148</v>
      </c>
    </row>
    <row r="318" spans="2:65" s="12" customFormat="1" ht="12">
      <c r="B318" s="215"/>
      <c r="C318" s="216"/>
      <c r="D318" s="206" t="s">
        <v>158</v>
      </c>
      <c r="E318" s="217" t="s">
        <v>21</v>
      </c>
      <c r="F318" s="218" t="s">
        <v>465</v>
      </c>
      <c r="G318" s="216"/>
      <c r="H318" s="219">
        <v>8</v>
      </c>
      <c r="I318" s="220"/>
      <c r="J318" s="216"/>
      <c r="K318" s="216"/>
      <c r="L318" s="221"/>
      <c r="M318" s="222"/>
      <c r="N318" s="223"/>
      <c r="O318" s="223"/>
      <c r="P318" s="223"/>
      <c r="Q318" s="223"/>
      <c r="R318" s="223"/>
      <c r="S318" s="223"/>
      <c r="T318" s="224"/>
      <c r="AT318" s="225" t="s">
        <v>158</v>
      </c>
      <c r="AU318" s="225" t="s">
        <v>82</v>
      </c>
      <c r="AV318" s="12" t="s">
        <v>82</v>
      </c>
      <c r="AW318" s="12" t="s">
        <v>35</v>
      </c>
      <c r="AX318" s="12" t="s">
        <v>72</v>
      </c>
      <c r="AY318" s="225" t="s">
        <v>148</v>
      </c>
    </row>
    <row r="319" spans="2:65" s="12" customFormat="1" ht="12">
      <c r="B319" s="215"/>
      <c r="C319" s="216"/>
      <c r="D319" s="206" t="s">
        <v>158</v>
      </c>
      <c r="E319" s="217" t="s">
        <v>21</v>
      </c>
      <c r="F319" s="218" t="s">
        <v>466</v>
      </c>
      <c r="G319" s="216"/>
      <c r="H319" s="219">
        <v>5</v>
      </c>
      <c r="I319" s="220"/>
      <c r="J319" s="216"/>
      <c r="K319" s="216"/>
      <c r="L319" s="221"/>
      <c r="M319" s="222"/>
      <c r="N319" s="223"/>
      <c r="O319" s="223"/>
      <c r="P319" s="223"/>
      <c r="Q319" s="223"/>
      <c r="R319" s="223"/>
      <c r="S319" s="223"/>
      <c r="T319" s="224"/>
      <c r="AT319" s="225" t="s">
        <v>158</v>
      </c>
      <c r="AU319" s="225" t="s">
        <v>82</v>
      </c>
      <c r="AV319" s="12" t="s">
        <v>82</v>
      </c>
      <c r="AW319" s="12" t="s">
        <v>35</v>
      </c>
      <c r="AX319" s="12" t="s">
        <v>72</v>
      </c>
      <c r="AY319" s="225" t="s">
        <v>148</v>
      </c>
    </row>
    <row r="320" spans="2:65" s="12" customFormat="1" ht="12">
      <c r="B320" s="215"/>
      <c r="C320" s="216"/>
      <c r="D320" s="206" t="s">
        <v>158</v>
      </c>
      <c r="E320" s="217" t="s">
        <v>21</v>
      </c>
      <c r="F320" s="218" t="s">
        <v>467</v>
      </c>
      <c r="G320" s="216"/>
      <c r="H320" s="219">
        <v>7</v>
      </c>
      <c r="I320" s="220"/>
      <c r="J320" s="216"/>
      <c r="K320" s="216"/>
      <c r="L320" s="221"/>
      <c r="M320" s="222"/>
      <c r="N320" s="223"/>
      <c r="O320" s="223"/>
      <c r="P320" s="223"/>
      <c r="Q320" s="223"/>
      <c r="R320" s="223"/>
      <c r="S320" s="223"/>
      <c r="T320" s="224"/>
      <c r="AT320" s="225" t="s">
        <v>158</v>
      </c>
      <c r="AU320" s="225" t="s">
        <v>82</v>
      </c>
      <c r="AV320" s="12" t="s">
        <v>82</v>
      </c>
      <c r="AW320" s="12" t="s">
        <v>35</v>
      </c>
      <c r="AX320" s="12" t="s">
        <v>72</v>
      </c>
      <c r="AY320" s="225" t="s">
        <v>148</v>
      </c>
    </row>
    <row r="321" spans="2:65" s="11" customFormat="1" ht="12">
      <c r="B321" s="204"/>
      <c r="C321" s="205"/>
      <c r="D321" s="206" t="s">
        <v>158</v>
      </c>
      <c r="E321" s="207" t="s">
        <v>21</v>
      </c>
      <c r="F321" s="208" t="s">
        <v>185</v>
      </c>
      <c r="G321" s="205"/>
      <c r="H321" s="207" t="s">
        <v>21</v>
      </c>
      <c r="I321" s="209"/>
      <c r="J321" s="205"/>
      <c r="K321" s="205"/>
      <c r="L321" s="210"/>
      <c r="M321" s="211"/>
      <c r="N321" s="212"/>
      <c r="O321" s="212"/>
      <c r="P321" s="212"/>
      <c r="Q321" s="212"/>
      <c r="R321" s="212"/>
      <c r="S321" s="212"/>
      <c r="T321" s="213"/>
      <c r="AT321" s="214" t="s">
        <v>158</v>
      </c>
      <c r="AU321" s="214" t="s">
        <v>82</v>
      </c>
      <c r="AV321" s="11" t="s">
        <v>80</v>
      </c>
      <c r="AW321" s="11" t="s">
        <v>35</v>
      </c>
      <c r="AX321" s="11" t="s">
        <v>72</v>
      </c>
      <c r="AY321" s="214" t="s">
        <v>148</v>
      </c>
    </row>
    <row r="322" spans="2:65" s="12" customFormat="1" ht="12">
      <c r="B322" s="215"/>
      <c r="C322" s="216"/>
      <c r="D322" s="206" t="s">
        <v>158</v>
      </c>
      <c r="E322" s="217" t="s">
        <v>21</v>
      </c>
      <c r="F322" s="218" t="s">
        <v>80</v>
      </c>
      <c r="G322" s="216"/>
      <c r="H322" s="219">
        <v>1</v>
      </c>
      <c r="I322" s="220"/>
      <c r="J322" s="216"/>
      <c r="K322" s="216"/>
      <c r="L322" s="221"/>
      <c r="M322" s="222"/>
      <c r="N322" s="223"/>
      <c r="O322" s="223"/>
      <c r="P322" s="223"/>
      <c r="Q322" s="223"/>
      <c r="R322" s="223"/>
      <c r="S322" s="223"/>
      <c r="T322" s="224"/>
      <c r="AT322" s="225" t="s">
        <v>158</v>
      </c>
      <c r="AU322" s="225" t="s">
        <v>82</v>
      </c>
      <c r="AV322" s="12" t="s">
        <v>82</v>
      </c>
      <c r="AW322" s="12" t="s">
        <v>35</v>
      </c>
      <c r="AX322" s="12" t="s">
        <v>72</v>
      </c>
      <c r="AY322" s="225" t="s">
        <v>148</v>
      </c>
    </row>
    <row r="323" spans="2:65" s="13" customFormat="1" ht="12">
      <c r="B323" s="226"/>
      <c r="C323" s="227"/>
      <c r="D323" s="206" t="s">
        <v>158</v>
      </c>
      <c r="E323" s="228" t="s">
        <v>21</v>
      </c>
      <c r="F323" s="229" t="s">
        <v>166</v>
      </c>
      <c r="G323" s="227"/>
      <c r="H323" s="230">
        <v>22</v>
      </c>
      <c r="I323" s="231"/>
      <c r="J323" s="227"/>
      <c r="K323" s="227"/>
      <c r="L323" s="232"/>
      <c r="M323" s="233"/>
      <c r="N323" s="234"/>
      <c r="O323" s="234"/>
      <c r="P323" s="234"/>
      <c r="Q323" s="234"/>
      <c r="R323" s="234"/>
      <c r="S323" s="234"/>
      <c r="T323" s="235"/>
      <c r="AT323" s="236" t="s">
        <v>158</v>
      </c>
      <c r="AU323" s="236" t="s">
        <v>82</v>
      </c>
      <c r="AV323" s="13" t="s">
        <v>156</v>
      </c>
      <c r="AW323" s="13" t="s">
        <v>35</v>
      </c>
      <c r="AX323" s="13" t="s">
        <v>80</v>
      </c>
      <c r="AY323" s="236" t="s">
        <v>148</v>
      </c>
    </row>
    <row r="324" spans="2:65" s="10" customFormat="1" ht="29.85" customHeight="1">
      <c r="B324" s="176"/>
      <c r="C324" s="177"/>
      <c r="D324" s="178" t="s">
        <v>71</v>
      </c>
      <c r="E324" s="190" t="s">
        <v>468</v>
      </c>
      <c r="F324" s="190" t="s">
        <v>469</v>
      </c>
      <c r="G324" s="177"/>
      <c r="H324" s="177"/>
      <c r="I324" s="180"/>
      <c r="J324" s="191">
        <f>BK324</f>
        <v>0</v>
      </c>
      <c r="K324" s="177"/>
      <c r="L324" s="182"/>
      <c r="M324" s="183"/>
      <c r="N324" s="184"/>
      <c r="O324" s="184"/>
      <c r="P324" s="185">
        <f>SUM(P325:P330)</f>
        <v>0</v>
      </c>
      <c r="Q324" s="184"/>
      <c r="R324" s="185">
        <f>SUM(R325:R330)</f>
        <v>0</v>
      </c>
      <c r="S324" s="184"/>
      <c r="T324" s="186">
        <f>SUM(T325:T330)</f>
        <v>0.40455000000000002</v>
      </c>
      <c r="AR324" s="187" t="s">
        <v>82</v>
      </c>
      <c r="AT324" s="188" t="s">
        <v>71</v>
      </c>
      <c r="AU324" s="188" t="s">
        <v>80</v>
      </c>
      <c r="AY324" s="187" t="s">
        <v>148</v>
      </c>
      <c r="BK324" s="189">
        <f>SUM(BK325:BK330)</f>
        <v>0</v>
      </c>
    </row>
    <row r="325" spans="2:65" s="1" customFormat="1" ht="38.25" customHeight="1">
      <c r="B325" s="41"/>
      <c r="C325" s="192" t="s">
        <v>470</v>
      </c>
      <c r="D325" s="192" t="s">
        <v>151</v>
      </c>
      <c r="E325" s="193" t="s">
        <v>471</v>
      </c>
      <c r="F325" s="194" t="s">
        <v>472</v>
      </c>
      <c r="G325" s="195" t="s">
        <v>207</v>
      </c>
      <c r="H325" s="196">
        <v>4</v>
      </c>
      <c r="I325" s="197"/>
      <c r="J325" s="198">
        <f>ROUND(I325*H325,2)</f>
        <v>0</v>
      </c>
      <c r="K325" s="194" t="s">
        <v>155</v>
      </c>
      <c r="L325" s="61"/>
      <c r="M325" s="199" t="s">
        <v>21</v>
      </c>
      <c r="N325" s="200" t="s">
        <v>43</v>
      </c>
      <c r="O325" s="42"/>
      <c r="P325" s="201">
        <f>O325*H325</f>
        <v>0</v>
      </c>
      <c r="Q325" s="201">
        <v>0</v>
      </c>
      <c r="R325" s="201">
        <f>Q325*H325</f>
        <v>0</v>
      </c>
      <c r="S325" s="201">
        <v>0</v>
      </c>
      <c r="T325" s="202">
        <f>S325*H325</f>
        <v>0</v>
      </c>
      <c r="AR325" s="24" t="s">
        <v>256</v>
      </c>
      <c r="AT325" s="24" t="s">
        <v>151</v>
      </c>
      <c r="AU325" s="24" t="s">
        <v>82</v>
      </c>
      <c r="AY325" s="24" t="s">
        <v>148</v>
      </c>
      <c r="BE325" s="203">
        <f>IF(N325="základní",J325,0)</f>
        <v>0</v>
      </c>
      <c r="BF325" s="203">
        <f>IF(N325="snížená",J325,0)</f>
        <v>0</v>
      </c>
      <c r="BG325" s="203">
        <f>IF(N325="zákl. přenesená",J325,0)</f>
        <v>0</v>
      </c>
      <c r="BH325" s="203">
        <f>IF(N325="sníž. přenesená",J325,0)</f>
        <v>0</v>
      </c>
      <c r="BI325" s="203">
        <f>IF(N325="nulová",J325,0)</f>
        <v>0</v>
      </c>
      <c r="BJ325" s="24" t="s">
        <v>80</v>
      </c>
      <c r="BK325" s="203">
        <f>ROUND(I325*H325,2)</f>
        <v>0</v>
      </c>
      <c r="BL325" s="24" t="s">
        <v>256</v>
      </c>
      <c r="BM325" s="24" t="s">
        <v>473</v>
      </c>
    </row>
    <row r="326" spans="2:65" s="11" customFormat="1" ht="12">
      <c r="B326" s="204"/>
      <c r="C326" s="205"/>
      <c r="D326" s="206" t="s">
        <v>158</v>
      </c>
      <c r="E326" s="207" t="s">
        <v>21</v>
      </c>
      <c r="F326" s="208" t="s">
        <v>178</v>
      </c>
      <c r="G326" s="205"/>
      <c r="H326" s="207" t="s">
        <v>21</v>
      </c>
      <c r="I326" s="209"/>
      <c r="J326" s="205"/>
      <c r="K326" s="205"/>
      <c r="L326" s="210"/>
      <c r="M326" s="211"/>
      <c r="N326" s="212"/>
      <c r="O326" s="212"/>
      <c r="P326" s="212"/>
      <c r="Q326" s="212"/>
      <c r="R326" s="212"/>
      <c r="S326" s="212"/>
      <c r="T326" s="213"/>
      <c r="AT326" s="214" t="s">
        <v>158</v>
      </c>
      <c r="AU326" s="214" t="s">
        <v>82</v>
      </c>
      <c r="AV326" s="11" t="s">
        <v>80</v>
      </c>
      <c r="AW326" s="11" t="s">
        <v>35</v>
      </c>
      <c r="AX326" s="11" t="s">
        <v>72</v>
      </c>
      <c r="AY326" s="214" t="s">
        <v>148</v>
      </c>
    </row>
    <row r="327" spans="2:65" s="12" customFormat="1" ht="12">
      <c r="B327" s="215"/>
      <c r="C327" s="216"/>
      <c r="D327" s="206" t="s">
        <v>158</v>
      </c>
      <c r="E327" s="217" t="s">
        <v>21</v>
      </c>
      <c r="F327" s="218" t="s">
        <v>474</v>
      </c>
      <c r="G327" s="216"/>
      <c r="H327" s="219">
        <v>4</v>
      </c>
      <c r="I327" s="220"/>
      <c r="J327" s="216"/>
      <c r="K327" s="216"/>
      <c r="L327" s="221"/>
      <c r="M327" s="222"/>
      <c r="N327" s="223"/>
      <c r="O327" s="223"/>
      <c r="P327" s="223"/>
      <c r="Q327" s="223"/>
      <c r="R327" s="223"/>
      <c r="S327" s="223"/>
      <c r="T327" s="224"/>
      <c r="AT327" s="225" t="s">
        <v>158</v>
      </c>
      <c r="AU327" s="225" t="s">
        <v>82</v>
      </c>
      <c r="AV327" s="12" t="s">
        <v>82</v>
      </c>
      <c r="AW327" s="12" t="s">
        <v>35</v>
      </c>
      <c r="AX327" s="12" t="s">
        <v>80</v>
      </c>
      <c r="AY327" s="225" t="s">
        <v>148</v>
      </c>
    </row>
    <row r="328" spans="2:65" s="1" customFormat="1" ht="16.5" customHeight="1">
      <c r="B328" s="41"/>
      <c r="C328" s="192" t="s">
        <v>475</v>
      </c>
      <c r="D328" s="192" t="s">
        <v>151</v>
      </c>
      <c r="E328" s="193" t="s">
        <v>476</v>
      </c>
      <c r="F328" s="194" t="s">
        <v>477</v>
      </c>
      <c r="G328" s="195" t="s">
        <v>176</v>
      </c>
      <c r="H328" s="196">
        <v>22.475000000000001</v>
      </c>
      <c r="I328" s="197"/>
      <c r="J328" s="198">
        <f>ROUND(I328*H328,2)</f>
        <v>0</v>
      </c>
      <c r="K328" s="194" t="s">
        <v>155</v>
      </c>
      <c r="L328" s="61"/>
      <c r="M328" s="199" t="s">
        <v>21</v>
      </c>
      <c r="N328" s="200" t="s">
        <v>43</v>
      </c>
      <c r="O328" s="42"/>
      <c r="P328" s="201">
        <f>O328*H328</f>
        <v>0</v>
      </c>
      <c r="Q328" s="201">
        <v>0</v>
      </c>
      <c r="R328" s="201">
        <f>Q328*H328</f>
        <v>0</v>
      </c>
      <c r="S328" s="201">
        <v>1.7999999999999999E-2</v>
      </c>
      <c r="T328" s="202">
        <f>S328*H328</f>
        <v>0.40455000000000002</v>
      </c>
      <c r="AR328" s="24" t="s">
        <v>256</v>
      </c>
      <c r="AT328" s="24" t="s">
        <v>151</v>
      </c>
      <c r="AU328" s="24" t="s">
        <v>82</v>
      </c>
      <c r="AY328" s="24" t="s">
        <v>148</v>
      </c>
      <c r="BE328" s="203">
        <f>IF(N328="základní",J328,0)</f>
        <v>0</v>
      </c>
      <c r="BF328" s="203">
        <f>IF(N328="snížená",J328,0)</f>
        <v>0</v>
      </c>
      <c r="BG328" s="203">
        <f>IF(N328="zákl. přenesená",J328,0)</f>
        <v>0</v>
      </c>
      <c r="BH328" s="203">
        <f>IF(N328="sníž. přenesená",J328,0)</f>
        <v>0</v>
      </c>
      <c r="BI328" s="203">
        <f>IF(N328="nulová",J328,0)</f>
        <v>0</v>
      </c>
      <c r="BJ328" s="24" t="s">
        <v>80</v>
      </c>
      <c r="BK328" s="203">
        <f>ROUND(I328*H328,2)</f>
        <v>0</v>
      </c>
      <c r="BL328" s="24" t="s">
        <v>256</v>
      </c>
      <c r="BM328" s="24" t="s">
        <v>478</v>
      </c>
    </row>
    <row r="329" spans="2:65" s="11" customFormat="1" ht="12">
      <c r="B329" s="204"/>
      <c r="C329" s="205"/>
      <c r="D329" s="206" t="s">
        <v>158</v>
      </c>
      <c r="E329" s="207" t="s">
        <v>21</v>
      </c>
      <c r="F329" s="208" t="s">
        <v>178</v>
      </c>
      <c r="G329" s="205"/>
      <c r="H329" s="207" t="s">
        <v>21</v>
      </c>
      <c r="I329" s="209"/>
      <c r="J329" s="205"/>
      <c r="K329" s="205"/>
      <c r="L329" s="210"/>
      <c r="M329" s="211"/>
      <c r="N329" s="212"/>
      <c r="O329" s="212"/>
      <c r="P329" s="212"/>
      <c r="Q329" s="212"/>
      <c r="R329" s="212"/>
      <c r="S329" s="212"/>
      <c r="T329" s="213"/>
      <c r="AT329" s="214" t="s">
        <v>158</v>
      </c>
      <c r="AU329" s="214" t="s">
        <v>82</v>
      </c>
      <c r="AV329" s="11" t="s">
        <v>80</v>
      </c>
      <c r="AW329" s="11" t="s">
        <v>35</v>
      </c>
      <c r="AX329" s="11" t="s">
        <v>72</v>
      </c>
      <c r="AY329" s="214" t="s">
        <v>148</v>
      </c>
    </row>
    <row r="330" spans="2:65" s="12" customFormat="1" ht="12">
      <c r="B330" s="215"/>
      <c r="C330" s="216"/>
      <c r="D330" s="206" t="s">
        <v>158</v>
      </c>
      <c r="E330" s="217" t="s">
        <v>21</v>
      </c>
      <c r="F330" s="218" t="s">
        <v>479</v>
      </c>
      <c r="G330" s="216"/>
      <c r="H330" s="219">
        <v>22.475000000000001</v>
      </c>
      <c r="I330" s="220"/>
      <c r="J330" s="216"/>
      <c r="K330" s="216"/>
      <c r="L330" s="221"/>
      <c r="M330" s="222"/>
      <c r="N330" s="223"/>
      <c r="O330" s="223"/>
      <c r="P330" s="223"/>
      <c r="Q330" s="223"/>
      <c r="R330" s="223"/>
      <c r="S330" s="223"/>
      <c r="T330" s="224"/>
      <c r="AT330" s="225" t="s">
        <v>158</v>
      </c>
      <c r="AU330" s="225" t="s">
        <v>82</v>
      </c>
      <c r="AV330" s="12" t="s">
        <v>82</v>
      </c>
      <c r="AW330" s="12" t="s">
        <v>35</v>
      </c>
      <c r="AX330" s="12" t="s">
        <v>80</v>
      </c>
      <c r="AY330" s="225" t="s">
        <v>148</v>
      </c>
    </row>
    <row r="331" spans="2:65" s="10" customFormat="1" ht="29.85" customHeight="1">
      <c r="B331" s="176"/>
      <c r="C331" s="177"/>
      <c r="D331" s="178" t="s">
        <v>71</v>
      </c>
      <c r="E331" s="190" t="s">
        <v>480</v>
      </c>
      <c r="F331" s="190" t="s">
        <v>481</v>
      </c>
      <c r="G331" s="177"/>
      <c r="H331" s="177"/>
      <c r="I331" s="180"/>
      <c r="J331" s="191">
        <f>BK331</f>
        <v>0</v>
      </c>
      <c r="K331" s="177"/>
      <c r="L331" s="182"/>
      <c r="M331" s="183"/>
      <c r="N331" s="184"/>
      <c r="O331" s="184"/>
      <c r="P331" s="185">
        <f>SUM(P332:P340)</f>
        <v>0</v>
      </c>
      <c r="Q331" s="184"/>
      <c r="R331" s="185">
        <f>SUM(R332:R340)</f>
        <v>0</v>
      </c>
      <c r="S331" s="184"/>
      <c r="T331" s="186">
        <f>SUM(T332:T340)</f>
        <v>34.178046139999999</v>
      </c>
      <c r="AR331" s="187" t="s">
        <v>82</v>
      </c>
      <c r="AT331" s="188" t="s">
        <v>71</v>
      </c>
      <c r="AU331" s="188" t="s">
        <v>80</v>
      </c>
      <c r="AY331" s="187" t="s">
        <v>148</v>
      </c>
      <c r="BK331" s="189">
        <f>SUM(BK332:BK340)</f>
        <v>0</v>
      </c>
    </row>
    <row r="332" spans="2:65" s="1" customFormat="1" ht="16.5" customHeight="1">
      <c r="B332" s="41"/>
      <c r="C332" s="192" t="s">
        <v>482</v>
      </c>
      <c r="D332" s="192" t="s">
        <v>151</v>
      </c>
      <c r="E332" s="193" t="s">
        <v>483</v>
      </c>
      <c r="F332" s="194" t="s">
        <v>484</v>
      </c>
      <c r="G332" s="195" t="s">
        <v>176</v>
      </c>
      <c r="H332" s="196">
        <v>410.94200000000001</v>
      </c>
      <c r="I332" s="197"/>
      <c r="J332" s="198">
        <f>ROUND(I332*H332,2)</f>
        <v>0</v>
      </c>
      <c r="K332" s="194" t="s">
        <v>155</v>
      </c>
      <c r="L332" s="61"/>
      <c r="M332" s="199" t="s">
        <v>21</v>
      </c>
      <c r="N332" s="200" t="s">
        <v>43</v>
      </c>
      <c r="O332" s="42"/>
      <c r="P332" s="201">
        <f>O332*H332</f>
        <v>0</v>
      </c>
      <c r="Q332" s="201">
        <v>0</v>
      </c>
      <c r="R332" s="201">
        <f>Q332*H332</f>
        <v>0</v>
      </c>
      <c r="S332" s="201">
        <v>8.3169999999999994E-2</v>
      </c>
      <c r="T332" s="202">
        <f>S332*H332</f>
        <v>34.178046139999999</v>
      </c>
      <c r="AR332" s="24" t="s">
        <v>256</v>
      </c>
      <c r="AT332" s="24" t="s">
        <v>151</v>
      </c>
      <c r="AU332" s="24" t="s">
        <v>82</v>
      </c>
      <c r="AY332" s="24" t="s">
        <v>148</v>
      </c>
      <c r="BE332" s="203">
        <f>IF(N332="základní",J332,0)</f>
        <v>0</v>
      </c>
      <c r="BF332" s="203">
        <f>IF(N332="snížená",J332,0)</f>
        <v>0</v>
      </c>
      <c r="BG332" s="203">
        <f>IF(N332="zákl. přenesená",J332,0)</f>
        <v>0</v>
      </c>
      <c r="BH332" s="203">
        <f>IF(N332="sníž. přenesená",J332,0)</f>
        <v>0</v>
      </c>
      <c r="BI332" s="203">
        <f>IF(N332="nulová",J332,0)</f>
        <v>0</v>
      </c>
      <c r="BJ332" s="24" t="s">
        <v>80</v>
      </c>
      <c r="BK332" s="203">
        <f>ROUND(I332*H332,2)</f>
        <v>0</v>
      </c>
      <c r="BL332" s="24" t="s">
        <v>256</v>
      </c>
      <c r="BM332" s="24" t="s">
        <v>485</v>
      </c>
    </row>
    <row r="333" spans="2:65" s="11" customFormat="1" ht="12">
      <c r="B333" s="204"/>
      <c r="C333" s="205"/>
      <c r="D333" s="206" t="s">
        <v>158</v>
      </c>
      <c r="E333" s="207" t="s">
        <v>21</v>
      </c>
      <c r="F333" s="208" t="s">
        <v>159</v>
      </c>
      <c r="G333" s="205"/>
      <c r="H333" s="207" t="s">
        <v>21</v>
      </c>
      <c r="I333" s="209"/>
      <c r="J333" s="205"/>
      <c r="K333" s="205"/>
      <c r="L333" s="210"/>
      <c r="M333" s="211"/>
      <c r="N333" s="212"/>
      <c r="O333" s="212"/>
      <c r="P333" s="212"/>
      <c r="Q333" s="212"/>
      <c r="R333" s="212"/>
      <c r="S333" s="212"/>
      <c r="T333" s="213"/>
      <c r="AT333" s="214" t="s">
        <v>158</v>
      </c>
      <c r="AU333" s="214" t="s">
        <v>82</v>
      </c>
      <c r="AV333" s="11" t="s">
        <v>80</v>
      </c>
      <c r="AW333" s="11" t="s">
        <v>35</v>
      </c>
      <c r="AX333" s="11" t="s">
        <v>72</v>
      </c>
      <c r="AY333" s="214" t="s">
        <v>148</v>
      </c>
    </row>
    <row r="334" spans="2:65" s="12" customFormat="1" ht="12">
      <c r="B334" s="215"/>
      <c r="C334" s="216"/>
      <c r="D334" s="206" t="s">
        <v>158</v>
      </c>
      <c r="E334" s="217" t="s">
        <v>21</v>
      </c>
      <c r="F334" s="218" t="s">
        <v>412</v>
      </c>
      <c r="G334" s="216"/>
      <c r="H334" s="219">
        <v>38.024999999999999</v>
      </c>
      <c r="I334" s="220"/>
      <c r="J334" s="216"/>
      <c r="K334" s="216"/>
      <c r="L334" s="221"/>
      <c r="M334" s="222"/>
      <c r="N334" s="223"/>
      <c r="O334" s="223"/>
      <c r="P334" s="223"/>
      <c r="Q334" s="223"/>
      <c r="R334" s="223"/>
      <c r="S334" s="223"/>
      <c r="T334" s="224"/>
      <c r="AT334" s="225" t="s">
        <v>158</v>
      </c>
      <c r="AU334" s="225" t="s">
        <v>82</v>
      </c>
      <c r="AV334" s="12" t="s">
        <v>82</v>
      </c>
      <c r="AW334" s="12" t="s">
        <v>35</v>
      </c>
      <c r="AX334" s="12" t="s">
        <v>72</v>
      </c>
      <c r="AY334" s="225" t="s">
        <v>148</v>
      </c>
    </row>
    <row r="335" spans="2:65" s="11" customFormat="1" ht="12">
      <c r="B335" s="204"/>
      <c r="C335" s="205"/>
      <c r="D335" s="206" t="s">
        <v>158</v>
      </c>
      <c r="E335" s="207" t="s">
        <v>21</v>
      </c>
      <c r="F335" s="208" t="s">
        <v>486</v>
      </c>
      <c r="G335" s="205"/>
      <c r="H335" s="207" t="s">
        <v>21</v>
      </c>
      <c r="I335" s="209"/>
      <c r="J335" s="205"/>
      <c r="K335" s="205"/>
      <c r="L335" s="210"/>
      <c r="M335" s="211"/>
      <c r="N335" s="212"/>
      <c r="O335" s="212"/>
      <c r="P335" s="212"/>
      <c r="Q335" s="212"/>
      <c r="R335" s="212"/>
      <c r="S335" s="212"/>
      <c r="T335" s="213"/>
      <c r="AT335" s="214" t="s">
        <v>158</v>
      </c>
      <c r="AU335" s="214" t="s">
        <v>82</v>
      </c>
      <c r="AV335" s="11" t="s">
        <v>80</v>
      </c>
      <c r="AW335" s="11" t="s">
        <v>35</v>
      </c>
      <c r="AX335" s="11" t="s">
        <v>72</v>
      </c>
      <c r="AY335" s="214" t="s">
        <v>148</v>
      </c>
    </row>
    <row r="336" spans="2:65" s="11" customFormat="1" ht="12">
      <c r="B336" s="204"/>
      <c r="C336" s="205"/>
      <c r="D336" s="206" t="s">
        <v>158</v>
      </c>
      <c r="E336" s="207" t="s">
        <v>21</v>
      </c>
      <c r="F336" s="208" t="s">
        <v>487</v>
      </c>
      <c r="G336" s="205"/>
      <c r="H336" s="207" t="s">
        <v>21</v>
      </c>
      <c r="I336" s="209"/>
      <c r="J336" s="205"/>
      <c r="K336" s="205"/>
      <c r="L336" s="210"/>
      <c r="M336" s="211"/>
      <c r="N336" s="212"/>
      <c r="O336" s="212"/>
      <c r="P336" s="212"/>
      <c r="Q336" s="212"/>
      <c r="R336" s="212"/>
      <c r="S336" s="212"/>
      <c r="T336" s="213"/>
      <c r="AT336" s="214" t="s">
        <v>158</v>
      </c>
      <c r="AU336" s="214" t="s">
        <v>82</v>
      </c>
      <c r="AV336" s="11" t="s">
        <v>80</v>
      </c>
      <c r="AW336" s="11" t="s">
        <v>35</v>
      </c>
      <c r="AX336" s="11" t="s">
        <v>72</v>
      </c>
      <c r="AY336" s="214" t="s">
        <v>148</v>
      </c>
    </row>
    <row r="337" spans="2:65" s="12" customFormat="1" ht="12">
      <c r="B337" s="215"/>
      <c r="C337" s="216"/>
      <c r="D337" s="206" t="s">
        <v>158</v>
      </c>
      <c r="E337" s="217" t="s">
        <v>21</v>
      </c>
      <c r="F337" s="218" t="s">
        <v>488</v>
      </c>
      <c r="G337" s="216"/>
      <c r="H337" s="219">
        <v>336.36099999999999</v>
      </c>
      <c r="I337" s="220"/>
      <c r="J337" s="216"/>
      <c r="K337" s="216"/>
      <c r="L337" s="221"/>
      <c r="M337" s="222"/>
      <c r="N337" s="223"/>
      <c r="O337" s="223"/>
      <c r="P337" s="223"/>
      <c r="Q337" s="223"/>
      <c r="R337" s="223"/>
      <c r="S337" s="223"/>
      <c r="T337" s="224"/>
      <c r="AT337" s="225" t="s">
        <v>158</v>
      </c>
      <c r="AU337" s="225" t="s">
        <v>82</v>
      </c>
      <c r="AV337" s="12" t="s">
        <v>82</v>
      </c>
      <c r="AW337" s="12" t="s">
        <v>35</v>
      </c>
      <c r="AX337" s="12" t="s">
        <v>72</v>
      </c>
      <c r="AY337" s="225" t="s">
        <v>148</v>
      </c>
    </row>
    <row r="338" spans="2:65" s="11" customFormat="1" ht="12">
      <c r="B338" s="204"/>
      <c r="C338" s="205"/>
      <c r="D338" s="206" t="s">
        <v>158</v>
      </c>
      <c r="E338" s="207" t="s">
        <v>21</v>
      </c>
      <c r="F338" s="208" t="s">
        <v>489</v>
      </c>
      <c r="G338" s="205"/>
      <c r="H338" s="207" t="s">
        <v>21</v>
      </c>
      <c r="I338" s="209"/>
      <c r="J338" s="205"/>
      <c r="K338" s="205"/>
      <c r="L338" s="210"/>
      <c r="M338" s="211"/>
      <c r="N338" s="212"/>
      <c r="O338" s="212"/>
      <c r="P338" s="212"/>
      <c r="Q338" s="212"/>
      <c r="R338" s="212"/>
      <c r="S338" s="212"/>
      <c r="T338" s="213"/>
      <c r="AT338" s="214" t="s">
        <v>158</v>
      </c>
      <c r="AU338" s="214" t="s">
        <v>82</v>
      </c>
      <c r="AV338" s="11" t="s">
        <v>80</v>
      </c>
      <c r="AW338" s="11" t="s">
        <v>35</v>
      </c>
      <c r="AX338" s="11" t="s">
        <v>72</v>
      </c>
      <c r="AY338" s="214" t="s">
        <v>148</v>
      </c>
    </row>
    <row r="339" spans="2:65" s="12" customFormat="1" ht="12">
      <c r="B339" s="215"/>
      <c r="C339" s="216"/>
      <c r="D339" s="206" t="s">
        <v>158</v>
      </c>
      <c r="E339" s="217" t="s">
        <v>21</v>
      </c>
      <c r="F339" s="218" t="s">
        <v>490</v>
      </c>
      <c r="G339" s="216"/>
      <c r="H339" s="219">
        <v>36.555999999999997</v>
      </c>
      <c r="I339" s="220"/>
      <c r="J339" s="216"/>
      <c r="K339" s="216"/>
      <c r="L339" s="221"/>
      <c r="M339" s="222"/>
      <c r="N339" s="223"/>
      <c r="O339" s="223"/>
      <c r="P339" s="223"/>
      <c r="Q339" s="223"/>
      <c r="R339" s="223"/>
      <c r="S339" s="223"/>
      <c r="T339" s="224"/>
      <c r="AT339" s="225" t="s">
        <v>158</v>
      </c>
      <c r="AU339" s="225" t="s">
        <v>82</v>
      </c>
      <c r="AV339" s="12" t="s">
        <v>82</v>
      </c>
      <c r="AW339" s="12" t="s">
        <v>35</v>
      </c>
      <c r="AX339" s="12" t="s">
        <v>72</v>
      </c>
      <c r="AY339" s="225" t="s">
        <v>148</v>
      </c>
    </row>
    <row r="340" spans="2:65" s="13" customFormat="1" ht="12">
      <c r="B340" s="226"/>
      <c r="C340" s="227"/>
      <c r="D340" s="206" t="s">
        <v>158</v>
      </c>
      <c r="E340" s="228" t="s">
        <v>21</v>
      </c>
      <c r="F340" s="229" t="s">
        <v>166</v>
      </c>
      <c r="G340" s="227"/>
      <c r="H340" s="230">
        <v>410.94200000000001</v>
      </c>
      <c r="I340" s="231"/>
      <c r="J340" s="227"/>
      <c r="K340" s="227"/>
      <c r="L340" s="232"/>
      <c r="M340" s="233"/>
      <c r="N340" s="234"/>
      <c r="O340" s="234"/>
      <c r="P340" s="234"/>
      <c r="Q340" s="234"/>
      <c r="R340" s="234"/>
      <c r="S340" s="234"/>
      <c r="T340" s="235"/>
      <c r="AT340" s="236" t="s">
        <v>158</v>
      </c>
      <c r="AU340" s="236" t="s">
        <v>82</v>
      </c>
      <c r="AV340" s="13" t="s">
        <v>156</v>
      </c>
      <c r="AW340" s="13" t="s">
        <v>35</v>
      </c>
      <c r="AX340" s="13" t="s">
        <v>80</v>
      </c>
      <c r="AY340" s="236" t="s">
        <v>148</v>
      </c>
    </row>
    <row r="341" spans="2:65" s="10" customFormat="1" ht="29.85" customHeight="1">
      <c r="B341" s="176"/>
      <c r="C341" s="177"/>
      <c r="D341" s="178" t="s">
        <v>71</v>
      </c>
      <c r="E341" s="190" t="s">
        <v>491</v>
      </c>
      <c r="F341" s="190" t="s">
        <v>492</v>
      </c>
      <c r="G341" s="177"/>
      <c r="H341" s="177"/>
      <c r="I341" s="180"/>
      <c r="J341" s="191">
        <f>BK341</f>
        <v>0</v>
      </c>
      <c r="K341" s="177"/>
      <c r="L341" s="182"/>
      <c r="M341" s="183"/>
      <c r="N341" s="184"/>
      <c r="O341" s="184"/>
      <c r="P341" s="185">
        <f>SUM(P342:P343)</f>
        <v>0</v>
      </c>
      <c r="Q341" s="184"/>
      <c r="R341" s="185">
        <f>SUM(R342:R343)</f>
        <v>0</v>
      </c>
      <c r="S341" s="184"/>
      <c r="T341" s="186">
        <f>SUM(T342:T343)</f>
        <v>0.18600000000000003</v>
      </c>
      <c r="AR341" s="187" t="s">
        <v>82</v>
      </c>
      <c r="AT341" s="188" t="s">
        <v>71</v>
      </c>
      <c r="AU341" s="188" t="s">
        <v>80</v>
      </c>
      <c r="AY341" s="187" t="s">
        <v>148</v>
      </c>
      <c r="BK341" s="189">
        <f>SUM(BK342:BK343)</f>
        <v>0</v>
      </c>
    </row>
    <row r="342" spans="2:65" s="1" customFormat="1" ht="16.5" customHeight="1">
      <c r="B342" s="41"/>
      <c r="C342" s="192" t="s">
        <v>493</v>
      </c>
      <c r="D342" s="192" t="s">
        <v>151</v>
      </c>
      <c r="E342" s="193" t="s">
        <v>494</v>
      </c>
      <c r="F342" s="194" t="s">
        <v>495</v>
      </c>
      <c r="G342" s="195" t="s">
        <v>176</v>
      </c>
      <c r="H342" s="196">
        <v>7.44</v>
      </c>
      <c r="I342" s="197"/>
      <c r="J342" s="198">
        <f>ROUND(I342*H342,2)</f>
        <v>0</v>
      </c>
      <c r="K342" s="194" t="s">
        <v>155</v>
      </c>
      <c r="L342" s="61"/>
      <c r="M342" s="199" t="s">
        <v>21</v>
      </c>
      <c r="N342" s="200" t="s">
        <v>43</v>
      </c>
      <c r="O342" s="42"/>
      <c r="P342" s="201">
        <f>O342*H342</f>
        <v>0</v>
      </c>
      <c r="Q342" s="201">
        <v>0</v>
      </c>
      <c r="R342" s="201">
        <f>Q342*H342</f>
        <v>0</v>
      </c>
      <c r="S342" s="201">
        <v>2.5000000000000001E-2</v>
      </c>
      <c r="T342" s="202">
        <f>S342*H342</f>
        <v>0.18600000000000003</v>
      </c>
      <c r="AR342" s="24" t="s">
        <v>256</v>
      </c>
      <c r="AT342" s="24" t="s">
        <v>151</v>
      </c>
      <c r="AU342" s="24" t="s">
        <v>82</v>
      </c>
      <c r="AY342" s="24" t="s">
        <v>148</v>
      </c>
      <c r="BE342" s="203">
        <f>IF(N342="základní",J342,0)</f>
        <v>0</v>
      </c>
      <c r="BF342" s="203">
        <f>IF(N342="snížená",J342,0)</f>
        <v>0</v>
      </c>
      <c r="BG342" s="203">
        <f>IF(N342="zákl. přenesená",J342,0)</f>
        <v>0</v>
      </c>
      <c r="BH342" s="203">
        <f>IF(N342="sníž. přenesená",J342,0)</f>
        <v>0</v>
      </c>
      <c r="BI342" s="203">
        <f>IF(N342="nulová",J342,0)</f>
        <v>0</v>
      </c>
      <c r="BJ342" s="24" t="s">
        <v>80</v>
      </c>
      <c r="BK342" s="203">
        <f>ROUND(I342*H342,2)</f>
        <v>0</v>
      </c>
      <c r="BL342" s="24" t="s">
        <v>256</v>
      </c>
      <c r="BM342" s="24" t="s">
        <v>496</v>
      </c>
    </row>
    <row r="343" spans="2:65" s="12" customFormat="1" ht="12">
      <c r="B343" s="215"/>
      <c r="C343" s="216"/>
      <c r="D343" s="206" t="s">
        <v>158</v>
      </c>
      <c r="E343" s="217" t="s">
        <v>21</v>
      </c>
      <c r="F343" s="218" t="s">
        <v>497</v>
      </c>
      <c r="G343" s="216"/>
      <c r="H343" s="219">
        <v>7.44</v>
      </c>
      <c r="I343" s="220"/>
      <c r="J343" s="216"/>
      <c r="K343" s="216"/>
      <c r="L343" s="221"/>
      <c r="M343" s="222"/>
      <c r="N343" s="223"/>
      <c r="O343" s="223"/>
      <c r="P343" s="223"/>
      <c r="Q343" s="223"/>
      <c r="R343" s="223"/>
      <c r="S343" s="223"/>
      <c r="T343" s="224"/>
      <c r="AT343" s="225" t="s">
        <v>158</v>
      </c>
      <c r="AU343" s="225" t="s">
        <v>82</v>
      </c>
      <c r="AV343" s="12" t="s">
        <v>82</v>
      </c>
      <c r="AW343" s="12" t="s">
        <v>35</v>
      </c>
      <c r="AX343" s="12" t="s">
        <v>80</v>
      </c>
      <c r="AY343" s="225" t="s">
        <v>148</v>
      </c>
    </row>
    <row r="344" spans="2:65" s="10" customFormat="1" ht="29.85" customHeight="1">
      <c r="B344" s="176"/>
      <c r="C344" s="177"/>
      <c r="D344" s="178" t="s">
        <v>71</v>
      </c>
      <c r="E344" s="190" t="s">
        <v>498</v>
      </c>
      <c r="F344" s="190" t="s">
        <v>499</v>
      </c>
      <c r="G344" s="177"/>
      <c r="H344" s="177"/>
      <c r="I344" s="180"/>
      <c r="J344" s="191">
        <f>BK344</f>
        <v>0</v>
      </c>
      <c r="K344" s="177"/>
      <c r="L344" s="182"/>
      <c r="M344" s="183"/>
      <c r="N344" s="184"/>
      <c r="O344" s="184"/>
      <c r="P344" s="185">
        <f>SUM(P345:P349)</f>
        <v>0</v>
      </c>
      <c r="Q344" s="184"/>
      <c r="R344" s="185">
        <f>SUM(R345:R349)</f>
        <v>0</v>
      </c>
      <c r="S344" s="184"/>
      <c r="T344" s="186">
        <f>SUM(T345:T349)</f>
        <v>8.4399770000000007</v>
      </c>
      <c r="AR344" s="187" t="s">
        <v>82</v>
      </c>
      <c r="AT344" s="188" t="s">
        <v>71</v>
      </c>
      <c r="AU344" s="188" t="s">
        <v>80</v>
      </c>
      <c r="AY344" s="187" t="s">
        <v>148</v>
      </c>
      <c r="BK344" s="189">
        <f>SUM(BK345:BK349)</f>
        <v>0</v>
      </c>
    </row>
    <row r="345" spans="2:65" s="1" customFormat="1" ht="16.5" customHeight="1">
      <c r="B345" s="41"/>
      <c r="C345" s="192" t="s">
        <v>500</v>
      </c>
      <c r="D345" s="192" t="s">
        <v>151</v>
      </c>
      <c r="E345" s="193" t="s">
        <v>501</v>
      </c>
      <c r="F345" s="194" t="s">
        <v>502</v>
      </c>
      <c r="G345" s="195" t="s">
        <v>176</v>
      </c>
      <c r="H345" s="196">
        <v>103.55800000000001</v>
      </c>
      <c r="I345" s="197"/>
      <c r="J345" s="198">
        <f>ROUND(I345*H345,2)</f>
        <v>0</v>
      </c>
      <c r="K345" s="194" t="s">
        <v>155</v>
      </c>
      <c r="L345" s="61"/>
      <c r="M345" s="199" t="s">
        <v>21</v>
      </c>
      <c r="N345" s="200" t="s">
        <v>43</v>
      </c>
      <c r="O345" s="42"/>
      <c r="P345" s="201">
        <f>O345*H345</f>
        <v>0</v>
      </c>
      <c r="Q345" s="201">
        <v>0</v>
      </c>
      <c r="R345" s="201">
        <f>Q345*H345</f>
        <v>0</v>
      </c>
      <c r="S345" s="201">
        <v>8.1500000000000003E-2</v>
      </c>
      <c r="T345" s="202">
        <f>S345*H345</f>
        <v>8.4399770000000007</v>
      </c>
      <c r="AR345" s="24" t="s">
        <v>256</v>
      </c>
      <c r="AT345" s="24" t="s">
        <v>151</v>
      </c>
      <c r="AU345" s="24" t="s">
        <v>82</v>
      </c>
      <c r="AY345" s="24" t="s">
        <v>148</v>
      </c>
      <c r="BE345" s="203">
        <f>IF(N345="základní",J345,0)</f>
        <v>0</v>
      </c>
      <c r="BF345" s="203">
        <f>IF(N345="snížená",J345,0)</f>
        <v>0</v>
      </c>
      <c r="BG345" s="203">
        <f>IF(N345="zákl. přenesená",J345,0)</f>
        <v>0</v>
      </c>
      <c r="BH345" s="203">
        <f>IF(N345="sníž. přenesená",J345,0)</f>
        <v>0</v>
      </c>
      <c r="BI345" s="203">
        <f>IF(N345="nulová",J345,0)</f>
        <v>0</v>
      </c>
      <c r="BJ345" s="24" t="s">
        <v>80</v>
      </c>
      <c r="BK345" s="203">
        <f>ROUND(I345*H345,2)</f>
        <v>0</v>
      </c>
      <c r="BL345" s="24" t="s">
        <v>256</v>
      </c>
      <c r="BM345" s="24" t="s">
        <v>503</v>
      </c>
    </row>
    <row r="346" spans="2:65" s="11" customFormat="1" ht="12">
      <c r="B346" s="204"/>
      <c r="C346" s="205"/>
      <c r="D346" s="206" t="s">
        <v>158</v>
      </c>
      <c r="E346" s="207" t="s">
        <v>21</v>
      </c>
      <c r="F346" s="208" t="s">
        <v>489</v>
      </c>
      <c r="G346" s="205"/>
      <c r="H346" s="207" t="s">
        <v>21</v>
      </c>
      <c r="I346" s="209"/>
      <c r="J346" s="205"/>
      <c r="K346" s="205"/>
      <c r="L346" s="210"/>
      <c r="M346" s="211"/>
      <c r="N346" s="212"/>
      <c r="O346" s="212"/>
      <c r="P346" s="212"/>
      <c r="Q346" s="212"/>
      <c r="R346" s="212"/>
      <c r="S346" s="212"/>
      <c r="T346" s="213"/>
      <c r="AT346" s="214" t="s">
        <v>158</v>
      </c>
      <c r="AU346" s="214" t="s">
        <v>82</v>
      </c>
      <c r="AV346" s="11" t="s">
        <v>80</v>
      </c>
      <c r="AW346" s="11" t="s">
        <v>35</v>
      </c>
      <c r="AX346" s="11" t="s">
        <v>72</v>
      </c>
      <c r="AY346" s="214" t="s">
        <v>148</v>
      </c>
    </row>
    <row r="347" spans="2:65" s="12" customFormat="1" ht="12">
      <c r="B347" s="215"/>
      <c r="C347" s="216"/>
      <c r="D347" s="206" t="s">
        <v>158</v>
      </c>
      <c r="E347" s="217" t="s">
        <v>21</v>
      </c>
      <c r="F347" s="218" t="s">
        <v>504</v>
      </c>
      <c r="G347" s="216"/>
      <c r="H347" s="219">
        <v>62.7</v>
      </c>
      <c r="I347" s="220"/>
      <c r="J347" s="216"/>
      <c r="K347" s="216"/>
      <c r="L347" s="221"/>
      <c r="M347" s="222"/>
      <c r="N347" s="223"/>
      <c r="O347" s="223"/>
      <c r="P347" s="223"/>
      <c r="Q347" s="223"/>
      <c r="R347" s="223"/>
      <c r="S347" s="223"/>
      <c r="T347" s="224"/>
      <c r="AT347" s="225" t="s">
        <v>158</v>
      </c>
      <c r="AU347" s="225" t="s">
        <v>82</v>
      </c>
      <c r="AV347" s="12" t="s">
        <v>82</v>
      </c>
      <c r="AW347" s="12" t="s">
        <v>35</v>
      </c>
      <c r="AX347" s="12" t="s">
        <v>72</v>
      </c>
      <c r="AY347" s="225" t="s">
        <v>148</v>
      </c>
    </row>
    <row r="348" spans="2:65" s="12" customFormat="1" ht="12">
      <c r="B348" s="215"/>
      <c r="C348" s="216"/>
      <c r="D348" s="206" t="s">
        <v>158</v>
      </c>
      <c r="E348" s="217" t="s">
        <v>21</v>
      </c>
      <c r="F348" s="218" t="s">
        <v>505</v>
      </c>
      <c r="G348" s="216"/>
      <c r="H348" s="219">
        <v>40.857999999999997</v>
      </c>
      <c r="I348" s="220"/>
      <c r="J348" s="216"/>
      <c r="K348" s="216"/>
      <c r="L348" s="221"/>
      <c r="M348" s="222"/>
      <c r="N348" s="223"/>
      <c r="O348" s="223"/>
      <c r="P348" s="223"/>
      <c r="Q348" s="223"/>
      <c r="R348" s="223"/>
      <c r="S348" s="223"/>
      <c r="T348" s="224"/>
      <c r="AT348" s="225" t="s">
        <v>158</v>
      </c>
      <c r="AU348" s="225" t="s">
        <v>82</v>
      </c>
      <c r="AV348" s="12" t="s">
        <v>82</v>
      </c>
      <c r="AW348" s="12" t="s">
        <v>35</v>
      </c>
      <c r="AX348" s="12" t="s">
        <v>72</v>
      </c>
      <c r="AY348" s="225" t="s">
        <v>148</v>
      </c>
    </row>
    <row r="349" spans="2:65" s="13" customFormat="1" ht="12">
      <c r="B349" s="226"/>
      <c r="C349" s="227"/>
      <c r="D349" s="206" t="s">
        <v>158</v>
      </c>
      <c r="E349" s="228" t="s">
        <v>21</v>
      </c>
      <c r="F349" s="229" t="s">
        <v>166</v>
      </c>
      <c r="G349" s="227"/>
      <c r="H349" s="230">
        <v>103.55800000000001</v>
      </c>
      <c r="I349" s="231"/>
      <c r="J349" s="227"/>
      <c r="K349" s="227"/>
      <c r="L349" s="232"/>
      <c r="M349" s="239"/>
      <c r="N349" s="240"/>
      <c r="O349" s="240"/>
      <c r="P349" s="240"/>
      <c r="Q349" s="240"/>
      <c r="R349" s="240"/>
      <c r="S349" s="240"/>
      <c r="T349" s="241"/>
      <c r="AT349" s="236" t="s">
        <v>158</v>
      </c>
      <c r="AU349" s="236" t="s">
        <v>82</v>
      </c>
      <c r="AV349" s="13" t="s">
        <v>156</v>
      </c>
      <c r="AW349" s="13" t="s">
        <v>35</v>
      </c>
      <c r="AX349" s="13" t="s">
        <v>80</v>
      </c>
      <c r="AY349" s="236" t="s">
        <v>148</v>
      </c>
    </row>
    <row r="350" spans="2:65" s="1" customFormat="1" ht="6.9" customHeight="1">
      <c r="B350" s="56"/>
      <c r="C350" s="57"/>
      <c r="D350" s="57"/>
      <c r="E350" s="57"/>
      <c r="F350" s="57"/>
      <c r="G350" s="57"/>
      <c r="H350" s="57"/>
      <c r="I350" s="139"/>
      <c r="J350" s="57"/>
      <c r="K350" s="57"/>
      <c r="L350" s="61"/>
    </row>
  </sheetData>
  <sheetProtection algorithmName="SHA-512" hashValue="l0ClE2IGbggxtoFxaVSlgYwDJgO880YeNyuqH74xrz1efvp2il3n/721QpyN5QWsixcUHUMzwOu+SASeLgaZCw==" saltValue="9AOFYgwHJcYUNyoSQwmDZK+t7OyUr8WBn6v3goGAeE2oB2hQWFzuZB+FmyMlP4+rzdD/rFX/LMBoKaUmh2tNhg==" spinCount="100000" sheet="1" objects="1" scenarios="1" formatColumns="0" formatRows="0" autoFilter="0"/>
  <autoFilter ref="C87:K349" xr:uid="{00000000-0009-0000-0000-000001000000}"/>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87"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182"/>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85</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506</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ROUND(J97,2)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ROUND(SUM(BE97:BE1181), 2)</f>
        <v>0</v>
      </c>
      <c r="G30" s="42"/>
      <c r="H30" s="42"/>
      <c r="I30" s="131">
        <v>0.21</v>
      </c>
      <c r="J30" s="130">
        <f>ROUND(ROUND((SUM(BE97:BE1181)), 2)*I30, 2)</f>
        <v>0</v>
      </c>
      <c r="K30" s="45"/>
    </row>
    <row r="31" spans="2:11" s="1" customFormat="1" ht="14.4" customHeight="1">
      <c r="B31" s="41"/>
      <c r="C31" s="42"/>
      <c r="D31" s="42"/>
      <c r="E31" s="49" t="s">
        <v>44</v>
      </c>
      <c r="F31" s="130">
        <f>ROUND(SUM(BF97:BF1181), 2)</f>
        <v>0</v>
      </c>
      <c r="G31" s="42"/>
      <c r="H31" s="42"/>
      <c r="I31" s="131">
        <v>0.15</v>
      </c>
      <c r="J31" s="130">
        <f>ROUND(ROUND((SUM(BF97:BF1181)), 2)*I31, 2)</f>
        <v>0</v>
      </c>
      <c r="K31" s="45"/>
    </row>
    <row r="32" spans="2:11" s="1" customFormat="1" ht="14.4" hidden="1" customHeight="1">
      <c r="B32" s="41"/>
      <c r="C32" s="42"/>
      <c r="D32" s="42"/>
      <c r="E32" s="49" t="s">
        <v>45</v>
      </c>
      <c r="F32" s="130">
        <f>ROUND(SUM(BG97:BG1181), 2)</f>
        <v>0</v>
      </c>
      <c r="G32" s="42"/>
      <c r="H32" s="42"/>
      <c r="I32" s="131">
        <v>0.21</v>
      </c>
      <c r="J32" s="130">
        <v>0</v>
      </c>
      <c r="K32" s="45"/>
    </row>
    <row r="33" spans="2:11" s="1" customFormat="1" ht="14.4" hidden="1" customHeight="1">
      <c r="B33" s="41"/>
      <c r="C33" s="42"/>
      <c r="D33" s="42"/>
      <c r="E33" s="49" t="s">
        <v>46</v>
      </c>
      <c r="F33" s="130">
        <f>ROUND(SUM(BH97:BH1181), 2)</f>
        <v>0</v>
      </c>
      <c r="G33" s="42"/>
      <c r="H33" s="42"/>
      <c r="I33" s="131">
        <v>0.15</v>
      </c>
      <c r="J33" s="130">
        <v>0</v>
      </c>
      <c r="K33" s="45"/>
    </row>
    <row r="34" spans="2:11" s="1" customFormat="1" ht="14.4" hidden="1" customHeight="1">
      <c r="B34" s="41"/>
      <c r="C34" s="42"/>
      <c r="D34" s="42"/>
      <c r="E34" s="49" t="s">
        <v>47</v>
      </c>
      <c r="F34" s="130">
        <f>ROUND(SUM(BI97:BI1181),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02 - Stavebně konstrukční část</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J97</f>
        <v>0</v>
      </c>
      <c r="K56" s="45"/>
      <c r="AU56" s="24" t="s">
        <v>119</v>
      </c>
    </row>
    <row r="57" spans="2:47" s="7" customFormat="1" ht="24.9" customHeight="1">
      <c r="B57" s="149"/>
      <c r="C57" s="150"/>
      <c r="D57" s="151" t="s">
        <v>120</v>
      </c>
      <c r="E57" s="152"/>
      <c r="F57" s="152"/>
      <c r="G57" s="152"/>
      <c r="H57" s="152"/>
      <c r="I57" s="153"/>
      <c r="J57" s="154">
        <f>J98</f>
        <v>0</v>
      </c>
      <c r="K57" s="155"/>
    </row>
    <row r="58" spans="2:47" s="8" customFormat="1" ht="19.95" customHeight="1">
      <c r="B58" s="156"/>
      <c r="C58" s="157"/>
      <c r="D58" s="158" t="s">
        <v>507</v>
      </c>
      <c r="E58" s="159"/>
      <c r="F58" s="159"/>
      <c r="G58" s="159"/>
      <c r="H58" s="159"/>
      <c r="I58" s="160"/>
      <c r="J58" s="161">
        <f>J99</f>
        <v>0</v>
      </c>
      <c r="K58" s="162"/>
    </row>
    <row r="59" spans="2:47" s="8" customFormat="1" ht="19.95" customHeight="1">
      <c r="B59" s="156"/>
      <c r="C59" s="157"/>
      <c r="D59" s="158" t="s">
        <v>508</v>
      </c>
      <c r="E59" s="159"/>
      <c r="F59" s="159"/>
      <c r="G59" s="159"/>
      <c r="H59" s="159"/>
      <c r="I59" s="160"/>
      <c r="J59" s="161">
        <f>J152</f>
        <v>0</v>
      </c>
      <c r="K59" s="162"/>
    </row>
    <row r="60" spans="2:47" s="8" customFormat="1" ht="19.95" customHeight="1">
      <c r="B60" s="156"/>
      <c r="C60" s="157"/>
      <c r="D60" s="158" t="s">
        <v>509</v>
      </c>
      <c r="E60" s="159"/>
      <c r="F60" s="159"/>
      <c r="G60" s="159"/>
      <c r="H60" s="159"/>
      <c r="I60" s="160"/>
      <c r="J60" s="161">
        <f>J208</f>
        <v>0</v>
      </c>
      <c r="K60" s="162"/>
    </row>
    <row r="61" spans="2:47" s="8" customFormat="1" ht="19.95" customHeight="1">
      <c r="B61" s="156"/>
      <c r="C61" s="157"/>
      <c r="D61" s="158" t="s">
        <v>510</v>
      </c>
      <c r="E61" s="159"/>
      <c r="F61" s="159"/>
      <c r="G61" s="159"/>
      <c r="H61" s="159"/>
      <c r="I61" s="160"/>
      <c r="J61" s="161">
        <f>J282</f>
        <v>0</v>
      </c>
      <c r="K61" s="162"/>
    </row>
    <row r="62" spans="2:47" s="8" customFormat="1" ht="19.95" customHeight="1">
      <c r="B62" s="156"/>
      <c r="C62" s="157"/>
      <c r="D62" s="158" t="s">
        <v>511</v>
      </c>
      <c r="E62" s="159"/>
      <c r="F62" s="159"/>
      <c r="G62" s="159"/>
      <c r="H62" s="159"/>
      <c r="I62" s="160"/>
      <c r="J62" s="161">
        <f>J338</f>
        <v>0</v>
      </c>
      <c r="K62" s="162"/>
    </row>
    <row r="63" spans="2:47" s="8" customFormat="1" ht="19.95" customHeight="1">
      <c r="B63" s="156"/>
      <c r="C63" s="157"/>
      <c r="D63" s="158" t="s">
        <v>121</v>
      </c>
      <c r="E63" s="159"/>
      <c r="F63" s="159"/>
      <c r="G63" s="159"/>
      <c r="H63" s="159"/>
      <c r="I63" s="160"/>
      <c r="J63" s="161">
        <f>J564</f>
        <v>0</v>
      </c>
      <c r="K63" s="162"/>
    </row>
    <row r="64" spans="2:47" s="8" customFormat="1" ht="19.95" customHeight="1">
      <c r="B64" s="156"/>
      <c r="C64" s="157"/>
      <c r="D64" s="158" t="s">
        <v>512</v>
      </c>
      <c r="E64" s="159"/>
      <c r="F64" s="159"/>
      <c r="G64" s="159"/>
      <c r="H64" s="159"/>
      <c r="I64" s="160"/>
      <c r="J64" s="161">
        <f>J585</f>
        <v>0</v>
      </c>
      <c r="K64" s="162"/>
    </row>
    <row r="65" spans="2:11" s="7" customFormat="1" ht="24.9" customHeight="1">
      <c r="B65" s="149"/>
      <c r="C65" s="150"/>
      <c r="D65" s="151" t="s">
        <v>123</v>
      </c>
      <c r="E65" s="152"/>
      <c r="F65" s="152"/>
      <c r="G65" s="152"/>
      <c r="H65" s="152"/>
      <c r="I65" s="153"/>
      <c r="J65" s="154">
        <f>J588</f>
        <v>0</v>
      </c>
      <c r="K65" s="155"/>
    </row>
    <row r="66" spans="2:11" s="8" customFormat="1" ht="19.95" customHeight="1">
      <c r="B66" s="156"/>
      <c r="C66" s="157"/>
      <c r="D66" s="158" t="s">
        <v>124</v>
      </c>
      <c r="E66" s="159"/>
      <c r="F66" s="159"/>
      <c r="G66" s="159"/>
      <c r="H66" s="159"/>
      <c r="I66" s="160"/>
      <c r="J66" s="161">
        <f>J589</f>
        <v>0</v>
      </c>
      <c r="K66" s="162"/>
    </row>
    <row r="67" spans="2:11" s="8" customFormat="1" ht="19.95" customHeight="1">
      <c r="B67" s="156"/>
      <c r="C67" s="157"/>
      <c r="D67" s="158" t="s">
        <v>125</v>
      </c>
      <c r="E67" s="159"/>
      <c r="F67" s="159"/>
      <c r="G67" s="159"/>
      <c r="H67" s="159"/>
      <c r="I67" s="160"/>
      <c r="J67" s="161">
        <f>J654</f>
        <v>0</v>
      </c>
      <c r="K67" s="162"/>
    </row>
    <row r="68" spans="2:11" s="8" customFormat="1" ht="19.95" customHeight="1">
      <c r="B68" s="156"/>
      <c r="C68" s="157"/>
      <c r="D68" s="158" t="s">
        <v>513</v>
      </c>
      <c r="E68" s="159"/>
      <c r="F68" s="159"/>
      <c r="G68" s="159"/>
      <c r="H68" s="159"/>
      <c r="I68" s="160"/>
      <c r="J68" s="161">
        <f>J711</f>
        <v>0</v>
      </c>
      <c r="K68" s="162"/>
    </row>
    <row r="69" spans="2:11" s="8" customFormat="1" ht="19.95" customHeight="1">
      <c r="B69" s="156"/>
      <c r="C69" s="157"/>
      <c r="D69" s="158" t="s">
        <v>514</v>
      </c>
      <c r="E69" s="159"/>
      <c r="F69" s="159"/>
      <c r="G69" s="159"/>
      <c r="H69" s="159"/>
      <c r="I69" s="160"/>
      <c r="J69" s="161">
        <f>J858</f>
        <v>0</v>
      </c>
      <c r="K69" s="162"/>
    </row>
    <row r="70" spans="2:11" s="8" customFormat="1" ht="19.95" customHeight="1">
      <c r="B70" s="156"/>
      <c r="C70" s="157"/>
      <c r="D70" s="158" t="s">
        <v>126</v>
      </c>
      <c r="E70" s="159"/>
      <c r="F70" s="159"/>
      <c r="G70" s="159"/>
      <c r="H70" s="159"/>
      <c r="I70" s="160"/>
      <c r="J70" s="161">
        <f>J914</f>
        <v>0</v>
      </c>
      <c r="K70" s="162"/>
    </row>
    <row r="71" spans="2:11" s="8" customFormat="1" ht="19.95" customHeight="1">
      <c r="B71" s="156"/>
      <c r="C71" s="157"/>
      <c r="D71" s="158" t="s">
        <v>128</v>
      </c>
      <c r="E71" s="159"/>
      <c r="F71" s="159"/>
      <c r="G71" s="159"/>
      <c r="H71" s="159"/>
      <c r="I71" s="160"/>
      <c r="J71" s="161">
        <f>J955</f>
        <v>0</v>
      </c>
      <c r="K71" s="162"/>
    </row>
    <row r="72" spans="2:11" s="8" customFormat="1" ht="19.95" customHeight="1">
      <c r="B72" s="156"/>
      <c r="C72" s="157"/>
      <c r="D72" s="158" t="s">
        <v>129</v>
      </c>
      <c r="E72" s="159"/>
      <c r="F72" s="159"/>
      <c r="G72" s="159"/>
      <c r="H72" s="159"/>
      <c r="I72" s="160"/>
      <c r="J72" s="161">
        <f>J1097</f>
        <v>0</v>
      </c>
      <c r="K72" s="162"/>
    </row>
    <row r="73" spans="2:11" s="8" customFormat="1" ht="19.95" customHeight="1">
      <c r="B73" s="156"/>
      <c r="C73" s="157"/>
      <c r="D73" s="158" t="s">
        <v>515</v>
      </c>
      <c r="E73" s="159"/>
      <c r="F73" s="159"/>
      <c r="G73" s="159"/>
      <c r="H73" s="159"/>
      <c r="I73" s="160"/>
      <c r="J73" s="161">
        <f>J1130</f>
        <v>0</v>
      </c>
      <c r="K73" s="162"/>
    </row>
    <row r="74" spans="2:11" s="8" customFormat="1" ht="19.95" customHeight="1">
      <c r="B74" s="156"/>
      <c r="C74" s="157"/>
      <c r="D74" s="158" t="s">
        <v>131</v>
      </c>
      <c r="E74" s="159"/>
      <c r="F74" s="159"/>
      <c r="G74" s="159"/>
      <c r="H74" s="159"/>
      <c r="I74" s="160"/>
      <c r="J74" s="161">
        <f>J1153</f>
        <v>0</v>
      </c>
      <c r="K74" s="162"/>
    </row>
    <row r="75" spans="2:11" s="8" customFormat="1" ht="19.95" customHeight="1">
      <c r="B75" s="156"/>
      <c r="C75" s="157"/>
      <c r="D75" s="158" t="s">
        <v>516</v>
      </c>
      <c r="E75" s="159"/>
      <c r="F75" s="159"/>
      <c r="G75" s="159"/>
      <c r="H75" s="159"/>
      <c r="I75" s="160"/>
      <c r="J75" s="161">
        <f>J1169</f>
        <v>0</v>
      </c>
      <c r="K75" s="162"/>
    </row>
    <row r="76" spans="2:11" s="8" customFormat="1" ht="19.95" customHeight="1">
      <c r="B76" s="156"/>
      <c r="C76" s="157"/>
      <c r="D76" s="158" t="s">
        <v>517</v>
      </c>
      <c r="E76" s="159"/>
      <c r="F76" s="159"/>
      <c r="G76" s="159"/>
      <c r="H76" s="159"/>
      <c r="I76" s="160"/>
      <c r="J76" s="161">
        <f>J1173</f>
        <v>0</v>
      </c>
      <c r="K76" s="162"/>
    </row>
    <row r="77" spans="2:11" s="7" customFormat="1" ht="24.9" customHeight="1">
      <c r="B77" s="149"/>
      <c r="C77" s="150"/>
      <c r="D77" s="151" t="s">
        <v>518</v>
      </c>
      <c r="E77" s="152"/>
      <c r="F77" s="152"/>
      <c r="G77" s="152"/>
      <c r="H77" s="152"/>
      <c r="I77" s="153"/>
      <c r="J77" s="154">
        <f>J1179</f>
        <v>0</v>
      </c>
      <c r="K77" s="155"/>
    </row>
    <row r="78" spans="2:11" s="1" customFormat="1" ht="21.75" customHeight="1">
      <c r="B78" s="41"/>
      <c r="C78" s="42"/>
      <c r="D78" s="42"/>
      <c r="E78" s="42"/>
      <c r="F78" s="42"/>
      <c r="G78" s="42"/>
      <c r="H78" s="42"/>
      <c r="I78" s="118"/>
      <c r="J78" s="42"/>
      <c r="K78" s="45"/>
    </row>
    <row r="79" spans="2:11" s="1" customFormat="1" ht="6.9" customHeight="1">
      <c r="B79" s="56"/>
      <c r="C79" s="57"/>
      <c r="D79" s="57"/>
      <c r="E79" s="57"/>
      <c r="F79" s="57"/>
      <c r="G79" s="57"/>
      <c r="H79" s="57"/>
      <c r="I79" s="139"/>
      <c r="J79" s="57"/>
      <c r="K79" s="58"/>
    </row>
    <row r="83" spans="2:20" s="1" customFormat="1" ht="6.9" customHeight="1">
      <c r="B83" s="59"/>
      <c r="C83" s="60"/>
      <c r="D83" s="60"/>
      <c r="E83" s="60"/>
      <c r="F83" s="60"/>
      <c r="G83" s="60"/>
      <c r="H83" s="60"/>
      <c r="I83" s="142"/>
      <c r="J83" s="60"/>
      <c r="K83" s="60"/>
      <c r="L83" s="61"/>
    </row>
    <row r="84" spans="2:20" s="1" customFormat="1" ht="36.9" customHeight="1">
      <c r="B84" s="41"/>
      <c r="C84" s="62" t="s">
        <v>132</v>
      </c>
      <c r="D84" s="63"/>
      <c r="E84" s="63"/>
      <c r="F84" s="63"/>
      <c r="G84" s="63"/>
      <c r="H84" s="63"/>
      <c r="I84" s="163"/>
      <c r="J84" s="63"/>
      <c r="K84" s="63"/>
      <c r="L84" s="61"/>
    </row>
    <row r="85" spans="2:20" s="1" customFormat="1" ht="6.9" customHeight="1">
      <c r="B85" s="41"/>
      <c r="C85" s="63"/>
      <c r="D85" s="63"/>
      <c r="E85" s="63"/>
      <c r="F85" s="63"/>
      <c r="G85" s="63"/>
      <c r="H85" s="63"/>
      <c r="I85" s="163"/>
      <c r="J85" s="63"/>
      <c r="K85" s="63"/>
      <c r="L85" s="61"/>
    </row>
    <row r="86" spans="2:20" s="1" customFormat="1" ht="14.4" customHeight="1">
      <c r="B86" s="41"/>
      <c r="C86" s="65" t="s">
        <v>18</v>
      </c>
      <c r="D86" s="63"/>
      <c r="E86" s="63"/>
      <c r="F86" s="63"/>
      <c r="G86" s="63"/>
      <c r="H86" s="63"/>
      <c r="I86" s="163"/>
      <c r="J86" s="63"/>
      <c r="K86" s="63"/>
      <c r="L86" s="61"/>
    </row>
    <row r="87" spans="2:20" s="1" customFormat="1" ht="16.5" customHeight="1">
      <c r="B87" s="41"/>
      <c r="C87" s="63"/>
      <c r="D87" s="63"/>
      <c r="E87" s="396" t="str">
        <f>E7</f>
        <v>SOU elektrotechnické Plzeň – společenský sál II. etapa</v>
      </c>
      <c r="F87" s="397"/>
      <c r="G87" s="397"/>
      <c r="H87" s="397"/>
      <c r="I87" s="163"/>
      <c r="J87" s="63"/>
      <c r="K87" s="63"/>
      <c r="L87" s="61"/>
    </row>
    <row r="88" spans="2:20" s="1" customFormat="1" ht="14.4" customHeight="1">
      <c r="B88" s="41"/>
      <c r="C88" s="65" t="s">
        <v>113</v>
      </c>
      <c r="D88" s="63"/>
      <c r="E88" s="63"/>
      <c r="F88" s="63"/>
      <c r="G88" s="63"/>
      <c r="H88" s="63"/>
      <c r="I88" s="163"/>
      <c r="J88" s="63"/>
      <c r="K88" s="63"/>
      <c r="L88" s="61"/>
    </row>
    <row r="89" spans="2:20" s="1" customFormat="1" ht="17.25" customHeight="1">
      <c r="B89" s="41"/>
      <c r="C89" s="63"/>
      <c r="D89" s="63"/>
      <c r="E89" s="385" t="str">
        <f>E9</f>
        <v>02 - Stavebně konstrukční část</v>
      </c>
      <c r="F89" s="398"/>
      <c r="G89" s="398"/>
      <c r="H89" s="398"/>
      <c r="I89" s="163"/>
      <c r="J89" s="63"/>
      <c r="K89" s="63"/>
      <c r="L89" s="61"/>
    </row>
    <row r="90" spans="2:20" s="1" customFormat="1" ht="6.9" customHeight="1">
      <c r="B90" s="41"/>
      <c r="C90" s="63"/>
      <c r="D90" s="63"/>
      <c r="E90" s="63"/>
      <c r="F90" s="63"/>
      <c r="G90" s="63"/>
      <c r="H90" s="63"/>
      <c r="I90" s="163"/>
      <c r="J90" s="63"/>
      <c r="K90" s="63"/>
      <c r="L90" s="61"/>
    </row>
    <row r="91" spans="2:20" s="1" customFormat="1" ht="18" customHeight="1">
      <c r="B91" s="41"/>
      <c r="C91" s="65" t="s">
        <v>23</v>
      </c>
      <c r="D91" s="63"/>
      <c r="E91" s="63"/>
      <c r="F91" s="164" t="str">
        <f>F12</f>
        <v>Vejprnická 678/40, Plzeň - Skvrňany</v>
      </c>
      <c r="G91" s="63"/>
      <c r="H91" s="63"/>
      <c r="I91" s="165" t="s">
        <v>25</v>
      </c>
      <c r="J91" s="73" t="str">
        <f>IF(J12="","",J12)</f>
        <v>22. 5. 2019</v>
      </c>
      <c r="K91" s="63"/>
      <c r="L91" s="61"/>
    </row>
    <row r="92" spans="2:20" s="1" customFormat="1" ht="6.9" customHeight="1">
      <c r="B92" s="41"/>
      <c r="C92" s="63"/>
      <c r="D92" s="63"/>
      <c r="E92" s="63"/>
      <c r="F92" s="63"/>
      <c r="G92" s="63"/>
      <c r="H92" s="63"/>
      <c r="I92" s="163"/>
      <c r="J92" s="63"/>
      <c r="K92" s="63"/>
      <c r="L92" s="61"/>
    </row>
    <row r="93" spans="2:20" s="1" customFormat="1" ht="13.2">
      <c r="B93" s="41"/>
      <c r="C93" s="65" t="s">
        <v>27</v>
      </c>
      <c r="D93" s="63"/>
      <c r="E93" s="63"/>
      <c r="F93" s="164" t="str">
        <f>E15</f>
        <v>Střední odborné učiliště elektrotechnické, Plzeň</v>
      </c>
      <c r="G93" s="63"/>
      <c r="H93" s="63"/>
      <c r="I93" s="165" t="s">
        <v>33</v>
      </c>
      <c r="J93" s="164" t="str">
        <f>E21</f>
        <v xml:space="preserve">projectstudio8 s.r.o. </v>
      </c>
      <c r="K93" s="63"/>
      <c r="L93" s="61"/>
    </row>
    <row r="94" spans="2:20" s="1" customFormat="1" ht="14.4" customHeight="1">
      <c r="B94" s="41"/>
      <c r="C94" s="65" t="s">
        <v>31</v>
      </c>
      <c r="D94" s="63"/>
      <c r="E94" s="63"/>
      <c r="F94" s="164" t="str">
        <f>IF(E18="","",E18)</f>
        <v/>
      </c>
      <c r="G94" s="63"/>
      <c r="H94" s="63"/>
      <c r="I94" s="163"/>
      <c r="J94" s="63"/>
      <c r="K94" s="63"/>
      <c r="L94" s="61"/>
    </row>
    <row r="95" spans="2:20" s="1" customFormat="1" ht="10.35" customHeight="1">
      <c r="B95" s="41"/>
      <c r="C95" s="63"/>
      <c r="D95" s="63"/>
      <c r="E95" s="63"/>
      <c r="F95" s="63"/>
      <c r="G95" s="63"/>
      <c r="H95" s="63"/>
      <c r="I95" s="163"/>
      <c r="J95" s="63"/>
      <c r="K95" s="63"/>
      <c r="L95" s="61"/>
    </row>
    <row r="96" spans="2:20" s="9" customFormat="1" ht="29.25" customHeight="1">
      <c r="B96" s="166"/>
      <c r="C96" s="167" t="s">
        <v>133</v>
      </c>
      <c r="D96" s="168" t="s">
        <v>57</v>
      </c>
      <c r="E96" s="168" t="s">
        <v>53</v>
      </c>
      <c r="F96" s="168" t="s">
        <v>134</v>
      </c>
      <c r="G96" s="168" t="s">
        <v>135</v>
      </c>
      <c r="H96" s="168" t="s">
        <v>136</v>
      </c>
      <c r="I96" s="169" t="s">
        <v>137</v>
      </c>
      <c r="J96" s="168" t="s">
        <v>117</v>
      </c>
      <c r="K96" s="170" t="s">
        <v>138</v>
      </c>
      <c r="L96" s="171"/>
      <c r="M96" s="81" t="s">
        <v>139</v>
      </c>
      <c r="N96" s="82" t="s">
        <v>42</v>
      </c>
      <c r="O96" s="82" t="s">
        <v>140</v>
      </c>
      <c r="P96" s="82" t="s">
        <v>141</v>
      </c>
      <c r="Q96" s="82" t="s">
        <v>142</v>
      </c>
      <c r="R96" s="82" t="s">
        <v>143</v>
      </c>
      <c r="S96" s="82" t="s">
        <v>144</v>
      </c>
      <c r="T96" s="83" t="s">
        <v>145</v>
      </c>
    </row>
    <row r="97" spans="2:65" s="1" customFormat="1" ht="29.25" customHeight="1">
      <c r="B97" s="41"/>
      <c r="C97" s="87" t="s">
        <v>118</v>
      </c>
      <c r="D97" s="63"/>
      <c r="E97" s="63"/>
      <c r="F97" s="63"/>
      <c r="G97" s="63"/>
      <c r="H97" s="63"/>
      <c r="I97" s="163"/>
      <c r="J97" s="172">
        <f>BK97</f>
        <v>0</v>
      </c>
      <c r="K97" s="63"/>
      <c r="L97" s="61"/>
      <c r="M97" s="84"/>
      <c r="N97" s="85"/>
      <c r="O97" s="85"/>
      <c r="P97" s="173">
        <f>P98+P588+P1179</f>
        <v>0</v>
      </c>
      <c r="Q97" s="85"/>
      <c r="R97" s="173">
        <f>R98+R588+R1179</f>
        <v>709.38373431000002</v>
      </c>
      <c r="S97" s="85"/>
      <c r="T97" s="174">
        <f>T98+T588+T1179</f>
        <v>0</v>
      </c>
      <c r="AT97" s="24" t="s">
        <v>71</v>
      </c>
      <c r="AU97" s="24" t="s">
        <v>119</v>
      </c>
      <c r="BK97" s="175">
        <f>BK98+BK588+BK1179</f>
        <v>0</v>
      </c>
    </row>
    <row r="98" spans="2:65" s="10" customFormat="1" ht="37.35" customHeight="1">
      <c r="B98" s="176"/>
      <c r="C98" s="177"/>
      <c r="D98" s="178" t="s">
        <v>71</v>
      </c>
      <c r="E98" s="179" t="s">
        <v>146</v>
      </c>
      <c r="F98" s="179" t="s">
        <v>147</v>
      </c>
      <c r="G98" s="177"/>
      <c r="H98" s="177"/>
      <c r="I98" s="180"/>
      <c r="J98" s="181">
        <f>BK98</f>
        <v>0</v>
      </c>
      <c r="K98" s="177"/>
      <c r="L98" s="182"/>
      <c r="M98" s="183"/>
      <c r="N98" s="184"/>
      <c r="O98" s="184"/>
      <c r="P98" s="185">
        <f>P99+P152+P208+P282+P338+P564+P585</f>
        <v>0</v>
      </c>
      <c r="Q98" s="184"/>
      <c r="R98" s="185">
        <f>R99+R152+R208+R282+R338+R564+R585</f>
        <v>653.25554190000003</v>
      </c>
      <c r="S98" s="184"/>
      <c r="T98" s="186">
        <f>T99+T152+T208+T282+T338+T564+T585</f>
        <v>0</v>
      </c>
      <c r="AR98" s="187" t="s">
        <v>80</v>
      </c>
      <c r="AT98" s="188" t="s">
        <v>71</v>
      </c>
      <c r="AU98" s="188" t="s">
        <v>72</v>
      </c>
      <c r="AY98" s="187" t="s">
        <v>148</v>
      </c>
      <c r="BK98" s="189">
        <f>BK99+BK152+BK208+BK282+BK338+BK564+BK585</f>
        <v>0</v>
      </c>
    </row>
    <row r="99" spans="2:65" s="10" customFormat="1" ht="19.95" customHeight="1">
      <c r="B99" s="176"/>
      <c r="C99" s="177"/>
      <c r="D99" s="178" t="s">
        <v>71</v>
      </c>
      <c r="E99" s="190" t="s">
        <v>80</v>
      </c>
      <c r="F99" s="190" t="s">
        <v>519</v>
      </c>
      <c r="G99" s="177"/>
      <c r="H99" s="177"/>
      <c r="I99" s="180"/>
      <c r="J99" s="191">
        <f>BK99</f>
        <v>0</v>
      </c>
      <c r="K99" s="177"/>
      <c r="L99" s="182"/>
      <c r="M99" s="183"/>
      <c r="N99" s="184"/>
      <c r="O99" s="184"/>
      <c r="P99" s="185">
        <f>SUM(P100:P151)</f>
        <v>0</v>
      </c>
      <c r="Q99" s="184"/>
      <c r="R99" s="185">
        <f>SUM(R100:R151)</f>
        <v>0</v>
      </c>
      <c r="S99" s="184"/>
      <c r="T99" s="186">
        <f>SUM(T100:T151)</f>
        <v>0</v>
      </c>
      <c r="AR99" s="187" t="s">
        <v>80</v>
      </c>
      <c r="AT99" s="188" t="s">
        <v>71</v>
      </c>
      <c r="AU99" s="188" t="s">
        <v>80</v>
      </c>
      <c r="AY99" s="187" t="s">
        <v>148</v>
      </c>
      <c r="BK99" s="189">
        <f>SUM(BK100:BK151)</f>
        <v>0</v>
      </c>
    </row>
    <row r="100" spans="2:65" s="1" customFormat="1" ht="25.5" customHeight="1">
      <c r="B100" s="41"/>
      <c r="C100" s="192" t="s">
        <v>80</v>
      </c>
      <c r="D100" s="192" t="s">
        <v>151</v>
      </c>
      <c r="E100" s="193" t="s">
        <v>520</v>
      </c>
      <c r="F100" s="194" t="s">
        <v>521</v>
      </c>
      <c r="G100" s="195" t="s">
        <v>154</v>
      </c>
      <c r="H100" s="196">
        <v>153.98599999999999</v>
      </c>
      <c r="I100" s="197"/>
      <c r="J100" s="198">
        <f>ROUND(I100*H100,2)</f>
        <v>0</v>
      </c>
      <c r="K100" s="194" t="s">
        <v>155</v>
      </c>
      <c r="L100" s="61"/>
      <c r="M100" s="199" t="s">
        <v>21</v>
      </c>
      <c r="N100" s="200" t="s">
        <v>43</v>
      </c>
      <c r="O100" s="42"/>
      <c r="P100" s="201">
        <f>O100*H100</f>
        <v>0</v>
      </c>
      <c r="Q100" s="201">
        <v>0</v>
      </c>
      <c r="R100" s="201">
        <f>Q100*H100</f>
        <v>0</v>
      </c>
      <c r="S100" s="201">
        <v>0</v>
      </c>
      <c r="T100" s="202">
        <f>S100*H100</f>
        <v>0</v>
      </c>
      <c r="AR100" s="24" t="s">
        <v>156</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156</v>
      </c>
      <c r="BM100" s="24" t="s">
        <v>522</v>
      </c>
    </row>
    <row r="101" spans="2:65" s="1" customFormat="1" ht="240">
      <c r="B101" s="41"/>
      <c r="C101" s="63"/>
      <c r="D101" s="206" t="s">
        <v>170</v>
      </c>
      <c r="E101" s="63"/>
      <c r="F101" s="237" t="s">
        <v>523</v>
      </c>
      <c r="G101" s="63"/>
      <c r="H101" s="63"/>
      <c r="I101" s="163"/>
      <c r="J101" s="63"/>
      <c r="K101" s="63"/>
      <c r="L101" s="61"/>
      <c r="M101" s="238"/>
      <c r="N101" s="42"/>
      <c r="O101" s="42"/>
      <c r="P101" s="42"/>
      <c r="Q101" s="42"/>
      <c r="R101" s="42"/>
      <c r="S101" s="42"/>
      <c r="T101" s="78"/>
      <c r="AT101" s="24" t="s">
        <v>170</v>
      </c>
      <c r="AU101" s="24" t="s">
        <v>82</v>
      </c>
    </row>
    <row r="102" spans="2:65" s="11" customFormat="1" ht="24">
      <c r="B102" s="204"/>
      <c r="C102" s="205"/>
      <c r="D102" s="206" t="s">
        <v>158</v>
      </c>
      <c r="E102" s="207" t="s">
        <v>21</v>
      </c>
      <c r="F102" s="208" t="s">
        <v>524</v>
      </c>
      <c r="G102" s="205"/>
      <c r="H102" s="207" t="s">
        <v>21</v>
      </c>
      <c r="I102" s="209"/>
      <c r="J102" s="205"/>
      <c r="K102" s="205"/>
      <c r="L102" s="210"/>
      <c r="M102" s="211"/>
      <c r="N102" s="212"/>
      <c r="O102" s="212"/>
      <c r="P102" s="212"/>
      <c r="Q102" s="212"/>
      <c r="R102" s="212"/>
      <c r="S102" s="212"/>
      <c r="T102" s="213"/>
      <c r="AT102" s="214" t="s">
        <v>158</v>
      </c>
      <c r="AU102" s="214" t="s">
        <v>82</v>
      </c>
      <c r="AV102" s="11" t="s">
        <v>80</v>
      </c>
      <c r="AW102" s="11" t="s">
        <v>35</v>
      </c>
      <c r="AX102" s="11" t="s">
        <v>72</v>
      </c>
      <c r="AY102" s="214" t="s">
        <v>148</v>
      </c>
    </row>
    <row r="103" spans="2:65" s="12" customFormat="1" ht="12">
      <c r="B103" s="215"/>
      <c r="C103" s="216"/>
      <c r="D103" s="206" t="s">
        <v>158</v>
      </c>
      <c r="E103" s="217" t="s">
        <v>21</v>
      </c>
      <c r="F103" s="218" t="s">
        <v>525</v>
      </c>
      <c r="G103" s="216"/>
      <c r="H103" s="219">
        <v>102.902</v>
      </c>
      <c r="I103" s="220"/>
      <c r="J103" s="216"/>
      <c r="K103" s="216"/>
      <c r="L103" s="221"/>
      <c r="M103" s="222"/>
      <c r="N103" s="223"/>
      <c r="O103" s="223"/>
      <c r="P103" s="223"/>
      <c r="Q103" s="223"/>
      <c r="R103" s="223"/>
      <c r="S103" s="223"/>
      <c r="T103" s="224"/>
      <c r="AT103" s="225" t="s">
        <v>158</v>
      </c>
      <c r="AU103" s="225" t="s">
        <v>82</v>
      </c>
      <c r="AV103" s="12" t="s">
        <v>82</v>
      </c>
      <c r="AW103" s="12" t="s">
        <v>35</v>
      </c>
      <c r="AX103" s="12" t="s">
        <v>72</v>
      </c>
      <c r="AY103" s="225" t="s">
        <v>148</v>
      </c>
    </row>
    <row r="104" spans="2:65" s="12" customFormat="1" ht="12">
      <c r="B104" s="215"/>
      <c r="C104" s="216"/>
      <c r="D104" s="206" t="s">
        <v>158</v>
      </c>
      <c r="E104" s="217" t="s">
        <v>21</v>
      </c>
      <c r="F104" s="218" t="s">
        <v>526</v>
      </c>
      <c r="G104" s="216"/>
      <c r="H104" s="219">
        <v>39.33</v>
      </c>
      <c r="I104" s="220"/>
      <c r="J104" s="216"/>
      <c r="K104" s="216"/>
      <c r="L104" s="221"/>
      <c r="M104" s="222"/>
      <c r="N104" s="223"/>
      <c r="O104" s="223"/>
      <c r="P104" s="223"/>
      <c r="Q104" s="223"/>
      <c r="R104" s="223"/>
      <c r="S104" s="223"/>
      <c r="T104" s="224"/>
      <c r="AT104" s="225" t="s">
        <v>158</v>
      </c>
      <c r="AU104" s="225" t="s">
        <v>82</v>
      </c>
      <c r="AV104" s="12" t="s">
        <v>82</v>
      </c>
      <c r="AW104" s="12" t="s">
        <v>35</v>
      </c>
      <c r="AX104" s="12" t="s">
        <v>72</v>
      </c>
      <c r="AY104" s="225" t="s">
        <v>148</v>
      </c>
    </row>
    <row r="105" spans="2:65" s="14" customFormat="1" ht="12">
      <c r="B105" s="242"/>
      <c r="C105" s="243"/>
      <c r="D105" s="206" t="s">
        <v>158</v>
      </c>
      <c r="E105" s="244" t="s">
        <v>21</v>
      </c>
      <c r="F105" s="245" t="s">
        <v>527</v>
      </c>
      <c r="G105" s="243"/>
      <c r="H105" s="246">
        <v>142.232</v>
      </c>
      <c r="I105" s="247"/>
      <c r="J105" s="243"/>
      <c r="K105" s="243"/>
      <c r="L105" s="248"/>
      <c r="M105" s="249"/>
      <c r="N105" s="250"/>
      <c r="O105" s="250"/>
      <c r="P105" s="250"/>
      <c r="Q105" s="250"/>
      <c r="R105" s="250"/>
      <c r="S105" s="250"/>
      <c r="T105" s="251"/>
      <c r="AT105" s="252" t="s">
        <v>158</v>
      </c>
      <c r="AU105" s="252" t="s">
        <v>82</v>
      </c>
      <c r="AV105" s="14" t="s">
        <v>173</v>
      </c>
      <c r="AW105" s="14" t="s">
        <v>35</v>
      </c>
      <c r="AX105" s="14" t="s">
        <v>72</v>
      </c>
      <c r="AY105" s="252" t="s">
        <v>148</v>
      </c>
    </row>
    <row r="106" spans="2:65" s="11" customFormat="1" ht="12">
      <c r="B106" s="204"/>
      <c r="C106" s="205"/>
      <c r="D106" s="206" t="s">
        <v>158</v>
      </c>
      <c r="E106" s="207" t="s">
        <v>21</v>
      </c>
      <c r="F106" s="208" t="s">
        <v>528</v>
      </c>
      <c r="G106" s="205"/>
      <c r="H106" s="207" t="s">
        <v>21</v>
      </c>
      <c r="I106" s="209"/>
      <c r="J106" s="205"/>
      <c r="K106" s="205"/>
      <c r="L106" s="210"/>
      <c r="M106" s="211"/>
      <c r="N106" s="212"/>
      <c r="O106" s="212"/>
      <c r="P106" s="212"/>
      <c r="Q106" s="212"/>
      <c r="R106" s="212"/>
      <c r="S106" s="212"/>
      <c r="T106" s="213"/>
      <c r="AT106" s="214" t="s">
        <v>158</v>
      </c>
      <c r="AU106" s="214" t="s">
        <v>82</v>
      </c>
      <c r="AV106" s="11" t="s">
        <v>80</v>
      </c>
      <c r="AW106" s="11" t="s">
        <v>35</v>
      </c>
      <c r="AX106" s="11" t="s">
        <v>72</v>
      </c>
      <c r="AY106" s="214" t="s">
        <v>148</v>
      </c>
    </row>
    <row r="107" spans="2:65" s="12" customFormat="1" ht="12">
      <c r="B107" s="215"/>
      <c r="C107" s="216"/>
      <c r="D107" s="206" t="s">
        <v>158</v>
      </c>
      <c r="E107" s="217" t="s">
        <v>21</v>
      </c>
      <c r="F107" s="218" t="s">
        <v>529</v>
      </c>
      <c r="G107" s="216"/>
      <c r="H107" s="219">
        <v>11.754</v>
      </c>
      <c r="I107" s="220"/>
      <c r="J107" s="216"/>
      <c r="K107" s="216"/>
      <c r="L107" s="221"/>
      <c r="M107" s="222"/>
      <c r="N107" s="223"/>
      <c r="O107" s="223"/>
      <c r="P107" s="223"/>
      <c r="Q107" s="223"/>
      <c r="R107" s="223"/>
      <c r="S107" s="223"/>
      <c r="T107" s="224"/>
      <c r="AT107" s="225" t="s">
        <v>158</v>
      </c>
      <c r="AU107" s="225" t="s">
        <v>82</v>
      </c>
      <c r="AV107" s="12" t="s">
        <v>82</v>
      </c>
      <c r="AW107" s="12" t="s">
        <v>35</v>
      </c>
      <c r="AX107" s="12" t="s">
        <v>72</v>
      </c>
      <c r="AY107" s="225" t="s">
        <v>148</v>
      </c>
    </row>
    <row r="108" spans="2:65" s="13" customFormat="1" ht="12">
      <c r="B108" s="226"/>
      <c r="C108" s="227"/>
      <c r="D108" s="206" t="s">
        <v>158</v>
      </c>
      <c r="E108" s="228" t="s">
        <v>21</v>
      </c>
      <c r="F108" s="229" t="s">
        <v>166</v>
      </c>
      <c r="G108" s="227"/>
      <c r="H108" s="230">
        <v>153.98599999999999</v>
      </c>
      <c r="I108" s="231"/>
      <c r="J108" s="227"/>
      <c r="K108" s="227"/>
      <c r="L108" s="232"/>
      <c r="M108" s="233"/>
      <c r="N108" s="234"/>
      <c r="O108" s="234"/>
      <c r="P108" s="234"/>
      <c r="Q108" s="234"/>
      <c r="R108" s="234"/>
      <c r="S108" s="234"/>
      <c r="T108" s="235"/>
      <c r="AT108" s="236" t="s">
        <v>158</v>
      </c>
      <c r="AU108" s="236" t="s">
        <v>82</v>
      </c>
      <c r="AV108" s="13" t="s">
        <v>156</v>
      </c>
      <c r="AW108" s="13" t="s">
        <v>35</v>
      </c>
      <c r="AX108" s="13" t="s">
        <v>80</v>
      </c>
      <c r="AY108" s="236" t="s">
        <v>148</v>
      </c>
    </row>
    <row r="109" spans="2:65" s="1" customFormat="1" ht="25.5" customHeight="1">
      <c r="B109" s="41"/>
      <c r="C109" s="192" t="s">
        <v>82</v>
      </c>
      <c r="D109" s="192" t="s">
        <v>151</v>
      </c>
      <c r="E109" s="193" t="s">
        <v>530</v>
      </c>
      <c r="F109" s="194" t="s">
        <v>531</v>
      </c>
      <c r="G109" s="195" t="s">
        <v>154</v>
      </c>
      <c r="H109" s="196">
        <v>153.98599999999999</v>
      </c>
      <c r="I109" s="197"/>
      <c r="J109" s="198">
        <f>ROUND(I109*H109,2)</f>
        <v>0</v>
      </c>
      <c r="K109" s="194" t="s">
        <v>155</v>
      </c>
      <c r="L109" s="61"/>
      <c r="M109" s="199" t="s">
        <v>21</v>
      </c>
      <c r="N109" s="200" t="s">
        <v>43</v>
      </c>
      <c r="O109" s="42"/>
      <c r="P109" s="201">
        <f>O109*H109</f>
        <v>0</v>
      </c>
      <c r="Q109" s="201">
        <v>0</v>
      </c>
      <c r="R109" s="201">
        <f>Q109*H109</f>
        <v>0</v>
      </c>
      <c r="S109" s="201">
        <v>0</v>
      </c>
      <c r="T109" s="202">
        <f>S109*H109</f>
        <v>0</v>
      </c>
      <c r="AR109" s="24" t="s">
        <v>156</v>
      </c>
      <c r="AT109" s="24" t="s">
        <v>151</v>
      </c>
      <c r="AU109" s="24" t="s">
        <v>82</v>
      </c>
      <c r="AY109" s="24" t="s">
        <v>148</v>
      </c>
      <c r="BE109" s="203">
        <f>IF(N109="základní",J109,0)</f>
        <v>0</v>
      </c>
      <c r="BF109" s="203">
        <f>IF(N109="snížená",J109,0)</f>
        <v>0</v>
      </c>
      <c r="BG109" s="203">
        <f>IF(N109="zákl. přenesená",J109,0)</f>
        <v>0</v>
      </c>
      <c r="BH109" s="203">
        <f>IF(N109="sníž. přenesená",J109,0)</f>
        <v>0</v>
      </c>
      <c r="BI109" s="203">
        <f>IF(N109="nulová",J109,0)</f>
        <v>0</v>
      </c>
      <c r="BJ109" s="24" t="s">
        <v>80</v>
      </c>
      <c r="BK109" s="203">
        <f>ROUND(I109*H109,2)</f>
        <v>0</v>
      </c>
      <c r="BL109" s="24" t="s">
        <v>156</v>
      </c>
      <c r="BM109" s="24" t="s">
        <v>532</v>
      </c>
    </row>
    <row r="110" spans="2:65" s="1" customFormat="1" ht="240">
      <c r="B110" s="41"/>
      <c r="C110" s="63"/>
      <c r="D110" s="206" t="s">
        <v>170</v>
      </c>
      <c r="E110" s="63"/>
      <c r="F110" s="237" t="s">
        <v>523</v>
      </c>
      <c r="G110" s="63"/>
      <c r="H110" s="63"/>
      <c r="I110" s="163"/>
      <c r="J110" s="63"/>
      <c r="K110" s="63"/>
      <c r="L110" s="61"/>
      <c r="M110" s="238"/>
      <c r="N110" s="42"/>
      <c r="O110" s="42"/>
      <c r="P110" s="42"/>
      <c r="Q110" s="42"/>
      <c r="R110" s="42"/>
      <c r="S110" s="42"/>
      <c r="T110" s="78"/>
      <c r="AT110" s="24" t="s">
        <v>170</v>
      </c>
      <c r="AU110" s="24" t="s">
        <v>82</v>
      </c>
    </row>
    <row r="111" spans="2:65" s="1" customFormat="1" ht="25.5" customHeight="1">
      <c r="B111" s="41"/>
      <c r="C111" s="192" t="s">
        <v>173</v>
      </c>
      <c r="D111" s="192" t="s">
        <v>151</v>
      </c>
      <c r="E111" s="193" t="s">
        <v>533</v>
      </c>
      <c r="F111" s="194" t="s">
        <v>534</v>
      </c>
      <c r="G111" s="195" t="s">
        <v>154</v>
      </c>
      <c r="H111" s="196">
        <v>433.85399999999998</v>
      </c>
      <c r="I111" s="197"/>
      <c r="J111" s="198">
        <f>ROUND(I111*H111,2)</f>
        <v>0</v>
      </c>
      <c r="K111" s="194" t="s">
        <v>155</v>
      </c>
      <c r="L111" s="61"/>
      <c r="M111" s="199" t="s">
        <v>21</v>
      </c>
      <c r="N111" s="200" t="s">
        <v>43</v>
      </c>
      <c r="O111" s="42"/>
      <c r="P111" s="201">
        <f>O111*H111</f>
        <v>0</v>
      </c>
      <c r="Q111" s="201">
        <v>0</v>
      </c>
      <c r="R111" s="201">
        <f>Q111*H111</f>
        <v>0</v>
      </c>
      <c r="S111" s="201">
        <v>0</v>
      </c>
      <c r="T111" s="202">
        <f>S111*H111</f>
        <v>0</v>
      </c>
      <c r="AR111" s="24" t="s">
        <v>156</v>
      </c>
      <c r="AT111" s="24" t="s">
        <v>151</v>
      </c>
      <c r="AU111" s="24" t="s">
        <v>82</v>
      </c>
      <c r="AY111" s="24" t="s">
        <v>148</v>
      </c>
      <c r="BE111" s="203">
        <f>IF(N111="základní",J111,0)</f>
        <v>0</v>
      </c>
      <c r="BF111" s="203">
        <f>IF(N111="snížená",J111,0)</f>
        <v>0</v>
      </c>
      <c r="BG111" s="203">
        <f>IF(N111="zákl. přenesená",J111,0)</f>
        <v>0</v>
      </c>
      <c r="BH111" s="203">
        <f>IF(N111="sníž. přenesená",J111,0)</f>
        <v>0</v>
      </c>
      <c r="BI111" s="203">
        <f>IF(N111="nulová",J111,0)</f>
        <v>0</v>
      </c>
      <c r="BJ111" s="24" t="s">
        <v>80</v>
      </c>
      <c r="BK111" s="203">
        <f>ROUND(I111*H111,2)</f>
        <v>0</v>
      </c>
      <c r="BL111" s="24" t="s">
        <v>156</v>
      </c>
      <c r="BM111" s="24" t="s">
        <v>535</v>
      </c>
    </row>
    <row r="112" spans="2:65" s="1" customFormat="1" ht="252">
      <c r="B112" s="41"/>
      <c r="C112" s="63"/>
      <c r="D112" s="206" t="s">
        <v>170</v>
      </c>
      <c r="E112" s="63"/>
      <c r="F112" s="237" t="s">
        <v>536</v>
      </c>
      <c r="G112" s="63"/>
      <c r="H112" s="63"/>
      <c r="I112" s="163"/>
      <c r="J112" s="63"/>
      <c r="K112" s="63"/>
      <c r="L112" s="61"/>
      <c r="M112" s="238"/>
      <c r="N112" s="42"/>
      <c r="O112" s="42"/>
      <c r="P112" s="42"/>
      <c r="Q112" s="42"/>
      <c r="R112" s="42"/>
      <c r="S112" s="42"/>
      <c r="T112" s="78"/>
      <c r="AT112" s="24" t="s">
        <v>170</v>
      </c>
      <c r="AU112" s="24" t="s">
        <v>82</v>
      </c>
    </row>
    <row r="113" spans="2:65" s="11" customFormat="1" ht="12">
      <c r="B113" s="204"/>
      <c r="C113" s="205"/>
      <c r="D113" s="206" t="s">
        <v>158</v>
      </c>
      <c r="E113" s="207" t="s">
        <v>21</v>
      </c>
      <c r="F113" s="208" t="s">
        <v>537</v>
      </c>
      <c r="G113" s="205"/>
      <c r="H113" s="207" t="s">
        <v>21</v>
      </c>
      <c r="I113" s="209"/>
      <c r="J113" s="205"/>
      <c r="K113" s="205"/>
      <c r="L113" s="210"/>
      <c r="M113" s="211"/>
      <c r="N113" s="212"/>
      <c r="O113" s="212"/>
      <c r="P113" s="212"/>
      <c r="Q113" s="212"/>
      <c r="R113" s="212"/>
      <c r="S113" s="212"/>
      <c r="T113" s="213"/>
      <c r="AT113" s="214" t="s">
        <v>158</v>
      </c>
      <c r="AU113" s="214" t="s">
        <v>82</v>
      </c>
      <c r="AV113" s="11" t="s">
        <v>80</v>
      </c>
      <c r="AW113" s="11" t="s">
        <v>35</v>
      </c>
      <c r="AX113" s="11" t="s">
        <v>72</v>
      </c>
      <c r="AY113" s="214" t="s">
        <v>148</v>
      </c>
    </row>
    <row r="114" spans="2:65" s="12" customFormat="1" ht="12">
      <c r="B114" s="215"/>
      <c r="C114" s="216"/>
      <c r="D114" s="206" t="s">
        <v>158</v>
      </c>
      <c r="E114" s="217" t="s">
        <v>21</v>
      </c>
      <c r="F114" s="218" t="s">
        <v>538</v>
      </c>
      <c r="G114" s="216"/>
      <c r="H114" s="219">
        <v>168.96</v>
      </c>
      <c r="I114" s="220"/>
      <c r="J114" s="216"/>
      <c r="K114" s="216"/>
      <c r="L114" s="221"/>
      <c r="M114" s="222"/>
      <c r="N114" s="223"/>
      <c r="O114" s="223"/>
      <c r="P114" s="223"/>
      <c r="Q114" s="223"/>
      <c r="R114" s="223"/>
      <c r="S114" s="223"/>
      <c r="T114" s="224"/>
      <c r="AT114" s="225" t="s">
        <v>158</v>
      </c>
      <c r="AU114" s="225" t="s">
        <v>82</v>
      </c>
      <c r="AV114" s="12" t="s">
        <v>82</v>
      </c>
      <c r="AW114" s="12" t="s">
        <v>35</v>
      </c>
      <c r="AX114" s="12" t="s">
        <v>72</v>
      </c>
      <c r="AY114" s="225" t="s">
        <v>148</v>
      </c>
    </row>
    <row r="115" spans="2:65" s="12" customFormat="1" ht="12">
      <c r="B115" s="215"/>
      <c r="C115" s="216"/>
      <c r="D115" s="206" t="s">
        <v>158</v>
      </c>
      <c r="E115" s="217" t="s">
        <v>21</v>
      </c>
      <c r="F115" s="218" t="s">
        <v>539</v>
      </c>
      <c r="G115" s="216"/>
      <c r="H115" s="219">
        <v>50.805999999999997</v>
      </c>
      <c r="I115" s="220"/>
      <c r="J115" s="216"/>
      <c r="K115" s="216"/>
      <c r="L115" s="221"/>
      <c r="M115" s="222"/>
      <c r="N115" s="223"/>
      <c r="O115" s="223"/>
      <c r="P115" s="223"/>
      <c r="Q115" s="223"/>
      <c r="R115" s="223"/>
      <c r="S115" s="223"/>
      <c r="T115" s="224"/>
      <c r="AT115" s="225" t="s">
        <v>158</v>
      </c>
      <c r="AU115" s="225" t="s">
        <v>82</v>
      </c>
      <c r="AV115" s="12" t="s">
        <v>82</v>
      </c>
      <c r="AW115" s="12" t="s">
        <v>35</v>
      </c>
      <c r="AX115" s="12" t="s">
        <v>72</v>
      </c>
      <c r="AY115" s="225" t="s">
        <v>148</v>
      </c>
    </row>
    <row r="116" spans="2:65" s="12" customFormat="1" ht="12">
      <c r="B116" s="215"/>
      <c r="C116" s="216"/>
      <c r="D116" s="206" t="s">
        <v>158</v>
      </c>
      <c r="E116" s="217" t="s">
        <v>21</v>
      </c>
      <c r="F116" s="218" t="s">
        <v>540</v>
      </c>
      <c r="G116" s="216"/>
      <c r="H116" s="219">
        <v>17.265999999999998</v>
      </c>
      <c r="I116" s="220"/>
      <c r="J116" s="216"/>
      <c r="K116" s="216"/>
      <c r="L116" s="221"/>
      <c r="M116" s="222"/>
      <c r="N116" s="223"/>
      <c r="O116" s="223"/>
      <c r="P116" s="223"/>
      <c r="Q116" s="223"/>
      <c r="R116" s="223"/>
      <c r="S116" s="223"/>
      <c r="T116" s="224"/>
      <c r="AT116" s="225" t="s">
        <v>158</v>
      </c>
      <c r="AU116" s="225" t="s">
        <v>82</v>
      </c>
      <c r="AV116" s="12" t="s">
        <v>82</v>
      </c>
      <c r="AW116" s="12" t="s">
        <v>35</v>
      </c>
      <c r="AX116" s="12" t="s">
        <v>72</v>
      </c>
      <c r="AY116" s="225" t="s">
        <v>148</v>
      </c>
    </row>
    <row r="117" spans="2:65" s="11" customFormat="1" ht="12">
      <c r="B117" s="204"/>
      <c r="C117" s="205"/>
      <c r="D117" s="206" t="s">
        <v>158</v>
      </c>
      <c r="E117" s="207" t="s">
        <v>21</v>
      </c>
      <c r="F117" s="208" t="s">
        <v>541</v>
      </c>
      <c r="G117" s="205"/>
      <c r="H117" s="207" t="s">
        <v>21</v>
      </c>
      <c r="I117" s="209"/>
      <c r="J117" s="205"/>
      <c r="K117" s="205"/>
      <c r="L117" s="210"/>
      <c r="M117" s="211"/>
      <c r="N117" s="212"/>
      <c r="O117" s="212"/>
      <c r="P117" s="212"/>
      <c r="Q117" s="212"/>
      <c r="R117" s="212"/>
      <c r="S117" s="212"/>
      <c r="T117" s="213"/>
      <c r="AT117" s="214" t="s">
        <v>158</v>
      </c>
      <c r="AU117" s="214" t="s">
        <v>82</v>
      </c>
      <c r="AV117" s="11" t="s">
        <v>80</v>
      </c>
      <c r="AW117" s="11" t="s">
        <v>35</v>
      </c>
      <c r="AX117" s="11" t="s">
        <v>72</v>
      </c>
      <c r="AY117" s="214" t="s">
        <v>148</v>
      </c>
    </row>
    <row r="118" spans="2:65" s="12" customFormat="1" ht="12">
      <c r="B118" s="215"/>
      <c r="C118" s="216"/>
      <c r="D118" s="206" t="s">
        <v>158</v>
      </c>
      <c r="E118" s="217" t="s">
        <v>21</v>
      </c>
      <c r="F118" s="218" t="s">
        <v>542</v>
      </c>
      <c r="G118" s="216"/>
      <c r="H118" s="219">
        <v>144</v>
      </c>
      <c r="I118" s="220"/>
      <c r="J118" s="216"/>
      <c r="K118" s="216"/>
      <c r="L118" s="221"/>
      <c r="M118" s="222"/>
      <c r="N118" s="223"/>
      <c r="O118" s="223"/>
      <c r="P118" s="223"/>
      <c r="Q118" s="223"/>
      <c r="R118" s="223"/>
      <c r="S118" s="223"/>
      <c r="T118" s="224"/>
      <c r="AT118" s="225" t="s">
        <v>158</v>
      </c>
      <c r="AU118" s="225" t="s">
        <v>82</v>
      </c>
      <c r="AV118" s="12" t="s">
        <v>82</v>
      </c>
      <c r="AW118" s="12" t="s">
        <v>35</v>
      </c>
      <c r="AX118" s="12" t="s">
        <v>72</v>
      </c>
      <c r="AY118" s="225" t="s">
        <v>148</v>
      </c>
    </row>
    <row r="119" spans="2:65" s="12" customFormat="1" ht="12">
      <c r="B119" s="215"/>
      <c r="C119" s="216"/>
      <c r="D119" s="206" t="s">
        <v>158</v>
      </c>
      <c r="E119" s="217" t="s">
        <v>21</v>
      </c>
      <c r="F119" s="218" t="s">
        <v>543</v>
      </c>
      <c r="G119" s="216"/>
      <c r="H119" s="219">
        <v>43.301000000000002</v>
      </c>
      <c r="I119" s="220"/>
      <c r="J119" s="216"/>
      <c r="K119" s="216"/>
      <c r="L119" s="221"/>
      <c r="M119" s="222"/>
      <c r="N119" s="223"/>
      <c r="O119" s="223"/>
      <c r="P119" s="223"/>
      <c r="Q119" s="223"/>
      <c r="R119" s="223"/>
      <c r="S119" s="223"/>
      <c r="T119" s="224"/>
      <c r="AT119" s="225" t="s">
        <v>158</v>
      </c>
      <c r="AU119" s="225" t="s">
        <v>82</v>
      </c>
      <c r="AV119" s="12" t="s">
        <v>82</v>
      </c>
      <c r="AW119" s="12" t="s">
        <v>35</v>
      </c>
      <c r="AX119" s="12" t="s">
        <v>72</v>
      </c>
      <c r="AY119" s="225" t="s">
        <v>148</v>
      </c>
    </row>
    <row r="120" spans="2:65" s="12" customFormat="1" ht="12">
      <c r="B120" s="215"/>
      <c r="C120" s="216"/>
      <c r="D120" s="206" t="s">
        <v>158</v>
      </c>
      <c r="E120" s="217" t="s">
        <v>21</v>
      </c>
      <c r="F120" s="218" t="s">
        <v>544</v>
      </c>
      <c r="G120" s="216"/>
      <c r="H120" s="219">
        <v>9.5210000000000008</v>
      </c>
      <c r="I120" s="220"/>
      <c r="J120" s="216"/>
      <c r="K120" s="216"/>
      <c r="L120" s="221"/>
      <c r="M120" s="222"/>
      <c r="N120" s="223"/>
      <c r="O120" s="223"/>
      <c r="P120" s="223"/>
      <c r="Q120" s="223"/>
      <c r="R120" s="223"/>
      <c r="S120" s="223"/>
      <c r="T120" s="224"/>
      <c r="AT120" s="225" t="s">
        <v>158</v>
      </c>
      <c r="AU120" s="225" t="s">
        <v>82</v>
      </c>
      <c r="AV120" s="12" t="s">
        <v>82</v>
      </c>
      <c r="AW120" s="12" t="s">
        <v>35</v>
      </c>
      <c r="AX120" s="12" t="s">
        <v>72</v>
      </c>
      <c r="AY120" s="225" t="s">
        <v>148</v>
      </c>
    </row>
    <row r="121" spans="2:65" s="13" customFormat="1" ht="12">
      <c r="B121" s="226"/>
      <c r="C121" s="227"/>
      <c r="D121" s="206" t="s">
        <v>158</v>
      </c>
      <c r="E121" s="228" t="s">
        <v>21</v>
      </c>
      <c r="F121" s="229" t="s">
        <v>166</v>
      </c>
      <c r="G121" s="227"/>
      <c r="H121" s="230">
        <v>433.85399999999998</v>
      </c>
      <c r="I121" s="231"/>
      <c r="J121" s="227"/>
      <c r="K121" s="227"/>
      <c r="L121" s="232"/>
      <c r="M121" s="233"/>
      <c r="N121" s="234"/>
      <c r="O121" s="234"/>
      <c r="P121" s="234"/>
      <c r="Q121" s="234"/>
      <c r="R121" s="234"/>
      <c r="S121" s="234"/>
      <c r="T121" s="235"/>
      <c r="AT121" s="236" t="s">
        <v>158</v>
      </c>
      <c r="AU121" s="236" t="s">
        <v>82</v>
      </c>
      <c r="AV121" s="13" t="s">
        <v>156</v>
      </c>
      <c r="AW121" s="13" t="s">
        <v>35</v>
      </c>
      <c r="AX121" s="13" t="s">
        <v>80</v>
      </c>
      <c r="AY121" s="236" t="s">
        <v>148</v>
      </c>
    </row>
    <row r="122" spans="2:65" s="1" customFormat="1" ht="38.25" customHeight="1">
      <c r="B122" s="41"/>
      <c r="C122" s="192" t="s">
        <v>156</v>
      </c>
      <c r="D122" s="192" t="s">
        <v>151</v>
      </c>
      <c r="E122" s="193" t="s">
        <v>545</v>
      </c>
      <c r="F122" s="194" t="s">
        <v>546</v>
      </c>
      <c r="G122" s="195" t="s">
        <v>154</v>
      </c>
      <c r="H122" s="196">
        <v>433.85399999999998</v>
      </c>
      <c r="I122" s="197"/>
      <c r="J122" s="198">
        <f>ROUND(I122*H122,2)</f>
        <v>0</v>
      </c>
      <c r="K122" s="194" t="s">
        <v>155</v>
      </c>
      <c r="L122" s="61"/>
      <c r="M122" s="199" t="s">
        <v>21</v>
      </c>
      <c r="N122" s="200" t="s">
        <v>43</v>
      </c>
      <c r="O122" s="42"/>
      <c r="P122" s="201">
        <f>O122*H122</f>
        <v>0</v>
      </c>
      <c r="Q122" s="201">
        <v>0</v>
      </c>
      <c r="R122" s="201">
        <f>Q122*H122</f>
        <v>0</v>
      </c>
      <c r="S122" s="201">
        <v>0</v>
      </c>
      <c r="T122" s="202">
        <f>S122*H122</f>
        <v>0</v>
      </c>
      <c r="AR122" s="24" t="s">
        <v>156</v>
      </c>
      <c r="AT122" s="24" t="s">
        <v>151</v>
      </c>
      <c r="AU122" s="24" t="s">
        <v>82</v>
      </c>
      <c r="AY122" s="24" t="s">
        <v>148</v>
      </c>
      <c r="BE122" s="203">
        <f>IF(N122="základní",J122,0)</f>
        <v>0</v>
      </c>
      <c r="BF122" s="203">
        <f>IF(N122="snížená",J122,0)</f>
        <v>0</v>
      </c>
      <c r="BG122" s="203">
        <f>IF(N122="zákl. přenesená",J122,0)</f>
        <v>0</v>
      </c>
      <c r="BH122" s="203">
        <f>IF(N122="sníž. přenesená",J122,0)</f>
        <v>0</v>
      </c>
      <c r="BI122" s="203">
        <f>IF(N122="nulová",J122,0)</f>
        <v>0</v>
      </c>
      <c r="BJ122" s="24" t="s">
        <v>80</v>
      </c>
      <c r="BK122" s="203">
        <f>ROUND(I122*H122,2)</f>
        <v>0</v>
      </c>
      <c r="BL122" s="24" t="s">
        <v>156</v>
      </c>
      <c r="BM122" s="24" t="s">
        <v>547</v>
      </c>
    </row>
    <row r="123" spans="2:65" s="1" customFormat="1" ht="252">
      <c r="B123" s="41"/>
      <c r="C123" s="63"/>
      <c r="D123" s="206" t="s">
        <v>170</v>
      </c>
      <c r="E123" s="63"/>
      <c r="F123" s="237" t="s">
        <v>536</v>
      </c>
      <c r="G123" s="63"/>
      <c r="H123" s="63"/>
      <c r="I123" s="163"/>
      <c r="J123" s="63"/>
      <c r="K123" s="63"/>
      <c r="L123" s="61"/>
      <c r="M123" s="238"/>
      <c r="N123" s="42"/>
      <c r="O123" s="42"/>
      <c r="P123" s="42"/>
      <c r="Q123" s="42"/>
      <c r="R123" s="42"/>
      <c r="S123" s="42"/>
      <c r="T123" s="78"/>
      <c r="AT123" s="24" t="s">
        <v>170</v>
      </c>
      <c r="AU123" s="24" t="s">
        <v>82</v>
      </c>
    </row>
    <row r="124" spans="2:65" s="1" customFormat="1" ht="38.25" customHeight="1">
      <c r="B124" s="41"/>
      <c r="C124" s="192" t="s">
        <v>187</v>
      </c>
      <c r="D124" s="192" t="s">
        <v>151</v>
      </c>
      <c r="E124" s="193" t="s">
        <v>548</v>
      </c>
      <c r="F124" s="194" t="s">
        <v>549</v>
      </c>
      <c r="G124" s="195" t="s">
        <v>154</v>
      </c>
      <c r="H124" s="196">
        <v>1005.252</v>
      </c>
      <c r="I124" s="197"/>
      <c r="J124" s="198">
        <f>ROUND(I124*H124,2)</f>
        <v>0</v>
      </c>
      <c r="K124" s="194" t="s">
        <v>155</v>
      </c>
      <c r="L124" s="61"/>
      <c r="M124" s="199" t="s">
        <v>21</v>
      </c>
      <c r="N124" s="200" t="s">
        <v>43</v>
      </c>
      <c r="O124" s="42"/>
      <c r="P124" s="201">
        <f>O124*H124</f>
        <v>0</v>
      </c>
      <c r="Q124" s="201">
        <v>0</v>
      </c>
      <c r="R124" s="201">
        <f>Q124*H124</f>
        <v>0</v>
      </c>
      <c r="S124" s="201">
        <v>0</v>
      </c>
      <c r="T124" s="202">
        <f>S124*H124</f>
        <v>0</v>
      </c>
      <c r="AR124" s="24" t="s">
        <v>156</v>
      </c>
      <c r="AT124" s="24" t="s">
        <v>151</v>
      </c>
      <c r="AU124" s="24" t="s">
        <v>82</v>
      </c>
      <c r="AY124" s="24" t="s">
        <v>148</v>
      </c>
      <c r="BE124" s="203">
        <f>IF(N124="základní",J124,0)</f>
        <v>0</v>
      </c>
      <c r="BF124" s="203">
        <f>IF(N124="snížená",J124,0)</f>
        <v>0</v>
      </c>
      <c r="BG124" s="203">
        <f>IF(N124="zákl. přenesená",J124,0)</f>
        <v>0</v>
      </c>
      <c r="BH124" s="203">
        <f>IF(N124="sníž. přenesená",J124,0)</f>
        <v>0</v>
      </c>
      <c r="BI124" s="203">
        <f>IF(N124="nulová",J124,0)</f>
        <v>0</v>
      </c>
      <c r="BJ124" s="24" t="s">
        <v>80</v>
      </c>
      <c r="BK124" s="203">
        <f>ROUND(I124*H124,2)</f>
        <v>0</v>
      </c>
      <c r="BL124" s="24" t="s">
        <v>156</v>
      </c>
      <c r="BM124" s="24" t="s">
        <v>550</v>
      </c>
    </row>
    <row r="125" spans="2:65" s="1" customFormat="1" ht="240">
      <c r="B125" s="41"/>
      <c r="C125" s="63"/>
      <c r="D125" s="206" t="s">
        <v>170</v>
      </c>
      <c r="E125" s="63"/>
      <c r="F125" s="237" t="s">
        <v>551</v>
      </c>
      <c r="G125" s="63"/>
      <c r="H125" s="63"/>
      <c r="I125" s="163"/>
      <c r="J125" s="63"/>
      <c r="K125" s="63"/>
      <c r="L125" s="61"/>
      <c r="M125" s="238"/>
      <c r="N125" s="42"/>
      <c r="O125" s="42"/>
      <c r="P125" s="42"/>
      <c r="Q125" s="42"/>
      <c r="R125" s="42"/>
      <c r="S125" s="42"/>
      <c r="T125" s="78"/>
      <c r="AT125" s="24" t="s">
        <v>170</v>
      </c>
      <c r="AU125" s="24" t="s">
        <v>82</v>
      </c>
    </row>
    <row r="126" spans="2:65" s="12" customFormat="1" ht="12">
      <c r="B126" s="215"/>
      <c r="C126" s="216"/>
      <c r="D126" s="206" t="s">
        <v>158</v>
      </c>
      <c r="E126" s="217" t="s">
        <v>21</v>
      </c>
      <c r="F126" s="218" t="s">
        <v>552</v>
      </c>
      <c r="G126" s="216"/>
      <c r="H126" s="219">
        <v>170.428</v>
      </c>
      <c r="I126" s="220"/>
      <c r="J126" s="216"/>
      <c r="K126" s="216"/>
      <c r="L126" s="221"/>
      <c r="M126" s="222"/>
      <c r="N126" s="223"/>
      <c r="O126" s="223"/>
      <c r="P126" s="223"/>
      <c r="Q126" s="223"/>
      <c r="R126" s="223"/>
      <c r="S126" s="223"/>
      <c r="T126" s="224"/>
      <c r="AT126" s="225" t="s">
        <v>158</v>
      </c>
      <c r="AU126" s="225" t="s">
        <v>82</v>
      </c>
      <c r="AV126" s="12" t="s">
        <v>82</v>
      </c>
      <c r="AW126" s="12" t="s">
        <v>35</v>
      </c>
      <c r="AX126" s="12" t="s">
        <v>72</v>
      </c>
      <c r="AY126" s="225" t="s">
        <v>148</v>
      </c>
    </row>
    <row r="127" spans="2:65" s="12" customFormat="1" ht="24">
      <c r="B127" s="215"/>
      <c r="C127" s="216"/>
      <c r="D127" s="206" t="s">
        <v>158</v>
      </c>
      <c r="E127" s="217" t="s">
        <v>21</v>
      </c>
      <c r="F127" s="218" t="s">
        <v>553</v>
      </c>
      <c r="G127" s="216"/>
      <c r="H127" s="219">
        <v>417.41199999999998</v>
      </c>
      <c r="I127" s="220"/>
      <c r="J127" s="216"/>
      <c r="K127" s="216"/>
      <c r="L127" s="221"/>
      <c r="M127" s="222"/>
      <c r="N127" s="223"/>
      <c r="O127" s="223"/>
      <c r="P127" s="223"/>
      <c r="Q127" s="223"/>
      <c r="R127" s="223"/>
      <c r="S127" s="223"/>
      <c r="T127" s="224"/>
      <c r="AT127" s="225" t="s">
        <v>158</v>
      </c>
      <c r="AU127" s="225" t="s">
        <v>82</v>
      </c>
      <c r="AV127" s="12" t="s">
        <v>82</v>
      </c>
      <c r="AW127" s="12" t="s">
        <v>35</v>
      </c>
      <c r="AX127" s="12" t="s">
        <v>72</v>
      </c>
      <c r="AY127" s="225" t="s">
        <v>148</v>
      </c>
    </row>
    <row r="128" spans="2:65" s="12" customFormat="1" ht="12">
      <c r="B128" s="215"/>
      <c r="C128" s="216"/>
      <c r="D128" s="206" t="s">
        <v>158</v>
      </c>
      <c r="E128" s="217" t="s">
        <v>21</v>
      </c>
      <c r="F128" s="218" t="s">
        <v>554</v>
      </c>
      <c r="G128" s="216"/>
      <c r="H128" s="219">
        <v>417.41199999999998</v>
      </c>
      <c r="I128" s="220"/>
      <c r="J128" s="216"/>
      <c r="K128" s="216"/>
      <c r="L128" s="221"/>
      <c r="M128" s="222"/>
      <c r="N128" s="223"/>
      <c r="O128" s="223"/>
      <c r="P128" s="223"/>
      <c r="Q128" s="223"/>
      <c r="R128" s="223"/>
      <c r="S128" s="223"/>
      <c r="T128" s="224"/>
      <c r="AT128" s="225" t="s">
        <v>158</v>
      </c>
      <c r="AU128" s="225" t="s">
        <v>82</v>
      </c>
      <c r="AV128" s="12" t="s">
        <v>82</v>
      </c>
      <c r="AW128" s="12" t="s">
        <v>35</v>
      </c>
      <c r="AX128" s="12" t="s">
        <v>72</v>
      </c>
      <c r="AY128" s="225" t="s">
        <v>148</v>
      </c>
    </row>
    <row r="129" spans="2:65" s="13" customFormat="1" ht="12">
      <c r="B129" s="226"/>
      <c r="C129" s="227"/>
      <c r="D129" s="206" t="s">
        <v>158</v>
      </c>
      <c r="E129" s="228" t="s">
        <v>21</v>
      </c>
      <c r="F129" s="229" t="s">
        <v>166</v>
      </c>
      <c r="G129" s="227"/>
      <c r="H129" s="230">
        <v>1005.252</v>
      </c>
      <c r="I129" s="231"/>
      <c r="J129" s="227"/>
      <c r="K129" s="227"/>
      <c r="L129" s="232"/>
      <c r="M129" s="233"/>
      <c r="N129" s="234"/>
      <c r="O129" s="234"/>
      <c r="P129" s="234"/>
      <c r="Q129" s="234"/>
      <c r="R129" s="234"/>
      <c r="S129" s="234"/>
      <c r="T129" s="235"/>
      <c r="AT129" s="236" t="s">
        <v>158</v>
      </c>
      <c r="AU129" s="236" t="s">
        <v>82</v>
      </c>
      <c r="AV129" s="13" t="s">
        <v>156</v>
      </c>
      <c r="AW129" s="13" t="s">
        <v>35</v>
      </c>
      <c r="AX129" s="13" t="s">
        <v>80</v>
      </c>
      <c r="AY129" s="236" t="s">
        <v>148</v>
      </c>
    </row>
    <row r="130" spans="2:65" s="1" customFormat="1" ht="38.25" customHeight="1">
      <c r="B130" s="41"/>
      <c r="C130" s="192" t="s">
        <v>198</v>
      </c>
      <c r="D130" s="192" t="s">
        <v>151</v>
      </c>
      <c r="E130" s="193" t="s">
        <v>555</v>
      </c>
      <c r="F130" s="194" t="s">
        <v>556</v>
      </c>
      <c r="G130" s="195" t="s">
        <v>154</v>
      </c>
      <c r="H130" s="196">
        <v>170.428</v>
      </c>
      <c r="I130" s="197"/>
      <c r="J130" s="198">
        <f>ROUND(I130*H130,2)</f>
        <v>0</v>
      </c>
      <c r="K130" s="194" t="s">
        <v>155</v>
      </c>
      <c r="L130" s="61"/>
      <c r="M130" s="199" t="s">
        <v>21</v>
      </c>
      <c r="N130" s="200" t="s">
        <v>43</v>
      </c>
      <c r="O130" s="42"/>
      <c r="P130" s="201">
        <f>O130*H130</f>
        <v>0</v>
      </c>
      <c r="Q130" s="201">
        <v>0</v>
      </c>
      <c r="R130" s="201">
        <f>Q130*H130</f>
        <v>0</v>
      </c>
      <c r="S130" s="201">
        <v>0</v>
      </c>
      <c r="T130" s="202">
        <f>S130*H130</f>
        <v>0</v>
      </c>
      <c r="AR130" s="24" t="s">
        <v>156</v>
      </c>
      <c r="AT130" s="24" t="s">
        <v>151</v>
      </c>
      <c r="AU130" s="24" t="s">
        <v>82</v>
      </c>
      <c r="AY130" s="24" t="s">
        <v>148</v>
      </c>
      <c r="BE130" s="203">
        <f>IF(N130="základní",J130,0)</f>
        <v>0</v>
      </c>
      <c r="BF130" s="203">
        <f>IF(N130="snížená",J130,0)</f>
        <v>0</v>
      </c>
      <c r="BG130" s="203">
        <f>IF(N130="zákl. přenesená",J130,0)</f>
        <v>0</v>
      </c>
      <c r="BH130" s="203">
        <f>IF(N130="sníž. přenesená",J130,0)</f>
        <v>0</v>
      </c>
      <c r="BI130" s="203">
        <f>IF(N130="nulová",J130,0)</f>
        <v>0</v>
      </c>
      <c r="BJ130" s="24" t="s">
        <v>80</v>
      </c>
      <c r="BK130" s="203">
        <f>ROUND(I130*H130,2)</f>
        <v>0</v>
      </c>
      <c r="BL130" s="24" t="s">
        <v>156</v>
      </c>
      <c r="BM130" s="24" t="s">
        <v>557</v>
      </c>
    </row>
    <row r="131" spans="2:65" s="1" customFormat="1" ht="240">
      <c r="B131" s="41"/>
      <c r="C131" s="63"/>
      <c r="D131" s="206" t="s">
        <v>170</v>
      </c>
      <c r="E131" s="63"/>
      <c r="F131" s="237" t="s">
        <v>551</v>
      </c>
      <c r="G131" s="63"/>
      <c r="H131" s="63"/>
      <c r="I131" s="163"/>
      <c r="J131" s="63"/>
      <c r="K131" s="63"/>
      <c r="L131" s="61"/>
      <c r="M131" s="238"/>
      <c r="N131" s="42"/>
      <c r="O131" s="42"/>
      <c r="P131" s="42"/>
      <c r="Q131" s="42"/>
      <c r="R131" s="42"/>
      <c r="S131" s="42"/>
      <c r="T131" s="78"/>
      <c r="AT131" s="24" t="s">
        <v>170</v>
      </c>
      <c r="AU131" s="24" t="s">
        <v>82</v>
      </c>
    </row>
    <row r="132" spans="2:65" s="1" customFormat="1" ht="51" customHeight="1">
      <c r="B132" s="41"/>
      <c r="C132" s="192" t="s">
        <v>204</v>
      </c>
      <c r="D132" s="192" t="s">
        <v>151</v>
      </c>
      <c r="E132" s="193" t="s">
        <v>558</v>
      </c>
      <c r="F132" s="194" t="s">
        <v>559</v>
      </c>
      <c r="G132" s="195" t="s">
        <v>154</v>
      </c>
      <c r="H132" s="196">
        <v>681.71199999999999</v>
      </c>
      <c r="I132" s="197"/>
      <c r="J132" s="198">
        <f>ROUND(I132*H132,2)</f>
        <v>0</v>
      </c>
      <c r="K132" s="194" t="s">
        <v>155</v>
      </c>
      <c r="L132" s="61"/>
      <c r="M132" s="199" t="s">
        <v>21</v>
      </c>
      <c r="N132" s="200" t="s">
        <v>43</v>
      </c>
      <c r="O132" s="42"/>
      <c r="P132" s="201">
        <f>O132*H132</f>
        <v>0</v>
      </c>
      <c r="Q132" s="201">
        <v>0</v>
      </c>
      <c r="R132" s="201">
        <f>Q132*H132</f>
        <v>0</v>
      </c>
      <c r="S132" s="201">
        <v>0</v>
      </c>
      <c r="T132" s="202">
        <f>S132*H132</f>
        <v>0</v>
      </c>
      <c r="AR132" s="24" t="s">
        <v>156</v>
      </c>
      <c r="AT132" s="24" t="s">
        <v>151</v>
      </c>
      <c r="AU132" s="24" t="s">
        <v>82</v>
      </c>
      <c r="AY132" s="24" t="s">
        <v>148</v>
      </c>
      <c r="BE132" s="203">
        <f>IF(N132="základní",J132,0)</f>
        <v>0</v>
      </c>
      <c r="BF132" s="203">
        <f>IF(N132="snížená",J132,0)</f>
        <v>0</v>
      </c>
      <c r="BG132" s="203">
        <f>IF(N132="zákl. přenesená",J132,0)</f>
        <v>0</v>
      </c>
      <c r="BH132" s="203">
        <f>IF(N132="sníž. přenesená",J132,0)</f>
        <v>0</v>
      </c>
      <c r="BI132" s="203">
        <f>IF(N132="nulová",J132,0)</f>
        <v>0</v>
      </c>
      <c r="BJ132" s="24" t="s">
        <v>80</v>
      </c>
      <c r="BK132" s="203">
        <f>ROUND(I132*H132,2)</f>
        <v>0</v>
      </c>
      <c r="BL132" s="24" t="s">
        <v>156</v>
      </c>
      <c r="BM132" s="24" t="s">
        <v>560</v>
      </c>
    </row>
    <row r="133" spans="2:65" s="1" customFormat="1" ht="240">
      <c r="B133" s="41"/>
      <c r="C133" s="63"/>
      <c r="D133" s="206" t="s">
        <v>170</v>
      </c>
      <c r="E133" s="63"/>
      <c r="F133" s="237" t="s">
        <v>551</v>
      </c>
      <c r="G133" s="63"/>
      <c r="H133" s="63"/>
      <c r="I133" s="163"/>
      <c r="J133" s="63"/>
      <c r="K133" s="63"/>
      <c r="L133" s="61"/>
      <c r="M133" s="238"/>
      <c r="N133" s="42"/>
      <c r="O133" s="42"/>
      <c r="P133" s="42"/>
      <c r="Q133" s="42"/>
      <c r="R133" s="42"/>
      <c r="S133" s="42"/>
      <c r="T133" s="78"/>
      <c r="AT133" s="24" t="s">
        <v>170</v>
      </c>
      <c r="AU133" s="24" t="s">
        <v>82</v>
      </c>
    </row>
    <row r="134" spans="2:65" s="1" customFormat="1" ht="24">
      <c r="B134" s="41"/>
      <c r="C134" s="63"/>
      <c r="D134" s="206" t="s">
        <v>351</v>
      </c>
      <c r="E134" s="63"/>
      <c r="F134" s="237" t="s">
        <v>561</v>
      </c>
      <c r="G134" s="63"/>
      <c r="H134" s="63"/>
      <c r="I134" s="163"/>
      <c r="J134" s="63"/>
      <c r="K134" s="63"/>
      <c r="L134" s="61"/>
      <c r="M134" s="238"/>
      <c r="N134" s="42"/>
      <c r="O134" s="42"/>
      <c r="P134" s="42"/>
      <c r="Q134" s="42"/>
      <c r="R134" s="42"/>
      <c r="S134" s="42"/>
      <c r="T134" s="78"/>
      <c r="AT134" s="24" t="s">
        <v>351</v>
      </c>
      <c r="AU134" s="24" t="s">
        <v>82</v>
      </c>
    </row>
    <row r="135" spans="2:65" s="12" customFormat="1" ht="12">
      <c r="B135" s="215"/>
      <c r="C135" s="216"/>
      <c r="D135" s="206" t="s">
        <v>158</v>
      </c>
      <c r="E135" s="216"/>
      <c r="F135" s="218" t="s">
        <v>562</v>
      </c>
      <c r="G135" s="216"/>
      <c r="H135" s="219">
        <v>681.71199999999999</v>
      </c>
      <c r="I135" s="220"/>
      <c r="J135" s="216"/>
      <c r="K135" s="216"/>
      <c r="L135" s="221"/>
      <c r="M135" s="222"/>
      <c r="N135" s="223"/>
      <c r="O135" s="223"/>
      <c r="P135" s="223"/>
      <c r="Q135" s="223"/>
      <c r="R135" s="223"/>
      <c r="S135" s="223"/>
      <c r="T135" s="224"/>
      <c r="AT135" s="225" t="s">
        <v>158</v>
      </c>
      <c r="AU135" s="225" t="s">
        <v>82</v>
      </c>
      <c r="AV135" s="12" t="s">
        <v>82</v>
      </c>
      <c r="AW135" s="12" t="s">
        <v>6</v>
      </c>
      <c r="AX135" s="12" t="s">
        <v>80</v>
      </c>
      <c r="AY135" s="225" t="s">
        <v>148</v>
      </c>
    </row>
    <row r="136" spans="2:65" s="1" customFormat="1" ht="25.5" customHeight="1">
      <c r="B136" s="41"/>
      <c r="C136" s="192" t="s">
        <v>210</v>
      </c>
      <c r="D136" s="192" t="s">
        <v>151</v>
      </c>
      <c r="E136" s="193" t="s">
        <v>563</v>
      </c>
      <c r="F136" s="194" t="s">
        <v>564</v>
      </c>
      <c r="G136" s="195" t="s">
        <v>154</v>
      </c>
      <c r="H136" s="196">
        <v>170.428</v>
      </c>
      <c r="I136" s="197"/>
      <c r="J136" s="198">
        <f>ROUND(I136*H136,2)</f>
        <v>0</v>
      </c>
      <c r="K136" s="194" t="s">
        <v>155</v>
      </c>
      <c r="L136" s="61"/>
      <c r="M136" s="199" t="s">
        <v>21</v>
      </c>
      <c r="N136" s="200" t="s">
        <v>43</v>
      </c>
      <c r="O136" s="42"/>
      <c r="P136" s="201">
        <f>O136*H136</f>
        <v>0</v>
      </c>
      <c r="Q136" s="201">
        <v>0</v>
      </c>
      <c r="R136" s="201">
        <f>Q136*H136</f>
        <v>0</v>
      </c>
      <c r="S136" s="201">
        <v>0</v>
      </c>
      <c r="T136" s="202">
        <f>S136*H136</f>
        <v>0</v>
      </c>
      <c r="AR136" s="24" t="s">
        <v>156</v>
      </c>
      <c r="AT136" s="24" t="s">
        <v>151</v>
      </c>
      <c r="AU136" s="24" t="s">
        <v>82</v>
      </c>
      <c r="AY136" s="24" t="s">
        <v>148</v>
      </c>
      <c r="BE136" s="203">
        <f>IF(N136="základní",J136,0)</f>
        <v>0</v>
      </c>
      <c r="BF136" s="203">
        <f>IF(N136="snížená",J136,0)</f>
        <v>0</v>
      </c>
      <c r="BG136" s="203">
        <f>IF(N136="zákl. přenesená",J136,0)</f>
        <v>0</v>
      </c>
      <c r="BH136" s="203">
        <f>IF(N136="sníž. přenesená",J136,0)</f>
        <v>0</v>
      </c>
      <c r="BI136" s="203">
        <f>IF(N136="nulová",J136,0)</f>
        <v>0</v>
      </c>
      <c r="BJ136" s="24" t="s">
        <v>80</v>
      </c>
      <c r="BK136" s="203">
        <f>ROUND(I136*H136,2)</f>
        <v>0</v>
      </c>
      <c r="BL136" s="24" t="s">
        <v>156</v>
      </c>
      <c r="BM136" s="24" t="s">
        <v>565</v>
      </c>
    </row>
    <row r="137" spans="2:65" s="1" customFormat="1" ht="168">
      <c r="B137" s="41"/>
      <c r="C137" s="63"/>
      <c r="D137" s="206" t="s">
        <v>170</v>
      </c>
      <c r="E137" s="63"/>
      <c r="F137" s="237" t="s">
        <v>566</v>
      </c>
      <c r="G137" s="63"/>
      <c r="H137" s="63"/>
      <c r="I137" s="163"/>
      <c r="J137" s="63"/>
      <c r="K137" s="63"/>
      <c r="L137" s="61"/>
      <c r="M137" s="238"/>
      <c r="N137" s="42"/>
      <c r="O137" s="42"/>
      <c r="P137" s="42"/>
      <c r="Q137" s="42"/>
      <c r="R137" s="42"/>
      <c r="S137" s="42"/>
      <c r="T137" s="78"/>
      <c r="AT137" s="24" t="s">
        <v>170</v>
      </c>
      <c r="AU137" s="24" t="s">
        <v>82</v>
      </c>
    </row>
    <row r="138" spans="2:65" s="1" customFormat="1" ht="16.5" customHeight="1">
      <c r="B138" s="41"/>
      <c r="C138" s="192" t="s">
        <v>149</v>
      </c>
      <c r="D138" s="192" t="s">
        <v>151</v>
      </c>
      <c r="E138" s="193" t="s">
        <v>567</v>
      </c>
      <c r="F138" s="194" t="s">
        <v>568</v>
      </c>
      <c r="G138" s="195" t="s">
        <v>154</v>
      </c>
      <c r="H138" s="196">
        <v>170.428</v>
      </c>
      <c r="I138" s="197"/>
      <c r="J138" s="198">
        <f>ROUND(I138*H138,2)</f>
        <v>0</v>
      </c>
      <c r="K138" s="194" t="s">
        <v>155</v>
      </c>
      <c r="L138" s="61"/>
      <c r="M138" s="199" t="s">
        <v>21</v>
      </c>
      <c r="N138" s="200" t="s">
        <v>43</v>
      </c>
      <c r="O138" s="42"/>
      <c r="P138" s="201">
        <f>O138*H138</f>
        <v>0</v>
      </c>
      <c r="Q138" s="201">
        <v>0</v>
      </c>
      <c r="R138" s="201">
        <f>Q138*H138</f>
        <v>0</v>
      </c>
      <c r="S138" s="201">
        <v>0</v>
      </c>
      <c r="T138" s="202">
        <f>S138*H138</f>
        <v>0</v>
      </c>
      <c r="AR138" s="24" t="s">
        <v>156</v>
      </c>
      <c r="AT138" s="24" t="s">
        <v>151</v>
      </c>
      <c r="AU138" s="24" t="s">
        <v>82</v>
      </c>
      <c r="AY138" s="24" t="s">
        <v>148</v>
      </c>
      <c r="BE138" s="203">
        <f>IF(N138="základní",J138,0)</f>
        <v>0</v>
      </c>
      <c r="BF138" s="203">
        <f>IF(N138="snížená",J138,0)</f>
        <v>0</v>
      </c>
      <c r="BG138" s="203">
        <f>IF(N138="zákl. přenesená",J138,0)</f>
        <v>0</v>
      </c>
      <c r="BH138" s="203">
        <f>IF(N138="sníž. přenesená",J138,0)</f>
        <v>0</v>
      </c>
      <c r="BI138" s="203">
        <f>IF(N138="nulová",J138,0)</f>
        <v>0</v>
      </c>
      <c r="BJ138" s="24" t="s">
        <v>80</v>
      </c>
      <c r="BK138" s="203">
        <f>ROUND(I138*H138,2)</f>
        <v>0</v>
      </c>
      <c r="BL138" s="24" t="s">
        <v>156</v>
      </c>
      <c r="BM138" s="24" t="s">
        <v>569</v>
      </c>
    </row>
    <row r="139" spans="2:65" s="1" customFormat="1" ht="336">
      <c r="B139" s="41"/>
      <c r="C139" s="63"/>
      <c r="D139" s="206" t="s">
        <v>170</v>
      </c>
      <c r="E139" s="63"/>
      <c r="F139" s="237" t="s">
        <v>570</v>
      </c>
      <c r="G139" s="63"/>
      <c r="H139" s="63"/>
      <c r="I139" s="163"/>
      <c r="J139" s="63"/>
      <c r="K139" s="63"/>
      <c r="L139" s="61"/>
      <c r="M139" s="238"/>
      <c r="N139" s="42"/>
      <c r="O139" s="42"/>
      <c r="P139" s="42"/>
      <c r="Q139" s="42"/>
      <c r="R139" s="42"/>
      <c r="S139" s="42"/>
      <c r="T139" s="78"/>
      <c r="AT139" s="24" t="s">
        <v>170</v>
      </c>
      <c r="AU139" s="24" t="s">
        <v>82</v>
      </c>
    </row>
    <row r="140" spans="2:65" s="11" customFormat="1" ht="24">
      <c r="B140" s="204"/>
      <c r="C140" s="205"/>
      <c r="D140" s="206" t="s">
        <v>158</v>
      </c>
      <c r="E140" s="207" t="s">
        <v>21</v>
      </c>
      <c r="F140" s="208" t="s">
        <v>571</v>
      </c>
      <c r="G140" s="205"/>
      <c r="H140" s="207" t="s">
        <v>21</v>
      </c>
      <c r="I140" s="209"/>
      <c r="J140" s="205"/>
      <c r="K140" s="205"/>
      <c r="L140" s="210"/>
      <c r="M140" s="211"/>
      <c r="N140" s="212"/>
      <c r="O140" s="212"/>
      <c r="P140" s="212"/>
      <c r="Q140" s="212"/>
      <c r="R140" s="212"/>
      <c r="S140" s="212"/>
      <c r="T140" s="213"/>
      <c r="AT140" s="214" t="s">
        <v>158</v>
      </c>
      <c r="AU140" s="214" t="s">
        <v>82</v>
      </c>
      <c r="AV140" s="11" t="s">
        <v>80</v>
      </c>
      <c r="AW140" s="11" t="s">
        <v>35</v>
      </c>
      <c r="AX140" s="11" t="s">
        <v>72</v>
      </c>
      <c r="AY140" s="214" t="s">
        <v>148</v>
      </c>
    </row>
    <row r="141" spans="2:65" s="12" customFormat="1" ht="12">
      <c r="B141" s="215"/>
      <c r="C141" s="216"/>
      <c r="D141" s="206" t="s">
        <v>158</v>
      </c>
      <c r="E141" s="217" t="s">
        <v>21</v>
      </c>
      <c r="F141" s="218" t="s">
        <v>572</v>
      </c>
      <c r="G141" s="216"/>
      <c r="H141" s="219">
        <v>170.428</v>
      </c>
      <c r="I141" s="220"/>
      <c r="J141" s="216"/>
      <c r="K141" s="216"/>
      <c r="L141" s="221"/>
      <c r="M141" s="222"/>
      <c r="N141" s="223"/>
      <c r="O141" s="223"/>
      <c r="P141" s="223"/>
      <c r="Q141" s="223"/>
      <c r="R141" s="223"/>
      <c r="S141" s="223"/>
      <c r="T141" s="224"/>
      <c r="AT141" s="225" t="s">
        <v>158</v>
      </c>
      <c r="AU141" s="225" t="s">
        <v>82</v>
      </c>
      <c r="AV141" s="12" t="s">
        <v>82</v>
      </c>
      <c r="AW141" s="12" t="s">
        <v>35</v>
      </c>
      <c r="AX141" s="12" t="s">
        <v>80</v>
      </c>
      <c r="AY141" s="225" t="s">
        <v>148</v>
      </c>
    </row>
    <row r="142" spans="2:65" s="1" customFormat="1" ht="25.5" customHeight="1">
      <c r="B142" s="41"/>
      <c r="C142" s="192" t="s">
        <v>222</v>
      </c>
      <c r="D142" s="192" t="s">
        <v>151</v>
      </c>
      <c r="E142" s="193" t="s">
        <v>573</v>
      </c>
      <c r="F142" s="194" t="s">
        <v>574</v>
      </c>
      <c r="G142" s="195" t="s">
        <v>339</v>
      </c>
      <c r="H142" s="196">
        <v>340.85599999999999</v>
      </c>
      <c r="I142" s="197"/>
      <c r="J142" s="198">
        <f>ROUND(I142*H142,2)</f>
        <v>0</v>
      </c>
      <c r="K142" s="194" t="s">
        <v>155</v>
      </c>
      <c r="L142" s="61"/>
      <c r="M142" s="199" t="s">
        <v>21</v>
      </c>
      <c r="N142" s="200" t="s">
        <v>43</v>
      </c>
      <c r="O142" s="42"/>
      <c r="P142" s="201">
        <f>O142*H142</f>
        <v>0</v>
      </c>
      <c r="Q142" s="201">
        <v>0</v>
      </c>
      <c r="R142" s="201">
        <f>Q142*H142</f>
        <v>0</v>
      </c>
      <c r="S142" s="201">
        <v>0</v>
      </c>
      <c r="T142" s="202">
        <f>S142*H142</f>
        <v>0</v>
      </c>
      <c r="AR142" s="24" t="s">
        <v>156</v>
      </c>
      <c r="AT142" s="24" t="s">
        <v>151</v>
      </c>
      <c r="AU142" s="24" t="s">
        <v>82</v>
      </c>
      <c r="AY142" s="24" t="s">
        <v>148</v>
      </c>
      <c r="BE142" s="203">
        <f>IF(N142="základní",J142,0)</f>
        <v>0</v>
      </c>
      <c r="BF142" s="203">
        <f>IF(N142="snížená",J142,0)</f>
        <v>0</v>
      </c>
      <c r="BG142" s="203">
        <f>IF(N142="zákl. přenesená",J142,0)</f>
        <v>0</v>
      </c>
      <c r="BH142" s="203">
        <f>IF(N142="sníž. přenesená",J142,0)</f>
        <v>0</v>
      </c>
      <c r="BI142" s="203">
        <f>IF(N142="nulová",J142,0)</f>
        <v>0</v>
      </c>
      <c r="BJ142" s="24" t="s">
        <v>80</v>
      </c>
      <c r="BK142" s="203">
        <f>ROUND(I142*H142,2)</f>
        <v>0</v>
      </c>
      <c r="BL142" s="24" t="s">
        <v>156</v>
      </c>
      <c r="BM142" s="24" t="s">
        <v>575</v>
      </c>
    </row>
    <row r="143" spans="2:65" s="1" customFormat="1" ht="36">
      <c r="B143" s="41"/>
      <c r="C143" s="63"/>
      <c r="D143" s="206" t="s">
        <v>170</v>
      </c>
      <c r="E143" s="63"/>
      <c r="F143" s="237" t="s">
        <v>576</v>
      </c>
      <c r="G143" s="63"/>
      <c r="H143" s="63"/>
      <c r="I143" s="163"/>
      <c r="J143" s="63"/>
      <c r="K143" s="63"/>
      <c r="L143" s="61"/>
      <c r="M143" s="238"/>
      <c r="N143" s="42"/>
      <c r="O143" s="42"/>
      <c r="P143" s="42"/>
      <c r="Q143" s="42"/>
      <c r="R143" s="42"/>
      <c r="S143" s="42"/>
      <c r="T143" s="78"/>
      <c r="AT143" s="24" t="s">
        <v>170</v>
      </c>
      <c r="AU143" s="24" t="s">
        <v>82</v>
      </c>
    </row>
    <row r="144" spans="2:65" s="12" customFormat="1" ht="12">
      <c r="B144" s="215"/>
      <c r="C144" s="216"/>
      <c r="D144" s="206" t="s">
        <v>158</v>
      </c>
      <c r="E144" s="217" t="s">
        <v>21</v>
      </c>
      <c r="F144" s="218" t="s">
        <v>577</v>
      </c>
      <c r="G144" s="216"/>
      <c r="H144" s="219">
        <v>340.85599999999999</v>
      </c>
      <c r="I144" s="220"/>
      <c r="J144" s="216"/>
      <c r="K144" s="216"/>
      <c r="L144" s="221"/>
      <c r="M144" s="222"/>
      <c r="N144" s="223"/>
      <c r="O144" s="223"/>
      <c r="P144" s="223"/>
      <c r="Q144" s="223"/>
      <c r="R144" s="223"/>
      <c r="S144" s="223"/>
      <c r="T144" s="224"/>
      <c r="AT144" s="225" t="s">
        <v>158</v>
      </c>
      <c r="AU144" s="225" t="s">
        <v>82</v>
      </c>
      <c r="AV144" s="12" t="s">
        <v>82</v>
      </c>
      <c r="AW144" s="12" t="s">
        <v>35</v>
      </c>
      <c r="AX144" s="12" t="s">
        <v>80</v>
      </c>
      <c r="AY144" s="225" t="s">
        <v>148</v>
      </c>
    </row>
    <row r="145" spans="2:65" s="1" customFormat="1" ht="25.5" customHeight="1">
      <c r="B145" s="41"/>
      <c r="C145" s="192" t="s">
        <v>228</v>
      </c>
      <c r="D145" s="192" t="s">
        <v>151</v>
      </c>
      <c r="E145" s="193" t="s">
        <v>578</v>
      </c>
      <c r="F145" s="194" t="s">
        <v>579</v>
      </c>
      <c r="G145" s="195" t="s">
        <v>154</v>
      </c>
      <c r="H145" s="196">
        <v>417.41199999999998</v>
      </c>
      <c r="I145" s="197"/>
      <c r="J145" s="198">
        <f>ROUND(I145*H145,2)</f>
        <v>0</v>
      </c>
      <c r="K145" s="194" t="s">
        <v>155</v>
      </c>
      <c r="L145" s="61"/>
      <c r="M145" s="199" t="s">
        <v>21</v>
      </c>
      <c r="N145" s="200" t="s">
        <v>43</v>
      </c>
      <c r="O145" s="42"/>
      <c r="P145" s="201">
        <f>O145*H145</f>
        <v>0</v>
      </c>
      <c r="Q145" s="201">
        <v>0</v>
      </c>
      <c r="R145" s="201">
        <f>Q145*H145</f>
        <v>0</v>
      </c>
      <c r="S145" s="201">
        <v>0</v>
      </c>
      <c r="T145" s="202">
        <f>S145*H145</f>
        <v>0</v>
      </c>
      <c r="AR145" s="24" t="s">
        <v>156</v>
      </c>
      <c r="AT145" s="24" t="s">
        <v>151</v>
      </c>
      <c r="AU145" s="24" t="s">
        <v>82</v>
      </c>
      <c r="AY145" s="24" t="s">
        <v>148</v>
      </c>
      <c r="BE145" s="203">
        <f>IF(N145="základní",J145,0)</f>
        <v>0</v>
      </c>
      <c r="BF145" s="203">
        <f>IF(N145="snížená",J145,0)</f>
        <v>0</v>
      </c>
      <c r="BG145" s="203">
        <f>IF(N145="zákl. přenesená",J145,0)</f>
        <v>0</v>
      </c>
      <c r="BH145" s="203">
        <f>IF(N145="sníž. přenesená",J145,0)</f>
        <v>0</v>
      </c>
      <c r="BI145" s="203">
        <f>IF(N145="nulová",J145,0)</f>
        <v>0</v>
      </c>
      <c r="BJ145" s="24" t="s">
        <v>80</v>
      </c>
      <c r="BK145" s="203">
        <f>ROUND(I145*H145,2)</f>
        <v>0</v>
      </c>
      <c r="BL145" s="24" t="s">
        <v>156</v>
      </c>
      <c r="BM145" s="24" t="s">
        <v>580</v>
      </c>
    </row>
    <row r="146" spans="2:65" s="1" customFormat="1" ht="409.6">
      <c r="B146" s="41"/>
      <c r="C146" s="63"/>
      <c r="D146" s="206" t="s">
        <v>170</v>
      </c>
      <c r="E146" s="63"/>
      <c r="F146" s="253" t="s">
        <v>581</v>
      </c>
      <c r="G146" s="63"/>
      <c r="H146" s="63"/>
      <c r="I146" s="163"/>
      <c r="J146" s="63"/>
      <c r="K146" s="63"/>
      <c r="L146" s="61"/>
      <c r="M146" s="238"/>
      <c r="N146" s="42"/>
      <c r="O146" s="42"/>
      <c r="P146" s="42"/>
      <c r="Q146" s="42"/>
      <c r="R146" s="42"/>
      <c r="S146" s="42"/>
      <c r="T146" s="78"/>
      <c r="AT146" s="24" t="s">
        <v>170</v>
      </c>
      <c r="AU146" s="24" t="s">
        <v>82</v>
      </c>
    </row>
    <row r="147" spans="2:65" s="11" customFormat="1" ht="12">
      <c r="B147" s="204"/>
      <c r="C147" s="205"/>
      <c r="D147" s="206" t="s">
        <v>158</v>
      </c>
      <c r="E147" s="207" t="s">
        <v>21</v>
      </c>
      <c r="F147" s="208" t="s">
        <v>582</v>
      </c>
      <c r="G147" s="205"/>
      <c r="H147" s="207" t="s">
        <v>21</v>
      </c>
      <c r="I147" s="209"/>
      <c r="J147" s="205"/>
      <c r="K147" s="205"/>
      <c r="L147" s="210"/>
      <c r="M147" s="211"/>
      <c r="N147" s="212"/>
      <c r="O147" s="212"/>
      <c r="P147" s="212"/>
      <c r="Q147" s="212"/>
      <c r="R147" s="212"/>
      <c r="S147" s="212"/>
      <c r="T147" s="213"/>
      <c r="AT147" s="214" t="s">
        <v>158</v>
      </c>
      <c r="AU147" s="214" t="s">
        <v>82</v>
      </c>
      <c r="AV147" s="11" t="s">
        <v>80</v>
      </c>
      <c r="AW147" s="11" t="s">
        <v>35</v>
      </c>
      <c r="AX147" s="11" t="s">
        <v>72</v>
      </c>
      <c r="AY147" s="214" t="s">
        <v>148</v>
      </c>
    </row>
    <row r="148" spans="2:65" s="12" customFormat="1" ht="12">
      <c r="B148" s="215"/>
      <c r="C148" s="216"/>
      <c r="D148" s="206" t="s">
        <v>158</v>
      </c>
      <c r="E148" s="217" t="s">
        <v>21</v>
      </c>
      <c r="F148" s="218" t="s">
        <v>583</v>
      </c>
      <c r="G148" s="216"/>
      <c r="H148" s="219">
        <v>587.84</v>
      </c>
      <c r="I148" s="220"/>
      <c r="J148" s="216"/>
      <c r="K148" s="216"/>
      <c r="L148" s="221"/>
      <c r="M148" s="222"/>
      <c r="N148" s="223"/>
      <c r="O148" s="223"/>
      <c r="P148" s="223"/>
      <c r="Q148" s="223"/>
      <c r="R148" s="223"/>
      <c r="S148" s="223"/>
      <c r="T148" s="224"/>
      <c r="AT148" s="225" t="s">
        <v>158</v>
      </c>
      <c r="AU148" s="225" t="s">
        <v>82</v>
      </c>
      <c r="AV148" s="12" t="s">
        <v>82</v>
      </c>
      <c r="AW148" s="12" t="s">
        <v>35</v>
      </c>
      <c r="AX148" s="12" t="s">
        <v>72</v>
      </c>
      <c r="AY148" s="225" t="s">
        <v>148</v>
      </c>
    </row>
    <row r="149" spans="2:65" s="11" customFormat="1" ht="12">
      <c r="B149" s="204"/>
      <c r="C149" s="205"/>
      <c r="D149" s="206" t="s">
        <v>158</v>
      </c>
      <c r="E149" s="207" t="s">
        <v>21</v>
      </c>
      <c r="F149" s="208" t="s">
        <v>584</v>
      </c>
      <c r="G149" s="205"/>
      <c r="H149" s="207" t="s">
        <v>21</v>
      </c>
      <c r="I149" s="209"/>
      <c r="J149" s="205"/>
      <c r="K149" s="205"/>
      <c r="L149" s="210"/>
      <c r="M149" s="211"/>
      <c r="N149" s="212"/>
      <c r="O149" s="212"/>
      <c r="P149" s="212"/>
      <c r="Q149" s="212"/>
      <c r="R149" s="212"/>
      <c r="S149" s="212"/>
      <c r="T149" s="213"/>
      <c r="AT149" s="214" t="s">
        <v>158</v>
      </c>
      <c r="AU149" s="214" t="s">
        <v>82</v>
      </c>
      <c r="AV149" s="11" t="s">
        <v>80</v>
      </c>
      <c r="AW149" s="11" t="s">
        <v>35</v>
      </c>
      <c r="AX149" s="11" t="s">
        <v>72</v>
      </c>
      <c r="AY149" s="214" t="s">
        <v>148</v>
      </c>
    </row>
    <row r="150" spans="2:65" s="12" customFormat="1" ht="12">
      <c r="B150" s="215"/>
      <c r="C150" s="216"/>
      <c r="D150" s="206" t="s">
        <v>158</v>
      </c>
      <c r="E150" s="217" t="s">
        <v>21</v>
      </c>
      <c r="F150" s="218" t="s">
        <v>585</v>
      </c>
      <c r="G150" s="216"/>
      <c r="H150" s="219">
        <v>-170.428</v>
      </c>
      <c r="I150" s="220"/>
      <c r="J150" s="216"/>
      <c r="K150" s="216"/>
      <c r="L150" s="221"/>
      <c r="M150" s="222"/>
      <c r="N150" s="223"/>
      <c r="O150" s="223"/>
      <c r="P150" s="223"/>
      <c r="Q150" s="223"/>
      <c r="R150" s="223"/>
      <c r="S150" s="223"/>
      <c r="T150" s="224"/>
      <c r="AT150" s="225" t="s">
        <v>158</v>
      </c>
      <c r="AU150" s="225" t="s">
        <v>82</v>
      </c>
      <c r="AV150" s="12" t="s">
        <v>82</v>
      </c>
      <c r="AW150" s="12" t="s">
        <v>35</v>
      </c>
      <c r="AX150" s="12" t="s">
        <v>72</v>
      </c>
      <c r="AY150" s="225" t="s">
        <v>148</v>
      </c>
    </row>
    <row r="151" spans="2:65" s="13" customFormat="1" ht="12">
      <c r="B151" s="226"/>
      <c r="C151" s="227"/>
      <c r="D151" s="206" t="s">
        <v>158</v>
      </c>
      <c r="E151" s="228" t="s">
        <v>21</v>
      </c>
      <c r="F151" s="229" t="s">
        <v>166</v>
      </c>
      <c r="G151" s="227"/>
      <c r="H151" s="230">
        <v>417.41199999999998</v>
      </c>
      <c r="I151" s="231"/>
      <c r="J151" s="227"/>
      <c r="K151" s="227"/>
      <c r="L151" s="232"/>
      <c r="M151" s="233"/>
      <c r="N151" s="234"/>
      <c r="O151" s="234"/>
      <c r="P151" s="234"/>
      <c r="Q151" s="234"/>
      <c r="R151" s="234"/>
      <c r="S151" s="234"/>
      <c r="T151" s="235"/>
      <c r="AT151" s="236" t="s">
        <v>158</v>
      </c>
      <c r="AU151" s="236" t="s">
        <v>82</v>
      </c>
      <c r="AV151" s="13" t="s">
        <v>156</v>
      </c>
      <c r="AW151" s="13" t="s">
        <v>35</v>
      </c>
      <c r="AX151" s="13" t="s">
        <v>80</v>
      </c>
      <c r="AY151" s="236" t="s">
        <v>148</v>
      </c>
    </row>
    <row r="152" spans="2:65" s="10" customFormat="1" ht="29.85" customHeight="1">
      <c r="B152" s="176"/>
      <c r="C152" s="177"/>
      <c r="D152" s="178" t="s">
        <v>71</v>
      </c>
      <c r="E152" s="190" t="s">
        <v>82</v>
      </c>
      <c r="F152" s="190" t="s">
        <v>586</v>
      </c>
      <c r="G152" s="177"/>
      <c r="H152" s="177"/>
      <c r="I152" s="180"/>
      <c r="J152" s="191">
        <f>BK152</f>
        <v>0</v>
      </c>
      <c r="K152" s="177"/>
      <c r="L152" s="182"/>
      <c r="M152" s="183"/>
      <c r="N152" s="184"/>
      <c r="O152" s="184"/>
      <c r="P152" s="185">
        <f>SUM(P153:P207)</f>
        <v>0</v>
      </c>
      <c r="Q152" s="184"/>
      <c r="R152" s="185">
        <f>SUM(R153:R207)</f>
        <v>395.41625514000003</v>
      </c>
      <c r="S152" s="184"/>
      <c r="T152" s="186">
        <f>SUM(T153:T207)</f>
        <v>0</v>
      </c>
      <c r="AR152" s="187" t="s">
        <v>80</v>
      </c>
      <c r="AT152" s="188" t="s">
        <v>71</v>
      </c>
      <c r="AU152" s="188" t="s">
        <v>80</v>
      </c>
      <c r="AY152" s="187" t="s">
        <v>148</v>
      </c>
      <c r="BK152" s="189">
        <f>SUM(BK153:BK207)</f>
        <v>0</v>
      </c>
    </row>
    <row r="153" spans="2:65" s="1" customFormat="1" ht="25.5" customHeight="1">
      <c r="B153" s="41"/>
      <c r="C153" s="192" t="s">
        <v>233</v>
      </c>
      <c r="D153" s="192" t="s">
        <v>151</v>
      </c>
      <c r="E153" s="193" t="s">
        <v>587</v>
      </c>
      <c r="F153" s="194" t="s">
        <v>588</v>
      </c>
      <c r="G153" s="195" t="s">
        <v>154</v>
      </c>
      <c r="H153" s="196">
        <v>52.142000000000003</v>
      </c>
      <c r="I153" s="197"/>
      <c r="J153" s="198">
        <f>ROUND(I153*H153,2)</f>
        <v>0</v>
      </c>
      <c r="K153" s="194" t="s">
        <v>155</v>
      </c>
      <c r="L153" s="61"/>
      <c r="M153" s="199" t="s">
        <v>21</v>
      </c>
      <c r="N153" s="200" t="s">
        <v>43</v>
      </c>
      <c r="O153" s="42"/>
      <c r="P153" s="201">
        <f>O153*H153</f>
        <v>0</v>
      </c>
      <c r="Q153" s="201">
        <v>2.16</v>
      </c>
      <c r="R153" s="201">
        <f>Q153*H153</f>
        <v>112.62672000000002</v>
      </c>
      <c r="S153" s="201">
        <v>0</v>
      </c>
      <c r="T153" s="202">
        <f>S153*H153</f>
        <v>0</v>
      </c>
      <c r="AR153" s="24" t="s">
        <v>156</v>
      </c>
      <c r="AT153" s="24" t="s">
        <v>151</v>
      </c>
      <c r="AU153" s="24" t="s">
        <v>82</v>
      </c>
      <c r="AY153" s="24" t="s">
        <v>148</v>
      </c>
      <c r="BE153" s="203">
        <f>IF(N153="základní",J153,0)</f>
        <v>0</v>
      </c>
      <c r="BF153" s="203">
        <f>IF(N153="snížená",J153,0)</f>
        <v>0</v>
      </c>
      <c r="BG153" s="203">
        <f>IF(N153="zákl. přenesená",J153,0)</f>
        <v>0</v>
      </c>
      <c r="BH153" s="203">
        <f>IF(N153="sníž. přenesená",J153,0)</f>
        <v>0</v>
      </c>
      <c r="BI153" s="203">
        <f>IF(N153="nulová",J153,0)</f>
        <v>0</v>
      </c>
      <c r="BJ153" s="24" t="s">
        <v>80</v>
      </c>
      <c r="BK153" s="203">
        <f>ROUND(I153*H153,2)</f>
        <v>0</v>
      </c>
      <c r="BL153" s="24" t="s">
        <v>156</v>
      </c>
      <c r="BM153" s="24" t="s">
        <v>589</v>
      </c>
    </row>
    <row r="154" spans="2:65" s="1" customFormat="1" ht="60">
      <c r="B154" s="41"/>
      <c r="C154" s="63"/>
      <c r="D154" s="206" t="s">
        <v>170</v>
      </c>
      <c r="E154" s="63"/>
      <c r="F154" s="237" t="s">
        <v>590</v>
      </c>
      <c r="G154" s="63"/>
      <c r="H154" s="63"/>
      <c r="I154" s="163"/>
      <c r="J154" s="63"/>
      <c r="K154" s="63"/>
      <c r="L154" s="61"/>
      <c r="M154" s="238"/>
      <c r="N154" s="42"/>
      <c r="O154" s="42"/>
      <c r="P154" s="42"/>
      <c r="Q154" s="42"/>
      <c r="R154" s="42"/>
      <c r="S154" s="42"/>
      <c r="T154" s="78"/>
      <c r="AT154" s="24" t="s">
        <v>170</v>
      </c>
      <c r="AU154" s="24" t="s">
        <v>82</v>
      </c>
    </row>
    <row r="155" spans="2:65" s="11" customFormat="1" ht="12">
      <c r="B155" s="204"/>
      <c r="C155" s="205"/>
      <c r="D155" s="206" t="s">
        <v>158</v>
      </c>
      <c r="E155" s="207" t="s">
        <v>21</v>
      </c>
      <c r="F155" s="208" t="s">
        <v>591</v>
      </c>
      <c r="G155" s="205"/>
      <c r="H155" s="207" t="s">
        <v>21</v>
      </c>
      <c r="I155" s="209"/>
      <c r="J155" s="205"/>
      <c r="K155" s="205"/>
      <c r="L155" s="210"/>
      <c r="M155" s="211"/>
      <c r="N155" s="212"/>
      <c r="O155" s="212"/>
      <c r="P155" s="212"/>
      <c r="Q155" s="212"/>
      <c r="R155" s="212"/>
      <c r="S155" s="212"/>
      <c r="T155" s="213"/>
      <c r="AT155" s="214" t="s">
        <v>158</v>
      </c>
      <c r="AU155" s="214" t="s">
        <v>82</v>
      </c>
      <c r="AV155" s="11" t="s">
        <v>80</v>
      </c>
      <c r="AW155" s="11" t="s">
        <v>35</v>
      </c>
      <c r="AX155" s="11" t="s">
        <v>72</v>
      </c>
      <c r="AY155" s="214" t="s">
        <v>148</v>
      </c>
    </row>
    <row r="156" spans="2:65" s="12" customFormat="1" ht="12">
      <c r="B156" s="215"/>
      <c r="C156" s="216"/>
      <c r="D156" s="206" t="s">
        <v>158</v>
      </c>
      <c r="E156" s="217" t="s">
        <v>21</v>
      </c>
      <c r="F156" s="218" t="s">
        <v>592</v>
      </c>
      <c r="G156" s="216"/>
      <c r="H156" s="219">
        <v>52.142000000000003</v>
      </c>
      <c r="I156" s="220"/>
      <c r="J156" s="216"/>
      <c r="K156" s="216"/>
      <c r="L156" s="221"/>
      <c r="M156" s="222"/>
      <c r="N156" s="223"/>
      <c r="O156" s="223"/>
      <c r="P156" s="223"/>
      <c r="Q156" s="223"/>
      <c r="R156" s="223"/>
      <c r="S156" s="223"/>
      <c r="T156" s="224"/>
      <c r="AT156" s="225" t="s">
        <v>158</v>
      </c>
      <c r="AU156" s="225" t="s">
        <v>82</v>
      </c>
      <c r="AV156" s="12" t="s">
        <v>82</v>
      </c>
      <c r="AW156" s="12" t="s">
        <v>35</v>
      </c>
      <c r="AX156" s="12" t="s">
        <v>80</v>
      </c>
      <c r="AY156" s="225" t="s">
        <v>148</v>
      </c>
    </row>
    <row r="157" spans="2:65" s="1" customFormat="1" ht="25.5" customHeight="1">
      <c r="B157" s="41"/>
      <c r="C157" s="192" t="s">
        <v>240</v>
      </c>
      <c r="D157" s="192" t="s">
        <v>151</v>
      </c>
      <c r="E157" s="193" t="s">
        <v>593</v>
      </c>
      <c r="F157" s="194" t="s">
        <v>594</v>
      </c>
      <c r="G157" s="195" t="s">
        <v>154</v>
      </c>
      <c r="H157" s="196">
        <v>50.101999999999997</v>
      </c>
      <c r="I157" s="197"/>
      <c r="J157" s="198">
        <f>ROUND(I157*H157,2)</f>
        <v>0</v>
      </c>
      <c r="K157" s="194" t="s">
        <v>155</v>
      </c>
      <c r="L157" s="61"/>
      <c r="M157" s="199" t="s">
        <v>21</v>
      </c>
      <c r="N157" s="200" t="s">
        <v>43</v>
      </c>
      <c r="O157" s="42"/>
      <c r="P157" s="201">
        <f>O157*H157</f>
        <v>0</v>
      </c>
      <c r="Q157" s="201">
        <v>2.45329</v>
      </c>
      <c r="R157" s="201">
        <f>Q157*H157</f>
        <v>122.91473557999998</v>
      </c>
      <c r="S157" s="201">
        <v>0</v>
      </c>
      <c r="T157" s="202">
        <f>S157*H157</f>
        <v>0</v>
      </c>
      <c r="AR157" s="24" t="s">
        <v>156</v>
      </c>
      <c r="AT157" s="24" t="s">
        <v>151</v>
      </c>
      <c r="AU157" s="24" t="s">
        <v>82</v>
      </c>
      <c r="AY157" s="24" t="s">
        <v>148</v>
      </c>
      <c r="BE157" s="203">
        <f>IF(N157="základní",J157,0)</f>
        <v>0</v>
      </c>
      <c r="BF157" s="203">
        <f>IF(N157="snížená",J157,0)</f>
        <v>0</v>
      </c>
      <c r="BG157" s="203">
        <f>IF(N157="zákl. přenesená",J157,0)</f>
        <v>0</v>
      </c>
      <c r="BH157" s="203">
        <f>IF(N157="sníž. přenesená",J157,0)</f>
        <v>0</v>
      </c>
      <c r="BI157" s="203">
        <f>IF(N157="nulová",J157,0)</f>
        <v>0</v>
      </c>
      <c r="BJ157" s="24" t="s">
        <v>80</v>
      </c>
      <c r="BK157" s="203">
        <f>ROUND(I157*H157,2)</f>
        <v>0</v>
      </c>
      <c r="BL157" s="24" t="s">
        <v>156</v>
      </c>
      <c r="BM157" s="24" t="s">
        <v>595</v>
      </c>
    </row>
    <row r="158" spans="2:65" s="1" customFormat="1" ht="120">
      <c r="B158" s="41"/>
      <c r="C158" s="63"/>
      <c r="D158" s="206" t="s">
        <v>170</v>
      </c>
      <c r="E158" s="63"/>
      <c r="F158" s="237" t="s">
        <v>596</v>
      </c>
      <c r="G158" s="63"/>
      <c r="H158" s="63"/>
      <c r="I158" s="163"/>
      <c r="J158" s="63"/>
      <c r="K158" s="63"/>
      <c r="L158" s="61"/>
      <c r="M158" s="238"/>
      <c r="N158" s="42"/>
      <c r="O158" s="42"/>
      <c r="P158" s="42"/>
      <c r="Q158" s="42"/>
      <c r="R158" s="42"/>
      <c r="S158" s="42"/>
      <c r="T158" s="78"/>
      <c r="AT158" s="24" t="s">
        <v>170</v>
      </c>
      <c r="AU158" s="24" t="s">
        <v>82</v>
      </c>
    </row>
    <row r="159" spans="2:65" s="11" customFormat="1" ht="12">
      <c r="B159" s="204"/>
      <c r="C159" s="205"/>
      <c r="D159" s="206" t="s">
        <v>158</v>
      </c>
      <c r="E159" s="207" t="s">
        <v>21</v>
      </c>
      <c r="F159" s="208" t="s">
        <v>597</v>
      </c>
      <c r="G159" s="205"/>
      <c r="H159" s="207" t="s">
        <v>21</v>
      </c>
      <c r="I159" s="209"/>
      <c r="J159" s="205"/>
      <c r="K159" s="205"/>
      <c r="L159" s="210"/>
      <c r="M159" s="211"/>
      <c r="N159" s="212"/>
      <c r="O159" s="212"/>
      <c r="P159" s="212"/>
      <c r="Q159" s="212"/>
      <c r="R159" s="212"/>
      <c r="S159" s="212"/>
      <c r="T159" s="213"/>
      <c r="AT159" s="214" t="s">
        <v>158</v>
      </c>
      <c r="AU159" s="214" t="s">
        <v>82</v>
      </c>
      <c r="AV159" s="11" t="s">
        <v>80</v>
      </c>
      <c r="AW159" s="11" t="s">
        <v>35</v>
      </c>
      <c r="AX159" s="11" t="s">
        <v>72</v>
      </c>
      <c r="AY159" s="214" t="s">
        <v>148</v>
      </c>
    </row>
    <row r="160" spans="2:65" s="12" customFormat="1" ht="12">
      <c r="B160" s="215"/>
      <c r="C160" s="216"/>
      <c r="D160" s="206" t="s">
        <v>158</v>
      </c>
      <c r="E160" s="217" t="s">
        <v>21</v>
      </c>
      <c r="F160" s="218" t="s">
        <v>598</v>
      </c>
      <c r="G160" s="216"/>
      <c r="H160" s="219">
        <v>48.985999999999997</v>
      </c>
      <c r="I160" s="220"/>
      <c r="J160" s="216"/>
      <c r="K160" s="216"/>
      <c r="L160" s="221"/>
      <c r="M160" s="222"/>
      <c r="N160" s="223"/>
      <c r="O160" s="223"/>
      <c r="P160" s="223"/>
      <c r="Q160" s="223"/>
      <c r="R160" s="223"/>
      <c r="S160" s="223"/>
      <c r="T160" s="224"/>
      <c r="AT160" s="225" t="s">
        <v>158</v>
      </c>
      <c r="AU160" s="225" t="s">
        <v>82</v>
      </c>
      <c r="AV160" s="12" t="s">
        <v>82</v>
      </c>
      <c r="AW160" s="12" t="s">
        <v>35</v>
      </c>
      <c r="AX160" s="12" t="s">
        <v>72</v>
      </c>
      <c r="AY160" s="225" t="s">
        <v>148</v>
      </c>
    </row>
    <row r="161" spans="2:65" s="11" customFormat="1" ht="12">
      <c r="B161" s="204"/>
      <c r="C161" s="205"/>
      <c r="D161" s="206" t="s">
        <v>158</v>
      </c>
      <c r="E161" s="207" t="s">
        <v>21</v>
      </c>
      <c r="F161" s="208" t="s">
        <v>599</v>
      </c>
      <c r="G161" s="205"/>
      <c r="H161" s="207" t="s">
        <v>21</v>
      </c>
      <c r="I161" s="209"/>
      <c r="J161" s="205"/>
      <c r="K161" s="205"/>
      <c r="L161" s="210"/>
      <c r="M161" s="211"/>
      <c r="N161" s="212"/>
      <c r="O161" s="212"/>
      <c r="P161" s="212"/>
      <c r="Q161" s="212"/>
      <c r="R161" s="212"/>
      <c r="S161" s="212"/>
      <c r="T161" s="213"/>
      <c r="AT161" s="214" t="s">
        <v>158</v>
      </c>
      <c r="AU161" s="214" t="s">
        <v>82</v>
      </c>
      <c r="AV161" s="11" t="s">
        <v>80</v>
      </c>
      <c r="AW161" s="11" t="s">
        <v>35</v>
      </c>
      <c r="AX161" s="11" t="s">
        <v>72</v>
      </c>
      <c r="AY161" s="214" t="s">
        <v>148</v>
      </c>
    </row>
    <row r="162" spans="2:65" s="12" customFormat="1" ht="12">
      <c r="B162" s="215"/>
      <c r="C162" s="216"/>
      <c r="D162" s="206" t="s">
        <v>158</v>
      </c>
      <c r="E162" s="217" t="s">
        <v>21</v>
      </c>
      <c r="F162" s="218" t="s">
        <v>600</v>
      </c>
      <c r="G162" s="216"/>
      <c r="H162" s="219">
        <v>1.1160000000000001</v>
      </c>
      <c r="I162" s="220"/>
      <c r="J162" s="216"/>
      <c r="K162" s="216"/>
      <c r="L162" s="221"/>
      <c r="M162" s="222"/>
      <c r="N162" s="223"/>
      <c r="O162" s="223"/>
      <c r="P162" s="223"/>
      <c r="Q162" s="223"/>
      <c r="R162" s="223"/>
      <c r="S162" s="223"/>
      <c r="T162" s="224"/>
      <c r="AT162" s="225" t="s">
        <v>158</v>
      </c>
      <c r="AU162" s="225" t="s">
        <v>82</v>
      </c>
      <c r="AV162" s="12" t="s">
        <v>82</v>
      </c>
      <c r="AW162" s="12" t="s">
        <v>35</v>
      </c>
      <c r="AX162" s="12" t="s">
        <v>72</v>
      </c>
      <c r="AY162" s="225" t="s">
        <v>148</v>
      </c>
    </row>
    <row r="163" spans="2:65" s="13" customFormat="1" ht="12">
      <c r="B163" s="226"/>
      <c r="C163" s="227"/>
      <c r="D163" s="206" t="s">
        <v>158</v>
      </c>
      <c r="E163" s="228" t="s">
        <v>21</v>
      </c>
      <c r="F163" s="229" t="s">
        <v>166</v>
      </c>
      <c r="G163" s="227"/>
      <c r="H163" s="230">
        <v>50.101999999999997</v>
      </c>
      <c r="I163" s="231"/>
      <c r="J163" s="227"/>
      <c r="K163" s="227"/>
      <c r="L163" s="232"/>
      <c r="M163" s="233"/>
      <c r="N163" s="234"/>
      <c r="O163" s="234"/>
      <c r="P163" s="234"/>
      <c r="Q163" s="234"/>
      <c r="R163" s="234"/>
      <c r="S163" s="234"/>
      <c r="T163" s="235"/>
      <c r="AT163" s="236" t="s">
        <v>158</v>
      </c>
      <c r="AU163" s="236" t="s">
        <v>82</v>
      </c>
      <c r="AV163" s="13" t="s">
        <v>156</v>
      </c>
      <c r="AW163" s="13" t="s">
        <v>35</v>
      </c>
      <c r="AX163" s="13" t="s">
        <v>80</v>
      </c>
      <c r="AY163" s="236" t="s">
        <v>148</v>
      </c>
    </row>
    <row r="164" spans="2:65" s="1" customFormat="1" ht="16.5" customHeight="1">
      <c r="B164" s="41"/>
      <c r="C164" s="192" t="s">
        <v>245</v>
      </c>
      <c r="D164" s="192" t="s">
        <v>151</v>
      </c>
      <c r="E164" s="193" t="s">
        <v>601</v>
      </c>
      <c r="F164" s="194" t="s">
        <v>602</v>
      </c>
      <c r="G164" s="195" t="s">
        <v>176</v>
      </c>
      <c r="H164" s="196">
        <v>12.795</v>
      </c>
      <c r="I164" s="197"/>
      <c r="J164" s="198">
        <f>ROUND(I164*H164,2)</f>
        <v>0</v>
      </c>
      <c r="K164" s="194" t="s">
        <v>155</v>
      </c>
      <c r="L164" s="61"/>
      <c r="M164" s="199" t="s">
        <v>21</v>
      </c>
      <c r="N164" s="200" t="s">
        <v>43</v>
      </c>
      <c r="O164" s="42"/>
      <c r="P164" s="201">
        <f>O164*H164</f>
        <v>0</v>
      </c>
      <c r="Q164" s="201">
        <v>2.47E-3</v>
      </c>
      <c r="R164" s="201">
        <f>Q164*H164</f>
        <v>3.1603649999999997E-2</v>
      </c>
      <c r="S164" s="201">
        <v>0</v>
      </c>
      <c r="T164" s="202">
        <f>S164*H164</f>
        <v>0</v>
      </c>
      <c r="AR164" s="24" t="s">
        <v>156</v>
      </c>
      <c r="AT164" s="24" t="s">
        <v>151</v>
      </c>
      <c r="AU164" s="24" t="s">
        <v>82</v>
      </c>
      <c r="AY164" s="24" t="s">
        <v>148</v>
      </c>
      <c r="BE164" s="203">
        <f>IF(N164="základní",J164,0)</f>
        <v>0</v>
      </c>
      <c r="BF164" s="203">
        <f>IF(N164="snížená",J164,0)</f>
        <v>0</v>
      </c>
      <c r="BG164" s="203">
        <f>IF(N164="zákl. přenesená",J164,0)</f>
        <v>0</v>
      </c>
      <c r="BH164" s="203">
        <f>IF(N164="sníž. přenesená",J164,0)</f>
        <v>0</v>
      </c>
      <c r="BI164" s="203">
        <f>IF(N164="nulová",J164,0)</f>
        <v>0</v>
      </c>
      <c r="BJ164" s="24" t="s">
        <v>80</v>
      </c>
      <c r="BK164" s="203">
        <f>ROUND(I164*H164,2)</f>
        <v>0</v>
      </c>
      <c r="BL164" s="24" t="s">
        <v>156</v>
      </c>
      <c r="BM164" s="24" t="s">
        <v>603</v>
      </c>
    </row>
    <row r="165" spans="2:65" s="1" customFormat="1" ht="60">
      <c r="B165" s="41"/>
      <c r="C165" s="63"/>
      <c r="D165" s="206" t="s">
        <v>170</v>
      </c>
      <c r="E165" s="63"/>
      <c r="F165" s="237" t="s">
        <v>604</v>
      </c>
      <c r="G165" s="63"/>
      <c r="H165" s="63"/>
      <c r="I165" s="163"/>
      <c r="J165" s="63"/>
      <c r="K165" s="63"/>
      <c r="L165" s="61"/>
      <c r="M165" s="238"/>
      <c r="N165" s="42"/>
      <c r="O165" s="42"/>
      <c r="P165" s="42"/>
      <c r="Q165" s="42"/>
      <c r="R165" s="42"/>
      <c r="S165" s="42"/>
      <c r="T165" s="78"/>
      <c r="AT165" s="24" t="s">
        <v>170</v>
      </c>
      <c r="AU165" s="24" t="s">
        <v>82</v>
      </c>
    </row>
    <row r="166" spans="2:65" s="11" customFormat="1" ht="12">
      <c r="B166" s="204"/>
      <c r="C166" s="205"/>
      <c r="D166" s="206" t="s">
        <v>158</v>
      </c>
      <c r="E166" s="207" t="s">
        <v>21</v>
      </c>
      <c r="F166" s="208" t="s">
        <v>605</v>
      </c>
      <c r="G166" s="205"/>
      <c r="H166" s="207" t="s">
        <v>21</v>
      </c>
      <c r="I166" s="209"/>
      <c r="J166" s="205"/>
      <c r="K166" s="205"/>
      <c r="L166" s="210"/>
      <c r="M166" s="211"/>
      <c r="N166" s="212"/>
      <c r="O166" s="212"/>
      <c r="P166" s="212"/>
      <c r="Q166" s="212"/>
      <c r="R166" s="212"/>
      <c r="S166" s="212"/>
      <c r="T166" s="213"/>
      <c r="AT166" s="214" t="s">
        <v>158</v>
      </c>
      <c r="AU166" s="214" t="s">
        <v>82</v>
      </c>
      <c r="AV166" s="11" t="s">
        <v>80</v>
      </c>
      <c r="AW166" s="11" t="s">
        <v>35</v>
      </c>
      <c r="AX166" s="11" t="s">
        <v>72</v>
      </c>
      <c r="AY166" s="214" t="s">
        <v>148</v>
      </c>
    </row>
    <row r="167" spans="2:65" s="12" customFormat="1" ht="12">
      <c r="B167" s="215"/>
      <c r="C167" s="216"/>
      <c r="D167" s="206" t="s">
        <v>158</v>
      </c>
      <c r="E167" s="217" t="s">
        <v>21</v>
      </c>
      <c r="F167" s="218" t="s">
        <v>606</v>
      </c>
      <c r="G167" s="216"/>
      <c r="H167" s="219">
        <v>12.795</v>
      </c>
      <c r="I167" s="220"/>
      <c r="J167" s="216"/>
      <c r="K167" s="216"/>
      <c r="L167" s="221"/>
      <c r="M167" s="222"/>
      <c r="N167" s="223"/>
      <c r="O167" s="223"/>
      <c r="P167" s="223"/>
      <c r="Q167" s="223"/>
      <c r="R167" s="223"/>
      <c r="S167" s="223"/>
      <c r="T167" s="224"/>
      <c r="AT167" s="225" t="s">
        <v>158</v>
      </c>
      <c r="AU167" s="225" t="s">
        <v>82</v>
      </c>
      <c r="AV167" s="12" t="s">
        <v>82</v>
      </c>
      <c r="AW167" s="12" t="s">
        <v>35</v>
      </c>
      <c r="AX167" s="12" t="s">
        <v>80</v>
      </c>
      <c r="AY167" s="225" t="s">
        <v>148</v>
      </c>
    </row>
    <row r="168" spans="2:65" s="1" customFormat="1" ht="16.5" customHeight="1">
      <c r="B168" s="41"/>
      <c r="C168" s="192" t="s">
        <v>10</v>
      </c>
      <c r="D168" s="192" t="s">
        <v>151</v>
      </c>
      <c r="E168" s="193" t="s">
        <v>607</v>
      </c>
      <c r="F168" s="194" t="s">
        <v>608</v>
      </c>
      <c r="G168" s="195" t="s">
        <v>176</v>
      </c>
      <c r="H168" s="196">
        <v>12.795</v>
      </c>
      <c r="I168" s="197"/>
      <c r="J168" s="198">
        <f>ROUND(I168*H168,2)</f>
        <v>0</v>
      </c>
      <c r="K168" s="194" t="s">
        <v>155</v>
      </c>
      <c r="L168" s="61"/>
      <c r="M168" s="199" t="s">
        <v>21</v>
      </c>
      <c r="N168" s="200" t="s">
        <v>43</v>
      </c>
      <c r="O168" s="42"/>
      <c r="P168" s="201">
        <f>O168*H168</f>
        <v>0</v>
      </c>
      <c r="Q168" s="201">
        <v>0</v>
      </c>
      <c r="R168" s="201">
        <f>Q168*H168</f>
        <v>0</v>
      </c>
      <c r="S168" s="201">
        <v>0</v>
      </c>
      <c r="T168" s="202">
        <f>S168*H168</f>
        <v>0</v>
      </c>
      <c r="AR168" s="24" t="s">
        <v>156</v>
      </c>
      <c r="AT168" s="24" t="s">
        <v>151</v>
      </c>
      <c r="AU168" s="24" t="s">
        <v>82</v>
      </c>
      <c r="AY168" s="24" t="s">
        <v>148</v>
      </c>
      <c r="BE168" s="203">
        <f>IF(N168="základní",J168,0)</f>
        <v>0</v>
      </c>
      <c r="BF168" s="203">
        <f>IF(N168="snížená",J168,0)</f>
        <v>0</v>
      </c>
      <c r="BG168" s="203">
        <f>IF(N168="zákl. přenesená",J168,0)</f>
        <v>0</v>
      </c>
      <c r="BH168" s="203">
        <f>IF(N168="sníž. přenesená",J168,0)</f>
        <v>0</v>
      </c>
      <c r="BI168" s="203">
        <f>IF(N168="nulová",J168,0)</f>
        <v>0</v>
      </c>
      <c r="BJ168" s="24" t="s">
        <v>80</v>
      </c>
      <c r="BK168" s="203">
        <f>ROUND(I168*H168,2)</f>
        <v>0</v>
      </c>
      <c r="BL168" s="24" t="s">
        <v>156</v>
      </c>
      <c r="BM168" s="24" t="s">
        <v>609</v>
      </c>
    </row>
    <row r="169" spans="2:65" s="1" customFormat="1" ht="60">
      <c r="B169" s="41"/>
      <c r="C169" s="63"/>
      <c r="D169" s="206" t="s">
        <v>170</v>
      </c>
      <c r="E169" s="63"/>
      <c r="F169" s="237" t="s">
        <v>604</v>
      </c>
      <c r="G169" s="63"/>
      <c r="H169" s="63"/>
      <c r="I169" s="163"/>
      <c r="J169" s="63"/>
      <c r="K169" s="63"/>
      <c r="L169" s="61"/>
      <c r="M169" s="238"/>
      <c r="N169" s="42"/>
      <c r="O169" s="42"/>
      <c r="P169" s="42"/>
      <c r="Q169" s="42"/>
      <c r="R169" s="42"/>
      <c r="S169" s="42"/>
      <c r="T169" s="78"/>
      <c r="AT169" s="24" t="s">
        <v>170</v>
      </c>
      <c r="AU169" s="24" t="s">
        <v>82</v>
      </c>
    </row>
    <row r="170" spans="2:65" s="1" customFormat="1" ht="16.5" customHeight="1">
      <c r="B170" s="41"/>
      <c r="C170" s="192" t="s">
        <v>256</v>
      </c>
      <c r="D170" s="192" t="s">
        <v>151</v>
      </c>
      <c r="E170" s="193" t="s">
        <v>610</v>
      </c>
      <c r="F170" s="194" t="s">
        <v>611</v>
      </c>
      <c r="G170" s="195" t="s">
        <v>339</v>
      </c>
      <c r="H170" s="196">
        <v>2.4020000000000001</v>
      </c>
      <c r="I170" s="197"/>
      <c r="J170" s="198">
        <f>ROUND(I170*H170,2)</f>
        <v>0</v>
      </c>
      <c r="K170" s="194" t="s">
        <v>155</v>
      </c>
      <c r="L170" s="61"/>
      <c r="M170" s="199" t="s">
        <v>21</v>
      </c>
      <c r="N170" s="200" t="s">
        <v>43</v>
      </c>
      <c r="O170" s="42"/>
      <c r="P170" s="201">
        <f>O170*H170</f>
        <v>0</v>
      </c>
      <c r="Q170" s="201">
        <v>1.06277</v>
      </c>
      <c r="R170" s="201">
        <f>Q170*H170</f>
        <v>2.55277354</v>
      </c>
      <c r="S170" s="201">
        <v>0</v>
      </c>
      <c r="T170" s="202">
        <f>S170*H170</f>
        <v>0</v>
      </c>
      <c r="AR170" s="24" t="s">
        <v>156</v>
      </c>
      <c r="AT170" s="24" t="s">
        <v>151</v>
      </c>
      <c r="AU170" s="24" t="s">
        <v>82</v>
      </c>
      <c r="AY170" s="24" t="s">
        <v>148</v>
      </c>
      <c r="BE170" s="203">
        <f>IF(N170="základní",J170,0)</f>
        <v>0</v>
      </c>
      <c r="BF170" s="203">
        <f>IF(N170="snížená",J170,0)</f>
        <v>0</v>
      </c>
      <c r="BG170" s="203">
        <f>IF(N170="zákl. přenesená",J170,0)</f>
        <v>0</v>
      </c>
      <c r="BH170" s="203">
        <f>IF(N170="sníž. přenesená",J170,0)</f>
        <v>0</v>
      </c>
      <c r="BI170" s="203">
        <f>IF(N170="nulová",J170,0)</f>
        <v>0</v>
      </c>
      <c r="BJ170" s="24" t="s">
        <v>80</v>
      </c>
      <c r="BK170" s="203">
        <f>ROUND(I170*H170,2)</f>
        <v>0</v>
      </c>
      <c r="BL170" s="24" t="s">
        <v>156</v>
      </c>
      <c r="BM170" s="24" t="s">
        <v>612</v>
      </c>
    </row>
    <row r="171" spans="2:65" s="1" customFormat="1" ht="48">
      <c r="B171" s="41"/>
      <c r="C171" s="63"/>
      <c r="D171" s="206" t="s">
        <v>170</v>
      </c>
      <c r="E171" s="63"/>
      <c r="F171" s="237" t="s">
        <v>613</v>
      </c>
      <c r="G171" s="63"/>
      <c r="H171" s="63"/>
      <c r="I171" s="163"/>
      <c r="J171" s="63"/>
      <c r="K171" s="63"/>
      <c r="L171" s="61"/>
      <c r="M171" s="238"/>
      <c r="N171" s="42"/>
      <c r="O171" s="42"/>
      <c r="P171" s="42"/>
      <c r="Q171" s="42"/>
      <c r="R171" s="42"/>
      <c r="S171" s="42"/>
      <c r="T171" s="78"/>
      <c r="AT171" s="24" t="s">
        <v>170</v>
      </c>
      <c r="AU171" s="24" t="s">
        <v>82</v>
      </c>
    </row>
    <row r="172" spans="2:65" s="12" customFormat="1" ht="12">
      <c r="B172" s="215"/>
      <c r="C172" s="216"/>
      <c r="D172" s="206" t="s">
        <v>158</v>
      </c>
      <c r="E172" s="217" t="s">
        <v>21</v>
      </c>
      <c r="F172" s="218" t="s">
        <v>614</v>
      </c>
      <c r="G172" s="216"/>
      <c r="H172" s="219">
        <v>2.4020000000000001</v>
      </c>
      <c r="I172" s="220"/>
      <c r="J172" s="216"/>
      <c r="K172" s="216"/>
      <c r="L172" s="221"/>
      <c r="M172" s="222"/>
      <c r="N172" s="223"/>
      <c r="O172" s="223"/>
      <c r="P172" s="223"/>
      <c r="Q172" s="223"/>
      <c r="R172" s="223"/>
      <c r="S172" s="223"/>
      <c r="T172" s="224"/>
      <c r="AT172" s="225" t="s">
        <v>158</v>
      </c>
      <c r="AU172" s="225" t="s">
        <v>82</v>
      </c>
      <c r="AV172" s="12" t="s">
        <v>82</v>
      </c>
      <c r="AW172" s="12" t="s">
        <v>35</v>
      </c>
      <c r="AX172" s="12" t="s">
        <v>80</v>
      </c>
      <c r="AY172" s="225" t="s">
        <v>148</v>
      </c>
    </row>
    <row r="173" spans="2:65" s="1" customFormat="1" ht="25.5" customHeight="1">
      <c r="B173" s="41"/>
      <c r="C173" s="192" t="s">
        <v>263</v>
      </c>
      <c r="D173" s="192" t="s">
        <v>151</v>
      </c>
      <c r="E173" s="193" t="s">
        <v>615</v>
      </c>
      <c r="F173" s="194" t="s">
        <v>616</v>
      </c>
      <c r="G173" s="195" t="s">
        <v>154</v>
      </c>
      <c r="H173" s="196">
        <v>49.735999999999997</v>
      </c>
      <c r="I173" s="197"/>
      <c r="J173" s="198">
        <f>ROUND(I173*H173,2)</f>
        <v>0</v>
      </c>
      <c r="K173" s="194" t="s">
        <v>155</v>
      </c>
      <c r="L173" s="61"/>
      <c r="M173" s="199" t="s">
        <v>21</v>
      </c>
      <c r="N173" s="200" t="s">
        <v>43</v>
      </c>
      <c r="O173" s="42"/>
      <c r="P173" s="201">
        <f>O173*H173</f>
        <v>0</v>
      </c>
      <c r="Q173" s="201">
        <v>2.2563399999999998</v>
      </c>
      <c r="R173" s="201">
        <f>Q173*H173</f>
        <v>112.22132623999998</v>
      </c>
      <c r="S173" s="201">
        <v>0</v>
      </c>
      <c r="T173" s="202">
        <f>S173*H173</f>
        <v>0</v>
      </c>
      <c r="AR173" s="24" t="s">
        <v>156</v>
      </c>
      <c r="AT173" s="24" t="s">
        <v>151</v>
      </c>
      <c r="AU173" s="24" t="s">
        <v>82</v>
      </c>
      <c r="AY173" s="24" t="s">
        <v>148</v>
      </c>
      <c r="BE173" s="203">
        <f>IF(N173="základní",J173,0)</f>
        <v>0</v>
      </c>
      <c r="BF173" s="203">
        <f>IF(N173="snížená",J173,0)</f>
        <v>0</v>
      </c>
      <c r="BG173" s="203">
        <f>IF(N173="zákl. přenesená",J173,0)</f>
        <v>0</v>
      </c>
      <c r="BH173" s="203">
        <f>IF(N173="sníž. přenesená",J173,0)</f>
        <v>0</v>
      </c>
      <c r="BI173" s="203">
        <f>IF(N173="nulová",J173,0)</f>
        <v>0</v>
      </c>
      <c r="BJ173" s="24" t="s">
        <v>80</v>
      </c>
      <c r="BK173" s="203">
        <f>ROUND(I173*H173,2)</f>
        <v>0</v>
      </c>
      <c r="BL173" s="24" t="s">
        <v>156</v>
      </c>
      <c r="BM173" s="24" t="s">
        <v>617</v>
      </c>
    </row>
    <row r="174" spans="2:65" s="1" customFormat="1" ht="96">
      <c r="B174" s="41"/>
      <c r="C174" s="63"/>
      <c r="D174" s="206" t="s">
        <v>170</v>
      </c>
      <c r="E174" s="63"/>
      <c r="F174" s="237" t="s">
        <v>618</v>
      </c>
      <c r="G174" s="63"/>
      <c r="H174" s="63"/>
      <c r="I174" s="163"/>
      <c r="J174" s="63"/>
      <c r="K174" s="63"/>
      <c r="L174" s="61"/>
      <c r="M174" s="238"/>
      <c r="N174" s="42"/>
      <c r="O174" s="42"/>
      <c r="P174" s="42"/>
      <c r="Q174" s="42"/>
      <c r="R174" s="42"/>
      <c r="S174" s="42"/>
      <c r="T174" s="78"/>
      <c r="AT174" s="24" t="s">
        <v>170</v>
      </c>
      <c r="AU174" s="24" t="s">
        <v>82</v>
      </c>
    </row>
    <row r="175" spans="2:65" s="12" customFormat="1" ht="12">
      <c r="B175" s="215"/>
      <c r="C175" s="216"/>
      <c r="D175" s="206" t="s">
        <v>158</v>
      </c>
      <c r="E175" s="217" t="s">
        <v>21</v>
      </c>
      <c r="F175" s="218" t="s">
        <v>619</v>
      </c>
      <c r="G175" s="216"/>
      <c r="H175" s="219">
        <v>33.177999999999997</v>
      </c>
      <c r="I175" s="220"/>
      <c r="J175" s="216"/>
      <c r="K175" s="216"/>
      <c r="L175" s="221"/>
      <c r="M175" s="222"/>
      <c r="N175" s="223"/>
      <c r="O175" s="223"/>
      <c r="P175" s="223"/>
      <c r="Q175" s="223"/>
      <c r="R175" s="223"/>
      <c r="S175" s="223"/>
      <c r="T175" s="224"/>
      <c r="AT175" s="225" t="s">
        <v>158</v>
      </c>
      <c r="AU175" s="225" t="s">
        <v>82</v>
      </c>
      <c r="AV175" s="12" t="s">
        <v>82</v>
      </c>
      <c r="AW175" s="12" t="s">
        <v>35</v>
      </c>
      <c r="AX175" s="12" t="s">
        <v>72</v>
      </c>
      <c r="AY175" s="225" t="s">
        <v>148</v>
      </c>
    </row>
    <row r="176" spans="2:65" s="12" customFormat="1" ht="12">
      <c r="B176" s="215"/>
      <c r="C176" s="216"/>
      <c r="D176" s="206" t="s">
        <v>158</v>
      </c>
      <c r="E176" s="217" t="s">
        <v>21</v>
      </c>
      <c r="F176" s="218" t="s">
        <v>620</v>
      </c>
      <c r="G176" s="216"/>
      <c r="H176" s="219">
        <v>9.9770000000000003</v>
      </c>
      <c r="I176" s="220"/>
      <c r="J176" s="216"/>
      <c r="K176" s="216"/>
      <c r="L176" s="221"/>
      <c r="M176" s="222"/>
      <c r="N176" s="223"/>
      <c r="O176" s="223"/>
      <c r="P176" s="223"/>
      <c r="Q176" s="223"/>
      <c r="R176" s="223"/>
      <c r="S176" s="223"/>
      <c r="T176" s="224"/>
      <c r="AT176" s="225" t="s">
        <v>158</v>
      </c>
      <c r="AU176" s="225" t="s">
        <v>82</v>
      </c>
      <c r="AV176" s="12" t="s">
        <v>82</v>
      </c>
      <c r="AW176" s="12" t="s">
        <v>35</v>
      </c>
      <c r="AX176" s="12" t="s">
        <v>72</v>
      </c>
      <c r="AY176" s="225" t="s">
        <v>148</v>
      </c>
    </row>
    <row r="177" spans="2:65" s="12" customFormat="1" ht="12">
      <c r="B177" s="215"/>
      <c r="C177" s="216"/>
      <c r="D177" s="206" t="s">
        <v>158</v>
      </c>
      <c r="E177" s="217" t="s">
        <v>21</v>
      </c>
      <c r="F177" s="218" t="s">
        <v>621</v>
      </c>
      <c r="G177" s="216"/>
      <c r="H177" s="219">
        <v>6.5810000000000004</v>
      </c>
      <c r="I177" s="220"/>
      <c r="J177" s="216"/>
      <c r="K177" s="216"/>
      <c r="L177" s="221"/>
      <c r="M177" s="222"/>
      <c r="N177" s="223"/>
      <c r="O177" s="223"/>
      <c r="P177" s="223"/>
      <c r="Q177" s="223"/>
      <c r="R177" s="223"/>
      <c r="S177" s="223"/>
      <c r="T177" s="224"/>
      <c r="AT177" s="225" t="s">
        <v>158</v>
      </c>
      <c r="AU177" s="225" t="s">
        <v>82</v>
      </c>
      <c r="AV177" s="12" t="s">
        <v>82</v>
      </c>
      <c r="AW177" s="12" t="s">
        <v>35</v>
      </c>
      <c r="AX177" s="12" t="s">
        <v>72</v>
      </c>
      <c r="AY177" s="225" t="s">
        <v>148</v>
      </c>
    </row>
    <row r="178" spans="2:65" s="13" customFormat="1" ht="12">
      <c r="B178" s="226"/>
      <c r="C178" s="227"/>
      <c r="D178" s="206" t="s">
        <v>158</v>
      </c>
      <c r="E178" s="228" t="s">
        <v>21</v>
      </c>
      <c r="F178" s="229" t="s">
        <v>166</v>
      </c>
      <c r="G178" s="227"/>
      <c r="H178" s="230">
        <v>49.735999999999997</v>
      </c>
      <c r="I178" s="231"/>
      <c r="J178" s="227"/>
      <c r="K178" s="227"/>
      <c r="L178" s="232"/>
      <c r="M178" s="233"/>
      <c r="N178" s="234"/>
      <c r="O178" s="234"/>
      <c r="P178" s="234"/>
      <c r="Q178" s="234"/>
      <c r="R178" s="234"/>
      <c r="S178" s="234"/>
      <c r="T178" s="235"/>
      <c r="AT178" s="236" t="s">
        <v>158</v>
      </c>
      <c r="AU178" s="236" t="s">
        <v>82</v>
      </c>
      <c r="AV178" s="13" t="s">
        <v>156</v>
      </c>
      <c r="AW178" s="13" t="s">
        <v>35</v>
      </c>
      <c r="AX178" s="13" t="s">
        <v>80</v>
      </c>
      <c r="AY178" s="236" t="s">
        <v>148</v>
      </c>
    </row>
    <row r="179" spans="2:65" s="1" customFormat="1" ht="16.5" customHeight="1">
      <c r="B179" s="41"/>
      <c r="C179" s="192" t="s">
        <v>269</v>
      </c>
      <c r="D179" s="192" t="s">
        <v>151</v>
      </c>
      <c r="E179" s="193" t="s">
        <v>622</v>
      </c>
      <c r="F179" s="194" t="s">
        <v>623</v>
      </c>
      <c r="G179" s="195" t="s">
        <v>176</v>
      </c>
      <c r="H179" s="196">
        <v>158.47200000000001</v>
      </c>
      <c r="I179" s="197"/>
      <c r="J179" s="198">
        <f>ROUND(I179*H179,2)</f>
        <v>0</v>
      </c>
      <c r="K179" s="194" t="s">
        <v>155</v>
      </c>
      <c r="L179" s="61"/>
      <c r="M179" s="199" t="s">
        <v>21</v>
      </c>
      <c r="N179" s="200" t="s">
        <v>43</v>
      </c>
      <c r="O179" s="42"/>
      <c r="P179" s="201">
        <f>O179*H179</f>
        <v>0</v>
      </c>
      <c r="Q179" s="201">
        <v>2.6900000000000001E-3</v>
      </c>
      <c r="R179" s="201">
        <f>Q179*H179</f>
        <v>0.42628968000000006</v>
      </c>
      <c r="S179" s="201">
        <v>0</v>
      </c>
      <c r="T179" s="202">
        <f>S179*H179</f>
        <v>0</v>
      </c>
      <c r="AR179" s="24" t="s">
        <v>156</v>
      </c>
      <c r="AT179" s="24" t="s">
        <v>151</v>
      </c>
      <c r="AU179" s="24" t="s">
        <v>82</v>
      </c>
      <c r="AY179" s="24" t="s">
        <v>148</v>
      </c>
      <c r="BE179" s="203">
        <f>IF(N179="základní",J179,0)</f>
        <v>0</v>
      </c>
      <c r="BF179" s="203">
        <f>IF(N179="snížená",J179,0)</f>
        <v>0</v>
      </c>
      <c r="BG179" s="203">
        <f>IF(N179="zákl. přenesená",J179,0)</f>
        <v>0</v>
      </c>
      <c r="BH179" s="203">
        <f>IF(N179="sníž. přenesená",J179,0)</f>
        <v>0</v>
      </c>
      <c r="BI179" s="203">
        <f>IF(N179="nulová",J179,0)</f>
        <v>0</v>
      </c>
      <c r="BJ179" s="24" t="s">
        <v>80</v>
      </c>
      <c r="BK179" s="203">
        <f>ROUND(I179*H179,2)</f>
        <v>0</v>
      </c>
      <c r="BL179" s="24" t="s">
        <v>156</v>
      </c>
      <c r="BM179" s="24" t="s">
        <v>624</v>
      </c>
    </row>
    <row r="180" spans="2:65" s="1" customFormat="1" ht="60">
      <c r="B180" s="41"/>
      <c r="C180" s="63"/>
      <c r="D180" s="206" t="s">
        <v>170</v>
      </c>
      <c r="E180" s="63"/>
      <c r="F180" s="237" t="s">
        <v>604</v>
      </c>
      <c r="G180" s="63"/>
      <c r="H180" s="63"/>
      <c r="I180" s="163"/>
      <c r="J180" s="63"/>
      <c r="K180" s="63"/>
      <c r="L180" s="61"/>
      <c r="M180" s="238"/>
      <c r="N180" s="42"/>
      <c r="O180" s="42"/>
      <c r="P180" s="42"/>
      <c r="Q180" s="42"/>
      <c r="R180" s="42"/>
      <c r="S180" s="42"/>
      <c r="T180" s="78"/>
      <c r="AT180" s="24" t="s">
        <v>170</v>
      </c>
      <c r="AU180" s="24" t="s">
        <v>82</v>
      </c>
    </row>
    <row r="181" spans="2:65" s="12" customFormat="1" ht="12">
      <c r="B181" s="215"/>
      <c r="C181" s="216"/>
      <c r="D181" s="206" t="s">
        <v>158</v>
      </c>
      <c r="E181" s="217" t="s">
        <v>21</v>
      </c>
      <c r="F181" s="218" t="s">
        <v>625</v>
      </c>
      <c r="G181" s="216"/>
      <c r="H181" s="219">
        <v>110.592</v>
      </c>
      <c r="I181" s="220"/>
      <c r="J181" s="216"/>
      <c r="K181" s="216"/>
      <c r="L181" s="221"/>
      <c r="M181" s="222"/>
      <c r="N181" s="223"/>
      <c r="O181" s="223"/>
      <c r="P181" s="223"/>
      <c r="Q181" s="223"/>
      <c r="R181" s="223"/>
      <c r="S181" s="223"/>
      <c r="T181" s="224"/>
      <c r="AT181" s="225" t="s">
        <v>158</v>
      </c>
      <c r="AU181" s="225" t="s">
        <v>82</v>
      </c>
      <c r="AV181" s="12" t="s">
        <v>82</v>
      </c>
      <c r="AW181" s="12" t="s">
        <v>35</v>
      </c>
      <c r="AX181" s="12" t="s">
        <v>72</v>
      </c>
      <c r="AY181" s="225" t="s">
        <v>148</v>
      </c>
    </row>
    <row r="182" spans="2:65" s="12" customFormat="1" ht="12">
      <c r="B182" s="215"/>
      <c r="C182" s="216"/>
      <c r="D182" s="206" t="s">
        <v>158</v>
      </c>
      <c r="E182" s="217" t="s">
        <v>21</v>
      </c>
      <c r="F182" s="218" t="s">
        <v>626</v>
      </c>
      <c r="G182" s="216"/>
      <c r="H182" s="219">
        <v>33.255000000000003</v>
      </c>
      <c r="I182" s="220"/>
      <c r="J182" s="216"/>
      <c r="K182" s="216"/>
      <c r="L182" s="221"/>
      <c r="M182" s="222"/>
      <c r="N182" s="223"/>
      <c r="O182" s="223"/>
      <c r="P182" s="223"/>
      <c r="Q182" s="223"/>
      <c r="R182" s="223"/>
      <c r="S182" s="223"/>
      <c r="T182" s="224"/>
      <c r="AT182" s="225" t="s">
        <v>158</v>
      </c>
      <c r="AU182" s="225" t="s">
        <v>82</v>
      </c>
      <c r="AV182" s="12" t="s">
        <v>82</v>
      </c>
      <c r="AW182" s="12" t="s">
        <v>35</v>
      </c>
      <c r="AX182" s="12" t="s">
        <v>72</v>
      </c>
      <c r="AY182" s="225" t="s">
        <v>148</v>
      </c>
    </row>
    <row r="183" spans="2:65" s="12" customFormat="1" ht="12">
      <c r="B183" s="215"/>
      <c r="C183" s="216"/>
      <c r="D183" s="206" t="s">
        <v>158</v>
      </c>
      <c r="E183" s="217" t="s">
        <v>21</v>
      </c>
      <c r="F183" s="218" t="s">
        <v>627</v>
      </c>
      <c r="G183" s="216"/>
      <c r="H183" s="219">
        <v>14.625</v>
      </c>
      <c r="I183" s="220"/>
      <c r="J183" s="216"/>
      <c r="K183" s="216"/>
      <c r="L183" s="221"/>
      <c r="M183" s="222"/>
      <c r="N183" s="223"/>
      <c r="O183" s="223"/>
      <c r="P183" s="223"/>
      <c r="Q183" s="223"/>
      <c r="R183" s="223"/>
      <c r="S183" s="223"/>
      <c r="T183" s="224"/>
      <c r="AT183" s="225" t="s">
        <v>158</v>
      </c>
      <c r="AU183" s="225" t="s">
        <v>82</v>
      </c>
      <c r="AV183" s="12" t="s">
        <v>82</v>
      </c>
      <c r="AW183" s="12" t="s">
        <v>35</v>
      </c>
      <c r="AX183" s="12" t="s">
        <v>72</v>
      </c>
      <c r="AY183" s="225" t="s">
        <v>148</v>
      </c>
    </row>
    <row r="184" spans="2:65" s="13" customFormat="1" ht="12">
      <c r="B184" s="226"/>
      <c r="C184" s="227"/>
      <c r="D184" s="206" t="s">
        <v>158</v>
      </c>
      <c r="E184" s="228" t="s">
        <v>21</v>
      </c>
      <c r="F184" s="229" t="s">
        <v>166</v>
      </c>
      <c r="G184" s="227"/>
      <c r="H184" s="230">
        <v>158.47200000000001</v>
      </c>
      <c r="I184" s="231"/>
      <c r="J184" s="227"/>
      <c r="K184" s="227"/>
      <c r="L184" s="232"/>
      <c r="M184" s="233"/>
      <c r="N184" s="234"/>
      <c r="O184" s="234"/>
      <c r="P184" s="234"/>
      <c r="Q184" s="234"/>
      <c r="R184" s="234"/>
      <c r="S184" s="234"/>
      <c r="T184" s="235"/>
      <c r="AT184" s="236" t="s">
        <v>158</v>
      </c>
      <c r="AU184" s="236" t="s">
        <v>82</v>
      </c>
      <c r="AV184" s="13" t="s">
        <v>156</v>
      </c>
      <c r="AW184" s="13" t="s">
        <v>35</v>
      </c>
      <c r="AX184" s="13" t="s">
        <v>80</v>
      </c>
      <c r="AY184" s="236" t="s">
        <v>148</v>
      </c>
    </row>
    <row r="185" spans="2:65" s="1" customFormat="1" ht="16.5" customHeight="1">
      <c r="B185" s="41"/>
      <c r="C185" s="192" t="s">
        <v>276</v>
      </c>
      <c r="D185" s="192" t="s">
        <v>151</v>
      </c>
      <c r="E185" s="193" t="s">
        <v>628</v>
      </c>
      <c r="F185" s="194" t="s">
        <v>629</v>
      </c>
      <c r="G185" s="195" t="s">
        <v>176</v>
      </c>
      <c r="H185" s="196">
        <v>158.47200000000001</v>
      </c>
      <c r="I185" s="197"/>
      <c r="J185" s="198">
        <f>ROUND(I185*H185,2)</f>
        <v>0</v>
      </c>
      <c r="K185" s="194" t="s">
        <v>155</v>
      </c>
      <c r="L185" s="61"/>
      <c r="M185" s="199" t="s">
        <v>21</v>
      </c>
      <c r="N185" s="200" t="s">
        <v>43</v>
      </c>
      <c r="O185" s="42"/>
      <c r="P185" s="201">
        <f>O185*H185</f>
        <v>0</v>
      </c>
      <c r="Q185" s="201">
        <v>0</v>
      </c>
      <c r="R185" s="201">
        <f>Q185*H185</f>
        <v>0</v>
      </c>
      <c r="S185" s="201">
        <v>0</v>
      </c>
      <c r="T185" s="202">
        <f>S185*H185</f>
        <v>0</v>
      </c>
      <c r="AR185" s="24" t="s">
        <v>156</v>
      </c>
      <c r="AT185" s="24" t="s">
        <v>151</v>
      </c>
      <c r="AU185" s="24" t="s">
        <v>82</v>
      </c>
      <c r="AY185" s="24" t="s">
        <v>148</v>
      </c>
      <c r="BE185" s="203">
        <f>IF(N185="základní",J185,0)</f>
        <v>0</v>
      </c>
      <c r="BF185" s="203">
        <f>IF(N185="snížená",J185,0)</f>
        <v>0</v>
      </c>
      <c r="BG185" s="203">
        <f>IF(N185="zákl. přenesená",J185,0)</f>
        <v>0</v>
      </c>
      <c r="BH185" s="203">
        <f>IF(N185="sníž. přenesená",J185,0)</f>
        <v>0</v>
      </c>
      <c r="BI185" s="203">
        <f>IF(N185="nulová",J185,0)</f>
        <v>0</v>
      </c>
      <c r="BJ185" s="24" t="s">
        <v>80</v>
      </c>
      <c r="BK185" s="203">
        <f>ROUND(I185*H185,2)</f>
        <v>0</v>
      </c>
      <c r="BL185" s="24" t="s">
        <v>156</v>
      </c>
      <c r="BM185" s="24" t="s">
        <v>630</v>
      </c>
    </row>
    <row r="186" spans="2:65" s="1" customFormat="1" ht="60">
      <c r="B186" s="41"/>
      <c r="C186" s="63"/>
      <c r="D186" s="206" t="s">
        <v>170</v>
      </c>
      <c r="E186" s="63"/>
      <c r="F186" s="237" t="s">
        <v>604</v>
      </c>
      <c r="G186" s="63"/>
      <c r="H186" s="63"/>
      <c r="I186" s="163"/>
      <c r="J186" s="63"/>
      <c r="K186" s="63"/>
      <c r="L186" s="61"/>
      <c r="M186" s="238"/>
      <c r="N186" s="42"/>
      <c r="O186" s="42"/>
      <c r="P186" s="42"/>
      <c r="Q186" s="42"/>
      <c r="R186" s="42"/>
      <c r="S186" s="42"/>
      <c r="T186" s="78"/>
      <c r="AT186" s="24" t="s">
        <v>170</v>
      </c>
      <c r="AU186" s="24" t="s">
        <v>82</v>
      </c>
    </row>
    <row r="187" spans="2:65" s="1" customFormat="1" ht="25.5" customHeight="1">
      <c r="B187" s="41"/>
      <c r="C187" s="192" t="s">
        <v>287</v>
      </c>
      <c r="D187" s="192" t="s">
        <v>151</v>
      </c>
      <c r="E187" s="193" t="s">
        <v>631</v>
      </c>
      <c r="F187" s="194" t="s">
        <v>632</v>
      </c>
      <c r="G187" s="195" t="s">
        <v>154</v>
      </c>
      <c r="H187" s="196">
        <v>0.9</v>
      </c>
      <c r="I187" s="197"/>
      <c r="J187" s="198">
        <f>ROUND(I187*H187,2)</f>
        <v>0</v>
      </c>
      <c r="K187" s="194" t="s">
        <v>155</v>
      </c>
      <c r="L187" s="61"/>
      <c r="M187" s="199" t="s">
        <v>21</v>
      </c>
      <c r="N187" s="200" t="s">
        <v>43</v>
      </c>
      <c r="O187" s="42"/>
      <c r="P187" s="201">
        <f>O187*H187</f>
        <v>0</v>
      </c>
      <c r="Q187" s="201">
        <v>2.2563399999999998</v>
      </c>
      <c r="R187" s="201">
        <f>Q187*H187</f>
        <v>2.0307059999999999</v>
      </c>
      <c r="S187" s="201">
        <v>0</v>
      </c>
      <c r="T187" s="202">
        <f>S187*H187</f>
        <v>0</v>
      </c>
      <c r="AR187" s="24" t="s">
        <v>156</v>
      </c>
      <c r="AT187" s="24" t="s">
        <v>151</v>
      </c>
      <c r="AU187" s="24" t="s">
        <v>82</v>
      </c>
      <c r="AY187" s="24" t="s">
        <v>148</v>
      </c>
      <c r="BE187" s="203">
        <f>IF(N187="základní",J187,0)</f>
        <v>0</v>
      </c>
      <c r="BF187" s="203">
        <f>IF(N187="snížená",J187,0)</f>
        <v>0</v>
      </c>
      <c r="BG187" s="203">
        <f>IF(N187="zákl. přenesená",J187,0)</f>
        <v>0</v>
      </c>
      <c r="BH187" s="203">
        <f>IF(N187="sníž. přenesená",J187,0)</f>
        <v>0</v>
      </c>
      <c r="BI187" s="203">
        <f>IF(N187="nulová",J187,0)</f>
        <v>0</v>
      </c>
      <c r="BJ187" s="24" t="s">
        <v>80</v>
      </c>
      <c r="BK187" s="203">
        <f>ROUND(I187*H187,2)</f>
        <v>0</v>
      </c>
      <c r="BL187" s="24" t="s">
        <v>156</v>
      </c>
      <c r="BM187" s="24" t="s">
        <v>633</v>
      </c>
    </row>
    <row r="188" spans="2:65" s="1" customFormat="1" ht="96">
      <c r="B188" s="41"/>
      <c r="C188" s="63"/>
      <c r="D188" s="206" t="s">
        <v>170</v>
      </c>
      <c r="E188" s="63"/>
      <c r="F188" s="237" t="s">
        <v>618</v>
      </c>
      <c r="G188" s="63"/>
      <c r="H188" s="63"/>
      <c r="I188" s="163"/>
      <c r="J188" s="63"/>
      <c r="K188" s="63"/>
      <c r="L188" s="61"/>
      <c r="M188" s="238"/>
      <c r="N188" s="42"/>
      <c r="O188" s="42"/>
      <c r="P188" s="42"/>
      <c r="Q188" s="42"/>
      <c r="R188" s="42"/>
      <c r="S188" s="42"/>
      <c r="T188" s="78"/>
      <c r="AT188" s="24" t="s">
        <v>170</v>
      </c>
      <c r="AU188" s="24" t="s">
        <v>82</v>
      </c>
    </row>
    <row r="189" spans="2:65" s="12" customFormat="1" ht="12">
      <c r="B189" s="215"/>
      <c r="C189" s="216"/>
      <c r="D189" s="206" t="s">
        <v>158</v>
      </c>
      <c r="E189" s="217" t="s">
        <v>21</v>
      </c>
      <c r="F189" s="218" t="s">
        <v>634</v>
      </c>
      <c r="G189" s="216"/>
      <c r="H189" s="219">
        <v>0.9</v>
      </c>
      <c r="I189" s="220"/>
      <c r="J189" s="216"/>
      <c r="K189" s="216"/>
      <c r="L189" s="221"/>
      <c r="M189" s="222"/>
      <c r="N189" s="223"/>
      <c r="O189" s="223"/>
      <c r="P189" s="223"/>
      <c r="Q189" s="223"/>
      <c r="R189" s="223"/>
      <c r="S189" s="223"/>
      <c r="T189" s="224"/>
      <c r="AT189" s="225" t="s">
        <v>158</v>
      </c>
      <c r="AU189" s="225" t="s">
        <v>82</v>
      </c>
      <c r="AV189" s="12" t="s">
        <v>82</v>
      </c>
      <c r="AW189" s="12" t="s">
        <v>35</v>
      </c>
      <c r="AX189" s="12" t="s">
        <v>80</v>
      </c>
      <c r="AY189" s="225" t="s">
        <v>148</v>
      </c>
    </row>
    <row r="190" spans="2:65" s="1" customFormat="1" ht="16.5" customHeight="1">
      <c r="B190" s="41"/>
      <c r="C190" s="192" t="s">
        <v>9</v>
      </c>
      <c r="D190" s="192" t="s">
        <v>151</v>
      </c>
      <c r="E190" s="193" t="s">
        <v>635</v>
      </c>
      <c r="F190" s="194" t="s">
        <v>636</v>
      </c>
      <c r="G190" s="195" t="s">
        <v>176</v>
      </c>
      <c r="H190" s="196">
        <v>3.6</v>
      </c>
      <c r="I190" s="197"/>
      <c r="J190" s="198">
        <f>ROUND(I190*H190,2)</f>
        <v>0</v>
      </c>
      <c r="K190" s="194" t="s">
        <v>155</v>
      </c>
      <c r="L190" s="61"/>
      <c r="M190" s="199" t="s">
        <v>21</v>
      </c>
      <c r="N190" s="200" t="s">
        <v>43</v>
      </c>
      <c r="O190" s="42"/>
      <c r="P190" s="201">
        <f>O190*H190</f>
        <v>0</v>
      </c>
      <c r="Q190" s="201">
        <v>2.64E-3</v>
      </c>
      <c r="R190" s="201">
        <f>Q190*H190</f>
        <v>9.5040000000000003E-3</v>
      </c>
      <c r="S190" s="201">
        <v>0</v>
      </c>
      <c r="T190" s="202">
        <f>S190*H190</f>
        <v>0</v>
      </c>
      <c r="AR190" s="24" t="s">
        <v>156</v>
      </c>
      <c r="AT190" s="24" t="s">
        <v>151</v>
      </c>
      <c r="AU190" s="24" t="s">
        <v>82</v>
      </c>
      <c r="AY190" s="24" t="s">
        <v>148</v>
      </c>
      <c r="BE190" s="203">
        <f>IF(N190="základní",J190,0)</f>
        <v>0</v>
      </c>
      <c r="BF190" s="203">
        <f>IF(N190="snížená",J190,0)</f>
        <v>0</v>
      </c>
      <c r="BG190" s="203">
        <f>IF(N190="zákl. přenesená",J190,0)</f>
        <v>0</v>
      </c>
      <c r="BH190" s="203">
        <f>IF(N190="sníž. přenesená",J190,0)</f>
        <v>0</v>
      </c>
      <c r="BI190" s="203">
        <f>IF(N190="nulová",J190,0)</f>
        <v>0</v>
      </c>
      <c r="BJ190" s="24" t="s">
        <v>80</v>
      </c>
      <c r="BK190" s="203">
        <f>ROUND(I190*H190,2)</f>
        <v>0</v>
      </c>
      <c r="BL190" s="24" t="s">
        <v>156</v>
      </c>
      <c r="BM190" s="24" t="s">
        <v>637</v>
      </c>
    </row>
    <row r="191" spans="2:65" s="1" customFormat="1" ht="60">
      <c r="B191" s="41"/>
      <c r="C191" s="63"/>
      <c r="D191" s="206" t="s">
        <v>170</v>
      </c>
      <c r="E191" s="63"/>
      <c r="F191" s="237" t="s">
        <v>604</v>
      </c>
      <c r="G191" s="63"/>
      <c r="H191" s="63"/>
      <c r="I191" s="163"/>
      <c r="J191" s="63"/>
      <c r="K191" s="63"/>
      <c r="L191" s="61"/>
      <c r="M191" s="238"/>
      <c r="N191" s="42"/>
      <c r="O191" s="42"/>
      <c r="P191" s="42"/>
      <c r="Q191" s="42"/>
      <c r="R191" s="42"/>
      <c r="S191" s="42"/>
      <c r="T191" s="78"/>
      <c r="AT191" s="24" t="s">
        <v>170</v>
      </c>
      <c r="AU191" s="24" t="s">
        <v>82</v>
      </c>
    </row>
    <row r="192" spans="2:65" s="12" customFormat="1" ht="12">
      <c r="B192" s="215"/>
      <c r="C192" s="216"/>
      <c r="D192" s="206" t="s">
        <v>158</v>
      </c>
      <c r="E192" s="217" t="s">
        <v>21</v>
      </c>
      <c r="F192" s="218" t="s">
        <v>638</v>
      </c>
      <c r="G192" s="216"/>
      <c r="H192" s="219">
        <v>3.6</v>
      </c>
      <c r="I192" s="220"/>
      <c r="J192" s="216"/>
      <c r="K192" s="216"/>
      <c r="L192" s="221"/>
      <c r="M192" s="222"/>
      <c r="N192" s="223"/>
      <c r="O192" s="223"/>
      <c r="P192" s="223"/>
      <c r="Q192" s="223"/>
      <c r="R192" s="223"/>
      <c r="S192" s="223"/>
      <c r="T192" s="224"/>
      <c r="AT192" s="225" t="s">
        <v>158</v>
      </c>
      <c r="AU192" s="225" t="s">
        <v>82</v>
      </c>
      <c r="AV192" s="12" t="s">
        <v>82</v>
      </c>
      <c r="AW192" s="12" t="s">
        <v>35</v>
      </c>
      <c r="AX192" s="12" t="s">
        <v>80</v>
      </c>
      <c r="AY192" s="225" t="s">
        <v>148</v>
      </c>
    </row>
    <row r="193" spans="2:65" s="1" customFormat="1" ht="16.5" customHeight="1">
      <c r="B193" s="41"/>
      <c r="C193" s="192" t="s">
        <v>296</v>
      </c>
      <c r="D193" s="192" t="s">
        <v>151</v>
      </c>
      <c r="E193" s="193" t="s">
        <v>639</v>
      </c>
      <c r="F193" s="194" t="s">
        <v>640</v>
      </c>
      <c r="G193" s="195" t="s">
        <v>176</v>
      </c>
      <c r="H193" s="196">
        <v>3.6</v>
      </c>
      <c r="I193" s="197"/>
      <c r="J193" s="198">
        <f>ROUND(I193*H193,2)</f>
        <v>0</v>
      </c>
      <c r="K193" s="194" t="s">
        <v>155</v>
      </c>
      <c r="L193" s="61"/>
      <c r="M193" s="199" t="s">
        <v>21</v>
      </c>
      <c r="N193" s="200" t="s">
        <v>43</v>
      </c>
      <c r="O193" s="42"/>
      <c r="P193" s="201">
        <f>O193*H193</f>
        <v>0</v>
      </c>
      <c r="Q193" s="201">
        <v>0</v>
      </c>
      <c r="R193" s="201">
        <f>Q193*H193</f>
        <v>0</v>
      </c>
      <c r="S193" s="201">
        <v>0</v>
      </c>
      <c r="T193" s="202">
        <f>S193*H193</f>
        <v>0</v>
      </c>
      <c r="AR193" s="24" t="s">
        <v>156</v>
      </c>
      <c r="AT193" s="24" t="s">
        <v>151</v>
      </c>
      <c r="AU193" s="24" t="s">
        <v>82</v>
      </c>
      <c r="AY193" s="24" t="s">
        <v>148</v>
      </c>
      <c r="BE193" s="203">
        <f>IF(N193="základní",J193,0)</f>
        <v>0</v>
      </c>
      <c r="BF193" s="203">
        <f>IF(N193="snížená",J193,0)</f>
        <v>0</v>
      </c>
      <c r="BG193" s="203">
        <f>IF(N193="zákl. přenesená",J193,0)</f>
        <v>0</v>
      </c>
      <c r="BH193" s="203">
        <f>IF(N193="sníž. přenesená",J193,0)</f>
        <v>0</v>
      </c>
      <c r="BI193" s="203">
        <f>IF(N193="nulová",J193,0)</f>
        <v>0</v>
      </c>
      <c r="BJ193" s="24" t="s">
        <v>80</v>
      </c>
      <c r="BK193" s="203">
        <f>ROUND(I193*H193,2)</f>
        <v>0</v>
      </c>
      <c r="BL193" s="24" t="s">
        <v>156</v>
      </c>
      <c r="BM193" s="24" t="s">
        <v>641</v>
      </c>
    </row>
    <row r="194" spans="2:65" s="1" customFormat="1" ht="60">
      <c r="B194" s="41"/>
      <c r="C194" s="63"/>
      <c r="D194" s="206" t="s">
        <v>170</v>
      </c>
      <c r="E194" s="63"/>
      <c r="F194" s="237" t="s">
        <v>604</v>
      </c>
      <c r="G194" s="63"/>
      <c r="H194" s="63"/>
      <c r="I194" s="163"/>
      <c r="J194" s="63"/>
      <c r="K194" s="63"/>
      <c r="L194" s="61"/>
      <c r="M194" s="238"/>
      <c r="N194" s="42"/>
      <c r="O194" s="42"/>
      <c r="P194" s="42"/>
      <c r="Q194" s="42"/>
      <c r="R194" s="42"/>
      <c r="S194" s="42"/>
      <c r="T194" s="78"/>
      <c r="AT194" s="24" t="s">
        <v>170</v>
      </c>
      <c r="AU194" s="24" t="s">
        <v>82</v>
      </c>
    </row>
    <row r="195" spans="2:65" s="1" customFormat="1" ht="38.25" customHeight="1">
      <c r="B195" s="41"/>
      <c r="C195" s="192" t="s">
        <v>303</v>
      </c>
      <c r="D195" s="192" t="s">
        <v>151</v>
      </c>
      <c r="E195" s="193" t="s">
        <v>642</v>
      </c>
      <c r="F195" s="194" t="s">
        <v>643</v>
      </c>
      <c r="G195" s="195" t="s">
        <v>176</v>
      </c>
      <c r="H195" s="196">
        <v>3.79</v>
      </c>
      <c r="I195" s="197"/>
      <c r="J195" s="198">
        <f>ROUND(I195*H195,2)</f>
        <v>0</v>
      </c>
      <c r="K195" s="194" t="s">
        <v>155</v>
      </c>
      <c r="L195" s="61"/>
      <c r="M195" s="199" t="s">
        <v>21</v>
      </c>
      <c r="N195" s="200" t="s">
        <v>43</v>
      </c>
      <c r="O195" s="42"/>
      <c r="P195" s="201">
        <f>O195*H195</f>
        <v>0</v>
      </c>
      <c r="Q195" s="201">
        <v>0.71545999999999998</v>
      </c>
      <c r="R195" s="201">
        <f>Q195*H195</f>
        <v>2.7115933999999999</v>
      </c>
      <c r="S195" s="201">
        <v>0</v>
      </c>
      <c r="T195" s="202">
        <f>S195*H195</f>
        <v>0</v>
      </c>
      <c r="AR195" s="24" t="s">
        <v>156</v>
      </c>
      <c r="AT195" s="24" t="s">
        <v>151</v>
      </c>
      <c r="AU195" s="24" t="s">
        <v>82</v>
      </c>
      <c r="AY195" s="24" t="s">
        <v>148</v>
      </c>
      <c r="BE195" s="203">
        <f>IF(N195="základní",J195,0)</f>
        <v>0</v>
      </c>
      <c r="BF195" s="203">
        <f>IF(N195="snížená",J195,0)</f>
        <v>0</v>
      </c>
      <c r="BG195" s="203">
        <f>IF(N195="zákl. přenesená",J195,0)</f>
        <v>0</v>
      </c>
      <c r="BH195" s="203">
        <f>IF(N195="sníž. přenesená",J195,0)</f>
        <v>0</v>
      </c>
      <c r="BI195" s="203">
        <f>IF(N195="nulová",J195,0)</f>
        <v>0</v>
      </c>
      <c r="BJ195" s="24" t="s">
        <v>80</v>
      </c>
      <c r="BK195" s="203">
        <f>ROUND(I195*H195,2)</f>
        <v>0</v>
      </c>
      <c r="BL195" s="24" t="s">
        <v>156</v>
      </c>
      <c r="BM195" s="24" t="s">
        <v>644</v>
      </c>
    </row>
    <row r="196" spans="2:65" s="1" customFormat="1" ht="72">
      <c r="B196" s="41"/>
      <c r="C196" s="63"/>
      <c r="D196" s="206" t="s">
        <v>170</v>
      </c>
      <c r="E196" s="63"/>
      <c r="F196" s="237" t="s">
        <v>645</v>
      </c>
      <c r="G196" s="63"/>
      <c r="H196" s="63"/>
      <c r="I196" s="163"/>
      <c r="J196" s="63"/>
      <c r="K196" s="63"/>
      <c r="L196" s="61"/>
      <c r="M196" s="238"/>
      <c r="N196" s="42"/>
      <c r="O196" s="42"/>
      <c r="P196" s="42"/>
      <c r="Q196" s="42"/>
      <c r="R196" s="42"/>
      <c r="S196" s="42"/>
      <c r="T196" s="78"/>
      <c r="AT196" s="24" t="s">
        <v>170</v>
      </c>
      <c r="AU196" s="24" t="s">
        <v>82</v>
      </c>
    </row>
    <row r="197" spans="2:65" s="11" customFormat="1" ht="12">
      <c r="B197" s="204"/>
      <c r="C197" s="205"/>
      <c r="D197" s="206" t="s">
        <v>158</v>
      </c>
      <c r="E197" s="207" t="s">
        <v>21</v>
      </c>
      <c r="F197" s="208" t="s">
        <v>646</v>
      </c>
      <c r="G197" s="205"/>
      <c r="H197" s="207" t="s">
        <v>21</v>
      </c>
      <c r="I197" s="209"/>
      <c r="J197" s="205"/>
      <c r="K197" s="205"/>
      <c r="L197" s="210"/>
      <c r="M197" s="211"/>
      <c r="N197" s="212"/>
      <c r="O197" s="212"/>
      <c r="P197" s="212"/>
      <c r="Q197" s="212"/>
      <c r="R197" s="212"/>
      <c r="S197" s="212"/>
      <c r="T197" s="213"/>
      <c r="AT197" s="214" t="s">
        <v>158</v>
      </c>
      <c r="AU197" s="214" t="s">
        <v>82</v>
      </c>
      <c r="AV197" s="11" t="s">
        <v>80</v>
      </c>
      <c r="AW197" s="11" t="s">
        <v>35</v>
      </c>
      <c r="AX197" s="11" t="s">
        <v>72</v>
      </c>
      <c r="AY197" s="214" t="s">
        <v>148</v>
      </c>
    </row>
    <row r="198" spans="2:65" s="12" customFormat="1" ht="12">
      <c r="B198" s="215"/>
      <c r="C198" s="216"/>
      <c r="D198" s="206" t="s">
        <v>158</v>
      </c>
      <c r="E198" s="217" t="s">
        <v>21</v>
      </c>
      <c r="F198" s="218" t="s">
        <v>647</v>
      </c>
      <c r="G198" s="216"/>
      <c r="H198" s="219">
        <v>3.79</v>
      </c>
      <c r="I198" s="220"/>
      <c r="J198" s="216"/>
      <c r="K198" s="216"/>
      <c r="L198" s="221"/>
      <c r="M198" s="222"/>
      <c r="N198" s="223"/>
      <c r="O198" s="223"/>
      <c r="P198" s="223"/>
      <c r="Q198" s="223"/>
      <c r="R198" s="223"/>
      <c r="S198" s="223"/>
      <c r="T198" s="224"/>
      <c r="AT198" s="225" t="s">
        <v>158</v>
      </c>
      <c r="AU198" s="225" t="s">
        <v>82</v>
      </c>
      <c r="AV198" s="12" t="s">
        <v>82</v>
      </c>
      <c r="AW198" s="12" t="s">
        <v>35</v>
      </c>
      <c r="AX198" s="12" t="s">
        <v>80</v>
      </c>
      <c r="AY198" s="225" t="s">
        <v>148</v>
      </c>
    </row>
    <row r="199" spans="2:65" s="1" customFormat="1" ht="38.25" customHeight="1">
      <c r="B199" s="41"/>
      <c r="C199" s="192" t="s">
        <v>308</v>
      </c>
      <c r="D199" s="192" t="s">
        <v>151</v>
      </c>
      <c r="E199" s="193" t="s">
        <v>648</v>
      </c>
      <c r="F199" s="194" t="s">
        <v>649</v>
      </c>
      <c r="G199" s="195" t="s">
        <v>176</v>
      </c>
      <c r="H199" s="196">
        <v>41.027999999999999</v>
      </c>
      <c r="I199" s="197"/>
      <c r="J199" s="198">
        <f>ROUND(I199*H199,2)</f>
        <v>0</v>
      </c>
      <c r="K199" s="194" t="s">
        <v>155</v>
      </c>
      <c r="L199" s="61"/>
      <c r="M199" s="199" t="s">
        <v>21</v>
      </c>
      <c r="N199" s="200" t="s">
        <v>43</v>
      </c>
      <c r="O199" s="42"/>
      <c r="P199" s="201">
        <f>O199*H199</f>
        <v>0</v>
      </c>
      <c r="Q199" s="201">
        <v>0.96611999999999998</v>
      </c>
      <c r="R199" s="201">
        <f>Q199*H199</f>
        <v>39.637971359999995</v>
      </c>
      <c r="S199" s="201">
        <v>0</v>
      </c>
      <c r="T199" s="202">
        <f>S199*H199</f>
        <v>0</v>
      </c>
      <c r="AR199" s="24" t="s">
        <v>156</v>
      </c>
      <c r="AT199" s="24" t="s">
        <v>151</v>
      </c>
      <c r="AU199" s="24" t="s">
        <v>82</v>
      </c>
      <c r="AY199" s="24" t="s">
        <v>148</v>
      </c>
      <c r="BE199" s="203">
        <f>IF(N199="základní",J199,0)</f>
        <v>0</v>
      </c>
      <c r="BF199" s="203">
        <f>IF(N199="snížená",J199,0)</f>
        <v>0</v>
      </c>
      <c r="BG199" s="203">
        <f>IF(N199="zákl. přenesená",J199,0)</f>
        <v>0</v>
      </c>
      <c r="BH199" s="203">
        <f>IF(N199="sníž. přenesená",J199,0)</f>
        <v>0</v>
      </c>
      <c r="BI199" s="203">
        <f>IF(N199="nulová",J199,0)</f>
        <v>0</v>
      </c>
      <c r="BJ199" s="24" t="s">
        <v>80</v>
      </c>
      <c r="BK199" s="203">
        <f>ROUND(I199*H199,2)</f>
        <v>0</v>
      </c>
      <c r="BL199" s="24" t="s">
        <v>156</v>
      </c>
      <c r="BM199" s="24" t="s">
        <v>650</v>
      </c>
    </row>
    <row r="200" spans="2:65" s="1" customFormat="1" ht="72">
      <c r="B200" s="41"/>
      <c r="C200" s="63"/>
      <c r="D200" s="206" t="s">
        <v>170</v>
      </c>
      <c r="E200" s="63"/>
      <c r="F200" s="237" t="s">
        <v>645</v>
      </c>
      <c r="G200" s="63"/>
      <c r="H200" s="63"/>
      <c r="I200" s="163"/>
      <c r="J200" s="63"/>
      <c r="K200" s="63"/>
      <c r="L200" s="61"/>
      <c r="M200" s="238"/>
      <c r="N200" s="42"/>
      <c r="O200" s="42"/>
      <c r="P200" s="42"/>
      <c r="Q200" s="42"/>
      <c r="R200" s="42"/>
      <c r="S200" s="42"/>
      <c r="T200" s="78"/>
      <c r="AT200" s="24" t="s">
        <v>170</v>
      </c>
      <c r="AU200" s="24" t="s">
        <v>82</v>
      </c>
    </row>
    <row r="201" spans="2:65" s="11" customFormat="1" ht="12">
      <c r="B201" s="204"/>
      <c r="C201" s="205"/>
      <c r="D201" s="206" t="s">
        <v>158</v>
      </c>
      <c r="E201" s="207" t="s">
        <v>21</v>
      </c>
      <c r="F201" s="208" t="s">
        <v>651</v>
      </c>
      <c r="G201" s="205"/>
      <c r="H201" s="207" t="s">
        <v>21</v>
      </c>
      <c r="I201" s="209"/>
      <c r="J201" s="205"/>
      <c r="K201" s="205"/>
      <c r="L201" s="210"/>
      <c r="M201" s="211"/>
      <c r="N201" s="212"/>
      <c r="O201" s="212"/>
      <c r="P201" s="212"/>
      <c r="Q201" s="212"/>
      <c r="R201" s="212"/>
      <c r="S201" s="212"/>
      <c r="T201" s="213"/>
      <c r="AT201" s="214" t="s">
        <v>158</v>
      </c>
      <c r="AU201" s="214" t="s">
        <v>82</v>
      </c>
      <c r="AV201" s="11" t="s">
        <v>80</v>
      </c>
      <c r="AW201" s="11" t="s">
        <v>35</v>
      </c>
      <c r="AX201" s="11" t="s">
        <v>72</v>
      </c>
      <c r="AY201" s="214" t="s">
        <v>148</v>
      </c>
    </row>
    <row r="202" spans="2:65" s="12" customFormat="1" ht="12">
      <c r="B202" s="215"/>
      <c r="C202" s="216"/>
      <c r="D202" s="206" t="s">
        <v>158</v>
      </c>
      <c r="E202" s="217" t="s">
        <v>21</v>
      </c>
      <c r="F202" s="218" t="s">
        <v>652</v>
      </c>
      <c r="G202" s="216"/>
      <c r="H202" s="219">
        <v>27.277999999999999</v>
      </c>
      <c r="I202" s="220"/>
      <c r="J202" s="216"/>
      <c r="K202" s="216"/>
      <c r="L202" s="221"/>
      <c r="M202" s="222"/>
      <c r="N202" s="223"/>
      <c r="O202" s="223"/>
      <c r="P202" s="223"/>
      <c r="Q202" s="223"/>
      <c r="R202" s="223"/>
      <c r="S202" s="223"/>
      <c r="T202" s="224"/>
      <c r="AT202" s="225" t="s">
        <v>158</v>
      </c>
      <c r="AU202" s="225" t="s">
        <v>82</v>
      </c>
      <c r="AV202" s="12" t="s">
        <v>82</v>
      </c>
      <c r="AW202" s="12" t="s">
        <v>35</v>
      </c>
      <c r="AX202" s="12" t="s">
        <v>72</v>
      </c>
      <c r="AY202" s="225" t="s">
        <v>148</v>
      </c>
    </row>
    <row r="203" spans="2:65" s="12" customFormat="1" ht="12">
      <c r="B203" s="215"/>
      <c r="C203" s="216"/>
      <c r="D203" s="206" t="s">
        <v>158</v>
      </c>
      <c r="E203" s="217" t="s">
        <v>21</v>
      </c>
      <c r="F203" s="218" t="s">
        <v>653</v>
      </c>
      <c r="G203" s="216"/>
      <c r="H203" s="219">
        <v>13.75</v>
      </c>
      <c r="I203" s="220"/>
      <c r="J203" s="216"/>
      <c r="K203" s="216"/>
      <c r="L203" s="221"/>
      <c r="M203" s="222"/>
      <c r="N203" s="223"/>
      <c r="O203" s="223"/>
      <c r="P203" s="223"/>
      <c r="Q203" s="223"/>
      <c r="R203" s="223"/>
      <c r="S203" s="223"/>
      <c r="T203" s="224"/>
      <c r="AT203" s="225" t="s">
        <v>158</v>
      </c>
      <c r="AU203" s="225" t="s">
        <v>82</v>
      </c>
      <c r="AV203" s="12" t="s">
        <v>82</v>
      </c>
      <c r="AW203" s="12" t="s">
        <v>35</v>
      </c>
      <c r="AX203" s="12" t="s">
        <v>72</v>
      </c>
      <c r="AY203" s="225" t="s">
        <v>148</v>
      </c>
    </row>
    <row r="204" spans="2:65" s="13" customFormat="1" ht="12">
      <c r="B204" s="226"/>
      <c r="C204" s="227"/>
      <c r="D204" s="206" t="s">
        <v>158</v>
      </c>
      <c r="E204" s="228" t="s">
        <v>21</v>
      </c>
      <c r="F204" s="229" t="s">
        <v>166</v>
      </c>
      <c r="G204" s="227"/>
      <c r="H204" s="230">
        <v>41.027999999999999</v>
      </c>
      <c r="I204" s="231"/>
      <c r="J204" s="227"/>
      <c r="K204" s="227"/>
      <c r="L204" s="232"/>
      <c r="M204" s="233"/>
      <c r="N204" s="234"/>
      <c r="O204" s="234"/>
      <c r="P204" s="234"/>
      <c r="Q204" s="234"/>
      <c r="R204" s="234"/>
      <c r="S204" s="234"/>
      <c r="T204" s="235"/>
      <c r="AT204" s="236" t="s">
        <v>158</v>
      </c>
      <c r="AU204" s="236" t="s">
        <v>82</v>
      </c>
      <c r="AV204" s="13" t="s">
        <v>156</v>
      </c>
      <c r="AW204" s="13" t="s">
        <v>35</v>
      </c>
      <c r="AX204" s="13" t="s">
        <v>80</v>
      </c>
      <c r="AY204" s="236" t="s">
        <v>148</v>
      </c>
    </row>
    <row r="205" spans="2:65" s="1" customFormat="1" ht="38.25" customHeight="1">
      <c r="B205" s="41"/>
      <c r="C205" s="192" t="s">
        <v>336</v>
      </c>
      <c r="D205" s="192" t="s">
        <v>151</v>
      </c>
      <c r="E205" s="193" t="s">
        <v>654</v>
      </c>
      <c r="F205" s="194" t="s">
        <v>655</v>
      </c>
      <c r="G205" s="195" t="s">
        <v>339</v>
      </c>
      <c r="H205" s="196">
        <v>0.23899999999999999</v>
      </c>
      <c r="I205" s="197"/>
      <c r="J205" s="198">
        <f>ROUND(I205*H205,2)</f>
        <v>0</v>
      </c>
      <c r="K205" s="194" t="s">
        <v>155</v>
      </c>
      <c r="L205" s="61"/>
      <c r="M205" s="199" t="s">
        <v>21</v>
      </c>
      <c r="N205" s="200" t="s">
        <v>43</v>
      </c>
      <c r="O205" s="42"/>
      <c r="P205" s="201">
        <f>O205*H205</f>
        <v>0</v>
      </c>
      <c r="Q205" s="201">
        <v>1.05871</v>
      </c>
      <c r="R205" s="201">
        <f>Q205*H205</f>
        <v>0.25303168999999998</v>
      </c>
      <c r="S205" s="201">
        <v>0</v>
      </c>
      <c r="T205" s="202">
        <f>S205*H205</f>
        <v>0</v>
      </c>
      <c r="AR205" s="24" t="s">
        <v>156</v>
      </c>
      <c r="AT205" s="24" t="s">
        <v>151</v>
      </c>
      <c r="AU205" s="24" t="s">
        <v>82</v>
      </c>
      <c r="AY205" s="24" t="s">
        <v>148</v>
      </c>
      <c r="BE205" s="203">
        <f>IF(N205="základní",J205,0)</f>
        <v>0</v>
      </c>
      <c r="BF205" s="203">
        <f>IF(N205="snížená",J205,0)</f>
        <v>0</v>
      </c>
      <c r="BG205" s="203">
        <f>IF(N205="zákl. přenesená",J205,0)</f>
        <v>0</v>
      </c>
      <c r="BH205" s="203">
        <f>IF(N205="sníž. přenesená",J205,0)</f>
        <v>0</v>
      </c>
      <c r="BI205" s="203">
        <f>IF(N205="nulová",J205,0)</f>
        <v>0</v>
      </c>
      <c r="BJ205" s="24" t="s">
        <v>80</v>
      </c>
      <c r="BK205" s="203">
        <f>ROUND(I205*H205,2)</f>
        <v>0</v>
      </c>
      <c r="BL205" s="24" t="s">
        <v>156</v>
      </c>
      <c r="BM205" s="24" t="s">
        <v>656</v>
      </c>
    </row>
    <row r="206" spans="2:65" s="11" customFormat="1" ht="24">
      <c r="B206" s="204"/>
      <c r="C206" s="205"/>
      <c r="D206" s="206" t="s">
        <v>158</v>
      </c>
      <c r="E206" s="207" t="s">
        <v>21</v>
      </c>
      <c r="F206" s="208" t="s">
        <v>657</v>
      </c>
      <c r="G206" s="205"/>
      <c r="H206" s="207" t="s">
        <v>21</v>
      </c>
      <c r="I206" s="209"/>
      <c r="J206" s="205"/>
      <c r="K206" s="205"/>
      <c r="L206" s="210"/>
      <c r="M206" s="211"/>
      <c r="N206" s="212"/>
      <c r="O206" s="212"/>
      <c r="P206" s="212"/>
      <c r="Q206" s="212"/>
      <c r="R206" s="212"/>
      <c r="S206" s="212"/>
      <c r="T206" s="213"/>
      <c r="AT206" s="214" t="s">
        <v>158</v>
      </c>
      <c r="AU206" s="214" t="s">
        <v>82</v>
      </c>
      <c r="AV206" s="11" t="s">
        <v>80</v>
      </c>
      <c r="AW206" s="11" t="s">
        <v>35</v>
      </c>
      <c r="AX206" s="11" t="s">
        <v>72</v>
      </c>
      <c r="AY206" s="214" t="s">
        <v>148</v>
      </c>
    </row>
    <row r="207" spans="2:65" s="12" customFormat="1" ht="12">
      <c r="B207" s="215"/>
      <c r="C207" s="216"/>
      <c r="D207" s="206" t="s">
        <v>158</v>
      </c>
      <c r="E207" s="217" t="s">
        <v>21</v>
      </c>
      <c r="F207" s="218" t="s">
        <v>658</v>
      </c>
      <c r="G207" s="216"/>
      <c r="H207" s="219">
        <v>0.23899999999999999</v>
      </c>
      <c r="I207" s="220"/>
      <c r="J207" s="216"/>
      <c r="K207" s="216"/>
      <c r="L207" s="221"/>
      <c r="M207" s="222"/>
      <c r="N207" s="223"/>
      <c r="O207" s="223"/>
      <c r="P207" s="223"/>
      <c r="Q207" s="223"/>
      <c r="R207" s="223"/>
      <c r="S207" s="223"/>
      <c r="T207" s="224"/>
      <c r="AT207" s="225" t="s">
        <v>158</v>
      </c>
      <c r="AU207" s="225" t="s">
        <v>82</v>
      </c>
      <c r="AV207" s="12" t="s">
        <v>82</v>
      </c>
      <c r="AW207" s="12" t="s">
        <v>35</v>
      </c>
      <c r="AX207" s="12" t="s">
        <v>80</v>
      </c>
      <c r="AY207" s="225" t="s">
        <v>148</v>
      </c>
    </row>
    <row r="208" spans="2:65" s="10" customFormat="1" ht="29.85" customHeight="1">
      <c r="B208" s="176"/>
      <c r="C208" s="177"/>
      <c r="D208" s="178" t="s">
        <v>71</v>
      </c>
      <c r="E208" s="190" t="s">
        <v>173</v>
      </c>
      <c r="F208" s="190" t="s">
        <v>659</v>
      </c>
      <c r="G208" s="177"/>
      <c r="H208" s="177"/>
      <c r="I208" s="180"/>
      <c r="J208" s="191">
        <f>BK208</f>
        <v>0</v>
      </c>
      <c r="K208" s="177"/>
      <c r="L208" s="182"/>
      <c r="M208" s="183"/>
      <c r="N208" s="184"/>
      <c r="O208" s="184"/>
      <c r="P208" s="185">
        <f>SUM(P209:P281)</f>
        <v>0</v>
      </c>
      <c r="Q208" s="184"/>
      <c r="R208" s="185">
        <f>SUM(R209:R281)</f>
        <v>100.23802375999999</v>
      </c>
      <c r="S208" s="184"/>
      <c r="T208" s="186">
        <f>SUM(T209:T281)</f>
        <v>0</v>
      </c>
      <c r="AR208" s="187" t="s">
        <v>80</v>
      </c>
      <c r="AT208" s="188" t="s">
        <v>71</v>
      </c>
      <c r="AU208" s="188" t="s">
        <v>80</v>
      </c>
      <c r="AY208" s="187" t="s">
        <v>148</v>
      </c>
      <c r="BK208" s="189">
        <f>SUM(BK209:BK281)</f>
        <v>0</v>
      </c>
    </row>
    <row r="209" spans="2:65" s="1" customFormat="1" ht="25.5" customHeight="1">
      <c r="B209" s="41"/>
      <c r="C209" s="192" t="s">
        <v>342</v>
      </c>
      <c r="D209" s="192" t="s">
        <v>151</v>
      </c>
      <c r="E209" s="193" t="s">
        <v>660</v>
      </c>
      <c r="F209" s="194" t="s">
        <v>661</v>
      </c>
      <c r="G209" s="195" t="s">
        <v>176</v>
      </c>
      <c r="H209" s="196">
        <v>5.2949999999999999</v>
      </c>
      <c r="I209" s="197"/>
      <c r="J209" s="198">
        <f>ROUND(I209*H209,2)</f>
        <v>0</v>
      </c>
      <c r="K209" s="194" t="s">
        <v>155</v>
      </c>
      <c r="L209" s="61"/>
      <c r="M209" s="199" t="s">
        <v>21</v>
      </c>
      <c r="N209" s="200" t="s">
        <v>43</v>
      </c>
      <c r="O209" s="42"/>
      <c r="P209" s="201">
        <f>O209*H209</f>
        <v>0</v>
      </c>
      <c r="Q209" s="201">
        <v>0.28570000000000001</v>
      </c>
      <c r="R209" s="201">
        <f>Q209*H209</f>
        <v>1.5127815</v>
      </c>
      <c r="S209" s="201">
        <v>0</v>
      </c>
      <c r="T209" s="202">
        <f>S209*H209</f>
        <v>0</v>
      </c>
      <c r="AR209" s="24" t="s">
        <v>156</v>
      </c>
      <c r="AT209" s="24" t="s">
        <v>151</v>
      </c>
      <c r="AU209" s="24" t="s">
        <v>82</v>
      </c>
      <c r="AY209" s="24" t="s">
        <v>148</v>
      </c>
      <c r="BE209" s="203">
        <f>IF(N209="základní",J209,0)</f>
        <v>0</v>
      </c>
      <c r="BF209" s="203">
        <f>IF(N209="snížená",J209,0)</f>
        <v>0</v>
      </c>
      <c r="BG209" s="203">
        <f>IF(N209="zákl. přenesená",J209,0)</f>
        <v>0</v>
      </c>
      <c r="BH209" s="203">
        <f>IF(N209="sníž. přenesená",J209,0)</f>
        <v>0</v>
      </c>
      <c r="BI209" s="203">
        <f>IF(N209="nulová",J209,0)</f>
        <v>0</v>
      </c>
      <c r="BJ209" s="24" t="s">
        <v>80</v>
      </c>
      <c r="BK209" s="203">
        <f>ROUND(I209*H209,2)</f>
        <v>0</v>
      </c>
      <c r="BL209" s="24" t="s">
        <v>156</v>
      </c>
      <c r="BM209" s="24" t="s">
        <v>662</v>
      </c>
    </row>
    <row r="210" spans="2:65" s="11" customFormat="1" ht="12">
      <c r="B210" s="204"/>
      <c r="C210" s="205"/>
      <c r="D210" s="206" t="s">
        <v>158</v>
      </c>
      <c r="E210" s="207" t="s">
        <v>21</v>
      </c>
      <c r="F210" s="208" t="s">
        <v>663</v>
      </c>
      <c r="G210" s="205"/>
      <c r="H210" s="207" t="s">
        <v>21</v>
      </c>
      <c r="I210" s="209"/>
      <c r="J210" s="205"/>
      <c r="K210" s="205"/>
      <c r="L210" s="210"/>
      <c r="M210" s="211"/>
      <c r="N210" s="212"/>
      <c r="O210" s="212"/>
      <c r="P210" s="212"/>
      <c r="Q210" s="212"/>
      <c r="R210" s="212"/>
      <c r="S210" s="212"/>
      <c r="T210" s="213"/>
      <c r="AT210" s="214" t="s">
        <v>158</v>
      </c>
      <c r="AU210" s="214" t="s">
        <v>82</v>
      </c>
      <c r="AV210" s="11" t="s">
        <v>80</v>
      </c>
      <c r="AW210" s="11" t="s">
        <v>35</v>
      </c>
      <c r="AX210" s="11" t="s">
        <v>72</v>
      </c>
      <c r="AY210" s="214" t="s">
        <v>148</v>
      </c>
    </row>
    <row r="211" spans="2:65" s="12" customFormat="1" ht="12">
      <c r="B211" s="215"/>
      <c r="C211" s="216"/>
      <c r="D211" s="206" t="s">
        <v>158</v>
      </c>
      <c r="E211" s="217" t="s">
        <v>21</v>
      </c>
      <c r="F211" s="218" t="s">
        <v>664</v>
      </c>
      <c r="G211" s="216"/>
      <c r="H211" s="219">
        <v>3.6749999999999998</v>
      </c>
      <c r="I211" s="220"/>
      <c r="J211" s="216"/>
      <c r="K211" s="216"/>
      <c r="L211" s="221"/>
      <c r="M211" s="222"/>
      <c r="N211" s="223"/>
      <c r="O211" s="223"/>
      <c r="P211" s="223"/>
      <c r="Q211" s="223"/>
      <c r="R211" s="223"/>
      <c r="S211" s="223"/>
      <c r="T211" s="224"/>
      <c r="AT211" s="225" t="s">
        <v>158</v>
      </c>
      <c r="AU211" s="225" t="s">
        <v>82</v>
      </c>
      <c r="AV211" s="12" t="s">
        <v>82</v>
      </c>
      <c r="AW211" s="12" t="s">
        <v>35</v>
      </c>
      <c r="AX211" s="12" t="s">
        <v>72</v>
      </c>
      <c r="AY211" s="225" t="s">
        <v>148</v>
      </c>
    </row>
    <row r="212" spans="2:65" s="11" customFormat="1" ht="12">
      <c r="B212" s="204"/>
      <c r="C212" s="205"/>
      <c r="D212" s="206" t="s">
        <v>158</v>
      </c>
      <c r="E212" s="207" t="s">
        <v>21</v>
      </c>
      <c r="F212" s="208" t="s">
        <v>665</v>
      </c>
      <c r="G212" s="205"/>
      <c r="H212" s="207" t="s">
        <v>21</v>
      </c>
      <c r="I212" s="209"/>
      <c r="J212" s="205"/>
      <c r="K212" s="205"/>
      <c r="L212" s="210"/>
      <c r="M212" s="211"/>
      <c r="N212" s="212"/>
      <c r="O212" s="212"/>
      <c r="P212" s="212"/>
      <c r="Q212" s="212"/>
      <c r="R212" s="212"/>
      <c r="S212" s="212"/>
      <c r="T212" s="213"/>
      <c r="AT212" s="214" t="s">
        <v>158</v>
      </c>
      <c r="AU212" s="214" t="s">
        <v>82</v>
      </c>
      <c r="AV212" s="11" t="s">
        <v>80</v>
      </c>
      <c r="AW212" s="11" t="s">
        <v>35</v>
      </c>
      <c r="AX212" s="11" t="s">
        <v>72</v>
      </c>
      <c r="AY212" s="214" t="s">
        <v>148</v>
      </c>
    </row>
    <row r="213" spans="2:65" s="12" customFormat="1" ht="12">
      <c r="B213" s="215"/>
      <c r="C213" s="216"/>
      <c r="D213" s="206" t="s">
        <v>158</v>
      </c>
      <c r="E213" s="217" t="s">
        <v>21</v>
      </c>
      <c r="F213" s="218" t="s">
        <v>666</v>
      </c>
      <c r="G213" s="216"/>
      <c r="H213" s="219">
        <v>1.62</v>
      </c>
      <c r="I213" s="220"/>
      <c r="J213" s="216"/>
      <c r="K213" s="216"/>
      <c r="L213" s="221"/>
      <c r="M213" s="222"/>
      <c r="N213" s="223"/>
      <c r="O213" s="223"/>
      <c r="P213" s="223"/>
      <c r="Q213" s="223"/>
      <c r="R213" s="223"/>
      <c r="S213" s="223"/>
      <c r="T213" s="224"/>
      <c r="AT213" s="225" t="s">
        <v>158</v>
      </c>
      <c r="AU213" s="225" t="s">
        <v>82</v>
      </c>
      <c r="AV213" s="12" t="s">
        <v>82</v>
      </c>
      <c r="AW213" s="12" t="s">
        <v>35</v>
      </c>
      <c r="AX213" s="12" t="s">
        <v>72</v>
      </c>
      <c r="AY213" s="225" t="s">
        <v>148</v>
      </c>
    </row>
    <row r="214" spans="2:65" s="13" customFormat="1" ht="12">
      <c r="B214" s="226"/>
      <c r="C214" s="227"/>
      <c r="D214" s="206" t="s">
        <v>158</v>
      </c>
      <c r="E214" s="228" t="s">
        <v>21</v>
      </c>
      <c r="F214" s="229" t="s">
        <v>166</v>
      </c>
      <c r="G214" s="227"/>
      <c r="H214" s="230">
        <v>5.2949999999999999</v>
      </c>
      <c r="I214" s="231"/>
      <c r="J214" s="227"/>
      <c r="K214" s="227"/>
      <c r="L214" s="232"/>
      <c r="M214" s="233"/>
      <c r="N214" s="234"/>
      <c r="O214" s="234"/>
      <c r="P214" s="234"/>
      <c r="Q214" s="234"/>
      <c r="R214" s="234"/>
      <c r="S214" s="234"/>
      <c r="T214" s="235"/>
      <c r="AT214" s="236" t="s">
        <v>158</v>
      </c>
      <c r="AU214" s="236" t="s">
        <v>82</v>
      </c>
      <c r="AV214" s="13" t="s">
        <v>156</v>
      </c>
      <c r="AW214" s="13" t="s">
        <v>35</v>
      </c>
      <c r="AX214" s="13" t="s">
        <v>80</v>
      </c>
      <c r="AY214" s="236" t="s">
        <v>148</v>
      </c>
    </row>
    <row r="215" spans="2:65" s="1" customFormat="1" ht="38.25" customHeight="1">
      <c r="B215" s="41"/>
      <c r="C215" s="192" t="s">
        <v>347</v>
      </c>
      <c r="D215" s="192" t="s">
        <v>151</v>
      </c>
      <c r="E215" s="193" t="s">
        <v>667</v>
      </c>
      <c r="F215" s="194" t="s">
        <v>668</v>
      </c>
      <c r="G215" s="195" t="s">
        <v>176</v>
      </c>
      <c r="H215" s="196">
        <v>46.506</v>
      </c>
      <c r="I215" s="197"/>
      <c r="J215" s="198">
        <f>ROUND(I215*H215,2)</f>
        <v>0</v>
      </c>
      <c r="K215" s="194" t="s">
        <v>155</v>
      </c>
      <c r="L215" s="61"/>
      <c r="M215" s="199" t="s">
        <v>21</v>
      </c>
      <c r="N215" s="200" t="s">
        <v>43</v>
      </c>
      <c r="O215" s="42"/>
      <c r="P215" s="201">
        <f>O215*H215</f>
        <v>0</v>
      </c>
      <c r="Q215" s="201">
        <v>0.26416000000000001</v>
      </c>
      <c r="R215" s="201">
        <f>Q215*H215</f>
        <v>12.285024960000001</v>
      </c>
      <c r="S215" s="201">
        <v>0</v>
      </c>
      <c r="T215" s="202">
        <f>S215*H215</f>
        <v>0</v>
      </c>
      <c r="AR215" s="24" t="s">
        <v>156</v>
      </c>
      <c r="AT215" s="24" t="s">
        <v>151</v>
      </c>
      <c r="AU215" s="24" t="s">
        <v>82</v>
      </c>
      <c r="AY215" s="24" t="s">
        <v>148</v>
      </c>
      <c r="BE215" s="203">
        <f>IF(N215="základní",J215,0)</f>
        <v>0</v>
      </c>
      <c r="BF215" s="203">
        <f>IF(N215="snížená",J215,0)</f>
        <v>0</v>
      </c>
      <c r="BG215" s="203">
        <f>IF(N215="zákl. přenesená",J215,0)</f>
        <v>0</v>
      </c>
      <c r="BH215" s="203">
        <f>IF(N215="sníž. přenesená",J215,0)</f>
        <v>0</v>
      </c>
      <c r="BI215" s="203">
        <f>IF(N215="nulová",J215,0)</f>
        <v>0</v>
      </c>
      <c r="BJ215" s="24" t="s">
        <v>80</v>
      </c>
      <c r="BK215" s="203">
        <f>ROUND(I215*H215,2)</f>
        <v>0</v>
      </c>
      <c r="BL215" s="24" t="s">
        <v>156</v>
      </c>
      <c r="BM215" s="24" t="s">
        <v>669</v>
      </c>
    </row>
    <row r="216" spans="2:65" s="1" customFormat="1" ht="216">
      <c r="B216" s="41"/>
      <c r="C216" s="63"/>
      <c r="D216" s="206" t="s">
        <v>170</v>
      </c>
      <c r="E216" s="63"/>
      <c r="F216" s="237" t="s">
        <v>670</v>
      </c>
      <c r="G216" s="63"/>
      <c r="H216" s="63"/>
      <c r="I216" s="163"/>
      <c r="J216" s="63"/>
      <c r="K216" s="63"/>
      <c r="L216" s="61"/>
      <c r="M216" s="238"/>
      <c r="N216" s="42"/>
      <c r="O216" s="42"/>
      <c r="P216" s="42"/>
      <c r="Q216" s="42"/>
      <c r="R216" s="42"/>
      <c r="S216" s="42"/>
      <c r="T216" s="78"/>
      <c r="AT216" s="24" t="s">
        <v>170</v>
      </c>
      <c r="AU216" s="24" t="s">
        <v>82</v>
      </c>
    </row>
    <row r="217" spans="2:65" s="11" customFormat="1" ht="12">
      <c r="B217" s="204"/>
      <c r="C217" s="205"/>
      <c r="D217" s="206" t="s">
        <v>158</v>
      </c>
      <c r="E217" s="207" t="s">
        <v>21</v>
      </c>
      <c r="F217" s="208" t="s">
        <v>671</v>
      </c>
      <c r="G217" s="205"/>
      <c r="H217" s="207" t="s">
        <v>21</v>
      </c>
      <c r="I217" s="209"/>
      <c r="J217" s="205"/>
      <c r="K217" s="205"/>
      <c r="L217" s="210"/>
      <c r="M217" s="211"/>
      <c r="N217" s="212"/>
      <c r="O217" s="212"/>
      <c r="P217" s="212"/>
      <c r="Q217" s="212"/>
      <c r="R217" s="212"/>
      <c r="S217" s="212"/>
      <c r="T217" s="213"/>
      <c r="AT217" s="214" t="s">
        <v>158</v>
      </c>
      <c r="AU217" s="214" t="s">
        <v>82</v>
      </c>
      <c r="AV217" s="11" t="s">
        <v>80</v>
      </c>
      <c r="AW217" s="11" t="s">
        <v>35</v>
      </c>
      <c r="AX217" s="11" t="s">
        <v>72</v>
      </c>
      <c r="AY217" s="214" t="s">
        <v>148</v>
      </c>
    </row>
    <row r="218" spans="2:65" s="12" customFormat="1" ht="12">
      <c r="B218" s="215"/>
      <c r="C218" s="216"/>
      <c r="D218" s="206" t="s">
        <v>158</v>
      </c>
      <c r="E218" s="217" t="s">
        <v>21</v>
      </c>
      <c r="F218" s="218" t="s">
        <v>672</v>
      </c>
      <c r="G218" s="216"/>
      <c r="H218" s="219">
        <v>21.422999999999998</v>
      </c>
      <c r="I218" s="220"/>
      <c r="J218" s="216"/>
      <c r="K218" s="216"/>
      <c r="L218" s="221"/>
      <c r="M218" s="222"/>
      <c r="N218" s="223"/>
      <c r="O218" s="223"/>
      <c r="P218" s="223"/>
      <c r="Q218" s="223"/>
      <c r="R218" s="223"/>
      <c r="S218" s="223"/>
      <c r="T218" s="224"/>
      <c r="AT218" s="225" t="s">
        <v>158</v>
      </c>
      <c r="AU218" s="225" t="s">
        <v>82</v>
      </c>
      <c r="AV218" s="12" t="s">
        <v>82</v>
      </c>
      <c r="AW218" s="12" t="s">
        <v>35</v>
      </c>
      <c r="AX218" s="12" t="s">
        <v>72</v>
      </c>
      <c r="AY218" s="225" t="s">
        <v>148</v>
      </c>
    </row>
    <row r="219" spans="2:65" s="11" customFormat="1" ht="12">
      <c r="B219" s="204"/>
      <c r="C219" s="205"/>
      <c r="D219" s="206" t="s">
        <v>158</v>
      </c>
      <c r="E219" s="207" t="s">
        <v>21</v>
      </c>
      <c r="F219" s="208" t="s">
        <v>673</v>
      </c>
      <c r="G219" s="205"/>
      <c r="H219" s="207" t="s">
        <v>21</v>
      </c>
      <c r="I219" s="209"/>
      <c r="J219" s="205"/>
      <c r="K219" s="205"/>
      <c r="L219" s="210"/>
      <c r="M219" s="211"/>
      <c r="N219" s="212"/>
      <c r="O219" s="212"/>
      <c r="P219" s="212"/>
      <c r="Q219" s="212"/>
      <c r="R219" s="212"/>
      <c r="S219" s="212"/>
      <c r="T219" s="213"/>
      <c r="AT219" s="214" t="s">
        <v>158</v>
      </c>
      <c r="AU219" s="214" t="s">
        <v>82</v>
      </c>
      <c r="AV219" s="11" t="s">
        <v>80</v>
      </c>
      <c r="AW219" s="11" t="s">
        <v>35</v>
      </c>
      <c r="AX219" s="11" t="s">
        <v>72</v>
      </c>
      <c r="AY219" s="214" t="s">
        <v>148</v>
      </c>
    </row>
    <row r="220" spans="2:65" s="12" customFormat="1" ht="12">
      <c r="B220" s="215"/>
      <c r="C220" s="216"/>
      <c r="D220" s="206" t="s">
        <v>158</v>
      </c>
      <c r="E220" s="217" t="s">
        <v>21</v>
      </c>
      <c r="F220" s="218" t="s">
        <v>674</v>
      </c>
      <c r="G220" s="216"/>
      <c r="H220" s="219">
        <v>25.082999999999998</v>
      </c>
      <c r="I220" s="220"/>
      <c r="J220" s="216"/>
      <c r="K220" s="216"/>
      <c r="L220" s="221"/>
      <c r="M220" s="222"/>
      <c r="N220" s="223"/>
      <c r="O220" s="223"/>
      <c r="P220" s="223"/>
      <c r="Q220" s="223"/>
      <c r="R220" s="223"/>
      <c r="S220" s="223"/>
      <c r="T220" s="224"/>
      <c r="AT220" s="225" t="s">
        <v>158</v>
      </c>
      <c r="AU220" s="225" t="s">
        <v>82</v>
      </c>
      <c r="AV220" s="12" t="s">
        <v>82</v>
      </c>
      <c r="AW220" s="12" t="s">
        <v>35</v>
      </c>
      <c r="AX220" s="12" t="s">
        <v>72</v>
      </c>
      <c r="AY220" s="225" t="s">
        <v>148</v>
      </c>
    </row>
    <row r="221" spans="2:65" s="13" customFormat="1" ht="12">
      <c r="B221" s="226"/>
      <c r="C221" s="227"/>
      <c r="D221" s="206" t="s">
        <v>158</v>
      </c>
      <c r="E221" s="228" t="s">
        <v>21</v>
      </c>
      <c r="F221" s="229" t="s">
        <v>166</v>
      </c>
      <c r="G221" s="227"/>
      <c r="H221" s="230">
        <v>46.506</v>
      </c>
      <c r="I221" s="231"/>
      <c r="J221" s="227"/>
      <c r="K221" s="227"/>
      <c r="L221" s="232"/>
      <c r="M221" s="233"/>
      <c r="N221" s="234"/>
      <c r="O221" s="234"/>
      <c r="P221" s="234"/>
      <c r="Q221" s="234"/>
      <c r="R221" s="234"/>
      <c r="S221" s="234"/>
      <c r="T221" s="235"/>
      <c r="AT221" s="236" t="s">
        <v>158</v>
      </c>
      <c r="AU221" s="236" t="s">
        <v>82</v>
      </c>
      <c r="AV221" s="13" t="s">
        <v>156</v>
      </c>
      <c r="AW221" s="13" t="s">
        <v>35</v>
      </c>
      <c r="AX221" s="13" t="s">
        <v>80</v>
      </c>
      <c r="AY221" s="236" t="s">
        <v>148</v>
      </c>
    </row>
    <row r="222" spans="2:65" s="1" customFormat="1" ht="38.25" customHeight="1">
      <c r="B222" s="41"/>
      <c r="C222" s="192" t="s">
        <v>354</v>
      </c>
      <c r="D222" s="192" t="s">
        <v>151</v>
      </c>
      <c r="E222" s="193" t="s">
        <v>675</v>
      </c>
      <c r="F222" s="194" t="s">
        <v>676</v>
      </c>
      <c r="G222" s="195" t="s">
        <v>176</v>
      </c>
      <c r="H222" s="196">
        <v>173.07499999999999</v>
      </c>
      <c r="I222" s="197"/>
      <c r="J222" s="198">
        <f>ROUND(I222*H222,2)</f>
        <v>0</v>
      </c>
      <c r="K222" s="194" t="s">
        <v>155</v>
      </c>
      <c r="L222" s="61"/>
      <c r="M222" s="199" t="s">
        <v>21</v>
      </c>
      <c r="N222" s="200" t="s">
        <v>43</v>
      </c>
      <c r="O222" s="42"/>
      <c r="P222" s="201">
        <f>O222*H222</f>
        <v>0</v>
      </c>
      <c r="Q222" s="201">
        <v>0.34616999999999998</v>
      </c>
      <c r="R222" s="201">
        <f>Q222*H222</f>
        <v>59.913372749999994</v>
      </c>
      <c r="S222" s="201">
        <v>0</v>
      </c>
      <c r="T222" s="202">
        <f>S222*H222</f>
        <v>0</v>
      </c>
      <c r="AR222" s="24" t="s">
        <v>156</v>
      </c>
      <c r="AT222" s="24" t="s">
        <v>151</v>
      </c>
      <c r="AU222" s="24" t="s">
        <v>82</v>
      </c>
      <c r="AY222" s="24" t="s">
        <v>148</v>
      </c>
      <c r="BE222" s="203">
        <f>IF(N222="základní",J222,0)</f>
        <v>0</v>
      </c>
      <c r="BF222" s="203">
        <f>IF(N222="snížená",J222,0)</f>
        <v>0</v>
      </c>
      <c r="BG222" s="203">
        <f>IF(N222="zákl. přenesená",J222,0)</f>
        <v>0</v>
      </c>
      <c r="BH222" s="203">
        <f>IF(N222="sníž. přenesená",J222,0)</f>
        <v>0</v>
      </c>
      <c r="BI222" s="203">
        <f>IF(N222="nulová",J222,0)</f>
        <v>0</v>
      </c>
      <c r="BJ222" s="24" t="s">
        <v>80</v>
      </c>
      <c r="BK222" s="203">
        <f>ROUND(I222*H222,2)</f>
        <v>0</v>
      </c>
      <c r="BL222" s="24" t="s">
        <v>156</v>
      </c>
      <c r="BM222" s="24" t="s">
        <v>677</v>
      </c>
    </row>
    <row r="223" spans="2:65" s="1" customFormat="1" ht="216">
      <c r="B223" s="41"/>
      <c r="C223" s="63"/>
      <c r="D223" s="206" t="s">
        <v>170</v>
      </c>
      <c r="E223" s="63"/>
      <c r="F223" s="237" t="s">
        <v>670</v>
      </c>
      <c r="G223" s="63"/>
      <c r="H223" s="63"/>
      <c r="I223" s="163"/>
      <c r="J223" s="63"/>
      <c r="K223" s="63"/>
      <c r="L223" s="61"/>
      <c r="M223" s="238"/>
      <c r="N223" s="42"/>
      <c r="O223" s="42"/>
      <c r="P223" s="42"/>
      <c r="Q223" s="42"/>
      <c r="R223" s="42"/>
      <c r="S223" s="42"/>
      <c r="T223" s="78"/>
      <c r="AT223" s="24" t="s">
        <v>170</v>
      </c>
      <c r="AU223" s="24" t="s">
        <v>82</v>
      </c>
    </row>
    <row r="224" spans="2:65" s="11" customFormat="1" ht="12">
      <c r="B224" s="204"/>
      <c r="C224" s="205"/>
      <c r="D224" s="206" t="s">
        <v>158</v>
      </c>
      <c r="E224" s="207" t="s">
        <v>21</v>
      </c>
      <c r="F224" s="208" t="s">
        <v>671</v>
      </c>
      <c r="G224" s="205"/>
      <c r="H224" s="207" t="s">
        <v>21</v>
      </c>
      <c r="I224" s="209"/>
      <c r="J224" s="205"/>
      <c r="K224" s="205"/>
      <c r="L224" s="210"/>
      <c r="M224" s="211"/>
      <c r="N224" s="212"/>
      <c r="O224" s="212"/>
      <c r="P224" s="212"/>
      <c r="Q224" s="212"/>
      <c r="R224" s="212"/>
      <c r="S224" s="212"/>
      <c r="T224" s="213"/>
      <c r="AT224" s="214" t="s">
        <v>158</v>
      </c>
      <c r="AU224" s="214" t="s">
        <v>82</v>
      </c>
      <c r="AV224" s="11" t="s">
        <v>80</v>
      </c>
      <c r="AW224" s="11" t="s">
        <v>35</v>
      </c>
      <c r="AX224" s="11" t="s">
        <v>72</v>
      </c>
      <c r="AY224" s="214" t="s">
        <v>148</v>
      </c>
    </row>
    <row r="225" spans="2:65" s="12" customFormat="1" ht="12">
      <c r="B225" s="215"/>
      <c r="C225" s="216"/>
      <c r="D225" s="206" t="s">
        <v>158</v>
      </c>
      <c r="E225" s="217" t="s">
        <v>21</v>
      </c>
      <c r="F225" s="218" t="s">
        <v>678</v>
      </c>
      <c r="G225" s="216"/>
      <c r="H225" s="219">
        <v>93.114000000000004</v>
      </c>
      <c r="I225" s="220"/>
      <c r="J225" s="216"/>
      <c r="K225" s="216"/>
      <c r="L225" s="221"/>
      <c r="M225" s="222"/>
      <c r="N225" s="223"/>
      <c r="O225" s="223"/>
      <c r="P225" s="223"/>
      <c r="Q225" s="223"/>
      <c r="R225" s="223"/>
      <c r="S225" s="223"/>
      <c r="T225" s="224"/>
      <c r="AT225" s="225" t="s">
        <v>158</v>
      </c>
      <c r="AU225" s="225" t="s">
        <v>82</v>
      </c>
      <c r="AV225" s="12" t="s">
        <v>82</v>
      </c>
      <c r="AW225" s="12" t="s">
        <v>35</v>
      </c>
      <c r="AX225" s="12" t="s">
        <v>72</v>
      </c>
      <c r="AY225" s="225" t="s">
        <v>148</v>
      </c>
    </row>
    <row r="226" spans="2:65" s="11" customFormat="1" ht="12">
      <c r="B226" s="204"/>
      <c r="C226" s="205"/>
      <c r="D226" s="206" t="s">
        <v>158</v>
      </c>
      <c r="E226" s="207" t="s">
        <v>21</v>
      </c>
      <c r="F226" s="208" t="s">
        <v>679</v>
      </c>
      <c r="G226" s="205"/>
      <c r="H226" s="207" t="s">
        <v>21</v>
      </c>
      <c r="I226" s="209"/>
      <c r="J226" s="205"/>
      <c r="K226" s="205"/>
      <c r="L226" s="210"/>
      <c r="M226" s="211"/>
      <c r="N226" s="212"/>
      <c r="O226" s="212"/>
      <c r="P226" s="212"/>
      <c r="Q226" s="212"/>
      <c r="R226" s="212"/>
      <c r="S226" s="212"/>
      <c r="T226" s="213"/>
      <c r="AT226" s="214" t="s">
        <v>158</v>
      </c>
      <c r="AU226" s="214" t="s">
        <v>82</v>
      </c>
      <c r="AV226" s="11" t="s">
        <v>80</v>
      </c>
      <c r="AW226" s="11" t="s">
        <v>35</v>
      </c>
      <c r="AX226" s="11" t="s">
        <v>72</v>
      </c>
      <c r="AY226" s="214" t="s">
        <v>148</v>
      </c>
    </row>
    <row r="227" spans="2:65" s="12" customFormat="1" ht="12">
      <c r="B227" s="215"/>
      <c r="C227" s="216"/>
      <c r="D227" s="206" t="s">
        <v>158</v>
      </c>
      <c r="E227" s="217" t="s">
        <v>21</v>
      </c>
      <c r="F227" s="218" t="s">
        <v>680</v>
      </c>
      <c r="G227" s="216"/>
      <c r="H227" s="219">
        <v>79.960999999999999</v>
      </c>
      <c r="I227" s="220"/>
      <c r="J227" s="216"/>
      <c r="K227" s="216"/>
      <c r="L227" s="221"/>
      <c r="M227" s="222"/>
      <c r="N227" s="223"/>
      <c r="O227" s="223"/>
      <c r="P227" s="223"/>
      <c r="Q227" s="223"/>
      <c r="R227" s="223"/>
      <c r="S227" s="223"/>
      <c r="T227" s="224"/>
      <c r="AT227" s="225" t="s">
        <v>158</v>
      </c>
      <c r="AU227" s="225" t="s">
        <v>82</v>
      </c>
      <c r="AV227" s="12" t="s">
        <v>82</v>
      </c>
      <c r="AW227" s="12" t="s">
        <v>35</v>
      </c>
      <c r="AX227" s="12" t="s">
        <v>72</v>
      </c>
      <c r="AY227" s="225" t="s">
        <v>148</v>
      </c>
    </row>
    <row r="228" spans="2:65" s="13" customFormat="1" ht="12">
      <c r="B228" s="226"/>
      <c r="C228" s="227"/>
      <c r="D228" s="206" t="s">
        <v>158</v>
      </c>
      <c r="E228" s="228" t="s">
        <v>21</v>
      </c>
      <c r="F228" s="229" t="s">
        <v>166</v>
      </c>
      <c r="G228" s="227"/>
      <c r="H228" s="230">
        <v>173.07499999999999</v>
      </c>
      <c r="I228" s="231"/>
      <c r="J228" s="227"/>
      <c r="K228" s="227"/>
      <c r="L228" s="232"/>
      <c r="M228" s="233"/>
      <c r="N228" s="234"/>
      <c r="O228" s="234"/>
      <c r="P228" s="234"/>
      <c r="Q228" s="234"/>
      <c r="R228" s="234"/>
      <c r="S228" s="234"/>
      <c r="T228" s="235"/>
      <c r="AT228" s="236" t="s">
        <v>158</v>
      </c>
      <c r="AU228" s="236" t="s">
        <v>82</v>
      </c>
      <c r="AV228" s="13" t="s">
        <v>156</v>
      </c>
      <c r="AW228" s="13" t="s">
        <v>35</v>
      </c>
      <c r="AX228" s="13" t="s">
        <v>80</v>
      </c>
      <c r="AY228" s="236" t="s">
        <v>148</v>
      </c>
    </row>
    <row r="229" spans="2:65" s="1" customFormat="1" ht="25.5" customHeight="1">
      <c r="B229" s="41"/>
      <c r="C229" s="192" t="s">
        <v>362</v>
      </c>
      <c r="D229" s="192" t="s">
        <v>151</v>
      </c>
      <c r="E229" s="193" t="s">
        <v>681</v>
      </c>
      <c r="F229" s="194" t="s">
        <v>682</v>
      </c>
      <c r="G229" s="195" t="s">
        <v>207</v>
      </c>
      <c r="H229" s="196">
        <v>9</v>
      </c>
      <c r="I229" s="197"/>
      <c r="J229" s="198">
        <f>ROUND(I229*H229,2)</f>
        <v>0</v>
      </c>
      <c r="K229" s="194" t="s">
        <v>155</v>
      </c>
      <c r="L229" s="61"/>
      <c r="M229" s="199" t="s">
        <v>21</v>
      </c>
      <c r="N229" s="200" t="s">
        <v>43</v>
      </c>
      <c r="O229" s="42"/>
      <c r="P229" s="201">
        <f>O229*H229</f>
        <v>0</v>
      </c>
      <c r="Q229" s="201">
        <v>2.2780000000000002E-2</v>
      </c>
      <c r="R229" s="201">
        <f>Q229*H229</f>
        <v>0.20502000000000001</v>
      </c>
      <c r="S229" s="201">
        <v>0</v>
      </c>
      <c r="T229" s="202">
        <f>S229*H229</f>
        <v>0</v>
      </c>
      <c r="AR229" s="24" t="s">
        <v>156</v>
      </c>
      <c r="AT229" s="24" t="s">
        <v>151</v>
      </c>
      <c r="AU229" s="24" t="s">
        <v>82</v>
      </c>
      <c r="AY229" s="24" t="s">
        <v>148</v>
      </c>
      <c r="BE229" s="203">
        <f>IF(N229="základní",J229,0)</f>
        <v>0</v>
      </c>
      <c r="BF229" s="203">
        <f>IF(N229="snížená",J229,0)</f>
        <v>0</v>
      </c>
      <c r="BG229" s="203">
        <f>IF(N229="zákl. přenesená",J229,0)</f>
        <v>0</v>
      </c>
      <c r="BH229" s="203">
        <f>IF(N229="sníž. přenesená",J229,0)</f>
        <v>0</v>
      </c>
      <c r="BI229" s="203">
        <f>IF(N229="nulová",J229,0)</f>
        <v>0</v>
      </c>
      <c r="BJ229" s="24" t="s">
        <v>80</v>
      </c>
      <c r="BK229" s="203">
        <f>ROUND(I229*H229,2)</f>
        <v>0</v>
      </c>
      <c r="BL229" s="24" t="s">
        <v>156</v>
      </c>
      <c r="BM229" s="24" t="s">
        <v>683</v>
      </c>
    </row>
    <row r="230" spans="2:65" s="1" customFormat="1" ht="409.6">
      <c r="B230" s="41"/>
      <c r="C230" s="63"/>
      <c r="D230" s="206" t="s">
        <v>170</v>
      </c>
      <c r="E230" s="63"/>
      <c r="F230" s="253" t="s">
        <v>684</v>
      </c>
      <c r="G230" s="63"/>
      <c r="H230" s="63"/>
      <c r="I230" s="163"/>
      <c r="J230" s="63"/>
      <c r="K230" s="63"/>
      <c r="L230" s="61"/>
      <c r="M230" s="238"/>
      <c r="N230" s="42"/>
      <c r="O230" s="42"/>
      <c r="P230" s="42"/>
      <c r="Q230" s="42"/>
      <c r="R230" s="42"/>
      <c r="S230" s="42"/>
      <c r="T230" s="78"/>
      <c r="AT230" s="24" t="s">
        <v>170</v>
      </c>
      <c r="AU230" s="24" t="s">
        <v>82</v>
      </c>
    </row>
    <row r="231" spans="2:65" s="12" customFormat="1" ht="12">
      <c r="B231" s="215"/>
      <c r="C231" s="216"/>
      <c r="D231" s="206" t="s">
        <v>158</v>
      </c>
      <c r="E231" s="217" t="s">
        <v>21</v>
      </c>
      <c r="F231" s="218" t="s">
        <v>685</v>
      </c>
      <c r="G231" s="216"/>
      <c r="H231" s="219">
        <v>9</v>
      </c>
      <c r="I231" s="220"/>
      <c r="J231" s="216"/>
      <c r="K231" s="216"/>
      <c r="L231" s="221"/>
      <c r="M231" s="222"/>
      <c r="N231" s="223"/>
      <c r="O231" s="223"/>
      <c r="P231" s="223"/>
      <c r="Q231" s="223"/>
      <c r="R231" s="223"/>
      <c r="S231" s="223"/>
      <c r="T231" s="224"/>
      <c r="AT231" s="225" t="s">
        <v>158</v>
      </c>
      <c r="AU231" s="225" t="s">
        <v>82</v>
      </c>
      <c r="AV231" s="12" t="s">
        <v>82</v>
      </c>
      <c r="AW231" s="12" t="s">
        <v>35</v>
      </c>
      <c r="AX231" s="12" t="s">
        <v>80</v>
      </c>
      <c r="AY231" s="225" t="s">
        <v>148</v>
      </c>
    </row>
    <row r="232" spans="2:65" s="1" customFormat="1" ht="25.5" customHeight="1">
      <c r="B232" s="41"/>
      <c r="C232" s="192" t="s">
        <v>370</v>
      </c>
      <c r="D232" s="192" t="s">
        <v>151</v>
      </c>
      <c r="E232" s="193" t="s">
        <v>686</v>
      </c>
      <c r="F232" s="194" t="s">
        <v>687</v>
      </c>
      <c r="G232" s="195" t="s">
        <v>207</v>
      </c>
      <c r="H232" s="196">
        <v>2</v>
      </c>
      <c r="I232" s="197"/>
      <c r="J232" s="198">
        <f>ROUND(I232*H232,2)</f>
        <v>0</v>
      </c>
      <c r="K232" s="194" t="s">
        <v>155</v>
      </c>
      <c r="L232" s="61"/>
      <c r="M232" s="199" t="s">
        <v>21</v>
      </c>
      <c r="N232" s="200" t="s">
        <v>43</v>
      </c>
      <c r="O232" s="42"/>
      <c r="P232" s="201">
        <f>O232*H232</f>
        <v>0</v>
      </c>
      <c r="Q232" s="201">
        <v>2.7109999999999999E-2</v>
      </c>
      <c r="R232" s="201">
        <f>Q232*H232</f>
        <v>5.4219999999999997E-2</v>
      </c>
      <c r="S232" s="201">
        <v>0</v>
      </c>
      <c r="T232" s="202">
        <f>S232*H232</f>
        <v>0</v>
      </c>
      <c r="AR232" s="24" t="s">
        <v>156</v>
      </c>
      <c r="AT232" s="24" t="s">
        <v>151</v>
      </c>
      <c r="AU232" s="24" t="s">
        <v>82</v>
      </c>
      <c r="AY232" s="24" t="s">
        <v>148</v>
      </c>
      <c r="BE232" s="203">
        <f>IF(N232="základní",J232,0)</f>
        <v>0</v>
      </c>
      <c r="BF232" s="203">
        <f>IF(N232="snížená",J232,0)</f>
        <v>0</v>
      </c>
      <c r="BG232" s="203">
        <f>IF(N232="zákl. přenesená",J232,0)</f>
        <v>0</v>
      </c>
      <c r="BH232" s="203">
        <f>IF(N232="sníž. přenesená",J232,0)</f>
        <v>0</v>
      </c>
      <c r="BI232" s="203">
        <f>IF(N232="nulová",J232,0)</f>
        <v>0</v>
      </c>
      <c r="BJ232" s="24" t="s">
        <v>80</v>
      </c>
      <c r="BK232" s="203">
        <f>ROUND(I232*H232,2)</f>
        <v>0</v>
      </c>
      <c r="BL232" s="24" t="s">
        <v>156</v>
      </c>
      <c r="BM232" s="24" t="s">
        <v>688</v>
      </c>
    </row>
    <row r="233" spans="2:65" s="1" customFormat="1" ht="409.6">
      <c r="B233" s="41"/>
      <c r="C233" s="63"/>
      <c r="D233" s="206" t="s">
        <v>170</v>
      </c>
      <c r="E233" s="63"/>
      <c r="F233" s="253" t="s">
        <v>684</v>
      </c>
      <c r="G233" s="63"/>
      <c r="H233" s="63"/>
      <c r="I233" s="163"/>
      <c r="J233" s="63"/>
      <c r="K233" s="63"/>
      <c r="L233" s="61"/>
      <c r="M233" s="238"/>
      <c r="N233" s="42"/>
      <c r="O233" s="42"/>
      <c r="P233" s="42"/>
      <c r="Q233" s="42"/>
      <c r="R233" s="42"/>
      <c r="S233" s="42"/>
      <c r="T233" s="78"/>
      <c r="AT233" s="24" t="s">
        <v>170</v>
      </c>
      <c r="AU233" s="24" t="s">
        <v>82</v>
      </c>
    </row>
    <row r="234" spans="2:65" s="12" customFormat="1" ht="12">
      <c r="B234" s="215"/>
      <c r="C234" s="216"/>
      <c r="D234" s="206" t="s">
        <v>158</v>
      </c>
      <c r="E234" s="217" t="s">
        <v>21</v>
      </c>
      <c r="F234" s="218" t="s">
        <v>689</v>
      </c>
      <c r="G234" s="216"/>
      <c r="H234" s="219">
        <v>2</v>
      </c>
      <c r="I234" s="220"/>
      <c r="J234" s="216"/>
      <c r="K234" s="216"/>
      <c r="L234" s="221"/>
      <c r="M234" s="222"/>
      <c r="N234" s="223"/>
      <c r="O234" s="223"/>
      <c r="P234" s="223"/>
      <c r="Q234" s="223"/>
      <c r="R234" s="223"/>
      <c r="S234" s="223"/>
      <c r="T234" s="224"/>
      <c r="AT234" s="225" t="s">
        <v>158</v>
      </c>
      <c r="AU234" s="225" t="s">
        <v>82</v>
      </c>
      <c r="AV234" s="12" t="s">
        <v>82</v>
      </c>
      <c r="AW234" s="12" t="s">
        <v>35</v>
      </c>
      <c r="AX234" s="12" t="s">
        <v>80</v>
      </c>
      <c r="AY234" s="225" t="s">
        <v>148</v>
      </c>
    </row>
    <row r="235" spans="2:65" s="1" customFormat="1" ht="25.5" customHeight="1">
      <c r="B235" s="41"/>
      <c r="C235" s="192" t="s">
        <v>376</v>
      </c>
      <c r="D235" s="192" t="s">
        <v>151</v>
      </c>
      <c r="E235" s="193" t="s">
        <v>690</v>
      </c>
      <c r="F235" s="194" t="s">
        <v>691</v>
      </c>
      <c r="G235" s="195" t="s">
        <v>207</v>
      </c>
      <c r="H235" s="196">
        <v>20</v>
      </c>
      <c r="I235" s="197"/>
      <c r="J235" s="198">
        <f>ROUND(I235*H235,2)</f>
        <v>0</v>
      </c>
      <c r="K235" s="194" t="s">
        <v>155</v>
      </c>
      <c r="L235" s="61"/>
      <c r="M235" s="199" t="s">
        <v>21</v>
      </c>
      <c r="N235" s="200" t="s">
        <v>43</v>
      </c>
      <c r="O235" s="42"/>
      <c r="P235" s="201">
        <f>O235*H235</f>
        <v>0</v>
      </c>
      <c r="Q235" s="201">
        <v>4.555E-2</v>
      </c>
      <c r="R235" s="201">
        <f>Q235*H235</f>
        <v>0.91100000000000003</v>
      </c>
      <c r="S235" s="201">
        <v>0</v>
      </c>
      <c r="T235" s="202">
        <f>S235*H235</f>
        <v>0</v>
      </c>
      <c r="AR235" s="24" t="s">
        <v>156</v>
      </c>
      <c r="AT235" s="24" t="s">
        <v>151</v>
      </c>
      <c r="AU235" s="24" t="s">
        <v>82</v>
      </c>
      <c r="AY235" s="24" t="s">
        <v>148</v>
      </c>
      <c r="BE235" s="203">
        <f>IF(N235="základní",J235,0)</f>
        <v>0</v>
      </c>
      <c r="BF235" s="203">
        <f>IF(N235="snížená",J235,0)</f>
        <v>0</v>
      </c>
      <c r="BG235" s="203">
        <f>IF(N235="zákl. přenesená",J235,0)</f>
        <v>0</v>
      </c>
      <c r="BH235" s="203">
        <f>IF(N235="sníž. přenesená",J235,0)</f>
        <v>0</v>
      </c>
      <c r="BI235" s="203">
        <f>IF(N235="nulová",J235,0)</f>
        <v>0</v>
      </c>
      <c r="BJ235" s="24" t="s">
        <v>80</v>
      </c>
      <c r="BK235" s="203">
        <f>ROUND(I235*H235,2)</f>
        <v>0</v>
      </c>
      <c r="BL235" s="24" t="s">
        <v>156</v>
      </c>
      <c r="BM235" s="24" t="s">
        <v>692</v>
      </c>
    </row>
    <row r="236" spans="2:65" s="1" customFormat="1" ht="409.6">
      <c r="B236" s="41"/>
      <c r="C236" s="63"/>
      <c r="D236" s="206" t="s">
        <v>170</v>
      </c>
      <c r="E236" s="63"/>
      <c r="F236" s="253" t="s">
        <v>684</v>
      </c>
      <c r="G236" s="63"/>
      <c r="H236" s="63"/>
      <c r="I236" s="163"/>
      <c r="J236" s="63"/>
      <c r="K236" s="63"/>
      <c r="L236" s="61"/>
      <c r="M236" s="238"/>
      <c r="N236" s="42"/>
      <c r="O236" s="42"/>
      <c r="P236" s="42"/>
      <c r="Q236" s="42"/>
      <c r="R236" s="42"/>
      <c r="S236" s="42"/>
      <c r="T236" s="78"/>
      <c r="AT236" s="24" t="s">
        <v>170</v>
      </c>
      <c r="AU236" s="24" t="s">
        <v>82</v>
      </c>
    </row>
    <row r="237" spans="2:65" s="12" customFormat="1" ht="12">
      <c r="B237" s="215"/>
      <c r="C237" s="216"/>
      <c r="D237" s="206" t="s">
        <v>158</v>
      </c>
      <c r="E237" s="217" t="s">
        <v>21</v>
      </c>
      <c r="F237" s="218" t="s">
        <v>693</v>
      </c>
      <c r="G237" s="216"/>
      <c r="H237" s="219">
        <v>12</v>
      </c>
      <c r="I237" s="220"/>
      <c r="J237" s="216"/>
      <c r="K237" s="216"/>
      <c r="L237" s="221"/>
      <c r="M237" s="222"/>
      <c r="N237" s="223"/>
      <c r="O237" s="223"/>
      <c r="P237" s="223"/>
      <c r="Q237" s="223"/>
      <c r="R237" s="223"/>
      <c r="S237" s="223"/>
      <c r="T237" s="224"/>
      <c r="AT237" s="225" t="s">
        <v>158</v>
      </c>
      <c r="AU237" s="225" t="s">
        <v>82</v>
      </c>
      <c r="AV237" s="12" t="s">
        <v>82</v>
      </c>
      <c r="AW237" s="12" t="s">
        <v>35</v>
      </c>
      <c r="AX237" s="12" t="s">
        <v>72</v>
      </c>
      <c r="AY237" s="225" t="s">
        <v>148</v>
      </c>
    </row>
    <row r="238" spans="2:65" s="12" customFormat="1" ht="12">
      <c r="B238" s="215"/>
      <c r="C238" s="216"/>
      <c r="D238" s="206" t="s">
        <v>158</v>
      </c>
      <c r="E238" s="217" t="s">
        <v>21</v>
      </c>
      <c r="F238" s="218" t="s">
        <v>694</v>
      </c>
      <c r="G238" s="216"/>
      <c r="H238" s="219">
        <v>8</v>
      </c>
      <c r="I238" s="220"/>
      <c r="J238" s="216"/>
      <c r="K238" s="216"/>
      <c r="L238" s="221"/>
      <c r="M238" s="222"/>
      <c r="N238" s="223"/>
      <c r="O238" s="223"/>
      <c r="P238" s="223"/>
      <c r="Q238" s="223"/>
      <c r="R238" s="223"/>
      <c r="S238" s="223"/>
      <c r="T238" s="224"/>
      <c r="AT238" s="225" t="s">
        <v>158</v>
      </c>
      <c r="AU238" s="225" t="s">
        <v>82</v>
      </c>
      <c r="AV238" s="12" t="s">
        <v>82</v>
      </c>
      <c r="AW238" s="12" t="s">
        <v>35</v>
      </c>
      <c r="AX238" s="12" t="s">
        <v>72</v>
      </c>
      <c r="AY238" s="225" t="s">
        <v>148</v>
      </c>
    </row>
    <row r="239" spans="2:65" s="13" customFormat="1" ht="12">
      <c r="B239" s="226"/>
      <c r="C239" s="227"/>
      <c r="D239" s="206" t="s">
        <v>158</v>
      </c>
      <c r="E239" s="228" t="s">
        <v>21</v>
      </c>
      <c r="F239" s="229" t="s">
        <v>166</v>
      </c>
      <c r="G239" s="227"/>
      <c r="H239" s="230">
        <v>20</v>
      </c>
      <c r="I239" s="231"/>
      <c r="J239" s="227"/>
      <c r="K239" s="227"/>
      <c r="L239" s="232"/>
      <c r="M239" s="233"/>
      <c r="N239" s="234"/>
      <c r="O239" s="234"/>
      <c r="P239" s="234"/>
      <c r="Q239" s="234"/>
      <c r="R239" s="234"/>
      <c r="S239" s="234"/>
      <c r="T239" s="235"/>
      <c r="AT239" s="236" t="s">
        <v>158</v>
      </c>
      <c r="AU239" s="236" t="s">
        <v>82</v>
      </c>
      <c r="AV239" s="13" t="s">
        <v>156</v>
      </c>
      <c r="AW239" s="13" t="s">
        <v>35</v>
      </c>
      <c r="AX239" s="13" t="s">
        <v>80</v>
      </c>
      <c r="AY239" s="236" t="s">
        <v>148</v>
      </c>
    </row>
    <row r="240" spans="2:65" s="1" customFormat="1" ht="25.5" customHeight="1">
      <c r="B240" s="41"/>
      <c r="C240" s="192" t="s">
        <v>382</v>
      </c>
      <c r="D240" s="192" t="s">
        <v>151</v>
      </c>
      <c r="E240" s="193" t="s">
        <v>695</v>
      </c>
      <c r="F240" s="194" t="s">
        <v>696</v>
      </c>
      <c r="G240" s="195" t="s">
        <v>339</v>
      </c>
      <c r="H240" s="196">
        <v>0.41199999999999998</v>
      </c>
      <c r="I240" s="197"/>
      <c r="J240" s="198">
        <f>ROUND(I240*H240,2)</f>
        <v>0</v>
      </c>
      <c r="K240" s="194" t="s">
        <v>155</v>
      </c>
      <c r="L240" s="61"/>
      <c r="M240" s="199" t="s">
        <v>21</v>
      </c>
      <c r="N240" s="200" t="s">
        <v>43</v>
      </c>
      <c r="O240" s="42"/>
      <c r="P240" s="201">
        <f>O240*H240</f>
        <v>0</v>
      </c>
      <c r="Q240" s="201">
        <v>1.7090000000000001E-2</v>
      </c>
      <c r="R240" s="201">
        <f>Q240*H240</f>
        <v>7.0410799999999999E-3</v>
      </c>
      <c r="S240" s="201">
        <v>0</v>
      </c>
      <c r="T240" s="202">
        <f>S240*H240</f>
        <v>0</v>
      </c>
      <c r="AR240" s="24" t="s">
        <v>156</v>
      </c>
      <c r="AT240" s="24" t="s">
        <v>151</v>
      </c>
      <c r="AU240" s="24" t="s">
        <v>82</v>
      </c>
      <c r="AY240" s="24" t="s">
        <v>148</v>
      </c>
      <c r="BE240" s="203">
        <f>IF(N240="základní",J240,0)</f>
        <v>0</v>
      </c>
      <c r="BF240" s="203">
        <f>IF(N240="snížená",J240,0)</f>
        <v>0</v>
      </c>
      <c r="BG240" s="203">
        <f>IF(N240="zákl. přenesená",J240,0)</f>
        <v>0</v>
      </c>
      <c r="BH240" s="203">
        <f>IF(N240="sníž. přenesená",J240,0)</f>
        <v>0</v>
      </c>
      <c r="BI240" s="203">
        <f>IF(N240="nulová",J240,0)</f>
        <v>0</v>
      </c>
      <c r="BJ240" s="24" t="s">
        <v>80</v>
      </c>
      <c r="BK240" s="203">
        <f>ROUND(I240*H240,2)</f>
        <v>0</v>
      </c>
      <c r="BL240" s="24" t="s">
        <v>156</v>
      </c>
      <c r="BM240" s="24" t="s">
        <v>697</v>
      </c>
    </row>
    <row r="241" spans="2:65" s="1" customFormat="1" ht="72">
      <c r="B241" s="41"/>
      <c r="C241" s="63"/>
      <c r="D241" s="206" t="s">
        <v>170</v>
      </c>
      <c r="E241" s="63"/>
      <c r="F241" s="237" t="s">
        <v>698</v>
      </c>
      <c r="G241" s="63"/>
      <c r="H241" s="63"/>
      <c r="I241" s="163"/>
      <c r="J241" s="63"/>
      <c r="K241" s="63"/>
      <c r="L241" s="61"/>
      <c r="M241" s="238"/>
      <c r="N241" s="42"/>
      <c r="O241" s="42"/>
      <c r="P241" s="42"/>
      <c r="Q241" s="42"/>
      <c r="R241" s="42"/>
      <c r="S241" s="42"/>
      <c r="T241" s="78"/>
      <c r="AT241" s="24" t="s">
        <v>170</v>
      </c>
      <c r="AU241" s="24" t="s">
        <v>82</v>
      </c>
    </row>
    <row r="242" spans="2:65" s="12" customFormat="1" ht="12">
      <c r="B242" s="215"/>
      <c r="C242" s="216"/>
      <c r="D242" s="206" t="s">
        <v>158</v>
      </c>
      <c r="E242" s="217" t="s">
        <v>21</v>
      </c>
      <c r="F242" s="218" t="s">
        <v>699</v>
      </c>
      <c r="G242" s="216"/>
      <c r="H242" s="219">
        <v>0.41199999999999998</v>
      </c>
      <c r="I242" s="220"/>
      <c r="J242" s="216"/>
      <c r="K242" s="216"/>
      <c r="L242" s="221"/>
      <c r="M242" s="222"/>
      <c r="N242" s="223"/>
      <c r="O242" s="223"/>
      <c r="P242" s="223"/>
      <c r="Q242" s="223"/>
      <c r="R242" s="223"/>
      <c r="S242" s="223"/>
      <c r="T242" s="224"/>
      <c r="AT242" s="225" t="s">
        <v>158</v>
      </c>
      <c r="AU242" s="225" t="s">
        <v>82</v>
      </c>
      <c r="AV242" s="12" t="s">
        <v>82</v>
      </c>
      <c r="AW242" s="12" t="s">
        <v>35</v>
      </c>
      <c r="AX242" s="12" t="s">
        <v>80</v>
      </c>
      <c r="AY242" s="225" t="s">
        <v>148</v>
      </c>
    </row>
    <row r="243" spans="2:65" s="1" customFormat="1" ht="16.5" customHeight="1">
      <c r="B243" s="41"/>
      <c r="C243" s="254" t="s">
        <v>387</v>
      </c>
      <c r="D243" s="254" t="s">
        <v>700</v>
      </c>
      <c r="E243" s="255" t="s">
        <v>701</v>
      </c>
      <c r="F243" s="256" t="s">
        <v>702</v>
      </c>
      <c r="G243" s="257" t="s">
        <v>339</v>
      </c>
      <c r="H243" s="258">
        <v>0.41199999999999998</v>
      </c>
      <c r="I243" s="259"/>
      <c r="J243" s="260">
        <f>ROUND(I243*H243,2)</f>
        <v>0</v>
      </c>
      <c r="K243" s="256" t="s">
        <v>155</v>
      </c>
      <c r="L243" s="261"/>
      <c r="M243" s="262" t="s">
        <v>21</v>
      </c>
      <c r="N243" s="263" t="s">
        <v>43</v>
      </c>
      <c r="O243" s="42"/>
      <c r="P243" s="201">
        <f>O243*H243</f>
        <v>0</v>
      </c>
      <c r="Q243" s="201">
        <v>1</v>
      </c>
      <c r="R243" s="201">
        <f>Q243*H243</f>
        <v>0.41199999999999998</v>
      </c>
      <c r="S243" s="201">
        <v>0</v>
      </c>
      <c r="T243" s="202">
        <f>S243*H243</f>
        <v>0</v>
      </c>
      <c r="AR243" s="24" t="s">
        <v>210</v>
      </c>
      <c r="AT243" s="24" t="s">
        <v>700</v>
      </c>
      <c r="AU243" s="24" t="s">
        <v>82</v>
      </c>
      <c r="AY243" s="24" t="s">
        <v>148</v>
      </c>
      <c r="BE243" s="203">
        <f>IF(N243="základní",J243,0)</f>
        <v>0</v>
      </c>
      <c r="BF243" s="203">
        <f>IF(N243="snížená",J243,0)</f>
        <v>0</v>
      </c>
      <c r="BG243" s="203">
        <f>IF(N243="zákl. přenesená",J243,0)</f>
        <v>0</v>
      </c>
      <c r="BH243" s="203">
        <f>IF(N243="sníž. přenesená",J243,0)</f>
        <v>0</v>
      </c>
      <c r="BI243" s="203">
        <f>IF(N243="nulová",J243,0)</f>
        <v>0</v>
      </c>
      <c r="BJ243" s="24" t="s">
        <v>80</v>
      </c>
      <c r="BK243" s="203">
        <f>ROUND(I243*H243,2)</f>
        <v>0</v>
      </c>
      <c r="BL243" s="24" t="s">
        <v>156</v>
      </c>
      <c r="BM243" s="24" t="s">
        <v>703</v>
      </c>
    </row>
    <row r="244" spans="2:65" s="1" customFormat="1" ht="25.5" customHeight="1">
      <c r="B244" s="41"/>
      <c r="C244" s="192" t="s">
        <v>407</v>
      </c>
      <c r="D244" s="192" t="s">
        <v>151</v>
      </c>
      <c r="E244" s="193" t="s">
        <v>704</v>
      </c>
      <c r="F244" s="194" t="s">
        <v>705</v>
      </c>
      <c r="G244" s="195" t="s">
        <v>213</v>
      </c>
      <c r="H244" s="196">
        <v>3.75</v>
      </c>
      <c r="I244" s="197"/>
      <c r="J244" s="198">
        <f>ROUND(I244*H244,2)</f>
        <v>0</v>
      </c>
      <c r="K244" s="194" t="s">
        <v>155</v>
      </c>
      <c r="L244" s="61"/>
      <c r="M244" s="199" t="s">
        <v>21</v>
      </c>
      <c r="N244" s="200" t="s">
        <v>43</v>
      </c>
      <c r="O244" s="42"/>
      <c r="P244" s="201">
        <f>O244*H244</f>
        <v>0</v>
      </c>
      <c r="Q244" s="201">
        <v>3.8000000000000002E-4</v>
      </c>
      <c r="R244" s="201">
        <f>Q244*H244</f>
        <v>1.4250000000000001E-3</v>
      </c>
      <c r="S244" s="201">
        <v>0</v>
      </c>
      <c r="T244" s="202">
        <f>S244*H244</f>
        <v>0</v>
      </c>
      <c r="AR244" s="24" t="s">
        <v>156</v>
      </c>
      <c r="AT244" s="24" t="s">
        <v>151</v>
      </c>
      <c r="AU244" s="24" t="s">
        <v>82</v>
      </c>
      <c r="AY244" s="24" t="s">
        <v>148</v>
      </c>
      <c r="BE244" s="203">
        <f>IF(N244="základní",J244,0)</f>
        <v>0</v>
      </c>
      <c r="BF244" s="203">
        <f>IF(N244="snížená",J244,0)</f>
        <v>0</v>
      </c>
      <c r="BG244" s="203">
        <f>IF(N244="zákl. přenesená",J244,0)</f>
        <v>0</v>
      </c>
      <c r="BH244" s="203">
        <f>IF(N244="sníž. přenesená",J244,0)</f>
        <v>0</v>
      </c>
      <c r="BI244" s="203">
        <f>IF(N244="nulová",J244,0)</f>
        <v>0</v>
      </c>
      <c r="BJ244" s="24" t="s">
        <v>80</v>
      </c>
      <c r="BK244" s="203">
        <f>ROUND(I244*H244,2)</f>
        <v>0</v>
      </c>
      <c r="BL244" s="24" t="s">
        <v>156</v>
      </c>
      <c r="BM244" s="24" t="s">
        <v>706</v>
      </c>
    </row>
    <row r="245" spans="2:65" s="12" customFormat="1" ht="12">
      <c r="B245" s="215"/>
      <c r="C245" s="216"/>
      <c r="D245" s="206" t="s">
        <v>158</v>
      </c>
      <c r="E245" s="217" t="s">
        <v>21</v>
      </c>
      <c r="F245" s="218" t="s">
        <v>707</v>
      </c>
      <c r="G245" s="216"/>
      <c r="H245" s="219">
        <v>3.75</v>
      </c>
      <c r="I245" s="220"/>
      <c r="J245" s="216"/>
      <c r="K245" s="216"/>
      <c r="L245" s="221"/>
      <c r="M245" s="222"/>
      <c r="N245" s="223"/>
      <c r="O245" s="223"/>
      <c r="P245" s="223"/>
      <c r="Q245" s="223"/>
      <c r="R245" s="223"/>
      <c r="S245" s="223"/>
      <c r="T245" s="224"/>
      <c r="AT245" s="225" t="s">
        <v>158</v>
      </c>
      <c r="AU245" s="225" t="s">
        <v>82</v>
      </c>
      <c r="AV245" s="12" t="s">
        <v>82</v>
      </c>
      <c r="AW245" s="12" t="s">
        <v>35</v>
      </c>
      <c r="AX245" s="12" t="s">
        <v>80</v>
      </c>
      <c r="AY245" s="225" t="s">
        <v>148</v>
      </c>
    </row>
    <row r="246" spans="2:65" s="1" customFormat="1" ht="25.5" customHeight="1">
      <c r="B246" s="41"/>
      <c r="C246" s="192" t="s">
        <v>415</v>
      </c>
      <c r="D246" s="192" t="s">
        <v>151</v>
      </c>
      <c r="E246" s="193" t="s">
        <v>708</v>
      </c>
      <c r="F246" s="194" t="s">
        <v>709</v>
      </c>
      <c r="G246" s="195" t="s">
        <v>207</v>
      </c>
      <c r="H246" s="196">
        <v>4</v>
      </c>
      <c r="I246" s="197"/>
      <c r="J246" s="198">
        <f>ROUND(I246*H246,2)</f>
        <v>0</v>
      </c>
      <c r="K246" s="194" t="s">
        <v>21</v>
      </c>
      <c r="L246" s="61"/>
      <c r="M246" s="199" t="s">
        <v>21</v>
      </c>
      <c r="N246" s="200" t="s">
        <v>43</v>
      </c>
      <c r="O246" s="42"/>
      <c r="P246" s="201">
        <f>O246*H246</f>
        <v>0</v>
      </c>
      <c r="Q246" s="201">
        <v>0.24651000000000001</v>
      </c>
      <c r="R246" s="201">
        <f>Q246*H246</f>
        <v>0.98604000000000003</v>
      </c>
      <c r="S246" s="201">
        <v>0</v>
      </c>
      <c r="T246" s="202">
        <f>S246*H246</f>
        <v>0</v>
      </c>
      <c r="AR246" s="24" t="s">
        <v>156</v>
      </c>
      <c r="AT246" s="24" t="s">
        <v>151</v>
      </c>
      <c r="AU246" s="24" t="s">
        <v>82</v>
      </c>
      <c r="AY246" s="24" t="s">
        <v>148</v>
      </c>
      <c r="BE246" s="203">
        <f>IF(N246="základní",J246,0)</f>
        <v>0</v>
      </c>
      <c r="BF246" s="203">
        <f>IF(N246="snížená",J246,0)</f>
        <v>0</v>
      </c>
      <c r="BG246" s="203">
        <f>IF(N246="zákl. přenesená",J246,0)</f>
        <v>0</v>
      </c>
      <c r="BH246" s="203">
        <f>IF(N246="sníž. přenesená",J246,0)</f>
        <v>0</v>
      </c>
      <c r="BI246" s="203">
        <f>IF(N246="nulová",J246,0)</f>
        <v>0</v>
      </c>
      <c r="BJ246" s="24" t="s">
        <v>80</v>
      </c>
      <c r="BK246" s="203">
        <f>ROUND(I246*H246,2)</f>
        <v>0</v>
      </c>
      <c r="BL246" s="24" t="s">
        <v>156</v>
      </c>
      <c r="BM246" s="24" t="s">
        <v>710</v>
      </c>
    </row>
    <row r="247" spans="2:65" s="1" customFormat="1" ht="48">
      <c r="B247" s="41"/>
      <c r="C247" s="63"/>
      <c r="D247" s="206" t="s">
        <v>170</v>
      </c>
      <c r="E247" s="63"/>
      <c r="F247" s="237" t="s">
        <v>711</v>
      </c>
      <c r="G247" s="63"/>
      <c r="H247" s="63"/>
      <c r="I247" s="163"/>
      <c r="J247" s="63"/>
      <c r="K247" s="63"/>
      <c r="L247" s="61"/>
      <c r="M247" s="238"/>
      <c r="N247" s="42"/>
      <c r="O247" s="42"/>
      <c r="P247" s="42"/>
      <c r="Q247" s="42"/>
      <c r="R247" s="42"/>
      <c r="S247" s="42"/>
      <c r="T247" s="78"/>
      <c r="AT247" s="24" t="s">
        <v>170</v>
      </c>
      <c r="AU247" s="24" t="s">
        <v>82</v>
      </c>
    </row>
    <row r="248" spans="2:65" s="12" customFormat="1" ht="12">
      <c r="B248" s="215"/>
      <c r="C248" s="216"/>
      <c r="D248" s="206" t="s">
        <v>158</v>
      </c>
      <c r="E248" s="217" t="s">
        <v>21</v>
      </c>
      <c r="F248" s="218" t="s">
        <v>712</v>
      </c>
      <c r="G248" s="216"/>
      <c r="H248" s="219">
        <v>4</v>
      </c>
      <c r="I248" s="220"/>
      <c r="J248" s="216"/>
      <c r="K248" s="216"/>
      <c r="L248" s="221"/>
      <c r="M248" s="222"/>
      <c r="N248" s="223"/>
      <c r="O248" s="223"/>
      <c r="P248" s="223"/>
      <c r="Q248" s="223"/>
      <c r="R248" s="223"/>
      <c r="S248" s="223"/>
      <c r="T248" s="224"/>
      <c r="AT248" s="225" t="s">
        <v>158</v>
      </c>
      <c r="AU248" s="225" t="s">
        <v>82</v>
      </c>
      <c r="AV248" s="12" t="s">
        <v>82</v>
      </c>
      <c r="AW248" s="12" t="s">
        <v>35</v>
      </c>
      <c r="AX248" s="12" t="s">
        <v>80</v>
      </c>
      <c r="AY248" s="225" t="s">
        <v>148</v>
      </c>
    </row>
    <row r="249" spans="2:65" s="1" customFormat="1" ht="25.5" customHeight="1">
      <c r="B249" s="41"/>
      <c r="C249" s="192" t="s">
        <v>422</v>
      </c>
      <c r="D249" s="192" t="s">
        <v>151</v>
      </c>
      <c r="E249" s="193" t="s">
        <v>713</v>
      </c>
      <c r="F249" s="194" t="s">
        <v>714</v>
      </c>
      <c r="G249" s="195" t="s">
        <v>176</v>
      </c>
      <c r="H249" s="196">
        <v>1.3779999999999999</v>
      </c>
      <c r="I249" s="197"/>
      <c r="J249" s="198">
        <f>ROUND(I249*H249,2)</f>
        <v>0</v>
      </c>
      <c r="K249" s="194" t="s">
        <v>155</v>
      </c>
      <c r="L249" s="61"/>
      <c r="M249" s="199" t="s">
        <v>21</v>
      </c>
      <c r="N249" s="200" t="s">
        <v>43</v>
      </c>
      <c r="O249" s="42"/>
      <c r="P249" s="201">
        <f>O249*H249</f>
        <v>0</v>
      </c>
      <c r="Q249" s="201">
        <v>0.12623999999999999</v>
      </c>
      <c r="R249" s="201">
        <f>Q249*H249</f>
        <v>0.17395871999999998</v>
      </c>
      <c r="S249" s="201">
        <v>0</v>
      </c>
      <c r="T249" s="202">
        <f>S249*H249</f>
        <v>0</v>
      </c>
      <c r="AR249" s="24" t="s">
        <v>156</v>
      </c>
      <c r="AT249" s="24" t="s">
        <v>151</v>
      </c>
      <c r="AU249" s="24" t="s">
        <v>82</v>
      </c>
      <c r="AY249" s="24" t="s">
        <v>148</v>
      </c>
      <c r="BE249" s="203">
        <f>IF(N249="základní",J249,0)</f>
        <v>0</v>
      </c>
      <c r="BF249" s="203">
        <f>IF(N249="snížená",J249,0)</f>
        <v>0</v>
      </c>
      <c r="BG249" s="203">
        <f>IF(N249="zákl. přenesená",J249,0)</f>
        <v>0</v>
      </c>
      <c r="BH249" s="203">
        <f>IF(N249="sníž. přenesená",J249,0)</f>
        <v>0</v>
      </c>
      <c r="BI249" s="203">
        <f>IF(N249="nulová",J249,0)</f>
        <v>0</v>
      </c>
      <c r="BJ249" s="24" t="s">
        <v>80</v>
      </c>
      <c r="BK249" s="203">
        <f>ROUND(I249*H249,2)</f>
        <v>0</v>
      </c>
      <c r="BL249" s="24" t="s">
        <v>156</v>
      </c>
      <c r="BM249" s="24" t="s">
        <v>715</v>
      </c>
    </row>
    <row r="250" spans="2:65" s="11" customFormat="1" ht="12">
      <c r="B250" s="204"/>
      <c r="C250" s="205"/>
      <c r="D250" s="206" t="s">
        <v>158</v>
      </c>
      <c r="E250" s="207" t="s">
        <v>21</v>
      </c>
      <c r="F250" s="208" t="s">
        <v>663</v>
      </c>
      <c r="G250" s="205"/>
      <c r="H250" s="207" t="s">
        <v>21</v>
      </c>
      <c r="I250" s="209"/>
      <c r="J250" s="205"/>
      <c r="K250" s="205"/>
      <c r="L250" s="210"/>
      <c r="M250" s="211"/>
      <c r="N250" s="212"/>
      <c r="O250" s="212"/>
      <c r="P250" s="212"/>
      <c r="Q250" s="212"/>
      <c r="R250" s="212"/>
      <c r="S250" s="212"/>
      <c r="T250" s="213"/>
      <c r="AT250" s="214" t="s">
        <v>158</v>
      </c>
      <c r="AU250" s="214" t="s">
        <v>82</v>
      </c>
      <c r="AV250" s="11" t="s">
        <v>80</v>
      </c>
      <c r="AW250" s="11" t="s">
        <v>35</v>
      </c>
      <c r="AX250" s="11" t="s">
        <v>72</v>
      </c>
      <c r="AY250" s="214" t="s">
        <v>148</v>
      </c>
    </row>
    <row r="251" spans="2:65" s="12" customFormat="1" ht="12">
      <c r="B251" s="215"/>
      <c r="C251" s="216"/>
      <c r="D251" s="206" t="s">
        <v>158</v>
      </c>
      <c r="E251" s="217" t="s">
        <v>21</v>
      </c>
      <c r="F251" s="218" t="s">
        <v>716</v>
      </c>
      <c r="G251" s="216"/>
      <c r="H251" s="219">
        <v>1.3779999999999999</v>
      </c>
      <c r="I251" s="220"/>
      <c r="J251" s="216"/>
      <c r="K251" s="216"/>
      <c r="L251" s="221"/>
      <c r="M251" s="222"/>
      <c r="N251" s="223"/>
      <c r="O251" s="223"/>
      <c r="P251" s="223"/>
      <c r="Q251" s="223"/>
      <c r="R251" s="223"/>
      <c r="S251" s="223"/>
      <c r="T251" s="224"/>
      <c r="AT251" s="225" t="s">
        <v>158</v>
      </c>
      <c r="AU251" s="225" t="s">
        <v>82</v>
      </c>
      <c r="AV251" s="12" t="s">
        <v>82</v>
      </c>
      <c r="AW251" s="12" t="s">
        <v>35</v>
      </c>
      <c r="AX251" s="12" t="s">
        <v>80</v>
      </c>
      <c r="AY251" s="225" t="s">
        <v>148</v>
      </c>
    </row>
    <row r="252" spans="2:65" s="1" customFormat="1" ht="25.5" customHeight="1">
      <c r="B252" s="41"/>
      <c r="C252" s="192" t="s">
        <v>428</v>
      </c>
      <c r="D252" s="192" t="s">
        <v>151</v>
      </c>
      <c r="E252" s="193" t="s">
        <v>717</v>
      </c>
      <c r="F252" s="194" t="s">
        <v>718</v>
      </c>
      <c r="G252" s="195" t="s">
        <v>176</v>
      </c>
      <c r="H252" s="196">
        <v>159.33000000000001</v>
      </c>
      <c r="I252" s="197"/>
      <c r="J252" s="198">
        <f>ROUND(I252*H252,2)</f>
        <v>0</v>
      </c>
      <c r="K252" s="194" t="s">
        <v>155</v>
      </c>
      <c r="L252" s="61"/>
      <c r="M252" s="199" t="s">
        <v>21</v>
      </c>
      <c r="N252" s="200" t="s">
        <v>43</v>
      </c>
      <c r="O252" s="42"/>
      <c r="P252" s="201">
        <f>O252*H252</f>
        <v>0</v>
      </c>
      <c r="Q252" s="201">
        <v>8.7309999999999999E-2</v>
      </c>
      <c r="R252" s="201">
        <f>Q252*H252</f>
        <v>13.911102300000001</v>
      </c>
      <c r="S252" s="201">
        <v>0</v>
      </c>
      <c r="T252" s="202">
        <f>S252*H252</f>
        <v>0</v>
      </c>
      <c r="AR252" s="24" t="s">
        <v>156</v>
      </c>
      <c r="AT252" s="24" t="s">
        <v>151</v>
      </c>
      <c r="AU252" s="24" t="s">
        <v>82</v>
      </c>
      <c r="AY252" s="24" t="s">
        <v>148</v>
      </c>
      <c r="BE252" s="203">
        <f>IF(N252="základní",J252,0)</f>
        <v>0</v>
      </c>
      <c r="BF252" s="203">
        <f>IF(N252="snížená",J252,0)</f>
        <v>0</v>
      </c>
      <c r="BG252" s="203">
        <f>IF(N252="zákl. přenesená",J252,0)</f>
        <v>0</v>
      </c>
      <c r="BH252" s="203">
        <f>IF(N252="sníž. přenesená",J252,0)</f>
        <v>0</v>
      </c>
      <c r="BI252" s="203">
        <f>IF(N252="nulová",J252,0)</f>
        <v>0</v>
      </c>
      <c r="BJ252" s="24" t="s">
        <v>80</v>
      </c>
      <c r="BK252" s="203">
        <f>ROUND(I252*H252,2)</f>
        <v>0</v>
      </c>
      <c r="BL252" s="24" t="s">
        <v>156</v>
      </c>
      <c r="BM252" s="24" t="s">
        <v>719</v>
      </c>
    </row>
    <row r="253" spans="2:65" s="1" customFormat="1" ht="36">
      <c r="B253" s="41"/>
      <c r="C253" s="63"/>
      <c r="D253" s="206" t="s">
        <v>170</v>
      </c>
      <c r="E253" s="63"/>
      <c r="F253" s="237" t="s">
        <v>720</v>
      </c>
      <c r="G253" s="63"/>
      <c r="H253" s="63"/>
      <c r="I253" s="163"/>
      <c r="J253" s="63"/>
      <c r="K253" s="63"/>
      <c r="L253" s="61"/>
      <c r="M253" s="238"/>
      <c r="N253" s="42"/>
      <c r="O253" s="42"/>
      <c r="P253" s="42"/>
      <c r="Q253" s="42"/>
      <c r="R253" s="42"/>
      <c r="S253" s="42"/>
      <c r="T253" s="78"/>
      <c r="AT253" s="24" t="s">
        <v>170</v>
      </c>
      <c r="AU253" s="24" t="s">
        <v>82</v>
      </c>
    </row>
    <row r="254" spans="2:65" s="11" customFormat="1" ht="12">
      <c r="B254" s="204"/>
      <c r="C254" s="205"/>
      <c r="D254" s="206" t="s">
        <v>158</v>
      </c>
      <c r="E254" s="207" t="s">
        <v>21</v>
      </c>
      <c r="F254" s="208" t="s">
        <v>671</v>
      </c>
      <c r="G254" s="205"/>
      <c r="H254" s="207" t="s">
        <v>21</v>
      </c>
      <c r="I254" s="209"/>
      <c r="J254" s="205"/>
      <c r="K254" s="205"/>
      <c r="L254" s="210"/>
      <c r="M254" s="211"/>
      <c r="N254" s="212"/>
      <c r="O254" s="212"/>
      <c r="P254" s="212"/>
      <c r="Q254" s="212"/>
      <c r="R254" s="212"/>
      <c r="S254" s="212"/>
      <c r="T254" s="213"/>
      <c r="AT254" s="214" t="s">
        <v>158</v>
      </c>
      <c r="AU254" s="214" t="s">
        <v>82</v>
      </c>
      <c r="AV254" s="11" t="s">
        <v>80</v>
      </c>
      <c r="AW254" s="11" t="s">
        <v>35</v>
      </c>
      <c r="AX254" s="11" t="s">
        <v>72</v>
      </c>
      <c r="AY254" s="214" t="s">
        <v>148</v>
      </c>
    </row>
    <row r="255" spans="2:65" s="12" customFormat="1" ht="12">
      <c r="B255" s="215"/>
      <c r="C255" s="216"/>
      <c r="D255" s="206" t="s">
        <v>158</v>
      </c>
      <c r="E255" s="217" t="s">
        <v>21</v>
      </c>
      <c r="F255" s="218" t="s">
        <v>721</v>
      </c>
      <c r="G255" s="216"/>
      <c r="H255" s="219">
        <v>16.029</v>
      </c>
      <c r="I255" s="220"/>
      <c r="J255" s="216"/>
      <c r="K255" s="216"/>
      <c r="L255" s="221"/>
      <c r="M255" s="222"/>
      <c r="N255" s="223"/>
      <c r="O255" s="223"/>
      <c r="P255" s="223"/>
      <c r="Q255" s="223"/>
      <c r="R255" s="223"/>
      <c r="S255" s="223"/>
      <c r="T255" s="224"/>
      <c r="AT255" s="225" t="s">
        <v>158</v>
      </c>
      <c r="AU255" s="225" t="s">
        <v>82</v>
      </c>
      <c r="AV255" s="12" t="s">
        <v>82</v>
      </c>
      <c r="AW255" s="12" t="s">
        <v>35</v>
      </c>
      <c r="AX255" s="12" t="s">
        <v>72</v>
      </c>
      <c r="AY255" s="225" t="s">
        <v>148</v>
      </c>
    </row>
    <row r="256" spans="2:65" s="11" customFormat="1" ht="12">
      <c r="B256" s="204"/>
      <c r="C256" s="205"/>
      <c r="D256" s="206" t="s">
        <v>158</v>
      </c>
      <c r="E256" s="207" t="s">
        <v>21</v>
      </c>
      <c r="F256" s="208" t="s">
        <v>663</v>
      </c>
      <c r="G256" s="205"/>
      <c r="H256" s="207" t="s">
        <v>21</v>
      </c>
      <c r="I256" s="209"/>
      <c r="J256" s="205"/>
      <c r="K256" s="205"/>
      <c r="L256" s="210"/>
      <c r="M256" s="211"/>
      <c r="N256" s="212"/>
      <c r="O256" s="212"/>
      <c r="P256" s="212"/>
      <c r="Q256" s="212"/>
      <c r="R256" s="212"/>
      <c r="S256" s="212"/>
      <c r="T256" s="213"/>
      <c r="AT256" s="214" t="s">
        <v>158</v>
      </c>
      <c r="AU256" s="214" t="s">
        <v>82</v>
      </c>
      <c r="AV256" s="11" t="s">
        <v>80</v>
      </c>
      <c r="AW256" s="11" t="s">
        <v>35</v>
      </c>
      <c r="AX256" s="11" t="s">
        <v>72</v>
      </c>
      <c r="AY256" s="214" t="s">
        <v>148</v>
      </c>
    </row>
    <row r="257" spans="2:65" s="12" customFormat="1" ht="24">
      <c r="B257" s="215"/>
      <c r="C257" s="216"/>
      <c r="D257" s="206" t="s">
        <v>158</v>
      </c>
      <c r="E257" s="217" t="s">
        <v>21</v>
      </c>
      <c r="F257" s="218" t="s">
        <v>722</v>
      </c>
      <c r="G257" s="216"/>
      <c r="H257" s="219">
        <v>125.976</v>
      </c>
      <c r="I257" s="220"/>
      <c r="J257" s="216"/>
      <c r="K257" s="216"/>
      <c r="L257" s="221"/>
      <c r="M257" s="222"/>
      <c r="N257" s="223"/>
      <c r="O257" s="223"/>
      <c r="P257" s="223"/>
      <c r="Q257" s="223"/>
      <c r="R257" s="223"/>
      <c r="S257" s="223"/>
      <c r="T257" s="224"/>
      <c r="AT257" s="225" t="s">
        <v>158</v>
      </c>
      <c r="AU257" s="225" t="s">
        <v>82</v>
      </c>
      <c r="AV257" s="12" t="s">
        <v>82</v>
      </c>
      <c r="AW257" s="12" t="s">
        <v>35</v>
      </c>
      <c r="AX257" s="12" t="s">
        <v>72</v>
      </c>
      <c r="AY257" s="225" t="s">
        <v>148</v>
      </c>
    </row>
    <row r="258" spans="2:65" s="11" customFormat="1" ht="12">
      <c r="B258" s="204"/>
      <c r="C258" s="205"/>
      <c r="D258" s="206" t="s">
        <v>158</v>
      </c>
      <c r="E258" s="207" t="s">
        <v>21</v>
      </c>
      <c r="F258" s="208" t="s">
        <v>723</v>
      </c>
      <c r="G258" s="205"/>
      <c r="H258" s="207" t="s">
        <v>21</v>
      </c>
      <c r="I258" s="209"/>
      <c r="J258" s="205"/>
      <c r="K258" s="205"/>
      <c r="L258" s="210"/>
      <c r="M258" s="211"/>
      <c r="N258" s="212"/>
      <c r="O258" s="212"/>
      <c r="P258" s="212"/>
      <c r="Q258" s="212"/>
      <c r="R258" s="212"/>
      <c r="S258" s="212"/>
      <c r="T258" s="213"/>
      <c r="AT258" s="214" t="s">
        <v>158</v>
      </c>
      <c r="AU258" s="214" t="s">
        <v>82</v>
      </c>
      <c r="AV258" s="11" t="s">
        <v>80</v>
      </c>
      <c r="AW258" s="11" t="s">
        <v>35</v>
      </c>
      <c r="AX258" s="11" t="s">
        <v>72</v>
      </c>
      <c r="AY258" s="214" t="s">
        <v>148</v>
      </c>
    </row>
    <row r="259" spans="2:65" s="12" customFormat="1" ht="12">
      <c r="B259" s="215"/>
      <c r="C259" s="216"/>
      <c r="D259" s="206" t="s">
        <v>158</v>
      </c>
      <c r="E259" s="217" t="s">
        <v>21</v>
      </c>
      <c r="F259" s="218" t="s">
        <v>724</v>
      </c>
      <c r="G259" s="216"/>
      <c r="H259" s="219">
        <v>17.324999999999999</v>
      </c>
      <c r="I259" s="220"/>
      <c r="J259" s="216"/>
      <c r="K259" s="216"/>
      <c r="L259" s="221"/>
      <c r="M259" s="222"/>
      <c r="N259" s="223"/>
      <c r="O259" s="223"/>
      <c r="P259" s="223"/>
      <c r="Q259" s="223"/>
      <c r="R259" s="223"/>
      <c r="S259" s="223"/>
      <c r="T259" s="224"/>
      <c r="AT259" s="225" t="s">
        <v>158</v>
      </c>
      <c r="AU259" s="225" t="s">
        <v>82</v>
      </c>
      <c r="AV259" s="12" t="s">
        <v>82</v>
      </c>
      <c r="AW259" s="12" t="s">
        <v>35</v>
      </c>
      <c r="AX259" s="12" t="s">
        <v>72</v>
      </c>
      <c r="AY259" s="225" t="s">
        <v>148</v>
      </c>
    </row>
    <row r="260" spans="2:65" s="13" customFormat="1" ht="12">
      <c r="B260" s="226"/>
      <c r="C260" s="227"/>
      <c r="D260" s="206" t="s">
        <v>158</v>
      </c>
      <c r="E260" s="228" t="s">
        <v>21</v>
      </c>
      <c r="F260" s="229" t="s">
        <v>166</v>
      </c>
      <c r="G260" s="227"/>
      <c r="H260" s="230">
        <v>159.33000000000001</v>
      </c>
      <c r="I260" s="231"/>
      <c r="J260" s="227"/>
      <c r="K260" s="227"/>
      <c r="L260" s="232"/>
      <c r="M260" s="233"/>
      <c r="N260" s="234"/>
      <c r="O260" s="234"/>
      <c r="P260" s="234"/>
      <c r="Q260" s="234"/>
      <c r="R260" s="234"/>
      <c r="S260" s="234"/>
      <c r="T260" s="235"/>
      <c r="AT260" s="236" t="s">
        <v>158</v>
      </c>
      <c r="AU260" s="236" t="s">
        <v>82</v>
      </c>
      <c r="AV260" s="13" t="s">
        <v>156</v>
      </c>
      <c r="AW260" s="13" t="s">
        <v>35</v>
      </c>
      <c r="AX260" s="13" t="s">
        <v>80</v>
      </c>
      <c r="AY260" s="236" t="s">
        <v>148</v>
      </c>
    </row>
    <row r="261" spans="2:65" s="1" customFormat="1" ht="25.5" customHeight="1">
      <c r="B261" s="41"/>
      <c r="C261" s="192" t="s">
        <v>438</v>
      </c>
      <c r="D261" s="192" t="s">
        <v>151</v>
      </c>
      <c r="E261" s="193" t="s">
        <v>725</v>
      </c>
      <c r="F261" s="194" t="s">
        <v>726</v>
      </c>
      <c r="G261" s="195" t="s">
        <v>154</v>
      </c>
      <c r="H261" s="196">
        <v>1.575</v>
      </c>
      <c r="I261" s="197"/>
      <c r="J261" s="198">
        <f>ROUND(I261*H261,2)</f>
        <v>0</v>
      </c>
      <c r="K261" s="194" t="s">
        <v>155</v>
      </c>
      <c r="L261" s="61"/>
      <c r="M261" s="199" t="s">
        <v>21</v>
      </c>
      <c r="N261" s="200" t="s">
        <v>43</v>
      </c>
      <c r="O261" s="42"/>
      <c r="P261" s="201">
        <f>O261*H261</f>
        <v>0</v>
      </c>
      <c r="Q261" s="201">
        <v>2.4533100000000001</v>
      </c>
      <c r="R261" s="201">
        <f>Q261*H261</f>
        <v>3.8639632499999998</v>
      </c>
      <c r="S261" s="201">
        <v>0</v>
      </c>
      <c r="T261" s="202">
        <f>S261*H261</f>
        <v>0</v>
      </c>
      <c r="AR261" s="24" t="s">
        <v>156</v>
      </c>
      <c r="AT261" s="24" t="s">
        <v>151</v>
      </c>
      <c r="AU261" s="24" t="s">
        <v>82</v>
      </c>
      <c r="AY261" s="24" t="s">
        <v>148</v>
      </c>
      <c r="BE261" s="203">
        <f>IF(N261="základní",J261,0)</f>
        <v>0</v>
      </c>
      <c r="BF261" s="203">
        <f>IF(N261="snížená",J261,0)</f>
        <v>0</v>
      </c>
      <c r="BG261" s="203">
        <f>IF(N261="zákl. přenesená",J261,0)</f>
        <v>0</v>
      </c>
      <c r="BH261" s="203">
        <f>IF(N261="sníž. přenesená",J261,0)</f>
        <v>0</v>
      </c>
      <c r="BI261" s="203">
        <f>IF(N261="nulová",J261,0)</f>
        <v>0</v>
      </c>
      <c r="BJ261" s="24" t="s">
        <v>80</v>
      </c>
      <c r="BK261" s="203">
        <f>ROUND(I261*H261,2)</f>
        <v>0</v>
      </c>
      <c r="BL261" s="24" t="s">
        <v>156</v>
      </c>
      <c r="BM261" s="24" t="s">
        <v>727</v>
      </c>
    </row>
    <row r="262" spans="2:65" s="12" customFormat="1" ht="12">
      <c r="B262" s="215"/>
      <c r="C262" s="216"/>
      <c r="D262" s="206" t="s">
        <v>158</v>
      </c>
      <c r="E262" s="217" t="s">
        <v>21</v>
      </c>
      <c r="F262" s="218" t="s">
        <v>728</v>
      </c>
      <c r="G262" s="216"/>
      <c r="H262" s="219">
        <v>1.575</v>
      </c>
      <c r="I262" s="220"/>
      <c r="J262" s="216"/>
      <c r="K262" s="216"/>
      <c r="L262" s="221"/>
      <c r="M262" s="222"/>
      <c r="N262" s="223"/>
      <c r="O262" s="223"/>
      <c r="P262" s="223"/>
      <c r="Q262" s="223"/>
      <c r="R262" s="223"/>
      <c r="S262" s="223"/>
      <c r="T262" s="224"/>
      <c r="AT262" s="225" t="s">
        <v>158</v>
      </c>
      <c r="AU262" s="225" t="s">
        <v>82</v>
      </c>
      <c r="AV262" s="12" t="s">
        <v>82</v>
      </c>
      <c r="AW262" s="12" t="s">
        <v>35</v>
      </c>
      <c r="AX262" s="12" t="s">
        <v>80</v>
      </c>
      <c r="AY262" s="225" t="s">
        <v>148</v>
      </c>
    </row>
    <row r="263" spans="2:65" s="1" customFormat="1" ht="25.5" customHeight="1">
      <c r="B263" s="41"/>
      <c r="C263" s="192" t="s">
        <v>445</v>
      </c>
      <c r="D263" s="192" t="s">
        <v>151</v>
      </c>
      <c r="E263" s="193" t="s">
        <v>729</v>
      </c>
      <c r="F263" s="194" t="s">
        <v>730</v>
      </c>
      <c r="G263" s="195" t="s">
        <v>176</v>
      </c>
      <c r="H263" s="196">
        <v>12.6</v>
      </c>
      <c r="I263" s="197"/>
      <c r="J263" s="198">
        <f>ROUND(I263*H263,2)</f>
        <v>0</v>
      </c>
      <c r="K263" s="194" t="s">
        <v>155</v>
      </c>
      <c r="L263" s="61"/>
      <c r="M263" s="199" t="s">
        <v>21</v>
      </c>
      <c r="N263" s="200" t="s">
        <v>43</v>
      </c>
      <c r="O263" s="42"/>
      <c r="P263" s="201">
        <f>O263*H263</f>
        <v>0</v>
      </c>
      <c r="Q263" s="201">
        <v>1.42E-3</v>
      </c>
      <c r="R263" s="201">
        <f>Q263*H263</f>
        <v>1.7892000000000002E-2</v>
      </c>
      <c r="S263" s="201">
        <v>0</v>
      </c>
      <c r="T263" s="202">
        <f>S263*H263</f>
        <v>0</v>
      </c>
      <c r="AR263" s="24" t="s">
        <v>156</v>
      </c>
      <c r="AT263" s="24" t="s">
        <v>151</v>
      </c>
      <c r="AU263" s="24" t="s">
        <v>82</v>
      </c>
      <c r="AY263" s="24" t="s">
        <v>148</v>
      </c>
      <c r="BE263" s="203">
        <f>IF(N263="základní",J263,0)</f>
        <v>0</v>
      </c>
      <c r="BF263" s="203">
        <f>IF(N263="snížená",J263,0)</f>
        <v>0</v>
      </c>
      <c r="BG263" s="203">
        <f>IF(N263="zákl. přenesená",J263,0)</f>
        <v>0</v>
      </c>
      <c r="BH263" s="203">
        <f>IF(N263="sníž. přenesená",J263,0)</f>
        <v>0</v>
      </c>
      <c r="BI263" s="203">
        <f>IF(N263="nulová",J263,0)</f>
        <v>0</v>
      </c>
      <c r="BJ263" s="24" t="s">
        <v>80</v>
      </c>
      <c r="BK263" s="203">
        <f>ROUND(I263*H263,2)</f>
        <v>0</v>
      </c>
      <c r="BL263" s="24" t="s">
        <v>156</v>
      </c>
      <c r="BM263" s="24" t="s">
        <v>731</v>
      </c>
    </row>
    <row r="264" spans="2:65" s="1" customFormat="1" ht="48">
      <c r="B264" s="41"/>
      <c r="C264" s="63"/>
      <c r="D264" s="206" t="s">
        <v>170</v>
      </c>
      <c r="E264" s="63"/>
      <c r="F264" s="237" t="s">
        <v>732</v>
      </c>
      <c r="G264" s="63"/>
      <c r="H264" s="63"/>
      <c r="I264" s="163"/>
      <c r="J264" s="63"/>
      <c r="K264" s="63"/>
      <c r="L264" s="61"/>
      <c r="M264" s="238"/>
      <c r="N264" s="42"/>
      <c r="O264" s="42"/>
      <c r="P264" s="42"/>
      <c r="Q264" s="42"/>
      <c r="R264" s="42"/>
      <c r="S264" s="42"/>
      <c r="T264" s="78"/>
      <c r="AT264" s="24" t="s">
        <v>170</v>
      </c>
      <c r="AU264" s="24" t="s">
        <v>82</v>
      </c>
    </row>
    <row r="265" spans="2:65" s="12" customFormat="1" ht="12">
      <c r="B265" s="215"/>
      <c r="C265" s="216"/>
      <c r="D265" s="206" t="s">
        <v>158</v>
      </c>
      <c r="E265" s="217" t="s">
        <v>21</v>
      </c>
      <c r="F265" s="218" t="s">
        <v>733</v>
      </c>
      <c r="G265" s="216"/>
      <c r="H265" s="219">
        <v>12.6</v>
      </c>
      <c r="I265" s="220"/>
      <c r="J265" s="216"/>
      <c r="K265" s="216"/>
      <c r="L265" s="221"/>
      <c r="M265" s="222"/>
      <c r="N265" s="223"/>
      <c r="O265" s="223"/>
      <c r="P265" s="223"/>
      <c r="Q265" s="223"/>
      <c r="R265" s="223"/>
      <c r="S265" s="223"/>
      <c r="T265" s="224"/>
      <c r="AT265" s="225" t="s">
        <v>158</v>
      </c>
      <c r="AU265" s="225" t="s">
        <v>82</v>
      </c>
      <c r="AV265" s="12" t="s">
        <v>82</v>
      </c>
      <c r="AW265" s="12" t="s">
        <v>35</v>
      </c>
      <c r="AX265" s="12" t="s">
        <v>80</v>
      </c>
      <c r="AY265" s="225" t="s">
        <v>148</v>
      </c>
    </row>
    <row r="266" spans="2:65" s="1" customFormat="1" ht="25.5" customHeight="1">
      <c r="B266" s="41"/>
      <c r="C266" s="192" t="s">
        <v>450</v>
      </c>
      <c r="D266" s="192" t="s">
        <v>151</v>
      </c>
      <c r="E266" s="193" t="s">
        <v>734</v>
      </c>
      <c r="F266" s="194" t="s">
        <v>735</v>
      </c>
      <c r="G266" s="195" t="s">
        <v>176</v>
      </c>
      <c r="H266" s="196">
        <v>12.6</v>
      </c>
      <c r="I266" s="197"/>
      <c r="J266" s="198">
        <f>ROUND(I266*H266,2)</f>
        <v>0</v>
      </c>
      <c r="K266" s="194" t="s">
        <v>155</v>
      </c>
      <c r="L266" s="61"/>
      <c r="M266" s="199" t="s">
        <v>21</v>
      </c>
      <c r="N266" s="200" t="s">
        <v>43</v>
      </c>
      <c r="O266" s="42"/>
      <c r="P266" s="201">
        <f>O266*H266</f>
        <v>0</v>
      </c>
      <c r="Q266" s="201">
        <v>0</v>
      </c>
      <c r="R266" s="201">
        <f>Q266*H266</f>
        <v>0</v>
      </c>
      <c r="S266" s="201">
        <v>0</v>
      </c>
      <c r="T266" s="202">
        <f>S266*H266</f>
        <v>0</v>
      </c>
      <c r="AR266" s="24" t="s">
        <v>156</v>
      </c>
      <c r="AT266" s="24" t="s">
        <v>151</v>
      </c>
      <c r="AU266" s="24" t="s">
        <v>82</v>
      </c>
      <c r="AY266" s="24" t="s">
        <v>148</v>
      </c>
      <c r="BE266" s="203">
        <f>IF(N266="základní",J266,0)</f>
        <v>0</v>
      </c>
      <c r="BF266" s="203">
        <f>IF(N266="snížená",J266,0)</f>
        <v>0</v>
      </c>
      <c r="BG266" s="203">
        <f>IF(N266="zákl. přenesená",J266,0)</f>
        <v>0</v>
      </c>
      <c r="BH266" s="203">
        <f>IF(N266="sníž. přenesená",J266,0)</f>
        <v>0</v>
      </c>
      <c r="BI266" s="203">
        <f>IF(N266="nulová",J266,0)</f>
        <v>0</v>
      </c>
      <c r="BJ266" s="24" t="s">
        <v>80</v>
      </c>
      <c r="BK266" s="203">
        <f>ROUND(I266*H266,2)</f>
        <v>0</v>
      </c>
      <c r="BL266" s="24" t="s">
        <v>156</v>
      </c>
      <c r="BM266" s="24" t="s">
        <v>736</v>
      </c>
    </row>
    <row r="267" spans="2:65" s="1" customFormat="1" ht="48">
      <c r="B267" s="41"/>
      <c r="C267" s="63"/>
      <c r="D267" s="206" t="s">
        <v>170</v>
      </c>
      <c r="E267" s="63"/>
      <c r="F267" s="237" t="s">
        <v>732</v>
      </c>
      <c r="G267" s="63"/>
      <c r="H267" s="63"/>
      <c r="I267" s="163"/>
      <c r="J267" s="63"/>
      <c r="K267" s="63"/>
      <c r="L267" s="61"/>
      <c r="M267" s="238"/>
      <c r="N267" s="42"/>
      <c r="O267" s="42"/>
      <c r="P267" s="42"/>
      <c r="Q267" s="42"/>
      <c r="R267" s="42"/>
      <c r="S267" s="42"/>
      <c r="T267" s="78"/>
      <c r="AT267" s="24" t="s">
        <v>170</v>
      </c>
      <c r="AU267" s="24" t="s">
        <v>82</v>
      </c>
    </row>
    <row r="268" spans="2:65" s="1" customFormat="1" ht="25.5" customHeight="1">
      <c r="B268" s="41"/>
      <c r="C268" s="192" t="s">
        <v>454</v>
      </c>
      <c r="D268" s="192" t="s">
        <v>151</v>
      </c>
      <c r="E268" s="193" t="s">
        <v>737</v>
      </c>
      <c r="F268" s="194" t="s">
        <v>738</v>
      </c>
      <c r="G268" s="195" t="s">
        <v>339</v>
      </c>
      <c r="H268" s="196">
        <v>0.08</v>
      </c>
      <c r="I268" s="197"/>
      <c r="J268" s="198">
        <f>ROUND(I268*H268,2)</f>
        <v>0</v>
      </c>
      <c r="K268" s="194" t="s">
        <v>155</v>
      </c>
      <c r="L268" s="61"/>
      <c r="M268" s="199" t="s">
        <v>21</v>
      </c>
      <c r="N268" s="200" t="s">
        <v>43</v>
      </c>
      <c r="O268" s="42"/>
      <c r="P268" s="201">
        <f>O268*H268</f>
        <v>0</v>
      </c>
      <c r="Q268" s="201">
        <v>1.05037</v>
      </c>
      <c r="R268" s="201">
        <f>Q268*H268</f>
        <v>8.402960000000001E-2</v>
      </c>
      <c r="S268" s="201">
        <v>0</v>
      </c>
      <c r="T268" s="202">
        <f>S268*H268</f>
        <v>0</v>
      </c>
      <c r="AR268" s="24" t="s">
        <v>156</v>
      </c>
      <c r="AT268" s="24" t="s">
        <v>151</v>
      </c>
      <c r="AU268" s="24" t="s">
        <v>82</v>
      </c>
      <c r="AY268" s="24" t="s">
        <v>148</v>
      </c>
      <c r="BE268" s="203">
        <f>IF(N268="základní",J268,0)</f>
        <v>0</v>
      </c>
      <c r="BF268" s="203">
        <f>IF(N268="snížená",J268,0)</f>
        <v>0</v>
      </c>
      <c r="BG268" s="203">
        <f>IF(N268="zákl. přenesená",J268,0)</f>
        <v>0</v>
      </c>
      <c r="BH268" s="203">
        <f>IF(N268="sníž. přenesená",J268,0)</f>
        <v>0</v>
      </c>
      <c r="BI268" s="203">
        <f>IF(N268="nulová",J268,0)</f>
        <v>0</v>
      </c>
      <c r="BJ268" s="24" t="s">
        <v>80</v>
      </c>
      <c r="BK268" s="203">
        <f>ROUND(I268*H268,2)</f>
        <v>0</v>
      </c>
      <c r="BL268" s="24" t="s">
        <v>156</v>
      </c>
      <c r="BM268" s="24" t="s">
        <v>739</v>
      </c>
    </row>
    <row r="269" spans="2:65" s="12" customFormat="1" ht="12">
      <c r="B269" s="215"/>
      <c r="C269" s="216"/>
      <c r="D269" s="206" t="s">
        <v>158</v>
      </c>
      <c r="E269" s="217" t="s">
        <v>21</v>
      </c>
      <c r="F269" s="218" t="s">
        <v>740</v>
      </c>
      <c r="G269" s="216"/>
      <c r="H269" s="219">
        <v>0.08</v>
      </c>
      <c r="I269" s="220"/>
      <c r="J269" s="216"/>
      <c r="K269" s="216"/>
      <c r="L269" s="221"/>
      <c r="M269" s="222"/>
      <c r="N269" s="223"/>
      <c r="O269" s="223"/>
      <c r="P269" s="223"/>
      <c r="Q269" s="223"/>
      <c r="R269" s="223"/>
      <c r="S269" s="223"/>
      <c r="T269" s="224"/>
      <c r="AT269" s="225" t="s">
        <v>158</v>
      </c>
      <c r="AU269" s="225" t="s">
        <v>82</v>
      </c>
      <c r="AV269" s="12" t="s">
        <v>82</v>
      </c>
      <c r="AW269" s="12" t="s">
        <v>35</v>
      </c>
      <c r="AX269" s="12" t="s">
        <v>80</v>
      </c>
      <c r="AY269" s="225" t="s">
        <v>148</v>
      </c>
    </row>
    <row r="270" spans="2:65" s="1" customFormat="1" ht="25.5" customHeight="1">
      <c r="B270" s="41"/>
      <c r="C270" s="192" t="s">
        <v>459</v>
      </c>
      <c r="D270" s="192" t="s">
        <v>151</v>
      </c>
      <c r="E270" s="193" t="s">
        <v>741</v>
      </c>
      <c r="F270" s="194" t="s">
        <v>742</v>
      </c>
      <c r="G270" s="195" t="s">
        <v>176</v>
      </c>
      <c r="H270" s="196">
        <v>3.68</v>
      </c>
      <c r="I270" s="197"/>
      <c r="J270" s="198">
        <f>ROUND(I270*H270,2)</f>
        <v>0</v>
      </c>
      <c r="K270" s="194" t="s">
        <v>155</v>
      </c>
      <c r="L270" s="61"/>
      <c r="M270" s="199" t="s">
        <v>21</v>
      </c>
      <c r="N270" s="200" t="s">
        <v>43</v>
      </c>
      <c r="O270" s="42"/>
      <c r="P270" s="201">
        <f>O270*H270</f>
        <v>0</v>
      </c>
      <c r="Q270" s="201">
        <v>0.17330000000000001</v>
      </c>
      <c r="R270" s="201">
        <f>Q270*H270</f>
        <v>0.63774400000000009</v>
      </c>
      <c r="S270" s="201">
        <v>0</v>
      </c>
      <c r="T270" s="202">
        <f>S270*H270</f>
        <v>0</v>
      </c>
      <c r="AR270" s="24" t="s">
        <v>156</v>
      </c>
      <c r="AT270" s="24" t="s">
        <v>151</v>
      </c>
      <c r="AU270" s="24" t="s">
        <v>82</v>
      </c>
      <c r="AY270" s="24" t="s">
        <v>148</v>
      </c>
      <c r="BE270" s="203">
        <f>IF(N270="základní",J270,0)</f>
        <v>0</v>
      </c>
      <c r="BF270" s="203">
        <f>IF(N270="snížená",J270,0)</f>
        <v>0</v>
      </c>
      <c r="BG270" s="203">
        <f>IF(N270="zákl. přenesená",J270,0)</f>
        <v>0</v>
      </c>
      <c r="BH270" s="203">
        <f>IF(N270="sníž. přenesená",J270,0)</f>
        <v>0</v>
      </c>
      <c r="BI270" s="203">
        <f>IF(N270="nulová",J270,0)</f>
        <v>0</v>
      </c>
      <c r="BJ270" s="24" t="s">
        <v>80</v>
      </c>
      <c r="BK270" s="203">
        <f>ROUND(I270*H270,2)</f>
        <v>0</v>
      </c>
      <c r="BL270" s="24" t="s">
        <v>156</v>
      </c>
      <c r="BM270" s="24" t="s">
        <v>743</v>
      </c>
    </row>
    <row r="271" spans="2:65" s="12" customFormat="1" ht="12">
      <c r="B271" s="215"/>
      <c r="C271" s="216"/>
      <c r="D271" s="206" t="s">
        <v>158</v>
      </c>
      <c r="E271" s="217" t="s">
        <v>21</v>
      </c>
      <c r="F271" s="218" t="s">
        <v>744</v>
      </c>
      <c r="G271" s="216"/>
      <c r="H271" s="219">
        <v>3.68</v>
      </c>
      <c r="I271" s="220"/>
      <c r="J271" s="216"/>
      <c r="K271" s="216"/>
      <c r="L271" s="221"/>
      <c r="M271" s="222"/>
      <c r="N271" s="223"/>
      <c r="O271" s="223"/>
      <c r="P271" s="223"/>
      <c r="Q271" s="223"/>
      <c r="R271" s="223"/>
      <c r="S271" s="223"/>
      <c r="T271" s="224"/>
      <c r="AT271" s="225" t="s">
        <v>158</v>
      </c>
      <c r="AU271" s="225" t="s">
        <v>82</v>
      </c>
      <c r="AV271" s="12" t="s">
        <v>82</v>
      </c>
      <c r="AW271" s="12" t="s">
        <v>35</v>
      </c>
      <c r="AX271" s="12" t="s">
        <v>80</v>
      </c>
      <c r="AY271" s="225" t="s">
        <v>148</v>
      </c>
    </row>
    <row r="272" spans="2:65" s="1" customFormat="1" ht="25.5" customHeight="1">
      <c r="B272" s="41"/>
      <c r="C272" s="192" t="s">
        <v>470</v>
      </c>
      <c r="D272" s="192" t="s">
        <v>151</v>
      </c>
      <c r="E272" s="193" t="s">
        <v>745</v>
      </c>
      <c r="F272" s="194" t="s">
        <v>746</v>
      </c>
      <c r="G272" s="195" t="s">
        <v>176</v>
      </c>
      <c r="H272" s="196">
        <v>48.378</v>
      </c>
      <c r="I272" s="197"/>
      <c r="J272" s="198">
        <f>ROUND(I272*H272,2)</f>
        <v>0</v>
      </c>
      <c r="K272" s="194" t="s">
        <v>155</v>
      </c>
      <c r="L272" s="61"/>
      <c r="M272" s="199" t="s">
        <v>21</v>
      </c>
      <c r="N272" s="200" t="s">
        <v>43</v>
      </c>
      <c r="O272" s="42"/>
      <c r="P272" s="201">
        <f>O272*H272</f>
        <v>0</v>
      </c>
      <c r="Q272" s="201">
        <v>0.10745</v>
      </c>
      <c r="R272" s="201">
        <f>Q272*H272</f>
        <v>5.1982160999999998</v>
      </c>
      <c r="S272" s="201">
        <v>0</v>
      </c>
      <c r="T272" s="202">
        <f>S272*H272</f>
        <v>0</v>
      </c>
      <c r="AR272" s="24" t="s">
        <v>156</v>
      </c>
      <c r="AT272" s="24" t="s">
        <v>151</v>
      </c>
      <c r="AU272" s="24" t="s">
        <v>82</v>
      </c>
      <c r="AY272" s="24" t="s">
        <v>148</v>
      </c>
      <c r="BE272" s="203">
        <f>IF(N272="základní",J272,0)</f>
        <v>0</v>
      </c>
      <c r="BF272" s="203">
        <f>IF(N272="snížená",J272,0)</f>
        <v>0</v>
      </c>
      <c r="BG272" s="203">
        <f>IF(N272="zákl. přenesená",J272,0)</f>
        <v>0</v>
      </c>
      <c r="BH272" s="203">
        <f>IF(N272="sníž. přenesená",J272,0)</f>
        <v>0</v>
      </c>
      <c r="BI272" s="203">
        <f>IF(N272="nulová",J272,0)</f>
        <v>0</v>
      </c>
      <c r="BJ272" s="24" t="s">
        <v>80</v>
      </c>
      <c r="BK272" s="203">
        <f>ROUND(I272*H272,2)</f>
        <v>0</v>
      </c>
      <c r="BL272" s="24" t="s">
        <v>156</v>
      </c>
      <c r="BM272" s="24" t="s">
        <v>747</v>
      </c>
    </row>
    <row r="273" spans="2:65" s="11" customFormat="1" ht="12">
      <c r="B273" s="204"/>
      <c r="C273" s="205"/>
      <c r="D273" s="206" t="s">
        <v>158</v>
      </c>
      <c r="E273" s="207" t="s">
        <v>21</v>
      </c>
      <c r="F273" s="208" t="s">
        <v>663</v>
      </c>
      <c r="G273" s="205"/>
      <c r="H273" s="207" t="s">
        <v>21</v>
      </c>
      <c r="I273" s="209"/>
      <c r="J273" s="205"/>
      <c r="K273" s="205"/>
      <c r="L273" s="210"/>
      <c r="M273" s="211"/>
      <c r="N273" s="212"/>
      <c r="O273" s="212"/>
      <c r="P273" s="212"/>
      <c r="Q273" s="212"/>
      <c r="R273" s="212"/>
      <c r="S273" s="212"/>
      <c r="T273" s="213"/>
      <c r="AT273" s="214" t="s">
        <v>158</v>
      </c>
      <c r="AU273" s="214" t="s">
        <v>82</v>
      </c>
      <c r="AV273" s="11" t="s">
        <v>80</v>
      </c>
      <c r="AW273" s="11" t="s">
        <v>35</v>
      </c>
      <c r="AX273" s="11" t="s">
        <v>72</v>
      </c>
      <c r="AY273" s="214" t="s">
        <v>148</v>
      </c>
    </row>
    <row r="274" spans="2:65" s="12" customFormat="1" ht="12">
      <c r="B274" s="215"/>
      <c r="C274" s="216"/>
      <c r="D274" s="206" t="s">
        <v>158</v>
      </c>
      <c r="E274" s="217" t="s">
        <v>21</v>
      </c>
      <c r="F274" s="218" t="s">
        <v>748</v>
      </c>
      <c r="G274" s="216"/>
      <c r="H274" s="219">
        <v>38.76</v>
      </c>
      <c r="I274" s="220"/>
      <c r="J274" s="216"/>
      <c r="K274" s="216"/>
      <c r="L274" s="221"/>
      <c r="M274" s="222"/>
      <c r="N274" s="223"/>
      <c r="O274" s="223"/>
      <c r="P274" s="223"/>
      <c r="Q274" s="223"/>
      <c r="R274" s="223"/>
      <c r="S274" s="223"/>
      <c r="T274" s="224"/>
      <c r="AT274" s="225" t="s">
        <v>158</v>
      </c>
      <c r="AU274" s="225" t="s">
        <v>82</v>
      </c>
      <c r="AV274" s="12" t="s">
        <v>82</v>
      </c>
      <c r="AW274" s="12" t="s">
        <v>35</v>
      </c>
      <c r="AX274" s="12" t="s">
        <v>72</v>
      </c>
      <c r="AY274" s="225" t="s">
        <v>148</v>
      </c>
    </row>
    <row r="275" spans="2:65" s="12" customFormat="1" ht="12">
      <c r="B275" s="215"/>
      <c r="C275" s="216"/>
      <c r="D275" s="206" t="s">
        <v>158</v>
      </c>
      <c r="E275" s="217" t="s">
        <v>21</v>
      </c>
      <c r="F275" s="218" t="s">
        <v>749</v>
      </c>
      <c r="G275" s="216"/>
      <c r="H275" s="219">
        <v>6.3979999999999997</v>
      </c>
      <c r="I275" s="220"/>
      <c r="J275" s="216"/>
      <c r="K275" s="216"/>
      <c r="L275" s="221"/>
      <c r="M275" s="222"/>
      <c r="N275" s="223"/>
      <c r="O275" s="223"/>
      <c r="P275" s="223"/>
      <c r="Q275" s="223"/>
      <c r="R275" s="223"/>
      <c r="S275" s="223"/>
      <c r="T275" s="224"/>
      <c r="AT275" s="225" t="s">
        <v>158</v>
      </c>
      <c r="AU275" s="225" t="s">
        <v>82</v>
      </c>
      <c r="AV275" s="12" t="s">
        <v>82</v>
      </c>
      <c r="AW275" s="12" t="s">
        <v>35</v>
      </c>
      <c r="AX275" s="12" t="s">
        <v>72</v>
      </c>
      <c r="AY275" s="225" t="s">
        <v>148</v>
      </c>
    </row>
    <row r="276" spans="2:65" s="11" customFormat="1" ht="12">
      <c r="B276" s="204"/>
      <c r="C276" s="205"/>
      <c r="D276" s="206" t="s">
        <v>158</v>
      </c>
      <c r="E276" s="207" t="s">
        <v>21</v>
      </c>
      <c r="F276" s="208" t="s">
        <v>723</v>
      </c>
      <c r="G276" s="205"/>
      <c r="H276" s="207" t="s">
        <v>21</v>
      </c>
      <c r="I276" s="209"/>
      <c r="J276" s="205"/>
      <c r="K276" s="205"/>
      <c r="L276" s="210"/>
      <c r="M276" s="211"/>
      <c r="N276" s="212"/>
      <c r="O276" s="212"/>
      <c r="P276" s="212"/>
      <c r="Q276" s="212"/>
      <c r="R276" s="212"/>
      <c r="S276" s="212"/>
      <c r="T276" s="213"/>
      <c r="AT276" s="214" t="s">
        <v>158</v>
      </c>
      <c r="AU276" s="214" t="s">
        <v>82</v>
      </c>
      <c r="AV276" s="11" t="s">
        <v>80</v>
      </c>
      <c r="AW276" s="11" t="s">
        <v>35</v>
      </c>
      <c r="AX276" s="11" t="s">
        <v>72</v>
      </c>
      <c r="AY276" s="214" t="s">
        <v>148</v>
      </c>
    </row>
    <row r="277" spans="2:65" s="12" customFormat="1" ht="12">
      <c r="B277" s="215"/>
      <c r="C277" s="216"/>
      <c r="D277" s="206" t="s">
        <v>158</v>
      </c>
      <c r="E277" s="217" t="s">
        <v>21</v>
      </c>
      <c r="F277" s="218" t="s">
        <v>750</v>
      </c>
      <c r="G277" s="216"/>
      <c r="H277" s="219">
        <v>3.22</v>
      </c>
      <c r="I277" s="220"/>
      <c r="J277" s="216"/>
      <c r="K277" s="216"/>
      <c r="L277" s="221"/>
      <c r="M277" s="222"/>
      <c r="N277" s="223"/>
      <c r="O277" s="223"/>
      <c r="P277" s="223"/>
      <c r="Q277" s="223"/>
      <c r="R277" s="223"/>
      <c r="S277" s="223"/>
      <c r="T277" s="224"/>
      <c r="AT277" s="225" t="s">
        <v>158</v>
      </c>
      <c r="AU277" s="225" t="s">
        <v>82</v>
      </c>
      <c r="AV277" s="12" t="s">
        <v>82</v>
      </c>
      <c r="AW277" s="12" t="s">
        <v>35</v>
      </c>
      <c r="AX277" s="12" t="s">
        <v>72</v>
      </c>
      <c r="AY277" s="225" t="s">
        <v>148</v>
      </c>
    </row>
    <row r="278" spans="2:65" s="13" customFormat="1" ht="12">
      <c r="B278" s="226"/>
      <c r="C278" s="227"/>
      <c r="D278" s="206" t="s">
        <v>158</v>
      </c>
      <c r="E278" s="228" t="s">
        <v>21</v>
      </c>
      <c r="F278" s="229" t="s">
        <v>166</v>
      </c>
      <c r="G278" s="227"/>
      <c r="H278" s="230">
        <v>48.378</v>
      </c>
      <c r="I278" s="231"/>
      <c r="J278" s="227"/>
      <c r="K278" s="227"/>
      <c r="L278" s="232"/>
      <c r="M278" s="233"/>
      <c r="N278" s="234"/>
      <c r="O278" s="234"/>
      <c r="P278" s="234"/>
      <c r="Q278" s="234"/>
      <c r="R278" s="234"/>
      <c r="S278" s="234"/>
      <c r="T278" s="235"/>
      <c r="AT278" s="236" t="s">
        <v>158</v>
      </c>
      <c r="AU278" s="236" t="s">
        <v>82</v>
      </c>
      <c r="AV278" s="13" t="s">
        <v>156</v>
      </c>
      <c r="AW278" s="13" t="s">
        <v>35</v>
      </c>
      <c r="AX278" s="13" t="s">
        <v>80</v>
      </c>
      <c r="AY278" s="236" t="s">
        <v>148</v>
      </c>
    </row>
    <row r="279" spans="2:65" s="1" customFormat="1" ht="25.5" customHeight="1">
      <c r="B279" s="41"/>
      <c r="C279" s="192" t="s">
        <v>475</v>
      </c>
      <c r="D279" s="192" t="s">
        <v>151</v>
      </c>
      <c r="E279" s="193" t="s">
        <v>751</v>
      </c>
      <c r="F279" s="194" t="s">
        <v>752</v>
      </c>
      <c r="G279" s="195" t="s">
        <v>176</v>
      </c>
      <c r="H279" s="196">
        <v>8.0500000000000007</v>
      </c>
      <c r="I279" s="197"/>
      <c r="J279" s="198">
        <f>ROUND(I279*H279,2)</f>
        <v>0</v>
      </c>
      <c r="K279" s="194" t="s">
        <v>155</v>
      </c>
      <c r="L279" s="61"/>
      <c r="M279" s="199" t="s">
        <v>21</v>
      </c>
      <c r="N279" s="200" t="s">
        <v>43</v>
      </c>
      <c r="O279" s="42"/>
      <c r="P279" s="201">
        <f>O279*H279</f>
        <v>0</v>
      </c>
      <c r="Q279" s="201">
        <v>7.8499999999999993E-3</v>
      </c>
      <c r="R279" s="201">
        <f>Q279*H279</f>
        <v>6.3192499999999999E-2</v>
      </c>
      <c r="S279" s="201">
        <v>0</v>
      </c>
      <c r="T279" s="202">
        <f>S279*H279</f>
        <v>0</v>
      </c>
      <c r="AR279" s="24" t="s">
        <v>156</v>
      </c>
      <c r="AT279" s="24" t="s">
        <v>151</v>
      </c>
      <c r="AU279" s="24" t="s">
        <v>82</v>
      </c>
      <c r="AY279" s="24" t="s">
        <v>148</v>
      </c>
      <c r="BE279" s="203">
        <f>IF(N279="základní",J279,0)</f>
        <v>0</v>
      </c>
      <c r="BF279" s="203">
        <f>IF(N279="snížená",J279,0)</f>
        <v>0</v>
      </c>
      <c r="BG279" s="203">
        <f>IF(N279="zákl. přenesená",J279,0)</f>
        <v>0</v>
      </c>
      <c r="BH279" s="203">
        <f>IF(N279="sníž. přenesená",J279,0)</f>
        <v>0</v>
      </c>
      <c r="BI279" s="203">
        <f>IF(N279="nulová",J279,0)</f>
        <v>0</v>
      </c>
      <c r="BJ279" s="24" t="s">
        <v>80</v>
      </c>
      <c r="BK279" s="203">
        <f>ROUND(I279*H279,2)</f>
        <v>0</v>
      </c>
      <c r="BL279" s="24" t="s">
        <v>156</v>
      </c>
      <c r="BM279" s="24" t="s">
        <v>753</v>
      </c>
    </row>
    <row r="280" spans="2:65" s="1" customFormat="1" ht="84">
      <c r="B280" s="41"/>
      <c r="C280" s="63"/>
      <c r="D280" s="206" t="s">
        <v>170</v>
      </c>
      <c r="E280" s="63"/>
      <c r="F280" s="237" t="s">
        <v>754</v>
      </c>
      <c r="G280" s="63"/>
      <c r="H280" s="63"/>
      <c r="I280" s="163"/>
      <c r="J280" s="63"/>
      <c r="K280" s="63"/>
      <c r="L280" s="61"/>
      <c r="M280" s="238"/>
      <c r="N280" s="42"/>
      <c r="O280" s="42"/>
      <c r="P280" s="42"/>
      <c r="Q280" s="42"/>
      <c r="R280" s="42"/>
      <c r="S280" s="42"/>
      <c r="T280" s="78"/>
      <c r="AT280" s="24" t="s">
        <v>170</v>
      </c>
      <c r="AU280" s="24" t="s">
        <v>82</v>
      </c>
    </row>
    <row r="281" spans="2:65" s="12" customFormat="1" ht="12">
      <c r="B281" s="215"/>
      <c r="C281" s="216"/>
      <c r="D281" s="206" t="s">
        <v>158</v>
      </c>
      <c r="E281" s="217" t="s">
        <v>21</v>
      </c>
      <c r="F281" s="218" t="s">
        <v>755</v>
      </c>
      <c r="G281" s="216"/>
      <c r="H281" s="219">
        <v>8.0500000000000007</v>
      </c>
      <c r="I281" s="220"/>
      <c r="J281" s="216"/>
      <c r="K281" s="216"/>
      <c r="L281" s="221"/>
      <c r="M281" s="222"/>
      <c r="N281" s="223"/>
      <c r="O281" s="223"/>
      <c r="P281" s="223"/>
      <c r="Q281" s="223"/>
      <c r="R281" s="223"/>
      <c r="S281" s="223"/>
      <c r="T281" s="224"/>
      <c r="AT281" s="225" t="s">
        <v>158</v>
      </c>
      <c r="AU281" s="225" t="s">
        <v>82</v>
      </c>
      <c r="AV281" s="12" t="s">
        <v>82</v>
      </c>
      <c r="AW281" s="12" t="s">
        <v>35</v>
      </c>
      <c r="AX281" s="12" t="s">
        <v>80</v>
      </c>
      <c r="AY281" s="225" t="s">
        <v>148</v>
      </c>
    </row>
    <row r="282" spans="2:65" s="10" customFormat="1" ht="29.85" customHeight="1">
      <c r="B282" s="176"/>
      <c r="C282" s="177"/>
      <c r="D282" s="178" t="s">
        <v>71</v>
      </c>
      <c r="E282" s="190" t="s">
        <v>156</v>
      </c>
      <c r="F282" s="190" t="s">
        <v>756</v>
      </c>
      <c r="G282" s="177"/>
      <c r="H282" s="177"/>
      <c r="I282" s="180"/>
      <c r="J282" s="191">
        <f>BK282</f>
        <v>0</v>
      </c>
      <c r="K282" s="177"/>
      <c r="L282" s="182"/>
      <c r="M282" s="183"/>
      <c r="N282" s="184"/>
      <c r="O282" s="184"/>
      <c r="P282" s="185">
        <f>SUM(P283:P337)</f>
        <v>0</v>
      </c>
      <c r="Q282" s="184"/>
      <c r="R282" s="185">
        <f>SUM(R283:R337)</f>
        <v>79.222683359999976</v>
      </c>
      <c r="S282" s="184"/>
      <c r="T282" s="186">
        <f>SUM(T283:T337)</f>
        <v>0</v>
      </c>
      <c r="AR282" s="187" t="s">
        <v>80</v>
      </c>
      <c r="AT282" s="188" t="s">
        <v>71</v>
      </c>
      <c r="AU282" s="188" t="s">
        <v>80</v>
      </c>
      <c r="AY282" s="187" t="s">
        <v>148</v>
      </c>
      <c r="BK282" s="189">
        <f>SUM(BK283:BK337)</f>
        <v>0</v>
      </c>
    </row>
    <row r="283" spans="2:65" s="1" customFormat="1" ht="38.25" customHeight="1">
      <c r="B283" s="41"/>
      <c r="C283" s="192" t="s">
        <v>482</v>
      </c>
      <c r="D283" s="192" t="s">
        <v>151</v>
      </c>
      <c r="E283" s="193" t="s">
        <v>757</v>
      </c>
      <c r="F283" s="194" t="s">
        <v>758</v>
      </c>
      <c r="G283" s="195" t="s">
        <v>207</v>
      </c>
      <c r="H283" s="196">
        <v>15</v>
      </c>
      <c r="I283" s="197"/>
      <c r="J283" s="198">
        <f>ROUND(I283*H283,2)</f>
        <v>0</v>
      </c>
      <c r="K283" s="194" t="s">
        <v>155</v>
      </c>
      <c r="L283" s="61"/>
      <c r="M283" s="199" t="s">
        <v>21</v>
      </c>
      <c r="N283" s="200" t="s">
        <v>43</v>
      </c>
      <c r="O283" s="42"/>
      <c r="P283" s="201">
        <f>O283*H283</f>
        <v>0</v>
      </c>
      <c r="Q283" s="201">
        <v>8.6419999999999997E-2</v>
      </c>
      <c r="R283" s="201">
        <f>Q283*H283</f>
        <v>1.2963</v>
      </c>
      <c r="S283" s="201">
        <v>0</v>
      </c>
      <c r="T283" s="202">
        <f>S283*H283</f>
        <v>0</v>
      </c>
      <c r="AR283" s="24" t="s">
        <v>156</v>
      </c>
      <c r="AT283" s="24" t="s">
        <v>151</v>
      </c>
      <c r="AU283" s="24" t="s">
        <v>82</v>
      </c>
      <c r="AY283" s="24" t="s">
        <v>148</v>
      </c>
      <c r="BE283" s="203">
        <f>IF(N283="základní",J283,0)</f>
        <v>0</v>
      </c>
      <c r="BF283" s="203">
        <f>IF(N283="snížená",J283,0)</f>
        <v>0</v>
      </c>
      <c r="BG283" s="203">
        <f>IF(N283="zákl. přenesená",J283,0)</f>
        <v>0</v>
      </c>
      <c r="BH283" s="203">
        <f>IF(N283="sníž. přenesená",J283,0)</f>
        <v>0</v>
      </c>
      <c r="BI283" s="203">
        <f>IF(N283="nulová",J283,0)</f>
        <v>0</v>
      </c>
      <c r="BJ283" s="24" t="s">
        <v>80</v>
      </c>
      <c r="BK283" s="203">
        <f>ROUND(I283*H283,2)</f>
        <v>0</v>
      </c>
      <c r="BL283" s="24" t="s">
        <v>156</v>
      </c>
      <c r="BM283" s="24" t="s">
        <v>759</v>
      </c>
    </row>
    <row r="284" spans="2:65" s="1" customFormat="1" ht="96">
      <c r="B284" s="41"/>
      <c r="C284" s="63"/>
      <c r="D284" s="206" t="s">
        <v>170</v>
      </c>
      <c r="E284" s="63"/>
      <c r="F284" s="237" t="s">
        <v>760</v>
      </c>
      <c r="G284" s="63"/>
      <c r="H284" s="63"/>
      <c r="I284" s="163"/>
      <c r="J284" s="63"/>
      <c r="K284" s="63"/>
      <c r="L284" s="61"/>
      <c r="M284" s="238"/>
      <c r="N284" s="42"/>
      <c r="O284" s="42"/>
      <c r="P284" s="42"/>
      <c r="Q284" s="42"/>
      <c r="R284" s="42"/>
      <c r="S284" s="42"/>
      <c r="T284" s="78"/>
      <c r="AT284" s="24" t="s">
        <v>170</v>
      </c>
      <c r="AU284" s="24" t="s">
        <v>82</v>
      </c>
    </row>
    <row r="285" spans="2:65" s="1" customFormat="1" ht="16.5" customHeight="1">
      <c r="B285" s="41"/>
      <c r="C285" s="254" t="s">
        <v>493</v>
      </c>
      <c r="D285" s="254" t="s">
        <v>700</v>
      </c>
      <c r="E285" s="255" t="s">
        <v>761</v>
      </c>
      <c r="F285" s="256" t="s">
        <v>762</v>
      </c>
      <c r="G285" s="257" t="s">
        <v>207</v>
      </c>
      <c r="H285" s="258">
        <v>12</v>
      </c>
      <c r="I285" s="259"/>
      <c r="J285" s="260">
        <f>ROUND(I285*H285,2)</f>
        <v>0</v>
      </c>
      <c r="K285" s="256" t="s">
        <v>21</v>
      </c>
      <c r="L285" s="261"/>
      <c r="M285" s="262" t="s">
        <v>21</v>
      </c>
      <c r="N285" s="263" t="s">
        <v>43</v>
      </c>
      <c r="O285" s="42"/>
      <c r="P285" s="201">
        <f>O285*H285</f>
        <v>0</v>
      </c>
      <c r="Q285" s="201">
        <v>0.29499999999999998</v>
      </c>
      <c r="R285" s="201">
        <f>Q285*H285</f>
        <v>3.54</v>
      </c>
      <c r="S285" s="201">
        <v>0</v>
      </c>
      <c r="T285" s="202">
        <f>S285*H285</f>
        <v>0</v>
      </c>
      <c r="AR285" s="24" t="s">
        <v>210</v>
      </c>
      <c r="AT285" s="24" t="s">
        <v>700</v>
      </c>
      <c r="AU285" s="24" t="s">
        <v>82</v>
      </c>
      <c r="AY285" s="24" t="s">
        <v>148</v>
      </c>
      <c r="BE285" s="203">
        <f>IF(N285="základní",J285,0)</f>
        <v>0</v>
      </c>
      <c r="BF285" s="203">
        <f>IF(N285="snížená",J285,0)</f>
        <v>0</v>
      </c>
      <c r="BG285" s="203">
        <f>IF(N285="zákl. přenesená",J285,0)</f>
        <v>0</v>
      </c>
      <c r="BH285" s="203">
        <f>IF(N285="sníž. přenesená",J285,0)</f>
        <v>0</v>
      </c>
      <c r="BI285" s="203">
        <f>IF(N285="nulová",J285,0)</f>
        <v>0</v>
      </c>
      <c r="BJ285" s="24" t="s">
        <v>80</v>
      </c>
      <c r="BK285" s="203">
        <f>ROUND(I285*H285,2)</f>
        <v>0</v>
      </c>
      <c r="BL285" s="24" t="s">
        <v>156</v>
      </c>
      <c r="BM285" s="24" t="s">
        <v>763</v>
      </c>
    </row>
    <row r="286" spans="2:65" s="1" customFormat="1" ht="16.5" customHeight="1">
      <c r="B286" s="41"/>
      <c r="C286" s="254" t="s">
        <v>500</v>
      </c>
      <c r="D286" s="254" t="s">
        <v>700</v>
      </c>
      <c r="E286" s="255" t="s">
        <v>764</v>
      </c>
      <c r="F286" s="256" t="s">
        <v>765</v>
      </c>
      <c r="G286" s="257" t="s">
        <v>207</v>
      </c>
      <c r="H286" s="258">
        <v>2</v>
      </c>
      <c r="I286" s="259"/>
      <c r="J286" s="260">
        <f>ROUND(I286*H286,2)</f>
        <v>0</v>
      </c>
      <c r="K286" s="256" t="s">
        <v>21</v>
      </c>
      <c r="L286" s="261"/>
      <c r="M286" s="262" t="s">
        <v>21</v>
      </c>
      <c r="N286" s="263" t="s">
        <v>43</v>
      </c>
      <c r="O286" s="42"/>
      <c r="P286" s="201">
        <f>O286*H286</f>
        <v>0</v>
      </c>
      <c r="Q286" s="201">
        <v>0.29499999999999998</v>
      </c>
      <c r="R286" s="201">
        <f>Q286*H286</f>
        <v>0.59</v>
      </c>
      <c r="S286" s="201">
        <v>0</v>
      </c>
      <c r="T286" s="202">
        <f>S286*H286</f>
        <v>0</v>
      </c>
      <c r="AR286" s="24" t="s">
        <v>210</v>
      </c>
      <c r="AT286" s="24" t="s">
        <v>700</v>
      </c>
      <c r="AU286" s="24" t="s">
        <v>82</v>
      </c>
      <c r="AY286" s="24" t="s">
        <v>148</v>
      </c>
      <c r="BE286" s="203">
        <f>IF(N286="základní",J286,0)</f>
        <v>0</v>
      </c>
      <c r="BF286" s="203">
        <f>IF(N286="snížená",J286,0)</f>
        <v>0</v>
      </c>
      <c r="BG286" s="203">
        <f>IF(N286="zákl. přenesená",J286,0)</f>
        <v>0</v>
      </c>
      <c r="BH286" s="203">
        <f>IF(N286="sníž. přenesená",J286,0)</f>
        <v>0</v>
      </c>
      <c r="BI286" s="203">
        <f>IF(N286="nulová",J286,0)</f>
        <v>0</v>
      </c>
      <c r="BJ286" s="24" t="s">
        <v>80</v>
      </c>
      <c r="BK286" s="203">
        <f>ROUND(I286*H286,2)</f>
        <v>0</v>
      </c>
      <c r="BL286" s="24" t="s">
        <v>156</v>
      </c>
      <c r="BM286" s="24" t="s">
        <v>766</v>
      </c>
    </row>
    <row r="287" spans="2:65" s="1" customFormat="1" ht="16.5" customHeight="1">
      <c r="B287" s="41"/>
      <c r="C287" s="254" t="s">
        <v>767</v>
      </c>
      <c r="D287" s="254" t="s">
        <v>700</v>
      </c>
      <c r="E287" s="255" t="s">
        <v>768</v>
      </c>
      <c r="F287" s="256" t="s">
        <v>769</v>
      </c>
      <c r="G287" s="257" t="s">
        <v>207</v>
      </c>
      <c r="H287" s="258">
        <v>1</v>
      </c>
      <c r="I287" s="259"/>
      <c r="J287" s="260">
        <f>ROUND(I287*H287,2)</f>
        <v>0</v>
      </c>
      <c r="K287" s="256" t="s">
        <v>21</v>
      </c>
      <c r="L287" s="261"/>
      <c r="M287" s="262" t="s">
        <v>21</v>
      </c>
      <c r="N287" s="263" t="s">
        <v>43</v>
      </c>
      <c r="O287" s="42"/>
      <c r="P287" s="201">
        <f>O287*H287</f>
        <v>0</v>
      </c>
      <c r="Q287" s="201">
        <v>0.29499999999999998</v>
      </c>
      <c r="R287" s="201">
        <f>Q287*H287</f>
        <v>0.29499999999999998</v>
      </c>
      <c r="S287" s="201">
        <v>0</v>
      </c>
      <c r="T287" s="202">
        <f>S287*H287</f>
        <v>0</v>
      </c>
      <c r="AR287" s="24" t="s">
        <v>210</v>
      </c>
      <c r="AT287" s="24" t="s">
        <v>700</v>
      </c>
      <c r="AU287" s="24" t="s">
        <v>82</v>
      </c>
      <c r="AY287" s="24" t="s">
        <v>148</v>
      </c>
      <c r="BE287" s="203">
        <f>IF(N287="základní",J287,0)</f>
        <v>0</v>
      </c>
      <c r="BF287" s="203">
        <f>IF(N287="snížená",J287,0)</f>
        <v>0</v>
      </c>
      <c r="BG287" s="203">
        <f>IF(N287="zákl. přenesená",J287,0)</f>
        <v>0</v>
      </c>
      <c r="BH287" s="203">
        <f>IF(N287="sníž. přenesená",J287,0)</f>
        <v>0</v>
      </c>
      <c r="BI287" s="203">
        <f>IF(N287="nulová",J287,0)</f>
        <v>0</v>
      </c>
      <c r="BJ287" s="24" t="s">
        <v>80</v>
      </c>
      <c r="BK287" s="203">
        <f>ROUND(I287*H287,2)</f>
        <v>0</v>
      </c>
      <c r="BL287" s="24" t="s">
        <v>156</v>
      </c>
      <c r="BM287" s="24" t="s">
        <v>770</v>
      </c>
    </row>
    <row r="288" spans="2:65" s="1" customFormat="1" ht="63.75" customHeight="1">
      <c r="B288" s="41"/>
      <c r="C288" s="192" t="s">
        <v>771</v>
      </c>
      <c r="D288" s="192" t="s">
        <v>151</v>
      </c>
      <c r="E288" s="193" t="s">
        <v>772</v>
      </c>
      <c r="F288" s="194" t="s">
        <v>773</v>
      </c>
      <c r="G288" s="195" t="s">
        <v>176</v>
      </c>
      <c r="H288" s="196">
        <v>317.61500000000001</v>
      </c>
      <c r="I288" s="197"/>
      <c r="J288" s="198">
        <f>ROUND(I288*H288,2)</f>
        <v>0</v>
      </c>
      <c r="K288" s="194" t="s">
        <v>21</v>
      </c>
      <c r="L288" s="61"/>
      <c r="M288" s="199" t="s">
        <v>21</v>
      </c>
      <c r="N288" s="200" t="s">
        <v>43</v>
      </c>
      <c r="O288" s="42"/>
      <c r="P288" s="201">
        <f>O288*H288</f>
        <v>0</v>
      </c>
      <c r="Q288" s="201">
        <v>8.5100000000000002E-3</v>
      </c>
      <c r="R288" s="201">
        <f>Q288*H288</f>
        <v>2.7029036500000001</v>
      </c>
      <c r="S288" s="201">
        <v>0</v>
      </c>
      <c r="T288" s="202">
        <f>S288*H288</f>
        <v>0</v>
      </c>
      <c r="AR288" s="24" t="s">
        <v>156</v>
      </c>
      <c r="AT288" s="24" t="s">
        <v>151</v>
      </c>
      <c r="AU288" s="24" t="s">
        <v>82</v>
      </c>
      <c r="AY288" s="24" t="s">
        <v>148</v>
      </c>
      <c r="BE288" s="203">
        <f>IF(N288="základní",J288,0)</f>
        <v>0</v>
      </c>
      <c r="BF288" s="203">
        <f>IF(N288="snížená",J288,0)</f>
        <v>0</v>
      </c>
      <c r="BG288" s="203">
        <f>IF(N288="zákl. přenesená",J288,0)</f>
        <v>0</v>
      </c>
      <c r="BH288" s="203">
        <f>IF(N288="sníž. přenesená",J288,0)</f>
        <v>0</v>
      </c>
      <c r="BI288" s="203">
        <f>IF(N288="nulová",J288,0)</f>
        <v>0</v>
      </c>
      <c r="BJ288" s="24" t="s">
        <v>80</v>
      </c>
      <c r="BK288" s="203">
        <f>ROUND(I288*H288,2)</f>
        <v>0</v>
      </c>
      <c r="BL288" s="24" t="s">
        <v>156</v>
      </c>
      <c r="BM288" s="24" t="s">
        <v>774</v>
      </c>
    </row>
    <row r="289" spans="2:65" s="1" customFormat="1" ht="72">
      <c r="B289" s="41"/>
      <c r="C289" s="63"/>
      <c r="D289" s="206" t="s">
        <v>170</v>
      </c>
      <c r="E289" s="63"/>
      <c r="F289" s="237" t="s">
        <v>775</v>
      </c>
      <c r="G289" s="63"/>
      <c r="H289" s="63"/>
      <c r="I289" s="163"/>
      <c r="J289" s="63"/>
      <c r="K289" s="63"/>
      <c r="L289" s="61"/>
      <c r="M289" s="238"/>
      <c r="N289" s="42"/>
      <c r="O289" s="42"/>
      <c r="P289" s="42"/>
      <c r="Q289" s="42"/>
      <c r="R289" s="42"/>
      <c r="S289" s="42"/>
      <c r="T289" s="78"/>
      <c r="AT289" s="24" t="s">
        <v>170</v>
      </c>
      <c r="AU289" s="24" t="s">
        <v>82</v>
      </c>
    </row>
    <row r="290" spans="2:65" s="11" customFormat="1" ht="12">
      <c r="B290" s="204"/>
      <c r="C290" s="205"/>
      <c r="D290" s="206" t="s">
        <v>158</v>
      </c>
      <c r="E290" s="207" t="s">
        <v>21</v>
      </c>
      <c r="F290" s="208" t="s">
        <v>776</v>
      </c>
      <c r="G290" s="205"/>
      <c r="H290" s="207" t="s">
        <v>21</v>
      </c>
      <c r="I290" s="209"/>
      <c r="J290" s="205"/>
      <c r="K290" s="205"/>
      <c r="L290" s="210"/>
      <c r="M290" s="211"/>
      <c r="N290" s="212"/>
      <c r="O290" s="212"/>
      <c r="P290" s="212"/>
      <c r="Q290" s="212"/>
      <c r="R290" s="212"/>
      <c r="S290" s="212"/>
      <c r="T290" s="213"/>
      <c r="AT290" s="214" t="s">
        <v>158</v>
      </c>
      <c r="AU290" s="214" t="s">
        <v>82</v>
      </c>
      <c r="AV290" s="11" t="s">
        <v>80</v>
      </c>
      <c r="AW290" s="11" t="s">
        <v>35</v>
      </c>
      <c r="AX290" s="11" t="s">
        <v>72</v>
      </c>
      <c r="AY290" s="214" t="s">
        <v>148</v>
      </c>
    </row>
    <row r="291" spans="2:65" s="12" customFormat="1" ht="12">
      <c r="B291" s="215"/>
      <c r="C291" s="216"/>
      <c r="D291" s="206" t="s">
        <v>158</v>
      </c>
      <c r="E291" s="217" t="s">
        <v>21</v>
      </c>
      <c r="F291" s="218" t="s">
        <v>777</v>
      </c>
      <c r="G291" s="216"/>
      <c r="H291" s="219">
        <v>259.23599999999999</v>
      </c>
      <c r="I291" s="220"/>
      <c r="J291" s="216"/>
      <c r="K291" s="216"/>
      <c r="L291" s="221"/>
      <c r="M291" s="222"/>
      <c r="N291" s="223"/>
      <c r="O291" s="223"/>
      <c r="P291" s="223"/>
      <c r="Q291" s="223"/>
      <c r="R291" s="223"/>
      <c r="S291" s="223"/>
      <c r="T291" s="224"/>
      <c r="AT291" s="225" t="s">
        <v>158</v>
      </c>
      <c r="AU291" s="225" t="s">
        <v>82</v>
      </c>
      <c r="AV291" s="12" t="s">
        <v>82</v>
      </c>
      <c r="AW291" s="12" t="s">
        <v>35</v>
      </c>
      <c r="AX291" s="12" t="s">
        <v>72</v>
      </c>
      <c r="AY291" s="225" t="s">
        <v>148</v>
      </c>
    </row>
    <row r="292" spans="2:65" s="11" customFormat="1" ht="12">
      <c r="B292" s="204"/>
      <c r="C292" s="205"/>
      <c r="D292" s="206" t="s">
        <v>158</v>
      </c>
      <c r="E292" s="207" t="s">
        <v>21</v>
      </c>
      <c r="F292" s="208" t="s">
        <v>778</v>
      </c>
      <c r="G292" s="205"/>
      <c r="H292" s="207" t="s">
        <v>21</v>
      </c>
      <c r="I292" s="209"/>
      <c r="J292" s="205"/>
      <c r="K292" s="205"/>
      <c r="L292" s="210"/>
      <c r="M292" s="211"/>
      <c r="N292" s="212"/>
      <c r="O292" s="212"/>
      <c r="P292" s="212"/>
      <c r="Q292" s="212"/>
      <c r="R292" s="212"/>
      <c r="S292" s="212"/>
      <c r="T292" s="213"/>
      <c r="AT292" s="214" t="s">
        <v>158</v>
      </c>
      <c r="AU292" s="214" t="s">
        <v>82</v>
      </c>
      <c r="AV292" s="11" t="s">
        <v>80</v>
      </c>
      <c r="AW292" s="11" t="s">
        <v>35</v>
      </c>
      <c r="AX292" s="11" t="s">
        <v>72</v>
      </c>
      <c r="AY292" s="214" t="s">
        <v>148</v>
      </c>
    </row>
    <row r="293" spans="2:65" s="12" customFormat="1" ht="12">
      <c r="B293" s="215"/>
      <c r="C293" s="216"/>
      <c r="D293" s="206" t="s">
        <v>158</v>
      </c>
      <c r="E293" s="217" t="s">
        <v>21</v>
      </c>
      <c r="F293" s="218" t="s">
        <v>779</v>
      </c>
      <c r="G293" s="216"/>
      <c r="H293" s="219">
        <v>58.378999999999998</v>
      </c>
      <c r="I293" s="220"/>
      <c r="J293" s="216"/>
      <c r="K293" s="216"/>
      <c r="L293" s="221"/>
      <c r="M293" s="222"/>
      <c r="N293" s="223"/>
      <c r="O293" s="223"/>
      <c r="P293" s="223"/>
      <c r="Q293" s="223"/>
      <c r="R293" s="223"/>
      <c r="S293" s="223"/>
      <c r="T293" s="224"/>
      <c r="AT293" s="225" t="s">
        <v>158</v>
      </c>
      <c r="AU293" s="225" t="s">
        <v>82</v>
      </c>
      <c r="AV293" s="12" t="s">
        <v>82</v>
      </c>
      <c r="AW293" s="12" t="s">
        <v>35</v>
      </c>
      <c r="AX293" s="12" t="s">
        <v>72</v>
      </c>
      <c r="AY293" s="225" t="s">
        <v>148</v>
      </c>
    </row>
    <row r="294" spans="2:65" s="13" customFormat="1" ht="12">
      <c r="B294" s="226"/>
      <c r="C294" s="227"/>
      <c r="D294" s="206" t="s">
        <v>158</v>
      </c>
      <c r="E294" s="228" t="s">
        <v>21</v>
      </c>
      <c r="F294" s="229" t="s">
        <v>166</v>
      </c>
      <c r="G294" s="227"/>
      <c r="H294" s="230">
        <v>317.61500000000001</v>
      </c>
      <c r="I294" s="231"/>
      <c r="J294" s="227"/>
      <c r="K294" s="227"/>
      <c r="L294" s="232"/>
      <c r="M294" s="233"/>
      <c r="N294" s="234"/>
      <c r="O294" s="234"/>
      <c r="P294" s="234"/>
      <c r="Q294" s="234"/>
      <c r="R294" s="234"/>
      <c r="S294" s="234"/>
      <c r="T294" s="235"/>
      <c r="AT294" s="236" t="s">
        <v>158</v>
      </c>
      <c r="AU294" s="236" t="s">
        <v>82</v>
      </c>
      <c r="AV294" s="13" t="s">
        <v>156</v>
      </c>
      <c r="AW294" s="13" t="s">
        <v>35</v>
      </c>
      <c r="AX294" s="13" t="s">
        <v>80</v>
      </c>
      <c r="AY294" s="236" t="s">
        <v>148</v>
      </c>
    </row>
    <row r="295" spans="2:65" s="1" customFormat="1" ht="51" customHeight="1">
      <c r="B295" s="41"/>
      <c r="C295" s="192" t="s">
        <v>780</v>
      </c>
      <c r="D295" s="192" t="s">
        <v>151</v>
      </c>
      <c r="E295" s="193" t="s">
        <v>781</v>
      </c>
      <c r="F295" s="194" t="s">
        <v>782</v>
      </c>
      <c r="G295" s="195" t="s">
        <v>176</v>
      </c>
      <c r="H295" s="196">
        <v>317.61500000000001</v>
      </c>
      <c r="I295" s="197"/>
      <c r="J295" s="198">
        <f>ROUND(I295*H295,2)</f>
        <v>0</v>
      </c>
      <c r="K295" s="194" t="s">
        <v>155</v>
      </c>
      <c r="L295" s="61"/>
      <c r="M295" s="199" t="s">
        <v>21</v>
      </c>
      <c r="N295" s="200" t="s">
        <v>43</v>
      </c>
      <c r="O295" s="42"/>
      <c r="P295" s="201">
        <f>O295*H295</f>
        <v>0</v>
      </c>
      <c r="Q295" s="201">
        <v>1.09E-2</v>
      </c>
      <c r="R295" s="201">
        <f>Q295*H295</f>
        <v>3.4620035000000002</v>
      </c>
      <c r="S295" s="201">
        <v>0</v>
      </c>
      <c r="T295" s="202">
        <f>S295*H295</f>
        <v>0</v>
      </c>
      <c r="AR295" s="24" t="s">
        <v>156</v>
      </c>
      <c r="AT295" s="24" t="s">
        <v>151</v>
      </c>
      <c r="AU295" s="24" t="s">
        <v>82</v>
      </c>
      <c r="AY295" s="24" t="s">
        <v>148</v>
      </c>
      <c r="BE295" s="203">
        <f>IF(N295="základní",J295,0)</f>
        <v>0</v>
      </c>
      <c r="BF295" s="203">
        <f>IF(N295="snížená",J295,0)</f>
        <v>0</v>
      </c>
      <c r="BG295" s="203">
        <f>IF(N295="zákl. přenesená",J295,0)</f>
        <v>0</v>
      </c>
      <c r="BH295" s="203">
        <f>IF(N295="sníž. přenesená",J295,0)</f>
        <v>0</v>
      </c>
      <c r="BI295" s="203">
        <f>IF(N295="nulová",J295,0)</f>
        <v>0</v>
      </c>
      <c r="BJ295" s="24" t="s">
        <v>80</v>
      </c>
      <c r="BK295" s="203">
        <f>ROUND(I295*H295,2)</f>
        <v>0</v>
      </c>
      <c r="BL295" s="24" t="s">
        <v>156</v>
      </c>
      <c r="BM295" s="24" t="s">
        <v>783</v>
      </c>
    </row>
    <row r="296" spans="2:65" s="1" customFormat="1" ht="72">
      <c r="B296" s="41"/>
      <c r="C296" s="63"/>
      <c r="D296" s="206" t="s">
        <v>170</v>
      </c>
      <c r="E296" s="63"/>
      <c r="F296" s="237" t="s">
        <v>775</v>
      </c>
      <c r="G296" s="63"/>
      <c r="H296" s="63"/>
      <c r="I296" s="163"/>
      <c r="J296" s="63"/>
      <c r="K296" s="63"/>
      <c r="L296" s="61"/>
      <c r="M296" s="238"/>
      <c r="N296" s="42"/>
      <c r="O296" s="42"/>
      <c r="P296" s="42"/>
      <c r="Q296" s="42"/>
      <c r="R296" s="42"/>
      <c r="S296" s="42"/>
      <c r="T296" s="78"/>
      <c r="AT296" s="24" t="s">
        <v>170</v>
      </c>
      <c r="AU296" s="24" t="s">
        <v>82</v>
      </c>
    </row>
    <row r="297" spans="2:65" s="1" customFormat="1" ht="25.5" customHeight="1">
      <c r="B297" s="41"/>
      <c r="C297" s="192" t="s">
        <v>784</v>
      </c>
      <c r="D297" s="192" t="s">
        <v>151</v>
      </c>
      <c r="E297" s="193" t="s">
        <v>785</v>
      </c>
      <c r="F297" s="194" t="s">
        <v>786</v>
      </c>
      <c r="G297" s="195" t="s">
        <v>339</v>
      </c>
      <c r="H297" s="196">
        <v>5.75</v>
      </c>
      <c r="I297" s="197"/>
      <c r="J297" s="198">
        <f>ROUND(I297*H297,2)</f>
        <v>0</v>
      </c>
      <c r="K297" s="194" t="s">
        <v>155</v>
      </c>
      <c r="L297" s="61"/>
      <c r="M297" s="199" t="s">
        <v>21</v>
      </c>
      <c r="N297" s="200" t="s">
        <v>43</v>
      </c>
      <c r="O297" s="42"/>
      <c r="P297" s="201">
        <f>O297*H297</f>
        <v>0</v>
      </c>
      <c r="Q297" s="201">
        <v>1.7090000000000001E-2</v>
      </c>
      <c r="R297" s="201">
        <f>Q297*H297</f>
        <v>9.8267500000000008E-2</v>
      </c>
      <c r="S297" s="201">
        <v>0</v>
      </c>
      <c r="T297" s="202">
        <f>S297*H297</f>
        <v>0</v>
      </c>
      <c r="AR297" s="24" t="s">
        <v>156</v>
      </c>
      <c r="AT297" s="24" t="s">
        <v>151</v>
      </c>
      <c r="AU297" s="24" t="s">
        <v>82</v>
      </c>
      <c r="AY297" s="24" t="s">
        <v>148</v>
      </c>
      <c r="BE297" s="203">
        <f>IF(N297="základní",J297,0)</f>
        <v>0</v>
      </c>
      <c r="BF297" s="203">
        <f>IF(N297="snížená",J297,0)</f>
        <v>0</v>
      </c>
      <c r="BG297" s="203">
        <f>IF(N297="zákl. přenesená",J297,0)</f>
        <v>0</v>
      </c>
      <c r="BH297" s="203">
        <f>IF(N297="sníž. přenesená",J297,0)</f>
        <v>0</v>
      </c>
      <c r="BI297" s="203">
        <f>IF(N297="nulová",J297,0)</f>
        <v>0</v>
      </c>
      <c r="BJ297" s="24" t="s">
        <v>80</v>
      </c>
      <c r="BK297" s="203">
        <f>ROUND(I297*H297,2)</f>
        <v>0</v>
      </c>
      <c r="BL297" s="24" t="s">
        <v>156</v>
      </c>
      <c r="BM297" s="24" t="s">
        <v>787</v>
      </c>
    </row>
    <row r="298" spans="2:65" s="1" customFormat="1" ht="72">
      <c r="B298" s="41"/>
      <c r="C298" s="63"/>
      <c r="D298" s="206" t="s">
        <v>170</v>
      </c>
      <c r="E298" s="63"/>
      <c r="F298" s="237" t="s">
        <v>788</v>
      </c>
      <c r="G298" s="63"/>
      <c r="H298" s="63"/>
      <c r="I298" s="163"/>
      <c r="J298" s="63"/>
      <c r="K298" s="63"/>
      <c r="L298" s="61"/>
      <c r="M298" s="238"/>
      <c r="N298" s="42"/>
      <c r="O298" s="42"/>
      <c r="P298" s="42"/>
      <c r="Q298" s="42"/>
      <c r="R298" s="42"/>
      <c r="S298" s="42"/>
      <c r="T298" s="78"/>
      <c r="AT298" s="24" t="s">
        <v>170</v>
      </c>
      <c r="AU298" s="24" t="s">
        <v>82</v>
      </c>
    </row>
    <row r="299" spans="2:65" s="1" customFormat="1" ht="16.5" customHeight="1">
      <c r="B299" s="41"/>
      <c r="C299" s="254" t="s">
        <v>789</v>
      </c>
      <c r="D299" s="254" t="s">
        <v>700</v>
      </c>
      <c r="E299" s="255" t="s">
        <v>790</v>
      </c>
      <c r="F299" s="256" t="s">
        <v>791</v>
      </c>
      <c r="G299" s="257" t="s">
        <v>339</v>
      </c>
      <c r="H299" s="258">
        <v>2.7</v>
      </c>
      <c r="I299" s="259"/>
      <c r="J299" s="260">
        <f>ROUND(I299*H299,2)</f>
        <v>0</v>
      </c>
      <c r="K299" s="256" t="s">
        <v>155</v>
      </c>
      <c r="L299" s="261"/>
      <c r="M299" s="262" t="s">
        <v>21</v>
      </c>
      <c r="N299" s="263" t="s">
        <v>43</v>
      </c>
      <c r="O299" s="42"/>
      <c r="P299" s="201">
        <f>O299*H299</f>
        <v>0</v>
      </c>
      <c r="Q299" s="201">
        <v>1</v>
      </c>
      <c r="R299" s="201">
        <f>Q299*H299</f>
        <v>2.7</v>
      </c>
      <c r="S299" s="201">
        <v>0</v>
      </c>
      <c r="T299" s="202">
        <f>S299*H299</f>
        <v>0</v>
      </c>
      <c r="AR299" s="24" t="s">
        <v>210</v>
      </c>
      <c r="AT299" s="24" t="s">
        <v>700</v>
      </c>
      <c r="AU299" s="24" t="s">
        <v>82</v>
      </c>
      <c r="AY299" s="24" t="s">
        <v>148</v>
      </c>
      <c r="BE299" s="203">
        <f>IF(N299="základní",J299,0)</f>
        <v>0</v>
      </c>
      <c r="BF299" s="203">
        <f>IF(N299="snížená",J299,0)</f>
        <v>0</v>
      </c>
      <c r="BG299" s="203">
        <f>IF(N299="zákl. přenesená",J299,0)</f>
        <v>0</v>
      </c>
      <c r="BH299" s="203">
        <f>IF(N299="sníž. přenesená",J299,0)</f>
        <v>0</v>
      </c>
      <c r="BI299" s="203">
        <f>IF(N299="nulová",J299,0)</f>
        <v>0</v>
      </c>
      <c r="BJ299" s="24" t="s">
        <v>80</v>
      </c>
      <c r="BK299" s="203">
        <f>ROUND(I299*H299,2)</f>
        <v>0</v>
      </c>
      <c r="BL299" s="24" t="s">
        <v>156</v>
      </c>
      <c r="BM299" s="24" t="s">
        <v>792</v>
      </c>
    </row>
    <row r="300" spans="2:65" s="12" customFormat="1" ht="12">
      <c r="B300" s="215"/>
      <c r="C300" s="216"/>
      <c r="D300" s="206" t="s">
        <v>158</v>
      </c>
      <c r="E300" s="217" t="s">
        <v>21</v>
      </c>
      <c r="F300" s="218" t="s">
        <v>793</v>
      </c>
      <c r="G300" s="216"/>
      <c r="H300" s="219">
        <v>2.7</v>
      </c>
      <c r="I300" s="220"/>
      <c r="J300" s="216"/>
      <c r="K300" s="216"/>
      <c r="L300" s="221"/>
      <c r="M300" s="222"/>
      <c r="N300" s="223"/>
      <c r="O300" s="223"/>
      <c r="P300" s="223"/>
      <c r="Q300" s="223"/>
      <c r="R300" s="223"/>
      <c r="S300" s="223"/>
      <c r="T300" s="224"/>
      <c r="AT300" s="225" t="s">
        <v>158</v>
      </c>
      <c r="AU300" s="225" t="s">
        <v>82</v>
      </c>
      <c r="AV300" s="12" t="s">
        <v>82</v>
      </c>
      <c r="AW300" s="12" t="s">
        <v>35</v>
      </c>
      <c r="AX300" s="12" t="s">
        <v>80</v>
      </c>
      <c r="AY300" s="225" t="s">
        <v>148</v>
      </c>
    </row>
    <row r="301" spans="2:65" s="1" customFormat="1" ht="16.5" customHeight="1">
      <c r="B301" s="41"/>
      <c r="C301" s="254" t="s">
        <v>794</v>
      </c>
      <c r="D301" s="254" t="s">
        <v>700</v>
      </c>
      <c r="E301" s="255" t="s">
        <v>795</v>
      </c>
      <c r="F301" s="256" t="s">
        <v>796</v>
      </c>
      <c r="G301" s="257" t="s">
        <v>339</v>
      </c>
      <c r="H301" s="258">
        <v>1.9</v>
      </c>
      <c r="I301" s="259"/>
      <c r="J301" s="260">
        <f>ROUND(I301*H301,2)</f>
        <v>0</v>
      </c>
      <c r="K301" s="256" t="s">
        <v>155</v>
      </c>
      <c r="L301" s="261"/>
      <c r="M301" s="262" t="s">
        <v>21</v>
      </c>
      <c r="N301" s="263" t="s">
        <v>43</v>
      </c>
      <c r="O301" s="42"/>
      <c r="P301" s="201">
        <f>O301*H301</f>
        <v>0</v>
      </c>
      <c r="Q301" s="201">
        <v>1</v>
      </c>
      <c r="R301" s="201">
        <f>Q301*H301</f>
        <v>1.9</v>
      </c>
      <c r="S301" s="201">
        <v>0</v>
      </c>
      <c r="T301" s="202">
        <f>S301*H301</f>
        <v>0</v>
      </c>
      <c r="AR301" s="24" t="s">
        <v>210</v>
      </c>
      <c r="AT301" s="24" t="s">
        <v>700</v>
      </c>
      <c r="AU301" s="24" t="s">
        <v>82</v>
      </c>
      <c r="AY301" s="24" t="s">
        <v>148</v>
      </c>
      <c r="BE301" s="203">
        <f>IF(N301="základní",J301,0)</f>
        <v>0</v>
      </c>
      <c r="BF301" s="203">
        <f>IF(N301="snížená",J301,0)</f>
        <v>0</v>
      </c>
      <c r="BG301" s="203">
        <f>IF(N301="zákl. přenesená",J301,0)</f>
        <v>0</v>
      </c>
      <c r="BH301" s="203">
        <f>IF(N301="sníž. přenesená",J301,0)</f>
        <v>0</v>
      </c>
      <c r="BI301" s="203">
        <f>IF(N301="nulová",J301,0)</f>
        <v>0</v>
      </c>
      <c r="BJ301" s="24" t="s">
        <v>80</v>
      </c>
      <c r="BK301" s="203">
        <f>ROUND(I301*H301,2)</f>
        <v>0</v>
      </c>
      <c r="BL301" s="24" t="s">
        <v>156</v>
      </c>
      <c r="BM301" s="24" t="s">
        <v>797</v>
      </c>
    </row>
    <row r="302" spans="2:65" s="12" customFormat="1" ht="12">
      <c r="B302" s="215"/>
      <c r="C302" s="216"/>
      <c r="D302" s="206" t="s">
        <v>158</v>
      </c>
      <c r="E302" s="217" t="s">
        <v>21</v>
      </c>
      <c r="F302" s="218" t="s">
        <v>798</v>
      </c>
      <c r="G302" s="216"/>
      <c r="H302" s="219">
        <v>1.9</v>
      </c>
      <c r="I302" s="220"/>
      <c r="J302" s="216"/>
      <c r="K302" s="216"/>
      <c r="L302" s="221"/>
      <c r="M302" s="222"/>
      <c r="N302" s="223"/>
      <c r="O302" s="223"/>
      <c r="P302" s="223"/>
      <c r="Q302" s="223"/>
      <c r="R302" s="223"/>
      <c r="S302" s="223"/>
      <c r="T302" s="224"/>
      <c r="AT302" s="225" t="s">
        <v>158</v>
      </c>
      <c r="AU302" s="225" t="s">
        <v>82</v>
      </c>
      <c r="AV302" s="12" t="s">
        <v>82</v>
      </c>
      <c r="AW302" s="12" t="s">
        <v>35</v>
      </c>
      <c r="AX302" s="12" t="s">
        <v>80</v>
      </c>
      <c r="AY302" s="225" t="s">
        <v>148</v>
      </c>
    </row>
    <row r="303" spans="2:65" s="1" customFormat="1" ht="16.5" customHeight="1">
      <c r="B303" s="41"/>
      <c r="C303" s="254" t="s">
        <v>799</v>
      </c>
      <c r="D303" s="254" t="s">
        <v>700</v>
      </c>
      <c r="E303" s="255" t="s">
        <v>800</v>
      </c>
      <c r="F303" s="256" t="s">
        <v>801</v>
      </c>
      <c r="G303" s="257" t="s">
        <v>339</v>
      </c>
      <c r="H303" s="258">
        <v>0.9</v>
      </c>
      <c r="I303" s="259"/>
      <c r="J303" s="260">
        <f>ROUND(I303*H303,2)</f>
        <v>0</v>
      </c>
      <c r="K303" s="256" t="s">
        <v>155</v>
      </c>
      <c r="L303" s="261"/>
      <c r="M303" s="262" t="s">
        <v>21</v>
      </c>
      <c r="N303" s="263" t="s">
        <v>43</v>
      </c>
      <c r="O303" s="42"/>
      <c r="P303" s="201">
        <f>O303*H303</f>
        <v>0</v>
      </c>
      <c r="Q303" s="201">
        <v>1</v>
      </c>
      <c r="R303" s="201">
        <f>Q303*H303</f>
        <v>0.9</v>
      </c>
      <c r="S303" s="201">
        <v>0</v>
      </c>
      <c r="T303" s="202">
        <f>S303*H303</f>
        <v>0</v>
      </c>
      <c r="AR303" s="24" t="s">
        <v>210</v>
      </c>
      <c r="AT303" s="24" t="s">
        <v>700</v>
      </c>
      <c r="AU303" s="24" t="s">
        <v>82</v>
      </c>
      <c r="AY303" s="24" t="s">
        <v>148</v>
      </c>
      <c r="BE303" s="203">
        <f>IF(N303="základní",J303,0)</f>
        <v>0</v>
      </c>
      <c r="BF303" s="203">
        <f>IF(N303="snížená",J303,0)</f>
        <v>0</v>
      </c>
      <c r="BG303" s="203">
        <f>IF(N303="zákl. přenesená",J303,0)</f>
        <v>0</v>
      </c>
      <c r="BH303" s="203">
        <f>IF(N303="sníž. přenesená",J303,0)</f>
        <v>0</v>
      </c>
      <c r="BI303" s="203">
        <f>IF(N303="nulová",J303,0)</f>
        <v>0</v>
      </c>
      <c r="BJ303" s="24" t="s">
        <v>80</v>
      </c>
      <c r="BK303" s="203">
        <f>ROUND(I303*H303,2)</f>
        <v>0</v>
      </c>
      <c r="BL303" s="24" t="s">
        <v>156</v>
      </c>
      <c r="BM303" s="24" t="s">
        <v>802</v>
      </c>
    </row>
    <row r="304" spans="2:65" s="12" customFormat="1" ht="12">
      <c r="B304" s="215"/>
      <c r="C304" s="216"/>
      <c r="D304" s="206" t="s">
        <v>158</v>
      </c>
      <c r="E304" s="217" t="s">
        <v>21</v>
      </c>
      <c r="F304" s="218" t="s">
        <v>803</v>
      </c>
      <c r="G304" s="216"/>
      <c r="H304" s="219">
        <v>0.9</v>
      </c>
      <c r="I304" s="220"/>
      <c r="J304" s="216"/>
      <c r="K304" s="216"/>
      <c r="L304" s="221"/>
      <c r="M304" s="222"/>
      <c r="N304" s="223"/>
      <c r="O304" s="223"/>
      <c r="P304" s="223"/>
      <c r="Q304" s="223"/>
      <c r="R304" s="223"/>
      <c r="S304" s="223"/>
      <c r="T304" s="224"/>
      <c r="AT304" s="225" t="s">
        <v>158</v>
      </c>
      <c r="AU304" s="225" t="s">
        <v>82</v>
      </c>
      <c r="AV304" s="12" t="s">
        <v>82</v>
      </c>
      <c r="AW304" s="12" t="s">
        <v>35</v>
      </c>
      <c r="AX304" s="12" t="s">
        <v>80</v>
      </c>
      <c r="AY304" s="225" t="s">
        <v>148</v>
      </c>
    </row>
    <row r="305" spans="2:65" s="1" customFormat="1" ht="16.5" customHeight="1">
      <c r="B305" s="41"/>
      <c r="C305" s="254" t="s">
        <v>804</v>
      </c>
      <c r="D305" s="254" t="s">
        <v>700</v>
      </c>
      <c r="E305" s="255" t="s">
        <v>805</v>
      </c>
      <c r="F305" s="256" t="s">
        <v>806</v>
      </c>
      <c r="G305" s="257" t="s">
        <v>339</v>
      </c>
      <c r="H305" s="258">
        <v>0.25</v>
      </c>
      <c r="I305" s="259"/>
      <c r="J305" s="260">
        <f>ROUND(I305*H305,2)</f>
        <v>0</v>
      </c>
      <c r="K305" s="256" t="s">
        <v>155</v>
      </c>
      <c r="L305" s="261"/>
      <c r="M305" s="262" t="s">
        <v>21</v>
      </c>
      <c r="N305" s="263" t="s">
        <v>43</v>
      </c>
      <c r="O305" s="42"/>
      <c r="P305" s="201">
        <f>O305*H305</f>
        <v>0</v>
      </c>
      <c r="Q305" s="201">
        <v>1</v>
      </c>
      <c r="R305" s="201">
        <f>Q305*H305</f>
        <v>0.25</v>
      </c>
      <c r="S305" s="201">
        <v>0</v>
      </c>
      <c r="T305" s="202">
        <f>S305*H305</f>
        <v>0</v>
      </c>
      <c r="AR305" s="24" t="s">
        <v>210</v>
      </c>
      <c r="AT305" s="24" t="s">
        <v>700</v>
      </c>
      <c r="AU305" s="24" t="s">
        <v>82</v>
      </c>
      <c r="AY305" s="24" t="s">
        <v>148</v>
      </c>
      <c r="BE305" s="203">
        <f>IF(N305="základní",J305,0)</f>
        <v>0</v>
      </c>
      <c r="BF305" s="203">
        <f>IF(N305="snížená",J305,0)</f>
        <v>0</v>
      </c>
      <c r="BG305" s="203">
        <f>IF(N305="zákl. přenesená",J305,0)</f>
        <v>0</v>
      </c>
      <c r="BH305" s="203">
        <f>IF(N305="sníž. přenesená",J305,0)</f>
        <v>0</v>
      </c>
      <c r="BI305" s="203">
        <f>IF(N305="nulová",J305,0)</f>
        <v>0</v>
      </c>
      <c r="BJ305" s="24" t="s">
        <v>80</v>
      </c>
      <c r="BK305" s="203">
        <f>ROUND(I305*H305,2)</f>
        <v>0</v>
      </c>
      <c r="BL305" s="24" t="s">
        <v>156</v>
      </c>
      <c r="BM305" s="24" t="s">
        <v>807</v>
      </c>
    </row>
    <row r="306" spans="2:65" s="12" customFormat="1" ht="12">
      <c r="B306" s="215"/>
      <c r="C306" s="216"/>
      <c r="D306" s="206" t="s">
        <v>158</v>
      </c>
      <c r="E306" s="217" t="s">
        <v>21</v>
      </c>
      <c r="F306" s="218" t="s">
        <v>808</v>
      </c>
      <c r="G306" s="216"/>
      <c r="H306" s="219">
        <v>0.25</v>
      </c>
      <c r="I306" s="220"/>
      <c r="J306" s="216"/>
      <c r="K306" s="216"/>
      <c r="L306" s="221"/>
      <c r="M306" s="222"/>
      <c r="N306" s="223"/>
      <c r="O306" s="223"/>
      <c r="P306" s="223"/>
      <c r="Q306" s="223"/>
      <c r="R306" s="223"/>
      <c r="S306" s="223"/>
      <c r="T306" s="224"/>
      <c r="AT306" s="225" t="s">
        <v>158</v>
      </c>
      <c r="AU306" s="225" t="s">
        <v>82</v>
      </c>
      <c r="AV306" s="12" t="s">
        <v>82</v>
      </c>
      <c r="AW306" s="12" t="s">
        <v>35</v>
      </c>
      <c r="AX306" s="12" t="s">
        <v>80</v>
      </c>
      <c r="AY306" s="225" t="s">
        <v>148</v>
      </c>
    </row>
    <row r="307" spans="2:65" s="1" customFormat="1" ht="16.5" customHeight="1">
      <c r="B307" s="41"/>
      <c r="C307" s="192" t="s">
        <v>809</v>
      </c>
      <c r="D307" s="192" t="s">
        <v>151</v>
      </c>
      <c r="E307" s="193" t="s">
        <v>810</v>
      </c>
      <c r="F307" s="194" t="s">
        <v>811</v>
      </c>
      <c r="G307" s="195" t="s">
        <v>154</v>
      </c>
      <c r="H307" s="196">
        <v>23.303999999999998</v>
      </c>
      <c r="I307" s="197"/>
      <c r="J307" s="198">
        <f>ROUND(I307*H307,2)</f>
        <v>0</v>
      </c>
      <c r="K307" s="194" t="s">
        <v>155</v>
      </c>
      <c r="L307" s="61"/>
      <c r="M307" s="199" t="s">
        <v>21</v>
      </c>
      <c r="N307" s="200" t="s">
        <v>43</v>
      </c>
      <c r="O307" s="42"/>
      <c r="P307" s="201">
        <f>O307*H307</f>
        <v>0</v>
      </c>
      <c r="Q307" s="201">
        <v>2.4533999999999998</v>
      </c>
      <c r="R307" s="201">
        <f>Q307*H307</f>
        <v>57.174033599999994</v>
      </c>
      <c r="S307" s="201">
        <v>0</v>
      </c>
      <c r="T307" s="202">
        <f>S307*H307</f>
        <v>0</v>
      </c>
      <c r="AR307" s="24" t="s">
        <v>156</v>
      </c>
      <c r="AT307" s="24" t="s">
        <v>151</v>
      </c>
      <c r="AU307" s="24" t="s">
        <v>82</v>
      </c>
      <c r="AY307" s="24" t="s">
        <v>148</v>
      </c>
      <c r="BE307" s="203">
        <f>IF(N307="základní",J307,0)</f>
        <v>0</v>
      </c>
      <c r="BF307" s="203">
        <f>IF(N307="snížená",J307,0)</f>
        <v>0</v>
      </c>
      <c r="BG307" s="203">
        <f>IF(N307="zákl. přenesená",J307,0)</f>
        <v>0</v>
      </c>
      <c r="BH307" s="203">
        <f>IF(N307="sníž. přenesená",J307,0)</f>
        <v>0</v>
      </c>
      <c r="BI307" s="203">
        <f>IF(N307="nulová",J307,0)</f>
        <v>0</v>
      </c>
      <c r="BJ307" s="24" t="s">
        <v>80</v>
      </c>
      <c r="BK307" s="203">
        <f>ROUND(I307*H307,2)</f>
        <v>0</v>
      </c>
      <c r="BL307" s="24" t="s">
        <v>156</v>
      </c>
      <c r="BM307" s="24" t="s">
        <v>812</v>
      </c>
    </row>
    <row r="308" spans="2:65" s="12" customFormat="1" ht="12">
      <c r="B308" s="215"/>
      <c r="C308" s="216"/>
      <c r="D308" s="206" t="s">
        <v>158</v>
      </c>
      <c r="E308" s="217" t="s">
        <v>21</v>
      </c>
      <c r="F308" s="218" t="s">
        <v>813</v>
      </c>
      <c r="G308" s="216"/>
      <c r="H308" s="219">
        <v>2.0859999999999999</v>
      </c>
      <c r="I308" s="220"/>
      <c r="J308" s="216"/>
      <c r="K308" s="216"/>
      <c r="L308" s="221"/>
      <c r="M308" s="222"/>
      <c r="N308" s="223"/>
      <c r="O308" s="223"/>
      <c r="P308" s="223"/>
      <c r="Q308" s="223"/>
      <c r="R308" s="223"/>
      <c r="S308" s="223"/>
      <c r="T308" s="224"/>
      <c r="AT308" s="225" t="s">
        <v>158</v>
      </c>
      <c r="AU308" s="225" t="s">
        <v>82</v>
      </c>
      <c r="AV308" s="12" t="s">
        <v>82</v>
      </c>
      <c r="AW308" s="12" t="s">
        <v>35</v>
      </c>
      <c r="AX308" s="12" t="s">
        <v>72</v>
      </c>
      <c r="AY308" s="225" t="s">
        <v>148</v>
      </c>
    </row>
    <row r="309" spans="2:65" s="12" customFormat="1" ht="12">
      <c r="B309" s="215"/>
      <c r="C309" s="216"/>
      <c r="D309" s="206" t="s">
        <v>158</v>
      </c>
      <c r="E309" s="217" t="s">
        <v>21</v>
      </c>
      <c r="F309" s="218" t="s">
        <v>814</v>
      </c>
      <c r="G309" s="216"/>
      <c r="H309" s="219">
        <v>0.44400000000000001</v>
      </c>
      <c r="I309" s="220"/>
      <c r="J309" s="216"/>
      <c r="K309" s="216"/>
      <c r="L309" s="221"/>
      <c r="M309" s="222"/>
      <c r="N309" s="223"/>
      <c r="O309" s="223"/>
      <c r="P309" s="223"/>
      <c r="Q309" s="223"/>
      <c r="R309" s="223"/>
      <c r="S309" s="223"/>
      <c r="T309" s="224"/>
      <c r="AT309" s="225" t="s">
        <v>158</v>
      </c>
      <c r="AU309" s="225" t="s">
        <v>82</v>
      </c>
      <c r="AV309" s="12" t="s">
        <v>82</v>
      </c>
      <c r="AW309" s="12" t="s">
        <v>35</v>
      </c>
      <c r="AX309" s="12" t="s">
        <v>72</v>
      </c>
      <c r="AY309" s="225" t="s">
        <v>148</v>
      </c>
    </row>
    <row r="310" spans="2:65" s="12" customFormat="1" ht="12">
      <c r="B310" s="215"/>
      <c r="C310" s="216"/>
      <c r="D310" s="206" t="s">
        <v>158</v>
      </c>
      <c r="E310" s="217" t="s">
        <v>21</v>
      </c>
      <c r="F310" s="218" t="s">
        <v>815</v>
      </c>
      <c r="G310" s="216"/>
      <c r="H310" s="219">
        <v>1.212</v>
      </c>
      <c r="I310" s="220"/>
      <c r="J310" s="216"/>
      <c r="K310" s="216"/>
      <c r="L310" s="221"/>
      <c r="M310" s="222"/>
      <c r="N310" s="223"/>
      <c r="O310" s="223"/>
      <c r="P310" s="223"/>
      <c r="Q310" s="223"/>
      <c r="R310" s="223"/>
      <c r="S310" s="223"/>
      <c r="T310" s="224"/>
      <c r="AT310" s="225" t="s">
        <v>158</v>
      </c>
      <c r="AU310" s="225" t="s">
        <v>82</v>
      </c>
      <c r="AV310" s="12" t="s">
        <v>82</v>
      </c>
      <c r="AW310" s="12" t="s">
        <v>35</v>
      </c>
      <c r="AX310" s="12" t="s">
        <v>72</v>
      </c>
      <c r="AY310" s="225" t="s">
        <v>148</v>
      </c>
    </row>
    <row r="311" spans="2:65" s="12" customFormat="1" ht="12">
      <c r="B311" s="215"/>
      <c r="C311" s="216"/>
      <c r="D311" s="206" t="s">
        <v>158</v>
      </c>
      <c r="E311" s="217" t="s">
        <v>21</v>
      </c>
      <c r="F311" s="218" t="s">
        <v>816</v>
      </c>
      <c r="G311" s="216"/>
      <c r="H311" s="219">
        <v>1.0880000000000001</v>
      </c>
      <c r="I311" s="220"/>
      <c r="J311" s="216"/>
      <c r="K311" s="216"/>
      <c r="L311" s="221"/>
      <c r="M311" s="222"/>
      <c r="N311" s="223"/>
      <c r="O311" s="223"/>
      <c r="P311" s="223"/>
      <c r="Q311" s="223"/>
      <c r="R311" s="223"/>
      <c r="S311" s="223"/>
      <c r="T311" s="224"/>
      <c r="AT311" s="225" t="s">
        <v>158</v>
      </c>
      <c r="AU311" s="225" t="s">
        <v>82</v>
      </c>
      <c r="AV311" s="12" t="s">
        <v>82</v>
      </c>
      <c r="AW311" s="12" t="s">
        <v>35</v>
      </c>
      <c r="AX311" s="12" t="s">
        <v>72</v>
      </c>
      <c r="AY311" s="225" t="s">
        <v>148</v>
      </c>
    </row>
    <row r="312" spans="2:65" s="12" customFormat="1" ht="12">
      <c r="B312" s="215"/>
      <c r="C312" s="216"/>
      <c r="D312" s="206" t="s">
        <v>158</v>
      </c>
      <c r="E312" s="217" t="s">
        <v>21</v>
      </c>
      <c r="F312" s="218" t="s">
        <v>817</v>
      </c>
      <c r="G312" s="216"/>
      <c r="H312" s="219">
        <v>0.72899999999999998</v>
      </c>
      <c r="I312" s="220"/>
      <c r="J312" s="216"/>
      <c r="K312" s="216"/>
      <c r="L312" s="221"/>
      <c r="M312" s="222"/>
      <c r="N312" s="223"/>
      <c r="O312" s="223"/>
      <c r="P312" s="223"/>
      <c r="Q312" s="223"/>
      <c r="R312" s="223"/>
      <c r="S312" s="223"/>
      <c r="T312" s="224"/>
      <c r="AT312" s="225" t="s">
        <v>158</v>
      </c>
      <c r="AU312" s="225" t="s">
        <v>82</v>
      </c>
      <c r="AV312" s="12" t="s">
        <v>82</v>
      </c>
      <c r="AW312" s="12" t="s">
        <v>35</v>
      </c>
      <c r="AX312" s="12" t="s">
        <v>72</v>
      </c>
      <c r="AY312" s="225" t="s">
        <v>148</v>
      </c>
    </row>
    <row r="313" spans="2:65" s="12" customFormat="1" ht="12">
      <c r="B313" s="215"/>
      <c r="C313" s="216"/>
      <c r="D313" s="206" t="s">
        <v>158</v>
      </c>
      <c r="E313" s="217" t="s">
        <v>21</v>
      </c>
      <c r="F313" s="218" t="s">
        <v>818</v>
      </c>
      <c r="G313" s="216"/>
      <c r="H313" s="219">
        <v>0.52100000000000002</v>
      </c>
      <c r="I313" s="220"/>
      <c r="J313" s="216"/>
      <c r="K313" s="216"/>
      <c r="L313" s="221"/>
      <c r="M313" s="222"/>
      <c r="N313" s="223"/>
      <c r="O313" s="223"/>
      <c r="P313" s="223"/>
      <c r="Q313" s="223"/>
      <c r="R313" s="223"/>
      <c r="S313" s="223"/>
      <c r="T313" s="224"/>
      <c r="AT313" s="225" t="s">
        <v>158</v>
      </c>
      <c r="AU313" s="225" t="s">
        <v>82</v>
      </c>
      <c r="AV313" s="12" t="s">
        <v>82</v>
      </c>
      <c r="AW313" s="12" t="s">
        <v>35</v>
      </c>
      <c r="AX313" s="12" t="s">
        <v>72</v>
      </c>
      <c r="AY313" s="225" t="s">
        <v>148</v>
      </c>
    </row>
    <row r="314" spans="2:65" s="14" customFormat="1" ht="12">
      <c r="B314" s="242"/>
      <c r="C314" s="243"/>
      <c r="D314" s="206" t="s">
        <v>158</v>
      </c>
      <c r="E314" s="244" t="s">
        <v>21</v>
      </c>
      <c r="F314" s="245" t="s">
        <v>527</v>
      </c>
      <c r="G314" s="243"/>
      <c r="H314" s="246">
        <v>6.08</v>
      </c>
      <c r="I314" s="247"/>
      <c r="J314" s="243"/>
      <c r="K314" s="243"/>
      <c r="L314" s="248"/>
      <c r="M314" s="249"/>
      <c r="N314" s="250"/>
      <c r="O314" s="250"/>
      <c r="P314" s="250"/>
      <c r="Q314" s="250"/>
      <c r="R314" s="250"/>
      <c r="S314" s="250"/>
      <c r="T314" s="251"/>
      <c r="AT314" s="252" t="s">
        <v>158</v>
      </c>
      <c r="AU314" s="252" t="s">
        <v>82</v>
      </c>
      <c r="AV314" s="14" t="s">
        <v>173</v>
      </c>
      <c r="AW314" s="14" t="s">
        <v>35</v>
      </c>
      <c r="AX314" s="14" t="s">
        <v>72</v>
      </c>
      <c r="AY314" s="252" t="s">
        <v>148</v>
      </c>
    </row>
    <row r="315" spans="2:65" s="12" customFormat="1" ht="12">
      <c r="B315" s="215"/>
      <c r="C315" s="216"/>
      <c r="D315" s="206" t="s">
        <v>158</v>
      </c>
      <c r="E315" s="217" t="s">
        <v>21</v>
      </c>
      <c r="F315" s="218" t="s">
        <v>819</v>
      </c>
      <c r="G315" s="216"/>
      <c r="H315" s="219">
        <v>17.224</v>
      </c>
      <c r="I315" s="220"/>
      <c r="J315" s="216"/>
      <c r="K315" s="216"/>
      <c r="L315" s="221"/>
      <c r="M315" s="222"/>
      <c r="N315" s="223"/>
      <c r="O315" s="223"/>
      <c r="P315" s="223"/>
      <c r="Q315" s="223"/>
      <c r="R315" s="223"/>
      <c r="S315" s="223"/>
      <c r="T315" s="224"/>
      <c r="AT315" s="225" t="s">
        <v>158</v>
      </c>
      <c r="AU315" s="225" t="s">
        <v>82</v>
      </c>
      <c r="AV315" s="12" t="s">
        <v>82</v>
      </c>
      <c r="AW315" s="12" t="s">
        <v>35</v>
      </c>
      <c r="AX315" s="12" t="s">
        <v>72</v>
      </c>
      <c r="AY315" s="225" t="s">
        <v>148</v>
      </c>
    </row>
    <row r="316" spans="2:65" s="13" customFormat="1" ht="12">
      <c r="B316" s="226"/>
      <c r="C316" s="227"/>
      <c r="D316" s="206" t="s">
        <v>158</v>
      </c>
      <c r="E316" s="228" t="s">
        <v>21</v>
      </c>
      <c r="F316" s="229" t="s">
        <v>166</v>
      </c>
      <c r="G316" s="227"/>
      <c r="H316" s="230">
        <v>23.303999999999998</v>
      </c>
      <c r="I316" s="231"/>
      <c r="J316" s="227"/>
      <c r="K316" s="227"/>
      <c r="L316" s="232"/>
      <c r="M316" s="233"/>
      <c r="N316" s="234"/>
      <c r="O316" s="234"/>
      <c r="P316" s="234"/>
      <c r="Q316" s="234"/>
      <c r="R316" s="234"/>
      <c r="S316" s="234"/>
      <c r="T316" s="235"/>
      <c r="AT316" s="236" t="s">
        <v>158</v>
      </c>
      <c r="AU316" s="236" t="s">
        <v>82</v>
      </c>
      <c r="AV316" s="13" t="s">
        <v>156</v>
      </c>
      <c r="AW316" s="13" t="s">
        <v>35</v>
      </c>
      <c r="AX316" s="13" t="s">
        <v>80</v>
      </c>
      <c r="AY316" s="236" t="s">
        <v>148</v>
      </c>
    </row>
    <row r="317" spans="2:65" s="1" customFormat="1" ht="16.5" customHeight="1">
      <c r="B317" s="41"/>
      <c r="C317" s="192" t="s">
        <v>820</v>
      </c>
      <c r="D317" s="192" t="s">
        <v>151</v>
      </c>
      <c r="E317" s="193" t="s">
        <v>821</v>
      </c>
      <c r="F317" s="194" t="s">
        <v>822</v>
      </c>
      <c r="G317" s="195" t="s">
        <v>176</v>
      </c>
      <c r="H317" s="196">
        <v>176.53399999999999</v>
      </c>
      <c r="I317" s="197"/>
      <c r="J317" s="198">
        <f>ROUND(I317*H317,2)</f>
        <v>0</v>
      </c>
      <c r="K317" s="194" t="s">
        <v>155</v>
      </c>
      <c r="L317" s="61"/>
      <c r="M317" s="199" t="s">
        <v>21</v>
      </c>
      <c r="N317" s="200" t="s">
        <v>43</v>
      </c>
      <c r="O317" s="42"/>
      <c r="P317" s="201">
        <f>O317*H317</f>
        <v>0</v>
      </c>
      <c r="Q317" s="201">
        <v>5.1900000000000002E-3</v>
      </c>
      <c r="R317" s="201">
        <f>Q317*H317</f>
        <v>0.91621145999999998</v>
      </c>
      <c r="S317" s="201">
        <v>0</v>
      </c>
      <c r="T317" s="202">
        <f>S317*H317</f>
        <v>0</v>
      </c>
      <c r="AR317" s="24" t="s">
        <v>156</v>
      </c>
      <c r="AT317" s="24" t="s">
        <v>151</v>
      </c>
      <c r="AU317" s="24" t="s">
        <v>82</v>
      </c>
      <c r="AY317" s="24" t="s">
        <v>148</v>
      </c>
      <c r="BE317" s="203">
        <f>IF(N317="základní",J317,0)</f>
        <v>0</v>
      </c>
      <c r="BF317" s="203">
        <f>IF(N317="snížená",J317,0)</f>
        <v>0</v>
      </c>
      <c r="BG317" s="203">
        <f>IF(N317="zákl. přenesená",J317,0)</f>
        <v>0</v>
      </c>
      <c r="BH317" s="203">
        <f>IF(N317="sníž. přenesená",J317,0)</f>
        <v>0</v>
      </c>
      <c r="BI317" s="203">
        <f>IF(N317="nulová",J317,0)</f>
        <v>0</v>
      </c>
      <c r="BJ317" s="24" t="s">
        <v>80</v>
      </c>
      <c r="BK317" s="203">
        <f>ROUND(I317*H317,2)</f>
        <v>0</v>
      </c>
      <c r="BL317" s="24" t="s">
        <v>156</v>
      </c>
      <c r="BM317" s="24" t="s">
        <v>823</v>
      </c>
    </row>
    <row r="318" spans="2:65" s="12" customFormat="1" ht="12">
      <c r="B318" s="215"/>
      <c r="C318" s="216"/>
      <c r="D318" s="206" t="s">
        <v>158</v>
      </c>
      <c r="E318" s="217" t="s">
        <v>21</v>
      </c>
      <c r="F318" s="218" t="s">
        <v>824</v>
      </c>
      <c r="G318" s="216"/>
      <c r="H318" s="219">
        <v>14.144</v>
      </c>
      <c r="I318" s="220"/>
      <c r="J318" s="216"/>
      <c r="K318" s="216"/>
      <c r="L318" s="221"/>
      <c r="M318" s="222"/>
      <c r="N318" s="223"/>
      <c r="O318" s="223"/>
      <c r="P318" s="223"/>
      <c r="Q318" s="223"/>
      <c r="R318" s="223"/>
      <c r="S318" s="223"/>
      <c r="T318" s="224"/>
      <c r="AT318" s="225" t="s">
        <v>158</v>
      </c>
      <c r="AU318" s="225" t="s">
        <v>82</v>
      </c>
      <c r="AV318" s="12" t="s">
        <v>82</v>
      </c>
      <c r="AW318" s="12" t="s">
        <v>35</v>
      </c>
      <c r="AX318" s="12" t="s">
        <v>72</v>
      </c>
      <c r="AY318" s="225" t="s">
        <v>148</v>
      </c>
    </row>
    <row r="319" spans="2:65" s="12" customFormat="1" ht="12">
      <c r="B319" s="215"/>
      <c r="C319" s="216"/>
      <c r="D319" s="206" t="s">
        <v>158</v>
      </c>
      <c r="E319" s="217" t="s">
        <v>21</v>
      </c>
      <c r="F319" s="218" t="s">
        <v>825</v>
      </c>
      <c r="G319" s="216"/>
      <c r="H319" s="219">
        <v>2.9609999999999999</v>
      </c>
      <c r="I319" s="220"/>
      <c r="J319" s="216"/>
      <c r="K319" s="216"/>
      <c r="L319" s="221"/>
      <c r="M319" s="222"/>
      <c r="N319" s="223"/>
      <c r="O319" s="223"/>
      <c r="P319" s="223"/>
      <c r="Q319" s="223"/>
      <c r="R319" s="223"/>
      <c r="S319" s="223"/>
      <c r="T319" s="224"/>
      <c r="AT319" s="225" t="s">
        <v>158</v>
      </c>
      <c r="AU319" s="225" t="s">
        <v>82</v>
      </c>
      <c r="AV319" s="12" t="s">
        <v>82</v>
      </c>
      <c r="AW319" s="12" t="s">
        <v>35</v>
      </c>
      <c r="AX319" s="12" t="s">
        <v>72</v>
      </c>
      <c r="AY319" s="225" t="s">
        <v>148</v>
      </c>
    </row>
    <row r="320" spans="2:65" s="12" customFormat="1" ht="12">
      <c r="B320" s="215"/>
      <c r="C320" s="216"/>
      <c r="D320" s="206" t="s">
        <v>158</v>
      </c>
      <c r="E320" s="217" t="s">
        <v>21</v>
      </c>
      <c r="F320" s="218" t="s">
        <v>826</v>
      </c>
      <c r="G320" s="216"/>
      <c r="H320" s="219">
        <v>10.273</v>
      </c>
      <c r="I320" s="220"/>
      <c r="J320" s="216"/>
      <c r="K320" s="216"/>
      <c r="L320" s="221"/>
      <c r="M320" s="222"/>
      <c r="N320" s="223"/>
      <c r="O320" s="223"/>
      <c r="P320" s="223"/>
      <c r="Q320" s="223"/>
      <c r="R320" s="223"/>
      <c r="S320" s="223"/>
      <c r="T320" s="224"/>
      <c r="AT320" s="225" t="s">
        <v>158</v>
      </c>
      <c r="AU320" s="225" t="s">
        <v>82</v>
      </c>
      <c r="AV320" s="12" t="s">
        <v>82</v>
      </c>
      <c r="AW320" s="12" t="s">
        <v>35</v>
      </c>
      <c r="AX320" s="12" t="s">
        <v>72</v>
      </c>
      <c r="AY320" s="225" t="s">
        <v>148</v>
      </c>
    </row>
    <row r="321" spans="2:65" s="12" customFormat="1" ht="12">
      <c r="B321" s="215"/>
      <c r="C321" s="216"/>
      <c r="D321" s="206" t="s">
        <v>158</v>
      </c>
      <c r="E321" s="217" t="s">
        <v>21</v>
      </c>
      <c r="F321" s="218" t="s">
        <v>827</v>
      </c>
      <c r="G321" s="216"/>
      <c r="H321" s="219">
        <v>5.8</v>
      </c>
      <c r="I321" s="220"/>
      <c r="J321" s="216"/>
      <c r="K321" s="216"/>
      <c r="L321" s="221"/>
      <c r="M321" s="222"/>
      <c r="N321" s="223"/>
      <c r="O321" s="223"/>
      <c r="P321" s="223"/>
      <c r="Q321" s="223"/>
      <c r="R321" s="223"/>
      <c r="S321" s="223"/>
      <c r="T321" s="224"/>
      <c r="AT321" s="225" t="s">
        <v>158</v>
      </c>
      <c r="AU321" s="225" t="s">
        <v>82</v>
      </c>
      <c r="AV321" s="12" t="s">
        <v>82</v>
      </c>
      <c r="AW321" s="12" t="s">
        <v>35</v>
      </c>
      <c r="AX321" s="12" t="s">
        <v>72</v>
      </c>
      <c r="AY321" s="225" t="s">
        <v>148</v>
      </c>
    </row>
    <row r="322" spans="2:65" s="12" customFormat="1" ht="12">
      <c r="B322" s="215"/>
      <c r="C322" s="216"/>
      <c r="D322" s="206" t="s">
        <v>158</v>
      </c>
      <c r="E322" s="217" t="s">
        <v>21</v>
      </c>
      <c r="F322" s="218" t="s">
        <v>828</v>
      </c>
      <c r="G322" s="216"/>
      <c r="H322" s="219">
        <v>3.89</v>
      </c>
      <c r="I322" s="220"/>
      <c r="J322" s="216"/>
      <c r="K322" s="216"/>
      <c r="L322" s="221"/>
      <c r="M322" s="222"/>
      <c r="N322" s="223"/>
      <c r="O322" s="223"/>
      <c r="P322" s="223"/>
      <c r="Q322" s="223"/>
      <c r="R322" s="223"/>
      <c r="S322" s="223"/>
      <c r="T322" s="224"/>
      <c r="AT322" s="225" t="s">
        <v>158</v>
      </c>
      <c r="AU322" s="225" t="s">
        <v>82</v>
      </c>
      <c r="AV322" s="12" t="s">
        <v>82</v>
      </c>
      <c r="AW322" s="12" t="s">
        <v>35</v>
      </c>
      <c r="AX322" s="12" t="s">
        <v>72</v>
      </c>
      <c r="AY322" s="225" t="s">
        <v>148</v>
      </c>
    </row>
    <row r="323" spans="2:65" s="12" customFormat="1" ht="12">
      <c r="B323" s="215"/>
      <c r="C323" s="216"/>
      <c r="D323" s="206" t="s">
        <v>158</v>
      </c>
      <c r="E323" s="217" t="s">
        <v>21</v>
      </c>
      <c r="F323" s="218" t="s">
        <v>829</v>
      </c>
      <c r="G323" s="216"/>
      <c r="H323" s="219">
        <v>3.4729999999999999</v>
      </c>
      <c r="I323" s="220"/>
      <c r="J323" s="216"/>
      <c r="K323" s="216"/>
      <c r="L323" s="221"/>
      <c r="M323" s="222"/>
      <c r="N323" s="223"/>
      <c r="O323" s="223"/>
      <c r="P323" s="223"/>
      <c r="Q323" s="223"/>
      <c r="R323" s="223"/>
      <c r="S323" s="223"/>
      <c r="T323" s="224"/>
      <c r="AT323" s="225" t="s">
        <v>158</v>
      </c>
      <c r="AU323" s="225" t="s">
        <v>82</v>
      </c>
      <c r="AV323" s="12" t="s">
        <v>82</v>
      </c>
      <c r="AW323" s="12" t="s">
        <v>35</v>
      </c>
      <c r="AX323" s="12" t="s">
        <v>72</v>
      </c>
      <c r="AY323" s="225" t="s">
        <v>148</v>
      </c>
    </row>
    <row r="324" spans="2:65" s="14" customFormat="1" ht="12">
      <c r="B324" s="242"/>
      <c r="C324" s="243"/>
      <c r="D324" s="206" t="s">
        <v>158</v>
      </c>
      <c r="E324" s="244" t="s">
        <v>21</v>
      </c>
      <c r="F324" s="245" t="s">
        <v>527</v>
      </c>
      <c r="G324" s="243"/>
      <c r="H324" s="246">
        <v>40.540999999999997</v>
      </c>
      <c r="I324" s="247"/>
      <c r="J324" s="243"/>
      <c r="K324" s="243"/>
      <c r="L324" s="248"/>
      <c r="M324" s="249"/>
      <c r="N324" s="250"/>
      <c r="O324" s="250"/>
      <c r="P324" s="250"/>
      <c r="Q324" s="250"/>
      <c r="R324" s="250"/>
      <c r="S324" s="250"/>
      <c r="T324" s="251"/>
      <c r="AT324" s="252" t="s">
        <v>158</v>
      </c>
      <c r="AU324" s="252" t="s">
        <v>82</v>
      </c>
      <c r="AV324" s="14" t="s">
        <v>173</v>
      </c>
      <c r="AW324" s="14" t="s">
        <v>35</v>
      </c>
      <c r="AX324" s="14" t="s">
        <v>72</v>
      </c>
      <c r="AY324" s="252" t="s">
        <v>148</v>
      </c>
    </row>
    <row r="325" spans="2:65" s="12" customFormat="1" ht="12">
      <c r="B325" s="215"/>
      <c r="C325" s="216"/>
      <c r="D325" s="206" t="s">
        <v>158</v>
      </c>
      <c r="E325" s="217" t="s">
        <v>21</v>
      </c>
      <c r="F325" s="218" t="s">
        <v>830</v>
      </c>
      <c r="G325" s="216"/>
      <c r="H325" s="219">
        <v>135.99299999999999</v>
      </c>
      <c r="I325" s="220"/>
      <c r="J325" s="216"/>
      <c r="K325" s="216"/>
      <c r="L325" s="221"/>
      <c r="M325" s="222"/>
      <c r="N325" s="223"/>
      <c r="O325" s="223"/>
      <c r="P325" s="223"/>
      <c r="Q325" s="223"/>
      <c r="R325" s="223"/>
      <c r="S325" s="223"/>
      <c r="T325" s="224"/>
      <c r="AT325" s="225" t="s">
        <v>158</v>
      </c>
      <c r="AU325" s="225" t="s">
        <v>82</v>
      </c>
      <c r="AV325" s="12" t="s">
        <v>82</v>
      </c>
      <c r="AW325" s="12" t="s">
        <v>35</v>
      </c>
      <c r="AX325" s="12" t="s">
        <v>72</v>
      </c>
      <c r="AY325" s="225" t="s">
        <v>148</v>
      </c>
    </row>
    <row r="326" spans="2:65" s="13" customFormat="1" ht="12">
      <c r="B326" s="226"/>
      <c r="C326" s="227"/>
      <c r="D326" s="206" t="s">
        <v>158</v>
      </c>
      <c r="E326" s="228" t="s">
        <v>21</v>
      </c>
      <c r="F326" s="229" t="s">
        <v>166</v>
      </c>
      <c r="G326" s="227"/>
      <c r="H326" s="230">
        <v>176.53399999999999</v>
      </c>
      <c r="I326" s="231"/>
      <c r="J326" s="227"/>
      <c r="K326" s="227"/>
      <c r="L326" s="232"/>
      <c r="M326" s="233"/>
      <c r="N326" s="234"/>
      <c r="O326" s="234"/>
      <c r="P326" s="234"/>
      <c r="Q326" s="234"/>
      <c r="R326" s="234"/>
      <c r="S326" s="234"/>
      <c r="T326" s="235"/>
      <c r="AT326" s="236" t="s">
        <v>158</v>
      </c>
      <c r="AU326" s="236" t="s">
        <v>82</v>
      </c>
      <c r="AV326" s="13" t="s">
        <v>156</v>
      </c>
      <c r="AW326" s="13" t="s">
        <v>35</v>
      </c>
      <c r="AX326" s="13" t="s">
        <v>80</v>
      </c>
      <c r="AY326" s="236" t="s">
        <v>148</v>
      </c>
    </row>
    <row r="327" spans="2:65" s="1" customFormat="1" ht="16.5" customHeight="1">
      <c r="B327" s="41"/>
      <c r="C327" s="192" t="s">
        <v>831</v>
      </c>
      <c r="D327" s="192" t="s">
        <v>151</v>
      </c>
      <c r="E327" s="193" t="s">
        <v>832</v>
      </c>
      <c r="F327" s="194" t="s">
        <v>833</v>
      </c>
      <c r="G327" s="195" t="s">
        <v>176</v>
      </c>
      <c r="H327" s="196">
        <v>176.53399999999999</v>
      </c>
      <c r="I327" s="197"/>
      <c r="J327" s="198">
        <f>ROUND(I327*H327,2)</f>
        <v>0</v>
      </c>
      <c r="K327" s="194" t="s">
        <v>155</v>
      </c>
      <c r="L327" s="61"/>
      <c r="M327" s="199" t="s">
        <v>21</v>
      </c>
      <c r="N327" s="200" t="s">
        <v>43</v>
      </c>
      <c r="O327" s="42"/>
      <c r="P327" s="201">
        <f>O327*H327</f>
        <v>0</v>
      </c>
      <c r="Q327" s="201">
        <v>0</v>
      </c>
      <c r="R327" s="201">
        <f>Q327*H327</f>
        <v>0</v>
      </c>
      <c r="S327" s="201">
        <v>0</v>
      </c>
      <c r="T327" s="202">
        <f>S327*H327</f>
        <v>0</v>
      </c>
      <c r="AR327" s="24" t="s">
        <v>156</v>
      </c>
      <c r="AT327" s="24" t="s">
        <v>151</v>
      </c>
      <c r="AU327" s="24" t="s">
        <v>82</v>
      </c>
      <c r="AY327" s="24" t="s">
        <v>148</v>
      </c>
      <c r="BE327" s="203">
        <f>IF(N327="základní",J327,0)</f>
        <v>0</v>
      </c>
      <c r="BF327" s="203">
        <f>IF(N327="snížená",J327,0)</f>
        <v>0</v>
      </c>
      <c r="BG327" s="203">
        <f>IF(N327="zákl. přenesená",J327,0)</f>
        <v>0</v>
      </c>
      <c r="BH327" s="203">
        <f>IF(N327="sníž. přenesená",J327,0)</f>
        <v>0</v>
      </c>
      <c r="BI327" s="203">
        <f>IF(N327="nulová",J327,0)</f>
        <v>0</v>
      </c>
      <c r="BJ327" s="24" t="s">
        <v>80</v>
      </c>
      <c r="BK327" s="203">
        <f>ROUND(I327*H327,2)</f>
        <v>0</v>
      </c>
      <c r="BL327" s="24" t="s">
        <v>156</v>
      </c>
      <c r="BM327" s="24" t="s">
        <v>834</v>
      </c>
    </row>
    <row r="328" spans="2:65" s="1" customFormat="1" ht="38.25" customHeight="1">
      <c r="B328" s="41"/>
      <c r="C328" s="192" t="s">
        <v>835</v>
      </c>
      <c r="D328" s="192" t="s">
        <v>151</v>
      </c>
      <c r="E328" s="193" t="s">
        <v>836</v>
      </c>
      <c r="F328" s="194" t="s">
        <v>837</v>
      </c>
      <c r="G328" s="195" t="s">
        <v>213</v>
      </c>
      <c r="H328" s="196">
        <v>48.832999999999998</v>
      </c>
      <c r="I328" s="197"/>
      <c r="J328" s="198">
        <f>ROUND(I328*H328,2)</f>
        <v>0</v>
      </c>
      <c r="K328" s="194" t="s">
        <v>155</v>
      </c>
      <c r="L328" s="61"/>
      <c r="M328" s="199" t="s">
        <v>21</v>
      </c>
      <c r="N328" s="200" t="s">
        <v>43</v>
      </c>
      <c r="O328" s="42"/>
      <c r="P328" s="201">
        <f>O328*H328</f>
        <v>0</v>
      </c>
      <c r="Q328" s="201">
        <v>1.3650000000000001E-2</v>
      </c>
      <c r="R328" s="201">
        <f>Q328*H328</f>
        <v>0.66657045000000004</v>
      </c>
      <c r="S328" s="201">
        <v>0</v>
      </c>
      <c r="T328" s="202">
        <f>S328*H328</f>
        <v>0</v>
      </c>
      <c r="AR328" s="24" t="s">
        <v>156</v>
      </c>
      <c r="AT328" s="24" t="s">
        <v>151</v>
      </c>
      <c r="AU328" s="24" t="s">
        <v>82</v>
      </c>
      <c r="AY328" s="24" t="s">
        <v>148</v>
      </c>
      <c r="BE328" s="203">
        <f>IF(N328="základní",J328,0)</f>
        <v>0</v>
      </c>
      <c r="BF328" s="203">
        <f>IF(N328="snížená",J328,0)</f>
        <v>0</v>
      </c>
      <c r="BG328" s="203">
        <f>IF(N328="zákl. přenesená",J328,0)</f>
        <v>0</v>
      </c>
      <c r="BH328" s="203">
        <f>IF(N328="sníž. přenesená",J328,0)</f>
        <v>0</v>
      </c>
      <c r="BI328" s="203">
        <f>IF(N328="nulová",J328,0)</f>
        <v>0</v>
      </c>
      <c r="BJ328" s="24" t="s">
        <v>80</v>
      </c>
      <c r="BK328" s="203">
        <f>ROUND(I328*H328,2)</f>
        <v>0</v>
      </c>
      <c r="BL328" s="24" t="s">
        <v>156</v>
      </c>
      <c r="BM328" s="24" t="s">
        <v>838</v>
      </c>
    </row>
    <row r="329" spans="2:65" s="1" customFormat="1" ht="96">
      <c r="B329" s="41"/>
      <c r="C329" s="63"/>
      <c r="D329" s="206" t="s">
        <v>170</v>
      </c>
      <c r="E329" s="63"/>
      <c r="F329" s="237" t="s">
        <v>839</v>
      </c>
      <c r="G329" s="63"/>
      <c r="H329" s="63"/>
      <c r="I329" s="163"/>
      <c r="J329" s="63"/>
      <c r="K329" s="63"/>
      <c r="L329" s="61"/>
      <c r="M329" s="238"/>
      <c r="N329" s="42"/>
      <c r="O329" s="42"/>
      <c r="P329" s="42"/>
      <c r="Q329" s="42"/>
      <c r="R329" s="42"/>
      <c r="S329" s="42"/>
      <c r="T329" s="78"/>
      <c r="AT329" s="24" t="s">
        <v>170</v>
      </c>
      <c r="AU329" s="24" t="s">
        <v>82</v>
      </c>
    </row>
    <row r="330" spans="2:65" s="12" customFormat="1" ht="12">
      <c r="B330" s="215"/>
      <c r="C330" s="216"/>
      <c r="D330" s="206" t="s">
        <v>158</v>
      </c>
      <c r="E330" s="217" t="s">
        <v>21</v>
      </c>
      <c r="F330" s="218" t="s">
        <v>840</v>
      </c>
      <c r="G330" s="216"/>
      <c r="H330" s="219">
        <v>28.288</v>
      </c>
      <c r="I330" s="220"/>
      <c r="J330" s="216"/>
      <c r="K330" s="216"/>
      <c r="L330" s="221"/>
      <c r="M330" s="222"/>
      <c r="N330" s="223"/>
      <c r="O330" s="223"/>
      <c r="P330" s="223"/>
      <c r="Q330" s="223"/>
      <c r="R330" s="223"/>
      <c r="S330" s="223"/>
      <c r="T330" s="224"/>
      <c r="AT330" s="225" t="s">
        <v>158</v>
      </c>
      <c r="AU330" s="225" t="s">
        <v>82</v>
      </c>
      <c r="AV330" s="12" t="s">
        <v>82</v>
      </c>
      <c r="AW330" s="12" t="s">
        <v>35</v>
      </c>
      <c r="AX330" s="12" t="s">
        <v>72</v>
      </c>
      <c r="AY330" s="225" t="s">
        <v>148</v>
      </c>
    </row>
    <row r="331" spans="2:65" s="12" customFormat="1" ht="12">
      <c r="B331" s="215"/>
      <c r="C331" s="216"/>
      <c r="D331" s="206" t="s">
        <v>158</v>
      </c>
      <c r="E331" s="217" t="s">
        <v>21</v>
      </c>
      <c r="F331" s="218" t="s">
        <v>841</v>
      </c>
      <c r="G331" s="216"/>
      <c r="H331" s="219">
        <v>20.545000000000002</v>
      </c>
      <c r="I331" s="220"/>
      <c r="J331" s="216"/>
      <c r="K331" s="216"/>
      <c r="L331" s="221"/>
      <c r="M331" s="222"/>
      <c r="N331" s="223"/>
      <c r="O331" s="223"/>
      <c r="P331" s="223"/>
      <c r="Q331" s="223"/>
      <c r="R331" s="223"/>
      <c r="S331" s="223"/>
      <c r="T331" s="224"/>
      <c r="AT331" s="225" t="s">
        <v>158</v>
      </c>
      <c r="AU331" s="225" t="s">
        <v>82</v>
      </c>
      <c r="AV331" s="12" t="s">
        <v>82</v>
      </c>
      <c r="AW331" s="12" t="s">
        <v>35</v>
      </c>
      <c r="AX331" s="12" t="s">
        <v>72</v>
      </c>
      <c r="AY331" s="225" t="s">
        <v>148</v>
      </c>
    </row>
    <row r="332" spans="2:65" s="13" customFormat="1" ht="12">
      <c r="B332" s="226"/>
      <c r="C332" s="227"/>
      <c r="D332" s="206" t="s">
        <v>158</v>
      </c>
      <c r="E332" s="228" t="s">
        <v>21</v>
      </c>
      <c r="F332" s="229" t="s">
        <v>166</v>
      </c>
      <c r="G332" s="227"/>
      <c r="H332" s="230">
        <v>48.832999999999998</v>
      </c>
      <c r="I332" s="231"/>
      <c r="J332" s="227"/>
      <c r="K332" s="227"/>
      <c r="L332" s="232"/>
      <c r="M332" s="233"/>
      <c r="N332" s="234"/>
      <c r="O332" s="234"/>
      <c r="P332" s="234"/>
      <c r="Q332" s="234"/>
      <c r="R332" s="234"/>
      <c r="S332" s="234"/>
      <c r="T332" s="235"/>
      <c r="AT332" s="236" t="s">
        <v>158</v>
      </c>
      <c r="AU332" s="236" t="s">
        <v>82</v>
      </c>
      <c r="AV332" s="13" t="s">
        <v>156</v>
      </c>
      <c r="AW332" s="13" t="s">
        <v>35</v>
      </c>
      <c r="AX332" s="13" t="s">
        <v>80</v>
      </c>
      <c r="AY332" s="236" t="s">
        <v>148</v>
      </c>
    </row>
    <row r="333" spans="2:65" s="1" customFormat="1" ht="25.5" customHeight="1">
      <c r="B333" s="41"/>
      <c r="C333" s="192" t="s">
        <v>842</v>
      </c>
      <c r="D333" s="192" t="s">
        <v>151</v>
      </c>
      <c r="E333" s="193" t="s">
        <v>843</v>
      </c>
      <c r="F333" s="194" t="s">
        <v>844</v>
      </c>
      <c r="G333" s="195" t="s">
        <v>339</v>
      </c>
      <c r="H333" s="196">
        <v>2.5950000000000002</v>
      </c>
      <c r="I333" s="197"/>
      <c r="J333" s="198">
        <f>ROUND(I333*H333,2)</f>
        <v>0</v>
      </c>
      <c r="K333" s="194" t="s">
        <v>155</v>
      </c>
      <c r="L333" s="61"/>
      <c r="M333" s="199" t="s">
        <v>21</v>
      </c>
      <c r="N333" s="200" t="s">
        <v>43</v>
      </c>
      <c r="O333" s="42"/>
      <c r="P333" s="201">
        <f>O333*H333</f>
        <v>0</v>
      </c>
      <c r="Q333" s="201">
        <v>1.0525599999999999</v>
      </c>
      <c r="R333" s="201">
        <f>Q333*H333</f>
        <v>2.7313931999999999</v>
      </c>
      <c r="S333" s="201">
        <v>0</v>
      </c>
      <c r="T333" s="202">
        <f>S333*H333</f>
        <v>0</v>
      </c>
      <c r="AR333" s="24" t="s">
        <v>156</v>
      </c>
      <c r="AT333" s="24" t="s">
        <v>151</v>
      </c>
      <c r="AU333" s="24" t="s">
        <v>82</v>
      </c>
      <c r="AY333" s="24" t="s">
        <v>148</v>
      </c>
      <c r="BE333" s="203">
        <f>IF(N333="základní",J333,0)</f>
        <v>0</v>
      </c>
      <c r="BF333" s="203">
        <f>IF(N333="snížená",J333,0)</f>
        <v>0</v>
      </c>
      <c r="BG333" s="203">
        <f>IF(N333="zákl. přenesená",J333,0)</f>
        <v>0</v>
      </c>
      <c r="BH333" s="203">
        <f>IF(N333="sníž. přenesená",J333,0)</f>
        <v>0</v>
      </c>
      <c r="BI333" s="203">
        <f>IF(N333="nulová",J333,0)</f>
        <v>0</v>
      </c>
      <c r="BJ333" s="24" t="s">
        <v>80</v>
      </c>
      <c r="BK333" s="203">
        <f>ROUND(I333*H333,2)</f>
        <v>0</v>
      </c>
      <c r="BL333" s="24" t="s">
        <v>156</v>
      </c>
      <c r="BM333" s="24" t="s">
        <v>845</v>
      </c>
    </row>
    <row r="334" spans="2:65" s="12" customFormat="1" ht="12">
      <c r="B334" s="215"/>
      <c r="C334" s="216"/>
      <c r="D334" s="206" t="s">
        <v>158</v>
      </c>
      <c r="E334" s="217" t="s">
        <v>21</v>
      </c>
      <c r="F334" s="218" t="s">
        <v>846</v>
      </c>
      <c r="G334" s="216"/>
      <c r="H334" s="219">
        <v>0.73499999999999999</v>
      </c>
      <c r="I334" s="220"/>
      <c r="J334" s="216"/>
      <c r="K334" s="216"/>
      <c r="L334" s="221"/>
      <c r="M334" s="222"/>
      <c r="N334" s="223"/>
      <c r="O334" s="223"/>
      <c r="P334" s="223"/>
      <c r="Q334" s="223"/>
      <c r="R334" s="223"/>
      <c r="S334" s="223"/>
      <c r="T334" s="224"/>
      <c r="AT334" s="225" t="s">
        <v>158</v>
      </c>
      <c r="AU334" s="225" t="s">
        <v>82</v>
      </c>
      <c r="AV334" s="12" t="s">
        <v>82</v>
      </c>
      <c r="AW334" s="12" t="s">
        <v>35</v>
      </c>
      <c r="AX334" s="12" t="s">
        <v>72</v>
      </c>
      <c r="AY334" s="225" t="s">
        <v>148</v>
      </c>
    </row>
    <row r="335" spans="2:65" s="12" customFormat="1" ht="12">
      <c r="B335" s="215"/>
      <c r="C335" s="216"/>
      <c r="D335" s="206" t="s">
        <v>158</v>
      </c>
      <c r="E335" s="217" t="s">
        <v>21</v>
      </c>
      <c r="F335" s="218" t="s">
        <v>847</v>
      </c>
      <c r="G335" s="216"/>
      <c r="H335" s="219">
        <v>1.722</v>
      </c>
      <c r="I335" s="220"/>
      <c r="J335" s="216"/>
      <c r="K335" s="216"/>
      <c r="L335" s="221"/>
      <c r="M335" s="222"/>
      <c r="N335" s="223"/>
      <c r="O335" s="223"/>
      <c r="P335" s="223"/>
      <c r="Q335" s="223"/>
      <c r="R335" s="223"/>
      <c r="S335" s="223"/>
      <c r="T335" s="224"/>
      <c r="AT335" s="225" t="s">
        <v>158</v>
      </c>
      <c r="AU335" s="225" t="s">
        <v>82</v>
      </c>
      <c r="AV335" s="12" t="s">
        <v>82</v>
      </c>
      <c r="AW335" s="12" t="s">
        <v>35</v>
      </c>
      <c r="AX335" s="12" t="s">
        <v>72</v>
      </c>
      <c r="AY335" s="225" t="s">
        <v>148</v>
      </c>
    </row>
    <row r="336" spans="2:65" s="12" customFormat="1" ht="12">
      <c r="B336" s="215"/>
      <c r="C336" s="216"/>
      <c r="D336" s="206" t="s">
        <v>158</v>
      </c>
      <c r="E336" s="217" t="s">
        <v>21</v>
      </c>
      <c r="F336" s="218" t="s">
        <v>848</v>
      </c>
      <c r="G336" s="216"/>
      <c r="H336" s="219">
        <v>0.13800000000000001</v>
      </c>
      <c r="I336" s="220"/>
      <c r="J336" s="216"/>
      <c r="K336" s="216"/>
      <c r="L336" s="221"/>
      <c r="M336" s="222"/>
      <c r="N336" s="223"/>
      <c r="O336" s="223"/>
      <c r="P336" s="223"/>
      <c r="Q336" s="223"/>
      <c r="R336" s="223"/>
      <c r="S336" s="223"/>
      <c r="T336" s="224"/>
      <c r="AT336" s="225" t="s">
        <v>158</v>
      </c>
      <c r="AU336" s="225" t="s">
        <v>82</v>
      </c>
      <c r="AV336" s="12" t="s">
        <v>82</v>
      </c>
      <c r="AW336" s="12" t="s">
        <v>35</v>
      </c>
      <c r="AX336" s="12" t="s">
        <v>72</v>
      </c>
      <c r="AY336" s="225" t="s">
        <v>148</v>
      </c>
    </row>
    <row r="337" spans="2:65" s="13" customFormat="1" ht="12">
      <c r="B337" s="226"/>
      <c r="C337" s="227"/>
      <c r="D337" s="206" t="s">
        <v>158</v>
      </c>
      <c r="E337" s="228" t="s">
        <v>21</v>
      </c>
      <c r="F337" s="229" t="s">
        <v>166</v>
      </c>
      <c r="G337" s="227"/>
      <c r="H337" s="230">
        <v>2.5950000000000002</v>
      </c>
      <c r="I337" s="231"/>
      <c r="J337" s="227"/>
      <c r="K337" s="227"/>
      <c r="L337" s="232"/>
      <c r="M337" s="233"/>
      <c r="N337" s="234"/>
      <c r="O337" s="234"/>
      <c r="P337" s="234"/>
      <c r="Q337" s="234"/>
      <c r="R337" s="234"/>
      <c r="S337" s="234"/>
      <c r="T337" s="235"/>
      <c r="AT337" s="236" t="s">
        <v>158</v>
      </c>
      <c r="AU337" s="236" t="s">
        <v>82</v>
      </c>
      <c r="AV337" s="13" t="s">
        <v>156</v>
      </c>
      <c r="AW337" s="13" t="s">
        <v>35</v>
      </c>
      <c r="AX337" s="13" t="s">
        <v>80</v>
      </c>
      <c r="AY337" s="236" t="s">
        <v>148</v>
      </c>
    </row>
    <row r="338" spans="2:65" s="10" customFormat="1" ht="29.85" customHeight="1">
      <c r="B338" s="176"/>
      <c r="C338" s="177"/>
      <c r="D338" s="178" t="s">
        <v>71</v>
      </c>
      <c r="E338" s="190" t="s">
        <v>198</v>
      </c>
      <c r="F338" s="190" t="s">
        <v>849</v>
      </c>
      <c r="G338" s="177"/>
      <c r="H338" s="177"/>
      <c r="I338" s="180"/>
      <c r="J338" s="191">
        <f>BK338</f>
        <v>0</v>
      </c>
      <c r="K338" s="177"/>
      <c r="L338" s="182"/>
      <c r="M338" s="183"/>
      <c r="N338" s="184"/>
      <c r="O338" s="184"/>
      <c r="P338" s="185">
        <f>SUM(P339:P563)</f>
        <v>0</v>
      </c>
      <c r="Q338" s="184"/>
      <c r="R338" s="185">
        <f>SUM(R339:R563)</f>
        <v>78.285538639999999</v>
      </c>
      <c r="S338" s="184"/>
      <c r="T338" s="186">
        <f>SUM(T339:T563)</f>
        <v>0</v>
      </c>
      <c r="AR338" s="187" t="s">
        <v>80</v>
      </c>
      <c r="AT338" s="188" t="s">
        <v>71</v>
      </c>
      <c r="AU338" s="188" t="s">
        <v>80</v>
      </c>
      <c r="AY338" s="187" t="s">
        <v>148</v>
      </c>
      <c r="BK338" s="189">
        <f>SUM(BK339:BK563)</f>
        <v>0</v>
      </c>
    </row>
    <row r="339" spans="2:65" s="1" customFormat="1" ht="25.5" customHeight="1">
      <c r="B339" s="41"/>
      <c r="C339" s="192" t="s">
        <v>850</v>
      </c>
      <c r="D339" s="192" t="s">
        <v>151</v>
      </c>
      <c r="E339" s="193" t="s">
        <v>851</v>
      </c>
      <c r="F339" s="194" t="s">
        <v>852</v>
      </c>
      <c r="G339" s="195" t="s">
        <v>176</v>
      </c>
      <c r="H339" s="196">
        <v>275.41399999999999</v>
      </c>
      <c r="I339" s="197"/>
      <c r="J339" s="198">
        <f>ROUND(I339*H339,2)</f>
        <v>0</v>
      </c>
      <c r="K339" s="194" t="s">
        <v>155</v>
      </c>
      <c r="L339" s="61"/>
      <c r="M339" s="199" t="s">
        <v>21</v>
      </c>
      <c r="N339" s="200" t="s">
        <v>43</v>
      </c>
      <c r="O339" s="42"/>
      <c r="P339" s="201">
        <f>O339*H339</f>
        <v>0</v>
      </c>
      <c r="Q339" s="201">
        <v>1.54E-2</v>
      </c>
      <c r="R339" s="201">
        <f>Q339*H339</f>
        <v>4.2413755999999996</v>
      </c>
      <c r="S339" s="201">
        <v>0</v>
      </c>
      <c r="T339" s="202">
        <f>S339*H339</f>
        <v>0</v>
      </c>
      <c r="AR339" s="24" t="s">
        <v>156</v>
      </c>
      <c r="AT339" s="24" t="s">
        <v>151</v>
      </c>
      <c r="AU339" s="24" t="s">
        <v>82</v>
      </c>
      <c r="AY339" s="24" t="s">
        <v>148</v>
      </c>
      <c r="BE339" s="203">
        <f>IF(N339="základní",J339,0)</f>
        <v>0</v>
      </c>
      <c r="BF339" s="203">
        <f>IF(N339="snížená",J339,0)</f>
        <v>0</v>
      </c>
      <c r="BG339" s="203">
        <f>IF(N339="zákl. přenesená",J339,0)</f>
        <v>0</v>
      </c>
      <c r="BH339" s="203">
        <f>IF(N339="sníž. přenesená",J339,0)</f>
        <v>0</v>
      </c>
      <c r="BI339" s="203">
        <f>IF(N339="nulová",J339,0)</f>
        <v>0</v>
      </c>
      <c r="BJ339" s="24" t="s">
        <v>80</v>
      </c>
      <c r="BK339" s="203">
        <f>ROUND(I339*H339,2)</f>
        <v>0</v>
      </c>
      <c r="BL339" s="24" t="s">
        <v>156</v>
      </c>
      <c r="BM339" s="24" t="s">
        <v>853</v>
      </c>
    </row>
    <row r="340" spans="2:65" s="1" customFormat="1" ht="96">
      <c r="B340" s="41"/>
      <c r="C340" s="63"/>
      <c r="D340" s="206" t="s">
        <v>170</v>
      </c>
      <c r="E340" s="63"/>
      <c r="F340" s="237" t="s">
        <v>854</v>
      </c>
      <c r="G340" s="63"/>
      <c r="H340" s="63"/>
      <c r="I340" s="163"/>
      <c r="J340" s="63"/>
      <c r="K340" s="63"/>
      <c r="L340" s="61"/>
      <c r="M340" s="238"/>
      <c r="N340" s="42"/>
      <c r="O340" s="42"/>
      <c r="P340" s="42"/>
      <c r="Q340" s="42"/>
      <c r="R340" s="42"/>
      <c r="S340" s="42"/>
      <c r="T340" s="78"/>
      <c r="AT340" s="24" t="s">
        <v>170</v>
      </c>
      <c r="AU340" s="24" t="s">
        <v>82</v>
      </c>
    </row>
    <row r="341" spans="2:65" s="11" customFormat="1" ht="12">
      <c r="B341" s="204"/>
      <c r="C341" s="205"/>
      <c r="D341" s="206" t="s">
        <v>158</v>
      </c>
      <c r="E341" s="207" t="s">
        <v>21</v>
      </c>
      <c r="F341" s="208" t="s">
        <v>855</v>
      </c>
      <c r="G341" s="205"/>
      <c r="H341" s="207" t="s">
        <v>21</v>
      </c>
      <c r="I341" s="209"/>
      <c r="J341" s="205"/>
      <c r="K341" s="205"/>
      <c r="L341" s="210"/>
      <c r="M341" s="211"/>
      <c r="N341" s="212"/>
      <c r="O341" s="212"/>
      <c r="P341" s="212"/>
      <c r="Q341" s="212"/>
      <c r="R341" s="212"/>
      <c r="S341" s="212"/>
      <c r="T341" s="213"/>
      <c r="AT341" s="214" t="s">
        <v>158</v>
      </c>
      <c r="AU341" s="214" t="s">
        <v>82</v>
      </c>
      <c r="AV341" s="11" t="s">
        <v>80</v>
      </c>
      <c r="AW341" s="11" t="s">
        <v>35</v>
      </c>
      <c r="AX341" s="11" t="s">
        <v>72</v>
      </c>
      <c r="AY341" s="214" t="s">
        <v>148</v>
      </c>
    </row>
    <row r="342" spans="2:65" s="12" customFormat="1" ht="12">
      <c r="B342" s="215"/>
      <c r="C342" s="216"/>
      <c r="D342" s="206" t="s">
        <v>158</v>
      </c>
      <c r="E342" s="217" t="s">
        <v>21</v>
      </c>
      <c r="F342" s="218" t="s">
        <v>856</v>
      </c>
      <c r="G342" s="216"/>
      <c r="H342" s="219">
        <v>12.831</v>
      </c>
      <c r="I342" s="220"/>
      <c r="J342" s="216"/>
      <c r="K342" s="216"/>
      <c r="L342" s="221"/>
      <c r="M342" s="222"/>
      <c r="N342" s="223"/>
      <c r="O342" s="223"/>
      <c r="P342" s="223"/>
      <c r="Q342" s="223"/>
      <c r="R342" s="223"/>
      <c r="S342" s="223"/>
      <c r="T342" s="224"/>
      <c r="AT342" s="225" t="s">
        <v>158</v>
      </c>
      <c r="AU342" s="225" t="s">
        <v>82</v>
      </c>
      <c r="AV342" s="12" t="s">
        <v>82</v>
      </c>
      <c r="AW342" s="12" t="s">
        <v>35</v>
      </c>
      <c r="AX342" s="12" t="s">
        <v>72</v>
      </c>
      <c r="AY342" s="225" t="s">
        <v>148</v>
      </c>
    </row>
    <row r="343" spans="2:65" s="12" customFormat="1" ht="12">
      <c r="B343" s="215"/>
      <c r="C343" s="216"/>
      <c r="D343" s="206" t="s">
        <v>158</v>
      </c>
      <c r="E343" s="217" t="s">
        <v>21</v>
      </c>
      <c r="F343" s="218" t="s">
        <v>857</v>
      </c>
      <c r="G343" s="216"/>
      <c r="H343" s="219">
        <v>23.170999999999999</v>
      </c>
      <c r="I343" s="220"/>
      <c r="J343" s="216"/>
      <c r="K343" s="216"/>
      <c r="L343" s="221"/>
      <c r="M343" s="222"/>
      <c r="N343" s="223"/>
      <c r="O343" s="223"/>
      <c r="P343" s="223"/>
      <c r="Q343" s="223"/>
      <c r="R343" s="223"/>
      <c r="S343" s="223"/>
      <c r="T343" s="224"/>
      <c r="AT343" s="225" t="s">
        <v>158</v>
      </c>
      <c r="AU343" s="225" t="s">
        <v>82</v>
      </c>
      <c r="AV343" s="12" t="s">
        <v>82</v>
      </c>
      <c r="AW343" s="12" t="s">
        <v>35</v>
      </c>
      <c r="AX343" s="12" t="s">
        <v>72</v>
      </c>
      <c r="AY343" s="225" t="s">
        <v>148</v>
      </c>
    </row>
    <row r="344" spans="2:65" s="12" customFormat="1" ht="12">
      <c r="B344" s="215"/>
      <c r="C344" s="216"/>
      <c r="D344" s="206" t="s">
        <v>158</v>
      </c>
      <c r="E344" s="217" t="s">
        <v>21</v>
      </c>
      <c r="F344" s="218" t="s">
        <v>858</v>
      </c>
      <c r="G344" s="216"/>
      <c r="H344" s="219">
        <v>7.96</v>
      </c>
      <c r="I344" s="220"/>
      <c r="J344" s="216"/>
      <c r="K344" s="216"/>
      <c r="L344" s="221"/>
      <c r="M344" s="222"/>
      <c r="N344" s="223"/>
      <c r="O344" s="223"/>
      <c r="P344" s="223"/>
      <c r="Q344" s="223"/>
      <c r="R344" s="223"/>
      <c r="S344" s="223"/>
      <c r="T344" s="224"/>
      <c r="AT344" s="225" t="s">
        <v>158</v>
      </c>
      <c r="AU344" s="225" t="s">
        <v>82</v>
      </c>
      <c r="AV344" s="12" t="s">
        <v>82</v>
      </c>
      <c r="AW344" s="12" t="s">
        <v>35</v>
      </c>
      <c r="AX344" s="12" t="s">
        <v>72</v>
      </c>
      <c r="AY344" s="225" t="s">
        <v>148</v>
      </c>
    </row>
    <row r="345" spans="2:65" s="12" customFormat="1" ht="12">
      <c r="B345" s="215"/>
      <c r="C345" s="216"/>
      <c r="D345" s="206" t="s">
        <v>158</v>
      </c>
      <c r="E345" s="217" t="s">
        <v>21</v>
      </c>
      <c r="F345" s="218" t="s">
        <v>859</v>
      </c>
      <c r="G345" s="216"/>
      <c r="H345" s="219">
        <v>69.748999999999995</v>
      </c>
      <c r="I345" s="220"/>
      <c r="J345" s="216"/>
      <c r="K345" s="216"/>
      <c r="L345" s="221"/>
      <c r="M345" s="222"/>
      <c r="N345" s="223"/>
      <c r="O345" s="223"/>
      <c r="P345" s="223"/>
      <c r="Q345" s="223"/>
      <c r="R345" s="223"/>
      <c r="S345" s="223"/>
      <c r="T345" s="224"/>
      <c r="AT345" s="225" t="s">
        <v>158</v>
      </c>
      <c r="AU345" s="225" t="s">
        <v>82</v>
      </c>
      <c r="AV345" s="12" t="s">
        <v>82</v>
      </c>
      <c r="AW345" s="12" t="s">
        <v>35</v>
      </c>
      <c r="AX345" s="12" t="s">
        <v>72</v>
      </c>
      <c r="AY345" s="225" t="s">
        <v>148</v>
      </c>
    </row>
    <row r="346" spans="2:65" s="12" customFormat="1" ht="12">
      <c r="B346" s="215"/>
      <c r="C346" s="216"/>
      <c r="D346" s="206" t="s">
        <v>158</v>
      </c>
      <c r="E346" s="217" t="s">
        <v>21</v>
      </c>
      <c r="F346" s="218" t="s">
        <v>860</v>
      </c>
      <c r="G346" s="216"/>
      <c r="H346" s="219">
        <v>19.494</v>
      </c>
      <c r="I346" s="220"/>
      <c r="J346" s="216"/>
      <c r="K346" s="216"/>
      <c r="L346" s="221"/>
      <c r="M346" s="222"/>
      <c r="N346" s="223"/>
      <c r="O346" s="223"/>
      <c r="P346" s="223"/>
      <c r="Q346" s="223"/>
      <c r="R346" s="223"/>
      <c r="S346" s="223"/>
      <c r="T346" s="224"/>
      <c r="AT346" s="225" t="s">
        <v>158</v>
      </c>
      <c r="AU346" s="225" t="s">
        <v>82</v>
      </c>
      <c r="AV346" s="12" t="s">
        <v>82</v>
      </c>
      <c r="AW346" s="12" t="s">
        <v>35</v>
      </c>
      <c r="AX346" s="12" t="s">
        <v>72</v>
      </c>
      <c r="AY346" s="225" t="s">
        <v>148</v>
      </c>
    </row>
    <row r="347" spans="2:65" s="12" customFormat="1" ht="12">
      <c r="B347" s="215"/>
      <c r="C347" s="216"/>
      <c r="D347" s="206" t="s">
        <v>158</v>
      </c>
      <c r="E347" s="217" t="s">
        <v>21</v>
      </c>
      <c r="F347" s="218" t="s">
        <v>861</v>
      </c>
      <c r="G347" s="216"/>
      <c r="H347" s="219">
        <v>61.764000000000003</v>
      </c>
      <c r="I347" s="220"/>
      <c r="J347" s="216"/>
      <c r="K347" s="216"/>
      <c r="L347" s="221"/>
      <c r="M347" s="222"/>
      <c r="N347" s="223"/>
      <c r="O347" s="223"/>
      <c r="P347" s="223"/>
      <c r="Q347" s="223"/>
      <c r="R347" s="223"/>
      <c r="S347" s="223"/>
      <c r="T347" s="224"/>
      <c r="AT347" s="225" t="s">
        <v>158</v>
      </c>
      <c r="AU347" s="225" t="s">
        <v>82</v>
      </c>
      <c r="AV347" s="12" t="s">
        <v>82</v>
      </c>
      <c r="AW347" s="12" t="s">
        <v>35</v>
      </c>
      <c r="AX347" s="12" t="s">
        <v>72</v>
      </c>
      <c r="AY347" s="225" t="s">
        <v>148</v>
      </c>
    </row>
    <row r="348" spans="2:65" s="12" customFormat="1" ht="12">
      <c r="B348" s="215"/>
      <c r="C348" s="216"/>
      <c r="D348" s="206" t="s">
        <v>158</v>
      </c>
      <c r="E348" s="217" t="s">
        <v>21</v>
      </c>
      <c r="F348" s="218" t="s">
        <v>862</v>
      </c>
      <c r="G348" s="216"/>
      <c r="H348" s="219">
        <v>19.494</v>
      </c>
      <c r="I348" s="220"/>
      <c r="J348" s="216"/>
      <c r="K348" s="216"/>
      <c r="L348" s="221"/>
      <c r="M348" s="222"/>
      <c r="N348" s="223"/>
      <c r="O348" s="223"/>
      <c r="P348" s="223"/>
      <c r="Q348" s="223"/>
      <c r="R348" s="223"/>
      <c r="S348" s="223"/>
      <c r="T348" s="224"/>
      <c r="AT348" s="225" t="s">
        <v>158</v>
      </c>
      <c r="AU348" s="225" t="s">
        <v>82</v>
      </c>
      <c r="AV348" s="12" t="s">
        <v>82</v>
      </c>
      <c r="AW348" s="12" t="s">
        <v>35</v>
      </c>
      <c r="AX348" s="12" t="s">
        <v>72</v>
      </c>
      <c r="AY348" s="225" t="s">
        <v>148</v>
      </c>
    </row>
    <row r="349" spans="2:65" s="12" customFormat="1" ht="12">
      <c r="B349" s="215"/>
      <c r="C349" s="216"/>
      <c r="D349" s="206" t="s">
        <v>158</v>
      </c>
      <c r="E349" s="217" t="s">
        <v>21</v>
      </c>
      <c r="F349" s="218" t="s">
        <v>863</v>
      </c>
      <c r="G349" s="216"/>
      <c r="H349" s="219">
        <v>18.21</v>
      </c>
      <c r="I349" s="220"/>
      <c r="J349" s="216"/>
      <c r="K349" s="216"/>
      <c r="L349" s="221"/>
      <c r="M349" s="222"/>
      <c r="N349" s="223"/>
      <c r="O349" s="223"/>
      <c r="P349" s="223"/>
      <c r="Q349" s="223"/>
      <c r="R349" s="223"/>
      <c r="S349" s="223"/>
      <c r="T349" s="224"/>
      <c r="AT349" s="225" t="s">
        <v>158</v>
      </c>
      <c r="AU349" s="225" t="s">
        <v>82</v>
      </c>
      <c r="AV349" s="12" t="s">
        <v>82</v>
      </c>
      <c r="AW349" s="12" t="s">
        <v>35</v>
      </c>
      <c r="AX349" s="12" t="s">
        <v>72</v>
      </c>
      <c r="AY349" s="225" t="s">
        <v>148</v>
      </c>
    </row>
    <row r="350" spans="2:65" s="12" customFormat="1" ht="12">
      <c r="B350" s="215"/>
      <c r="C350" s="216"/>
      <c r="D350" s="206" t="s">
        <v>158</v>
      </c>
      <c r="E350" s="217" t="s">
        <v>21</v>
      </c>
      <c r="F350" s="218" t="s">
        <v>864</v>
      </c>
      <c r="G350" s="216"/>
      <c r="H350" s="219">
        <v>42.741</v>
      </c>
      <c r="I350" s="220"/>
      <c r="J350" s="216"/>
      <c r="K350" s="216"/>
      <c r="L350" s="221"/>
      <c r="M350" s="222"/>
      <c r="N350" s="223"/>
      <c r="O350" s="223"/>
      <c r="P350" s="223"/>
      <c r="Q350" s="223"/>
      <c r="R350" s="223"/>
      <c r="S350" s="223"/>
      <c r="T350" s="224"/>
      <c r="AT350" s="225" t="s">
        <v>158</v>
      </c>
      <c r="AU350" s="225" t="s">
        <v>82</v>
      </c>
      <c r="AV350" s="12" t="s">
        <v>82</v>
      </c>
      <c r="AW350" s="12" t="s">
        <v>35</v>
      </c>
      <c r="AX350" s="12" t="s">
        <v>72</v>
      </c>
      <c r="AY350" s="225" t="s">
        <v>148</v>
      </c>
    </row>
    <row r="351" spans="2:65" s="13" customFormat="1" ht="12">
      <c r="B351" s="226"/>
      <c r="C351" s="227"/>
      <c r="D351" s="206" t="s">
        <v>158</v>
      </c>
      <c r="E351" s="228" t="s">
        <v>21</v>
      </c>
      <c r="F351" s="229" t="s">
        <v>166</v>
      </c>
      <c r="G351" s="227"/>
      <c r="H351" s="230">
        <v>275.41399999999999</v>
      </c>
      <c r="I351" s="231"/>
      <c r="J351" s="227"/>
      <c r="K351" s="227"/>
      <c r="L351" s="232"/>
      <c r="M351" s="233"/>
      <c r="N351" s="234"/>
      <c r="O351" s="234"/>
      <c r="P351" s="234"/>
      <c r="Q351" s="234"/>
      <c r="R351" s="234"/>
      <c r="S351" s="234"/>
      <c r="T351" s="235"/>
      <c r="AT351" s="236" t="s">
        <v>158</v>
      </c>
      <c r="AU351" s="236" t="s">
        <v>82</v>
      </c>
      <c r="AV351" s="13" t="s">
        <v>156</v>
      </c>
      <c r="AW351" s="13" t="s">
        <v>35</v>
      </c>
      <c r="AX351" s="13" t="s">
        <v>80</v>
      </c>
      <c r="AY351" s="236" t="s">
        <v>148</v>
      </c>
    </row>
    <row r="352" spans="2:65" s="1" customFormat="1" ht="38.25" customHeight="1">
      <c r="B352" s="41"/>
      <c r="C352" s="192" t="s">
        <v>865</v>
      </c>
      <c r="D352" s="192" t="s">
        <v>151</v>
      </c>
      <c r="E352" s="193" t="s">
        <v>866</v>
      </c>
      <c r="F352" s="194" t="s">
        <v>867</v>
      </c>
      <c r="G352" s="195" t="s">
        <v>176</v>
      </c>
      <c r="H352" s="196">
        <v>825.81600000000003</v>
      </c>
      <c r="I352" s="197"/>
      <c r="J352" s="198">
        <f>ROUND(I352*H352,2)</f>
        <v>0</v>
      </c>
      <c r="K352" s="194" t="s">
        <v>155</v>
      </c>
      <c r="L352" s="61"/>
      <c r="M352" s="199" t="s">
        <v>21</v>
      </c>
      <c r="N352" s="200" t="s">
        <v>43</v>
      </c>
      <c r="O352" s="42"/>
      <c r="P352" s="201">
        <f>O352*H352</f>
        <v>0</v>
      </c>
      <c r="Q352" s="201">
        <v>1.8380000000000001E-2</v>
      </c>
      <c r="R352" s="201">
        <f>Q352*H352</f>
        <v>15.178498080000001</v>
      </c>
      <c r="S352" s="201">
        <v>0</v>
      </c>
      <c r="T352" s="202">
        <f>S352*H352</f>
        <v>0</v>
      </c>
      <c r="AR352" s="24" t="s">
        <v>156</v>
      </c>
      <c r="AT352" s="24" t="s">
        <v>151</v>
      </c>
      <c r="AU352" s="24" t="s">
        <v>82</v>
      </c>
      <c r="AY352" s="24" t="s">
        <v>148</v>
      </c>
      <c r="BE352" s="203">
        <f>IF(N352="základní",J352,0)</f>
        <v>0</v>
      </c>
      <c r="BF352" s="203">
        <f>IF(N352="snížená",J352,0)</f>
        <v>0</v>
      </c>
      <c r="BG352" s="203">
        <f>IF(N352="zákl. přenesená",J352,0)</f>
        <v>0</v>
      </c>
      <c r="BH352" s="203">
        <f>IF(N352="sníž. přenesená",J352,0)</f>
        <v>0</v>
      </c>
      <c r="BI352" s="203">
        <f>IF(N352="nulová",J352,0)</f>
        <v>0</v>
      </c>
      <c r="BJ352" s="24" t="s">
        <v>80</v>
      </c>
      <c r="BK352" s="203">
        <f>ROUND(I352*H352,2)</f>
        <v>0</v>
      </c>
      <c r="BL352" s="24" t="s">
        <v>156</v>
      </c>
      <c r="BM352" s="24" t="s">
        <v>868</v>
      </c>
    </row>
    <row r="353" spans="2:51" s="1" customFormat="1" ht="96">
      <c r="B353" s="41"/>
      <c r="C353" s="63"/>
      <c r="D353" s="206" t="s">
        <v>170</v>
      </c>
      <c r="E353" s="63"/>
      <c r="F353" s="237" t="s">
        <v>854</v>
      </c>
      <c r="G353" s="63"/>
      <c r="H353" s="63"/>
      <c r="I353" s="163"/>
      <c r="J353" s="63"/>
      <c r="K353" s="63"/>
      <c r="L353" s="61"/>
      <c r="M353" s="238"/>
      <c r="N353" s="42"/>
      <c r="O353" s="42"/>
      <c r="P353" s="42"/>
      <c r="Q353" s="42"/>
      <c r="R353" s="42"/>
      <c r="S353" s="42"/>
      <c r="T353" s="78"/>
      <c r="AT353" s="24" t="s">
        <v>170</v>
      </c>
      <c r="AU353" s="24" t="s">
        <v>82</v>
      </c>
    </row>
    <row r="354" spans="2:51" s="12" customFormat="1" ht="12">
      <c r="B354" s="215"/>
      <c r="C354" s="216"/>
      <c r="D354" s="206" t="s">
        <v>158</v>
      </c>
      <c r="E354" s="217" t="s">
        <v>21</v>
      </c>
      <c r="F354" s="218" t="s">
        <v>313</v>
      </c>
      <c r="G354" s="216"/>
      <c r="H354" s="219">
        <v>189.285</v>
      </c>
      <c r="I354" s="220"/>
      <c r="J354" s="216"/>
      <c r="K354" s="216"/>
      <c r="L354" s="221"/>
      <c r="M354" s="222"/>
      <c r="N354" s="223"/>
      <c r="O354" s="223"/>
      <c r="P354" s="223"/>
      <c r="Q354" s="223"/>
      <c r="R354" s="223"/>
      <c r="S354" s="223"/>
      <c r="T354" s="224"/>
      <c r="AT354" s="225" t="s">
        <v>158</v>
      </c>
      <c r="AU354" s="225" t="s">
        <v>82</v>
      </c>
      <c r="AV354" s="12" t="s">
        <v>82</v>
      </c>
      <c r="AW354" s="12" t="s">
        <v>35</v>
      </c>
      <c r="AX354" s="12" t="s">
        <v>72</v>
      </c>
      <c r="AY354" s="225" t="s">
        <v>148</v>
      </c>
    </row>
    <row r="355" spans="2:51" s="12" customFormat="1" ht="12">
      <c r="B355" s="215"/>
      <c r="C355" s="216"/>
      <c r="D355" s="206" t="s">
        <v>158</v>
      </c>
      <c r="E355" s="217" t="s">
        <v>21</v>
      </c>
      <c r="F355" s="218" t="s">
        <v>314</v>
      </c>
      <c r="G355" s="216"/>
      <c r="H355" s="219">
        <v>69.775999999999996</v>
      </c>
      <c r="I355" s="220"/>
      <c r="J355" s="216"/>
      <c r="K355" s="216"/>
      <c r="L355" s="221"/>
      <c r="M355" s="222"/>
      <c r="N355" s="223"/>
      <c r="O355" s="223"/>
      <c r="P355" s="223"/>
      <c r="Q355" s="223"/>
      <c r="R355" s="223"/>
      <c r="S355" s="223"/>
      <c r="T355" s="224"/>
      <c r="AT355" s="225" t="s">
        <v>158</v>
      </c>
      <c r="AU355" s="225" t="s">
        <v>82</v>
      </c>
      <c r="AV355" s="12" t="s">
        <v>82</v>
      </c>
      <c r="AW355" s="12" t="s">
        <v>35</v>
      </c>
      <c r="AX355" s="12" t="s">
        <v>72</v>
      </c>
      <c r="AY355" s="225" t="s">
        <v>148</v>
      </c>
    </row>
    <row r="356" spans="2:51" s="12" customFormat="1" ht="12">
      <c r="B356" s="215"/>
      <c r="C356" s="216"/>
      <c r="D356" s="206" t="s">
        <v>158</v>
      </c>
      <c r="E356" s="217" t="s">
        <v>21</v>
      </c>
      <c r="F356" s="218" t="s">
        <v>869</v>
      </c>
      <c r="G356" s="216"/>
      <c r="H356" s="219">
        <v>48.953000000000003</v>
      </c>
      <c r="I356" s="220"/>
      <c r="J356" s="216"/>
      <c r="K356" s="216"/>
      <c r="L356" s="221"/>
      <c r="M356" s="222"/>
      <c r="N356" s="223"/>
      <c r="O356" s="223"/>
      <c r="P356" s="223"/>
      <c r="Q356" s="223"/>
      <c r="R356" s="223"/>
      <c r="S356" s="223"/>
      <c r="T356" s="224"/>
      <c r="AT356" s="225" t="s">
        <v>158</v>
      </c>
      <c r="AU356" s="225" t="s">
        <v>82</v>
      </c>
      <c r="AV356" s="12" t="s">
        <v>82</v>
      </c>
      <c r="AW356" s="12" t="s">
        <v>35</v>
      </c>
      <c r="AX356" s="12" t="s">
        <v>72</v>
      </c>
      <c r="AY356" s="225" t="s">
        <v>148</v>
      </c>
    </row>
    <row r="357" spans="2:51" s="12" customFormat="1" ht="12">
      <c r="B357" s="215"/>
      <c r="C357" s="216"/>
      <c r="D357" s="206" t="s">
        <v>158</v>
      </c>
      <c r="E357" s="217" t="s">
        <v>21</v>
      </c>
      <c r="F357" s="218" t="s">
        <v>870</v>
      </c>
      <c r="G357" s="216"/>
      <c r="H357" s="219">
        <v>1.88</v>
      </c>
      <c r="I357" s="220"/>
      <c r="J357" s="216"/>
      <c r="K357" s="216"/>
      <c r="L357" s="221"/>
      <c r="M357" s="222"/>
      <c r="N357" s="223"/>
      <c r="O357" s="223"/>
      <c r="P357" s="223"/>
      <c r="Q357" s="223"/>
      <c r="R357" s="223"/>
      <c r="S357" s="223"/>
      <c r="T357" s="224"/>
      <c r="AT357" s="225" t="s">
        <v>158</v>
      </c>
      <c r="AU357" s="225" t="s">
        <v>82</v>
      </c>
      <c r="AV357" s="12" t="s">
        <v>82</v>
      </c>
      <c r="AW357" s="12" t="s">
        <v>35</v>
      </c>
      <c r="AX357" s="12" t="s">
        <v>72</v>
      </c>
      <c r="AY357" s="225" t="s">
        <v>148</v>
      </c>
    </row>
    <row r="358" spans="2:51" s="12" customFormat="1" ht="12">
      <c r="B358" s="215"/>
      <c r="C358" s="216"/>
      <c r="D358" s="206" t="s">
        <v>158</v>
      </c>
      <c r="E358" s="217" t="s">
        <v>21</v>
      </c>
      <c r="F358" s="218" t="s">
        <v>871</v>
      </c>
      <c r="G358" s="216"/>
      <c r="H358" s="219">
        <v>2.1840000000000002</v>
      </c>
      <c r="I358" s="220"/>
      <c r="J358" s="216"/>
      <c r="K358" s="216"/>
      <c r="L358" s="221"/>
      <c r="M358" s="222"/>
      <c r="N358" s="223"/>
      <c r="O358" s="223"/>
      <c r="P358" s="223"/>
      <c r="Q358" s="223"/>
      <c r="R358" s="223"/>
      <c r="S358" s="223"/>
      <c r="T358" s="224"/>
      <c r="AT358" s="225" t="s">
        <v>158</v>
      </c>
      <c r="AU358" s="225" t="s">
        <v>82</v>
      </c>
      <c r="AV358" s="12" t="s">
        <v>82</v>
      </c>
      <c r="AW358" s="12" t="s">
        <v>35</v>
      </c>
      <c r="AX358" s="12" t="s">
        <v>72</v>
      </c>
      <c r="AY358" s="225" t="s">
        <v>148</v>
      </c>
    </row>
    <row r="359" spans="2:51" s="12" customFormat="1" ht="12">
      <c r="B359" s="215"/>
      <c r="C359" s="216"/>
      <c r="D359" s="206" t="s">
        <v>158</v>
      </c>
      <c r="E359" s="217" t="s">
        <v>21</v>
      </c>
      <c r="F359" s="218" t="s">
        <v>872</v>
      </c>
      <c r="G359" s="216"/>
      <c r="H359" s="219">
        <v>9.36</v>
      </c>
      <c r="I359" s="220"/>
      <c r="J359" s="216"/>
      <c r="K359" s="216"/>
      <c r="L359" s="221"/>
      <c r="M359" s="222"/>
      <c r="N359" s="223"/>
      <c r="O359" s="223"/>
      <c r="P359" s="223"/>
      <c r="Q359" s="223"/>
      <c r="R359" s="223"/>
      <c r="S359" s="223"/>
      <c r="T359" s="224"/>
      <c r="AT359" s="225" t="s">
        <v>158</v>
      </c>
      <c r="AU359" s="225" t="s">
        <v>82</v>
      </c>
      <c r="AV359" s="12" t="s">
        <v>82</v>
      </c>
      <c r="AW359" s="12" t="s">
        <v>35</v>
      </c>
      <c r="AX359" s="12" t="s">
        <v>72</v>
      </c>
      <c r="AY359" s="225" t="s">
        <v>148</v>
      </c>
    </row>
    <row r="360" spans="2:51" s="12" customFormat="1" ht="12">
      <c r="B360" s="215"/>
      <c r="C360" s="216"/>
      <c r="D360" s="206" t="s">
        <v>158</v>
      </c>
      <c r="E360" s="217" t="s">
        <v>21</v>
      </c>
      <c r="F360" s="218" t="s">
        <v>873</v>
      </c>
      <c r="G360" s="216"/>
      <c r="H360" s="219">
        <v>10.015000000000001</v>
      </c>
      <c r="I360" s="220"/>
      <c r="J360" s="216"/>
      <c r="K360" s="216"/>
      <c r="L360" s="221"/>
      <c r="M360" s="222"/>
      <c r="N360" s="223"/>
      <c r="O360" s="223"/>
      <c r="P360" s="223"/>
      <c r="Q360" s="223"/>
      <c r="R360" s="223"/>
      <c r="S360" s="223"/>
      <c r="T360" s="224"/>
      <c r="AT360" s="225" t="s">
        <v>158</v>
      </c>
      <c r="AU360" s="225" t="s">
        <v>82</v>
      </c>
      <c r="AV360" s="12" t="s">
        <v>82</v>
      </c>
      <c r="AW360" s="12" t="s">
        <v>35</v>
      </c>
      <c r="AX360" s="12" t="s">
        <v>72</v>
      </c>
      <c r="AY360" s="225" t="s">
        <v>148</v>
      </c>
    </row>
    <row r="361" spans="2:51" s="12" customFormat="1" ht="12">
      <c r="B361" s="215"/>
      <c r="C361" s="216"/>
      <c r="D361" s="206" t="s">
        <v>158</v>
      </c>
      <c r="E361" s="217" t="s">
        <v>21</v>
      </c>
      <c r="F361" s="218" t="s">
        <v>874</v>
      </c>
      <c r="G361" s="216"/>
      <c r="H361" s="219">
        <v>2.786</v>
      </c>
      <c r="I361" s="220"/>
      <c r="J361" s="216"/>
      <c r="K361" s="216"/>
      <c r="L361" s="221"/>
      <c r="M361" s="222"/>
      <c r="N361" s="223"/>
      <c r="O361" s="223"/>
      <c r="P361" s="223"/>
      <c r="Q361" s="223"/>
      <c r="R361" s="223"/>
      <c r="S361" s="223"/>
      <c r="T361" s="224"/>
      <c r="AT361" s="225" t="s">
        <v>158</v>
      </c>
      <c r="AU361" s="225" t="s">
        <v>82</v>
      </c>
      <c r="AV361" s="12" t="s">
        <v>82</v>
      </c>
      <c r="AW361" s="12" t="s">
        <v>35</v>
      </c>
      <c r="AX361" s="12" t="s">
        <v>72</v>
      </c>
      <c r="AY361" s="225" t="s">
        <v>148</v>
      </c>
    </row>
    <row r="362" spans="2:51" s="12" customFormat="1" ht="12">
      <c r="B362" s="215"/>
      <c r="C362" s="216"/>
      <c r="D362" s="206" t="s">
        <v>158</v>
      </c>
      <c r="E362" s="217" t="s">
        <v>21</v>
      </c>
      <c r="F362" s="218" t="s">
        <v>875</v>
      </c>
      <c r="G362" s="216"/>
      <c r="H362" s="219">
        <v>8.9860000000000007</v>
      </c>
      <c r="I362" s="220"/>
      <c r="J362" s="216"/>
      <c r="K362" s="216"/>
      <c r="L362" s="221"/>
      <c r="M362" s="222"/>
      <c r="N362" s="223"/>
      <c r="O362" s="223"/>
      <c r="P362" s="223"/>
      <c r="Q362" s="223"/>
      <c r="R362" s="223"/>
      <c r="S362" s="223"/>
      <c r="T362" s="224"/>
      <c r="AT362" s="225" t="s">
        <v>158</v>
      </c>
      <c r="AU362" s="225" t="s">
        <v>82</v>
      </c>
      <c r="AV362" s="12" t="s">
        <v>82</v>
      </c>
      <c r="AW362" s="12" t="s">
        <v>35</v>
      </c>
      <c r="AX362" s="12" t="s">
        <v>72</v>
      </c>
      <c r="AY362" s="225" t="s">
        <v>148</v>
      </c>
    </row>
    <row r="363" spans="2:51" s="12" customFormat="1" ht="12">
      <c r="B363" s="215"/>
      <c r="C363" s="216"/>
      <c r="D363" s="206" t="s">
        <v>158</v>
      </c>
      <c r="E363" s="217" t="s">
        <v>21</v>
      </c>
      <c r="F363" s="218" t="s">
        <v>876</v>
      </c>
      <c r="G363" s="216"/>
      <c r="H363" s="219">
        <v>2.786</v>
      </c>
      <c r="I363" s="220"/>
      <c r="J363" s="216"/>
      <c r="K363" s="216"/>
      <c r="L363" s="221"/>
      <c r="M363" s="222"/>
      <c r="N363" s="223"/>
      <c r="O363" s="223"/>
      <c r="P363" s="223"/>
      <c r="Q363" s="223"/>
      <c r="R363" s="223"/>
      <c r="S363" s="223"/>
      <c r="T363" s="224"/>
      <c r="AT363" s="225" t="s">
        <v>158</v>
      </c>
      <c r="AU363" s="225" t="s">
        <v>82</v>
      </c>
      <c r="AV363" s="12" t="s">
        <v>82</v>
      </c>
      <c r="AW363" s="12" t="s">
        <v>35</v>
      </c>
      <c r="AX363" s="12" t="s">
        <v>72</v>
      </c>
      <c r="AY363" s="225" t="s">
        <v>148</v>
      </c>
    </row>
    <row r="364" spans="2:51" s="12" customFormat="1" ht="12">
      <c r="B364" s="215"/>
      <c r="C364" s="216"/>
      <c r="D364" s="206" t="s">
        <v>158</v>
      </c>
      <c r="E364" s="217" t="s">
        <v>21</v>
      </c>
      <c r="F364" s="218" t="s">
        <v>877</v>
      </c>
      <c r="G364" s="216"/>
      <c r="H364" s="219">
        <v>26.62</v>
      </c>
      <c r="I364" s="220"/>
      <c r="J364" s="216"/>
      <c r="K364" s="216"/>
      <c r="L364" s="221"/>
      <c r="M364" s="222"/>
      <c r="N364" s="223"/>
      <c r="O364" s="223"/>
      <c r="P364" s="223"/>
      <c r="Q364" s="223"/>
      <c r="R364" s="223"/>
      <c r="S364" s="223"/>
      <c r="T364" s="224"/>
      <c r="AT364" s="225" t="s">
        <v>158</v>
      </c>
      <c r="AU364" s="225" t="s">
        <v>82</v>
      </c>
      <c r="AV364" s="12" t="s">
        <v>82</v>
      </c>
      <c r="AW364" s="12" t="s">
        <v>35</v>
      </c>
      <c r="AX364" s="12" t="s">
        <v>72</v>
      </c>
      <c r="AY364" s="225" t="s">
        <v>148</v>
      </c>
    </row>
    <row r="365" spans="2:51" s="12" customFormat="1" ht="12">
      <c r="B365" s="215"/>
      <c r="C365" s="216"/>
      <c r="D365" s="206" t="s">
        <v>158</v>
      </c>
      <c r="E365" s="217" t="s">
        <v>21</v>
      </c>
      <c r="F365" s="218" t="s">
        <v>878</v>
      </c>
      <c r="G365" s="216"/>
      <c r="H365" s="219">
        <v>33.26</v>
      </c>
      <c r="I365" s="220"/>
      <c r="J365" s="216"/>
      <c r="K365" s="216"/>
      <c r="L365" s="221"/>
      <c r="M365" s="222"/>
      <c r="N365" s="223"/>
      <c r="O365" s="223"/>
      <c r="P365" s="223"/>
      <c r="Q365" s="223"/>
      <c r="R365" s="223"/>
      <c r="S365" s="223"/>
      <c r="T365" s="224"/>
      <c r="AT365" s="225" t="s">
        <v>158</v>
      </c>
      <c r="AU365" s="225" t="s">
        <v>82</v>
      </c>
      <c r="AV365" s="12" t="s">
        <v>82</v>
      </c>
      <c r="AW365" s="12" t="s">
        <v>35</v>
      </c>
      <c r="AX365" s="12" t="s">
        <v>72</v>
      </c>
      <c r="AY365" s="225" t="s">
        <v>148</v>
      </c>
    </row>
    <row r="366" spans="2:51" s="12" customFormat="1" ht="12">
      <c r="B366" s="215"/>
      <c r="C366" s="216"/>
      <c r="D366" s="206" t="s">
        <v>158</v>
      </c>
      <c r="E366" s="217" t="s">
        <v>21</v>
      </c>
      <c r="F366" s="218" t="s">
        <v>879</v>
      </c>
      <c r="G366" s="216"/>
      <c r="H366" s="219">
        <v>10.5</v>
      </c>
      <c r="I366" s="220"/>
      <c r="J366" s="216"/>
      <c r="K366" s="216"/>
      <c r="L366" s="221"/>
      <c r="M366" s="222"/>
      <c r="N366" s="223"/>
      <c r="O366" s="223"/>
      <c r="P366" s="223"/>
      <c r="Q366" s="223"/>
      <c r="R366" s="223"/>
      <c r="S366" s="223"/>
      <c r="T366" s="224"/>
      <c r="AT366" s="225" t="s">
        <v>158</v>
      </c>
      <c r="AU366" s="225" t="s">
        <v>82</v>
      </c>
      <c r="AV366" s="12" t="s">
        <v>82</v>
      </c>
      <c r="AW366" s="12" t="s">
        <v>35</v>
      </c>
      <c r="AX366" s="12" t="s">
        <v>72</v>
      </c>
      <c r="AY366" s="225" t="s">
        <v>148</v>
      </c>
    </row>
    <row r="367" spans="2:51" s="12" customFormat="1" ht="12">
      <c r="B367" s="215"/>
      <c r="C367" s="216"/>
      <c r="D367" s="206" t="s">
        <v>158</v>
      </c>
      <c r="E367" s="217" t="s">
        <v>21</v>
      </c>
      <c r="F367" s="218" t="s">
        <v>326</v>
      </c>
      <c r="G367" s="216"/>
      <c r="H367" s="219">
        <v>41.94</v>
      </c>
      <c r="I367" s="220"/>
      <c r="J367" s="216"/>
      <c r="K367" s="216"/>
      <c r="L367" s="221"/>
      <c r="M367" s="222"/>
      <c r="N367" s="223"/>
      <c r="O367" s="223"/>
      <c r="P367" s="223"/>
      <c r="Q367" s="223"/>
      <c r="R367" s="223"/>
      <c r="S367" s="223"/>
      <c r="T367" s="224"/>
      <c r="AT367" s="225" t="s">
        <v>158</v>
      </c>
      <c r="AU367" s="225" t="s">
        <v>82</v>
      </c>
      <c r="AV367" s="12" t="s">
        <v>82</v>
      </c>
      <c r="AW367" s="12" t="s">
        <v>35</v>
      </c>
      <c r="AX367" s="12" t="s">
        <v>72</v>
      </c>
      <c r="AY367" s="225" t="s">
        <v>148</v>
      </c>
    </row>
    <row r="368" spans="2:51" s="12" customFormat="1" ht="12">
      <c r="B368" s="215"/>
      <c r="C368" s="216"/>
      <c r="D368" s="206" t="s">
        <v>158</v>
      </c>
      <c r="E368" s="217" t="s">
        <v>21</v>
      </c>
      <c r="F368" s="218" t="s">
        <v>880</v>
      </c>
      <c r="G368" s="216"/>
      <c r="H368" s="219">
        <v>84.185000000000002</v>
      </c>
      <c r="I368" s="220"/>
      <c r="J368" s="216"/>
      <c r="K368" s="216"/>
      <c r="L368" s="221"/>
      <c r="M368" s="222"/>
      <c r="N368" s="223"/>
      <c r="O368" s="223"/>
      <c r="P368" s="223"/>
      <c r="Q368" s="223"/>
      <c r="R368" s="223"/>
      <c r="S368" s="223"/>
      <c r="T368" s="224"/>
      <c r="AT368" s="225" t="s">
        <v>158</v>
      </c>
      <c r="AU368" s="225" t="s">
        <v>82</v>
      </c>
      <c r="AV368" s="12" t="s">
        <v>82</v>
      </c>
      <c r="AW368" s="12" t="s">
        <v>35</v>
      </c>
      <c r="AX368" s="12" t="s">
        <v>72</v>
      </c>
      <c r="AY368" s="225" t="s">
        <v>148</v>
      </c>
    </row>
    <row r="369" spans="2:65" s="12" customFormat="1" ht="12">
      <c r="B369" s="215"/>
      <c r="C369" s="216"/>
      <c r="D369" s="206" t="s">
        <v>158</v>
      </c>
      <c r="E369" s="217" t="s">
        <v>21</v>
      </c>
      <c r="F369" s="218" t="s">
        <v>881</v>
      </c>
      <c r="G369" s="216"/>
      <c r="H369" s="219">
        <v>46.295000000000002</v>
      </c>
      <c r="I369" s="220"/>
      <c r="J369" s="216"/>
      <c r="K369" s="216"/>
      <c r="L369" s="221"/>
      <c r="M369" s="222"/>
      <c r="N369" s="223"/>
      <c r="O369" s="223"/>
      <c r="P369" s="223"/>
      <c r="Q369" s="223"/>
      <c r="R369" s="223"/>
      <c r="S369" s="223"/>
      <c r="T369" s="224"/>
      <c r="AT369" s="225" t="s">
        <v>158</v>
      </c>
      <c r="AU369" s="225" t="s">
        <v>82</v>
      </c>
      <c r="AV369" s="12" t="s">
        <v>82</v>
      </c>
      <c r="AW369" s="12" t="s">
        <v>35</v>
      </c>
      <c r="AX369" s="12" t="s">
        <v>72</v>
      </c>
      <c r="AY369" s="225" t="s">
        <v>148</v>
      </c>
    </row>
    <row r="370" spans="2:65" s="12" customFormat="1" ht="12">
      <c r="B370" s="215"/>
      <c r="C370" s="216"/>
      <c r="D370" s="206" t="s">
        <v>158</v>
      </c>
      <c r="E370" s="217" t="s">
        <v>21</v>
      </c>
      <c r="F370" s="218" t="s">
        <v>882</v>
      </c>
      <c r="G370" s="216"/>
      <c r="H370" s="219">
        <v>32.119999999999997</v>
      </c>
      <c r="I370" s="220"/>
      <c r="J370" s="216"/>
      <c r="K370" s="216"/>
      <c r="L370" s="221"/>
      <c r="M370" s="222"/>
      <c r="N370" s="223"/>
      <c r="O370" s="223"/>
      <c r="P370" s="223"/>
      <c r="Q370" s="223"/>
      <c r="R370" s="223"/>
      <c r="S370" s="223"/>
      <c r="T370" s="224"/>
      <c r="AT370" s="225" t="s">
        <v>158</v>
      </c>
      <c r="AU370" s="225" t="s">
        <v>82</v>
      </c>
      <c r="AV370" s="12" t="s">
        <v>82</v>
      </c>
      <c r="AW370" s="12" t="s">
        <v>35</v>
      </c>
      <c r="AX370" s="12" t="s">
        <v>72</v>
      </c>
      <c r="AY370" s="225" t="s">
        <v>148</v>
      </c>
    </row>
    <row r="371" spans="2:65" s="12" customFormat="1" ht="12">
      <c r="B371" s="215"/>
      <c r="C371" s="216"/>
      <c r="D371" s="206" t="s">
        <v>158</v>
      </c>
      <c r="E371" s="217" t="s">
        <v>21</v>
      </c>
      <c r="F371" s="218" t="s">
        <v>883</v>
      </c>
      <c r="G371" s="216"/>
      <c r="H371" s="219">
        <v>75.186999999999998</v>
      </c>
      <c r="I371" s="220"/>
      <c r="J371" s="216"/>
      <c r="K371" s="216"/>
      <c r="L371" s="221"/>
      <c r="M371" s="222"/>
      <c r="N371" s="223"/>
      <c r="O371" s="223"/>
      <c r="P371" s="223"/>
      <c r="Q371" s="223"/>
      <c r="R371" s="223"/>
      <c r="S371" s="223"/>
      <c r="T371" s="224"/>
      <c r="AT371" s="225" t="s">
        <v>158</v>
      </c>
      <c r="AU371" s="225" t="s">
        <v>82</v>
      </c>
      <c r="AV371" s="12" t="s">
        <v>82</v>
      </c>
      <c r="AW371" s="12" t="s">
        <v>35</v>
      </c>
      <c r="AX371" s="12" t="s">
        <v>72</v>
      </c>
      <c r="AY371" s="225" t="s">
        <v>148</v>
      </c>
    </row>
    <row r="372" spans="2:65" s="12" customFormat="1" ht="12">
      <c r="B372" s="215"/>
      <c r="C372" s="216"/>
      <c r="D372" s="206" t="s">
        <v>158</v>
      </c>
      <c r="E372" s="217" t="s">
        <v>21</v>
      </c>
      <c r="F372" s="218" t="s">
        <v>884</v>
      </c>
      <c r="G372" s="216"/>
      <c r="H372" s="219">
        <v>72.388000000000005</v>
      </c>
      <c r="I372" s="220"/>
      <c r="J372" s="216"/>
      <c r="K372" s="216"/>
      <c r="L372" s="221"/>
      <c r="M372" s="222"/>
      <c r="N372" s="223"/>
      <c r="O372" s="223"/>
      <c r="P372" s="223"/>
      <c r="Q372" s="223"/>
      <c r="R372" s="223"/>
      <c r="S372" s="223"/>
      <c r="T372" s="224"/>
      <c r="AT372" s="225" t="s">
        <v>158</v>
      </c>
      <c r="AU372" s="225" t="s">
        <v>82</v>
      </c>
      <c r="AV372" s="12" t="s">
        <v>82</v>
      </c>
      <c r="AW372" s="12" t="s">
        <v>35</v>
      </c>
      <c r="AX372" s="12" t="s">
        <v>72</v>
      </c>
      <c r="AY372" s="225" t="s">
        <v>148</v>
      </c>
    </row>
    <row r="373" spans="2:65" s="12" customFormat="1" ht="12">
      <c r="B373" s="215"/>
      <c r="C373" s="216"/>
      <c r="D373" s="206" t="s">
        <v>158</v>
      </c>
      <c r="E373" s="217" t="s">
        <v>21</v>
      </c>
      <c r="F373" s="218" t="s">
        <v>885</v>
      </c>
      <c r="G373" s="216"/>
      <c r="H373" s="219">
        <v>4.4400000000000004</v>
      </c>
      <c r="I373" s="220"/>
      <c r="J373" s="216"/>
      <c r="K373" s="216"/>
      <c r="L373" s="221"/>
      <c r="M373" s="222"/>
      <c r="N373" s="223"/>
      <c r="O373" s="223"/>
      <c r="P373" s="223"/>
      <c r="Q373" s="223"/>
      <c r="R373" s="223"/>
      <c r="S373" s="223"/>
      <c r="T373" s="224"/>
      <c r="AT373" s="225" t="s">
        <v>158</v>
      </c>
      <c r="AU373" s="225" t="s">
        <v>82</v>
      </c>
      <c r="AV373" s="12" t="s">
        <v>82</v>
      </c>
      <c r="AW373" s="12" t="s">
        <v>35</v>
      </c>
      <c r="AX373" s="12" t="s">
        <v>72</v>
      </c>
      <c r="AY373" s="225" t="s">
        <v>148</v>
      </c>
    </row>
    <row r="374" spans="2:65" s="12" customFormat="1" ht="12">
      <c r="B374" s="215"/>
      <c r="C374" s="216"/>
      <c r="D374" s="206" t="s">
        <v>158</v>
      </c>
      <c r="E374" s="217" t="s">
        <v>21</v>
      </c>
      <c r="F374" s="218" t="s">
        <v>886</v>
      </c>
      <c r="G374" s="216"/>
      <c r="H374" s="219">
        <v>11.262</v>
      </c>
      <c r="I374" s="220"/>
      <c r="J374" s="216"/>
      <c r="K374" s="216"/>
      <c r="L374" s="221"/>
      <c r="M374" s="222"/>
      <c r="N374" s="223"/>
      <c r="O374" s="223"/>
      <c r="P374" s="223"/>
      <c r="Q374" s="223"/>
      <c r="R374" s="223"/>
      <c r="S374" s="223"/>
      <c r="T374" s="224"/>
      <c r="AT374" s="225" t="s">
        <v>158</v>
      </c>
      <c r="AU374" s="225" t="s">
        <v>82</v>
      </c>
      <c r="AV374" s="12" t="s">
        <v>82</v>
      </c>
      <c r="AW374" s="12" t="s">
        <v>35</v>
      </c>
      <c r="AX374" s="12" t="s">
        <v>72</v>
      </c>
      <c r="AY374" s="225" t="s">
        <v>148</v>
      </c>
    </row>
    <row r="375" spans="2:65" s="12" customFormat="1" ht="36">
      <c r="B375" s="215"/>
      <c r="C375" s="216"/>
      <c r="D375" s="206" t="s">
        <v>158</v>
      </c>
      <c r="E375" s="217" t="s">
        <v>21</v>
      </c>
      <c r="F375" s="218" t="s">
        <v>887</v>
      </c>
      <c r="G375" s="216"/>
      <c r="H375" s="219">
        <v>36.162999999999997</v>
      </c>
      <c r="I375" s="220"/>
      <c r="J375" s="216"/>
      <c r="K375" s="216"/>
      <c r="L375" s="221"/>
      <c r="M375" s="222"/>
      <c r="N375" s="223"/>
      <c r="O375" s="223"/>
      <c r="P375" s="223"/>
      <c r="Q375" s="223"/>
      <c r="R375" s="223"/>
      <c r="S375" s="223"/>
      <c r="T375" s="224"/>
      <c r="AT375" s="225" t="s">
        <v>158</v>
      </c>
      <c r="AU375" s="225" t="s">
        <v>82</v>
      </c>
      <c r="AV375" s="12" t="s">
        <v>82</v>
      </c>
      <c r="AW375" s="12" t="s">
        <v>35</v>
      </c>
      <c r="AX375" s="12" t="s">
        <v>72</v>
      </c>
      <c r="AY375" s="225" t="s">
        <v>148</v>
      </c>
    </row>
    <row r="376" spans="2:65" s="12" customFormat="1" ht="12">
      <c r="B376" s="215"/>
      <c r="C376" s="216"/>
      <c r="D376" s="206" t="s">
        <v>158</v>
      </c>
      <c r="E376" s="217" t="s">
        <v>21</v>
      </c>
      <c r="F376" s="218" t="s">
        <v>888</v>
      </c>
      <c r="G376" s="216"/>
      <c r="H376" s="219">
        <v>5.4450000000000003</v>
      </c>
      <c r="I376" s="220"/>
      <c r="J376" s="216"/>
      <c r="K376" s="216"/>
      <c r="L376" s="221"/>
      <c r="M376" s="222"/>
      <c r="N376" s="223"/>
      <c r="O376" s="223"/>
      <c r="P376" s="223"/>
      <c r="Q376" s="223"/>
      <c r="R376" s="223"/>
      <c r="S376" s="223"/>
      <c r="T376" s="224"/>
      <c r="AT376" s="225" t="s">
        <v>158</v>
      </c>
      <c r="AU376" s="225" t="s">
        <v>82</v>
      </c>
      <c r="AV376" s="12" t="s">
        <v>82</v>
      </c>
      <c r="AW376" s="12" t="s">
        <v>35</v>
      </c>
      <c r="AX376" s="12" t="s">
        <v>72</v>
      </c>
      <c r="AY376" s="225" t="s">
        <v>148</v>
      </c>
    </row>
    <row r="377" spans="2:65" s="13" customFormat="1" ht="12">
      <c r="B377" s="226"/>
      <c r="C377" s="227"/>
      <c r="D377" s="206" t="s">
        <v>158</v>
      </c>
      <c r="E377" s="228" t="s">
        <v>21</v>
      </c>
      <c r="F377" s="229" t="s">
        <v>166</v>
      </c>
      <c r="G377" s="227"/>
      <c r="H377" s="230">
        <v>825.81600000000003</v>
      </c>
      <c r="I377" s="231"/>
      <c r="J377" s="227"/>
      <c r="K377" s="227"/>
      <c r="L377" s="232"/>
      <c r="M377" s="233"/>
      <c r="N377" s="234"/>
      <c r="O377" s="234"/>
      <c r="P377" s="234"/>
      <c r="Q377" s="234"/>
      <c r="R377" s="234"/>
      <c r="S377" s="234"/>
      <c r="T377" s="235"/>
      <c r="AT377" s="236" t="s">
        <v>158</v>
      </c>
      <c r="AU377" s="236" t="s">
        <v>82</v>
      </c>
      <c r="AV377" s="13" t="s">
        <v>156</v>
      </c>
      <c r="AW377" s="13" t="s">
        <v>35</v>
      </c>
      <c r="AX377" s="13" t="s">
        <v>80</v>
      </c>
      <c r="AY377" s="236" t="s">
        <v>148</v>
      </c>
    </row>
    <row r="378" spans="2:65" s="1" customFormat="1" ht="25.5" customHeight="1">
      <c r="B378" s="41"/>
      <c r="C378" s="192" t="s">
        <v>889</v>
      </c>
      <c r="D378" s="192" t="s">
        <v>151</v>
      </c>
      <c r="E378" s="193" t="s">
        <v>890</v>
      </c>
      <c r="F378" s="194" t="s">
        <v>891</v>
      </c>
      <c r="G378" s="195" t="s">
        <v>176</v>
      </c>
      <c r="H378" s="196">
        <v>40.869999999999997</v>
      </c>
      <c r="I378" s="197"/>
      <c r="J378" s="198">
        <f>ROUND(I378*H378,2)</f>
        <v>0</v>
      </c>
      <c r="K378" s="194" t="s">
        <v>155</v>
      </c>
      <c r="L378" s="61"/>
      <c r="M378" s="199" t="s">
        <v>21</v>
      </c>
      <c r="N378" s="200" t="s">
        <v>43</v>
      </c>
      <c r="O378" s="42"/>
      <c r="P378" s="201">
        <f>O378*H378</f>
        <v>0</v>
      </c>
      <c r="Q378" s="201">
        <v>9.2800000000000001E-3</v>
      </c>
      <c r="R378" s="201">
        <f>Q378*H378</f>
        <v>0.37927359999999999</v>
      </c>
      <c r="S378" s="201">
        <v>0</v>
      </c>
      <c r="T378" s="202">
        <f>S378*H378</f>
        <v>0</v>
      </c>
      <c r="AR378" s="24" t="s">
        <v>156</v>
      </c>
      <c r="AT378" s="24" t="s">
        <v>151</v>
      </c>
      <c r="AU378" s="24" t="s">
        <v>82</v>
      </c>
      <c r="AY378" s="24" t="s">
        <v>148</v>
      </c>
      <c r="BE378" s="203">
        <f>IF(N378="základní",J378,0)</f>
        <v>0</v>
      </c>
      <c r="BF378" s="203">
        <f>IF(N378="snížená",J378,0)</f>
        <v>0</v>
      </c>
      <c r="BG378" s="203">
        <f>IF(N378="zákl. přenesená",J378,0)</f>
        <v>0</v>
      </c>
      <c r="BH378" s="203">
        <f>IF(N378="sníž. přenesená",J378,0)</f>
        <v>0</v>
      </c>
      <c r="BI378" s="203">
        <f>IF(N378="nulová",J378,0)</f>
        <v>0</v>
      </c>
      <c r="BJ378" s="24" t="s">
        <v>80</v>
      </c>
      <c r="BK378" s="203">
        <f>ROUND(I378*H378,2)</f>
        <v>0</v>
      </c>
      <c r="BL378" s="24" t="s">
        <v>156</v>
      </c>
      <c r="BM378" s="24" t="s">
        <v>892</v>
      </c>
    </row>
    <row r="379" spans="2:65" s="1" customFormat="1" ht="264">
      <c r="B379" s="41"/>
      <c r="C379" s="63"/>
      <c r="D379" s="206" t="s">
        <v>170</v>
      </c>
      <c r="E379" s="63"/>
      <c r="F379" s="237" t="s">
        <v>893</v>
      </c>
      <c r="G379" s="63"/>
      <c r="H379" s="63"/>
      <c r="I379" s="163"/>
      <c r="J379" s="63"/>
      <c r="K379" s="63"/>
      <c r="L379" s="61"/>
      <c r="M379" s="238"/>
      <c r="N379" s="42"/>
      <c r="O379" s="42"/>
      <c r="P379" s="42"/>
      <c r="Q379" s="42"/>
      <c r="R379" s="42"/>
      <c r="S379" s="42"/>
      <c r="T379" s="78"/>
      <c r="AT379" s="24" t="s">
        <v>170</v>
      </c>
      <c r="AU379" s="24" t="s">
        <v>82</v>
      </c>
    </row>
    <row r="380" spans="2:65" s="12" customFormat="1" ht="12">
      <c r="B380" s="215"/>
      <c r="C380" s="216"/>
      <c r="D380" s="206" t="s">
        <v>158</v>
      </c>
      <c r="E380" s="217" t="s">
        <v>21</v>
      </c>
      <c r="F380" s="218" t="s">
        <v>894</v>
      </c>
      <c r="G380" s="216"/>
      <c r="H380" s="219">
        <v>40.869999999999997</v>
      </c>
      <c r="I380" s="220"/>
      <c r="J380" s="216"/>
      <c r="K380" s="216"/>
      <c r="L380" s="221"/>
      <c r="M380" s="222"/>
      <c r="N380" s="223"/>
      <c r="O380" s="223"/>
      <c r="P380" s="223"/>
      <c r="Q380" s="223"/>
      <c r="R380" s="223"/>
      <c r="S380" s="223"/>
      <c r="T380" s="224"/>
      <c r="AT380" s="225" t="s">
        <v>158</v>
      </c>
      <c r="AU380" s="225" t="s">
        <v>82</v>
      </c>
      <c r="AV380" s="12" t="s">
        <v>82</v>
      </c>
      <c r="AW380" s="12" t="s">
        <v>35</v>
      </c>
      <c r="AX380" s="12" t="s">
        <v>80</v>
      </c>
      <c r="AY380" s="225" t="s">
        <v>148</v>
      </c>
    </row>
    <row r="381" spans="2:65" s="1" customFormat="1" ht="16.5" customHeight="1">
      <c r="B381" s="41"/>
      <c r="C381" s="254" t="s">
        <v>895</v>
      </c>
      <c r="D381" s="254" t="s">
        <v>700</v>
      </c>
      <c r="E381" s="255" t="s">
        <v>896</v>
      </c>
      <c r="F381" s="256" t="s">
        <v>897</v>
      </c>
      <c r="G381" s="257" t="s">
        <v>176</v>
      </c>
      <c r="H381" s="258">
        <v>41.686999999999998</v>
      </c>
      <c r="I381" s="259"/>
      <c r="J381" s="260">
        <f>ROUND(I381*H381,2)</f>
        <v>0</v>
      </c>
      <c r="K381" s="256" t="s">
        <v>155</v>
      </c>
      <c r="L381" s="261"/>
      <c r="M381" s="262" t="s">
        <v>21</v>
      </c>
      <c r="N381" s="263" t="s">
        <v>43</v>
      </c>
      <c r="O381" s="42"/>
      <c r="P381" s="201">
        <f>O381*H381</f>
        <v>0</v>
      </c>
      <c r="Q381" s="201">
        <v>6.0000000000000001E-3</v>
      </c>
      <c r="R381" s="201">
        <f>Q381*H381</f>
        <v>0.25012200000000001</v>
      </c>
      <c r="S381" s="201">
        <v>0</v>
      </c>
      <c r="T381" s="202">
        <f>S381*H381</f>
        <v>0</v>
      </c>
      <c r="AR381" s="24" t="s">
        <v>210</v>
      </c>
      <c r="AT381" s="24" t="s">
        <v>700</v>
      </c>
      <c r="AU381" s="24" t="s">
        <v>82</v>
      </c>
      <c r="AY381" s="24" t="s">
        <v>148</v>
      </c>
      <c r="BE381" s="203">
        <f>IF(N381="základní",J381,0)</f>
        <v>0</v>
      </c>
      <c r="BF381" s="203">
        <f>IF(N381="snížená",J381,0)</f>
        <v>0</v>
      </c>
      <c r="BG381" s="203">
        <f>IF(N381="zákl. přenesená",J381,0)</f>
        <v>0</v>
      </c>
      <c r="BH381" s="203">
        <f>IF(N381="sníž. přenesená",J381,0)</f>
        <v>0</v>
      </c>
      <c r="BI381" s="203">
        <f>IF(N381="nulová",J381,0)</f>
        <v>0</v>
      </c>
      <c r="BJ381" s="24" t="s">
        <v>80</v>
      </c>
      <c r="BK381" s="203">
        <f>ROUND(I381*H381,2)</f>
        <v>0</v>
      </c>
      <c r="BL381" s="24" t="s">
        <v>156</v>
      </c>
      <c r="BM381" s="24" t="s">
        <v>898</v>
      </c>
    </row>
    <row r="382" spans="2:65" s="12" customFormat="1" ht="12">
      <c r="B382" s="215"/>
      <c r="C382" s="216"/>
      <c r="D382" s="206" t="s">
        <v>158</v>
      </c>
      <c r="E382" s="216"/>
      <c r="F382" s="218" t="s">
        <v>899</v>
      </c>
      <c r="G382" s="216"/>
      <c r="H382" s="219">
        <v>41.686999999999998</v>
      </c>
      <c r="I382" s="220"/>
      <c r="J382" s="216"/>
      <c r="K382" s="216"/>
      <c r="L382" s="221"/>
      <c r="M382" s="222"/>
      <c r="N382" s="223"/>
      <c r="O382" s="223"/>
      <c r="P382" s="223"/>
      <c r="Q382" s="223"/>
      <c r="R382" s="223"/>
      <c r="S382" s="223"/>
      <c r="T382" s="224"/>
      <c r="AT382" s="225" t="s">
        <v>158</v>
      </c>
      <c r="AU382" s="225" t="s">
        <v>82</v>
      </c>
      <c r="AV382" s="12" t="s">
        <v>82</v>
      </c>
      <c r="AW382" s="12" t="s">
        <v>6</v>
      </c>
      <c r="AX382" s="12" t="s">
        <v>80</v>
      </c>
      <c r="AY382" s="225" t="s">
        <v>148</v>
      </c>
    </row>
    <row r="383" spans="2:65" s="1" customFormat="1" ht="25.5" customHeight="1">
      <c r="B383" s="41"/>
      <c r="C383" s="192" t="s">
        <v>900</v>
      </c>
      <c r="D383" s="192" t="s">
        <v>151</v>
      </c>
      <c r="E383" s="193" t="s">
        <v>901</v>
      </c>
      <c r="F383" s="194" t="s">
        <v>902</v>
      </c>
      <c r="G383" s="195" t="s">
        <v>176</v>
      </c>
      <c r="H383" s="196">
        <v>40.869999999999997</v>
      </c>
      <c r="I383" s="197"/>
      <c r="J383" s="198">
        <f>ROUND(I383*H383,2)</f>
        <v>0</v>
      </c>
      <c r="K383" s="194" t="s">
        <v>155</v>
      </c>
      <c r="L383" s="61"/>
      <c r="M383" s="199" t="s">
        <v>21</v>
      </c>
      <c r="N383" s="200" t="s">
        <v>43</v>
      </c>
      <c r="O383" s="42"/>
      <c r="P383" s="201">
        <f>O383*H383</f>
        <v>0</v>
      </c>
      <c r="Q383" s="201">
        <v>3.48E-3</v>
      </c>
      <c r="R383" s="201">
        <f>Q383*H383</f>
        <v>0.14222759999999998</v>
      </c>
      <c r="S383" s="201">
        <v>0</v>
      </c>
      <c r="T383" s="202">
        <f>S383*H383</f>
        <v>0</v>
      </c>
      <c r="AR383" s="24" t="s">
        <v>156</v>
      </c>
      <c r="AT383" s="24" t="s">
        <v>151</v>
      </c>
      <c r="AU383" s="24" t="s">
        <v>82</v>
      </c>
      <c r="AY383" s="24" t="s">
        <v>148</v>
      </c>
      <c r="BE383" s="203">
        <f>IF(N383="základní",J383,0)</f>
        <v>0</v>
      </c>
      <c r="BF383" s="203">
        <f>IF(N383="snížená",J383,0)</f>
        <v>0</v>
      </c>
      <c r="BG383" s="203">
        <f>IF(N383="zákl. přenesená",J383,0)</f>
        <v>0</v>
      </c>
      <c r="BH383" s="203">
        <f>IF(N383="sníž. přenesená",J383,0)</f>
        <v>0</v>
      </c>
      <c r="BI383" s="203">
        <f>IF(N383="nulová",J383,0)</f>
        <v>0</v>
      </c>
      <c r="BJ383" s="24" t="s">
        <v>80</v>
      </c>
      <c r="BK383" s="203">
        <f>ROUND(I383*H383,2)</f>
        <v>0</v>
      </c>
      <c r="BL383" s="24" t="s">
        <v>156</v>
      </c>
      <c r="BM383" s="24" t="s">
        <v>903</v>
      </c>
    </row>
    <row r="384" spans="2:65" s="12" customFormat="1" ht="12">
      <c r="B384" s="215"/>
      <c r="C384" s="216"/>
      <c r="D384" s="206" t="s">
        <v>158</v>
      </c>
      <c r="E384" s="217" t="s">
        <v>21</v>
      </c>
      <c r="F384" s="218" t="s">
        <v>894</v>
      </c>
      <c r="G384" s="216"/>
      <c r="H384" s="219">
        <v>40.869999999999997</v>
      </c>
      <c r="I384" s="220"/>
      <c r="J384" s="216"/>
      <c r="K384" s="216"/>
      <c r="L384" s="221"/>
      <c r="M384" s="222"/>
      <c r="N384" s="223"/>
      <c r="O384" s="223"/>
      <c r="P384" s="223"/>
      <c r="Q384" s="223"/>
      <c r="R384" s="223"/>
      <c r="S384" s="223"/>
      <c r="T384" s="224"/>
      <c r="AT384" s="225" t="s">
        <v>158</v>
      </c>
      <c r="AU384" s="225" t="s">
        <v>82</v>
      </c>
      <c r="AV384" s="12" t="s">
        <v>82</v>
      </c>
      <c r="AW384" s="12" t="s">
        <v>35</v>
      </c>
      <c r="AX384" s="12" t="s">
        <v>80</v>
      </c>
      <c r="AY384" s="225" t="s">
        <v>148</v>
      </c>
    </row>
    <row r="385" spans="2:65" s="1" customFormat="1" ht="25.5" customHeight="1">
      <c r="B385" s="41"/>
      <c r="C385" s="192" t="s">
        <v>904</v>
      </c>
      <c r="D385" s="192" t="s">
        <v>151</v>
      </c>
      <c r="E385" s="193" t="s">
        <v>905</v>
      </c>
      <c r="F385" s="194" t="s">
        <v>906</v>
      </c>
      <c r="G385" s="195" t="s">
        <v>176</v>
      </c>
      <c r="H385" s="196">
        <v>79.131</v>
      </c>
      <c r="I385" s="197"/>
      <c r="J385" s="198">
        <f>ROUND(I385*H385,2)</f>
        <v>0</v>
      </c>
      <c r="K385" s="194" t="s">
        <v>155</v>
      </c>
      <c r="L385" s="61"/>
      <c r="M385" s="199" t="s">
        <v>21</v>
      </c>
      <c r="N385" s="200" t="s">
        <v>43</v>
      </c>
      <c r="O385" s="42"/>
      <c r="P385" s="201">
        <f>O385*H385</f>
        <v>0</v>
      </c>
      <c r="Q385" s="201">
        <v>8.2500000000000004E-3</v>
      </c>
      <c r="R385" s="201">
        <f>Q385*H385</f>
        <v>0.65283075000000002</v>
      </c>
      <c r="S385" s="201">
        <v>0</v>
      </c>
      <c r="T385" s="202">
        <f>S385*H385</f>
        <v>0</v>
      </c>
      <c r="AR385" s="24" t="s">
        <v>156</v>
      </c>
      <c r="AT385" s="24" t="s">
        <v>151</v>
      </c>
      <c r="AU385" s="24" t="s">
        <v>82</v>
      </c>
      <c r="AY385" s="24" t="s">
        <v>148</v>
      </c>
      <c r="BE385" s="203">
        <f>IF(N385="základní",J385,0)</f>
        <v>0</v>
      </c>
      <c r="BF385" s="203">
        <f>IF(N385="snížená",J385,0)</f>
        <v>0</v>
      </c>
      <c r="BG385" s="203">
        <f>IF(N385="zákl. přenesená",J385,0)</f>
        <v>0</v>
      </c>
      <c r="BH385" s="203">
        <f>IF(N385="sníž. přenesená",J385,0)</f>
        <v>0</v>
      </c>
      <c r="BI385" s="203">
        <f>IF(N385="nulová",J385,0)</f>
        <v>0</v>
      </c>
      <c r="BJ385" s="24" t="s">
        <v>80</v>
      </c>
      <c r="BK385" s="203">
        <f>ROUND(I385*H385,2)</f>
        <v>0</v>
      </c>
      <c r="BL385" s="24" t="s">
        <v>156</v>
      </c>
      <c r="BM385" s="24" t="s">
        <v>907</v>
      </c>
    </row>
    <row r="386" spans="2:65" s="1" customFormat="1" ht="264">
      <c r="B386" s="41"/>
      <c r="C386" s="63"/>
      <c r="D386" s="206" t="s">
        <v>170</v>
      </c>
      <c r="E386" s="63"/>
      <c r="F386" s="237" t="s">
        <v>893</v>
      </c>
      <c r="G386" s="63"/>
      <c r="H386" s="63"/>
      <c r="I386" s="163"/>
      <c r="J386" s="63"/>
      <c r="K386" s="63"/>
      <c r="L386" s="61"/>
      <c r="M386" s="238"/>
      <c r="N386" s="42"/>
      <c r="O386" s="42"/>
      <c r="P386" s="42"/>
      <c r="Q386" s="42"/>
      <c r="R386" s="42"/>
      <c r="S386" s="42"/>
      <c r="T386" s="78"/>
      <c r="AT386" s="24" t="s">
        <v>170</v>
      </c>
      <c r="AU386" s="24" t="s">
        <v>82</v>
      </c>
    </row>
    <row r="387" spans="2:65" s="11" customFormat="1" ht="12">
      <c r="B387" s="204"/>
      <c r="C387" s="205"/>
      <c r="D387" s="206" t="s">
        <v>158</v>
      </c>
      <c r="E387" s="207" t="s">
        <v>21</v>
      </c>
      <c r="F387" s="208" t="s">
        <v>908</v>
      </c>
      <c r="G387" s="205"/>
      <c r="H387" s="207" t="s">
        <v>21</v>
      </c>
      <c r="I387" s="209"/>
      <c r="J387" s="205"/>
      <c r="K387" s="205"/>
      <c r="L387" s="210"/>
      <c r="M387" s="211"/>
      <c r="N387" s="212"/>
      <c r="O387" s="212"/>
      <c r="P387" s="212"/>
      <c r="Q387" s="212"/>
      <c r="R387" s="212"/>
      <c r="S387" s="212"/>
      <c r="T387" s="213"/>
      <c r="AT387" s="214" t="s">
        <v>158</v>
      </c>
      <c r="AU387" s="214" t="s">
        <v>82</v>
      </c>
      <c r="AV387" s="11" t="s">
        <v>80</v>
      </c>
      <c r="AW387" s="11" t="s">
        <v>35</v>
      </c>
      <c r="AX387" s="11" t="s">
        <v>72</v>
      </c>
      <c r="AY387" s="214" t="s">
        <v>148</v>
      </c>
    </row>
    <row r="388" spans="2:65" s="12" customFormat="1" ht="12">
      <c r="B388" s="215"/>
      <c r="C388" s="216"/>
      <c r="D388" s="206" t="s">
        <v>158</v>
      </c>
      <c r="E388" s="217" t="s">
        <v>21</v>
      </c>
      <c r="F388" s="218" t="s">
        <v>909</v>
      </c>
      <c r="G388" s="216"/>
      <c r="H388" s="219">
        <v>3.26</v>
      </c>
      <c r="I388" s="220"/>
      <c r="J388" s="216"/>
      <c r="K388" s="216"/>
      <c r="L388" s="221"/>
      <c r="M388" s="222"/>
      <c r="N388" s="223"/>
      <c r="O388" s="223"/>
      <c r="P388" s="223"/>
      <c r="Q388" s="223"/>
      <c r="R388" s="223"/>
      <c r="S388" s="223"/>
      <c r="T388" s="224"/>
      <c r="AT388" s="225" t="s">
        <v>158</v>
      </c>
      <c r="AU388" s="225" t="s">
        <v>82</v>
      </c>
      <c r="AV388" s="12" t="s">
        <v>82</v>
      </c>
      <c r="AW388" s="12" t="s">
        <v>35</v>
      </c>
      <c r="AX388" s="12" t="s">
        <v>72</v>
      </c>
      <c r="AY388" s="225" t="s">
        <v>148</v>
      </c>
    </row>
    <row r="389" spans="2:65" s="12" customFormat="1" ht="12">
      <c r="B389" s="215"/>
      <c r="C389" s="216"/>
      <c r="D389" s="206" t="s">
        <v>158</v>
      </c>
      <c r="E389" s="217" t="s">
        <v>21</v>
      </c>
      <c r="F389" s="218" t="s">
        <v>910</v>
      </c>
      <c r="G389" s="216"/>
      <c r="H389" s="219">
        <v>12.9</v>
      </c>
      <c r="I389" s="220"/>
      <c r="J389" s="216"/>
      <c r="K389" s="216"/>
      <c r="L389" s="221"/>
      <c r="M389" s="222"/>
      <c r="N389" s="223"/>
      <c r="O389" s="223"/>
      <c r="P389" s="223"/>
      <c r="Q389" s="223"/>
      <c r="R389" s="223"/>
      <c r="S389" s="223"/>
      <c r="T389" s="224"/>
      <c r="AT389" s="225" t="s">
        <v>158</v>
      </c>
      <c r="AU389" s="225" t="s">
        <v>82</v>
      </c>
      <c r="AV389" s="12" t="s">
        <v>82</v>
      </c>
      <c r="AW389" s="12" t="s">
        <v>35</v>
      </c>
      <c r="AX389" s="12" t="s">
        <v>72</v>
      </c>
      <c r="AY389" s="225" t="s">
        <v>148</v>
      </c>
    </row>
    <row r="390" spans="2:65" s="12" customFormat="1" ht="12">
      <c r="B390" s="215"/>
      <c r="C390" s="216"/>
      <c r="D390" s="206" t="s">
        <v>158</v>
      </c>
      <c r="E390" s="217" t="s">
        <v>21</v>
      </c>
      <c r="F390" s="218" t="s">
        <v>911</v>
      </c>
      <c r="G390" s="216"/>
      <c r="H390" s="219">
        <v>39.081000000000003</v>
      </c>
      <c r="I390" s="220"/>
      <c r="J390" s="216"/>
      <c r="K390" s="216"/>
      <c r="L390" s="221"/>
      <c r="M390" s="222"/>
      <c r="N390" s="223"/>
      <c r="O390" s="223"/>
      <c r="P390" s="223"/>
      <c r="Q390" s="223"/>
      <c r="R390" s="223"/>
      <c r="S390" s="223"/>
      <c r="T390" s="224"/>
      <c r="AT390" s="225" t="s">
        <v>158</v>
      </c>
      <c r="AU390" s="225" t="s">
        <v>82</v>
      </c>
      <c r="AV390" s="12" t="s">
        <v>82</v>
      </c>
      <c r="AW390" s="12" t="s">
        <v>35</v>
      </c>
      <c r="AX390" s="12" t="s">
        <v>72</v>
      </c>
      <c r="AY390" s="225" t="s">
        <v>148</v>
      </c>
    </row>
    <row r="391" spans="2:65" s="12" customFormat="1" ht="12">
      <c r="B391" s="215"/>
      <c r="C391" s="216"/>
      <c r="D391" s="206" t="s">
        <v>158</v>
      </c>
      <c r="E391" s="217" t="s">
        <v>21</v>
      </c>
      <c r="F391" s="218" t="s">
        <v>912</v>
      </c>
      <c r="G391" s="216"/>
      <c r="H391" s="219">
        <v>5.21</v>
      </c>
      <c r="I391" s="220"/>
      <c r="J391" s="216"/>
      <c r="K391" s="216"/>
      <c r="L391" s="221"/>
      <c r="M391" s="222"/>
      <c r="N391" s="223"/>
      <c r="O391" s="223"/>
      <c r="P391" s="223"/>
      <c r="Q391" s="223"/>
      <c r="R391" s="223"/>
      <c r="S391" s="223"/>
      <c r="T391" s="224"/>
      <c r="AT391" s="225" t="s">
        <v>158</v>
      </c>
      <c r="AU391" s="225" t="s">
        <v>82</v>
      </c>
      <c r="AV391" s="12" t="s">
        <v>82</v>
      </c>
      <c r="AW391" s="12" t="s">
        <v>35</v>
      </c>
      <c r="AX391" s="12" t="s">
        <v>72</v>
      </c>
      <c r="AY391" s="225" t="s">
        <v>148</v>
      </c>
    </row>
    <row r="392" spans="2:65" s="12" customFormat="1" ht="12">
      <c r="B392" s="215"/>
      <c r="C392" s="216"/>
      <c r="D392" s="206" t="s">
        <v>158</v>
      </c>
      <c r="E392" s="217" t="s">
        <v>21</v>
      </c>
      <c r="F392" s="218" t="s">
        <v>913</v>
      </c>
      <c r="G392" s="216"/>
      <c r="H392" s="219">
        <v>11.6</v>
      </c>
      <c r="I392" s="220"/>
      <c r="J392" s="216"/>
      <c r="K392" s="216"/>
      <c r="L392" s="221"/>
      <c r="M392" s="222"/>
      <c r="N392" s="223"/>
      <c r="O392" s="223"/>
      <c r="P392" s="223"/>
      <c r="Q392" s="223"/>
      <c r="R392" s="223"/>
      <c r="S392" s="223"/>
      <c r="T392" s="224"/>
      <c r="AT392" s="225" t="s">
        <v>158</v>
      </c>
      <c r="AU392" s="225" t="s">
        <v>82</v>
      </c>
      <c r="AV392" s="12" t="s">
        <v>82</v>
      </c>
      <c r="AW392" s="12" t="s">
        <v>35</v>
      </c>
      <c r="AX392" s="12" t="s">
        <v>72</v>
      </c>
      <c r="AY392" s="225" t="s">
        <v>148</v>
      </c>
    </row>
    <row r="393" spans="2:65" s="12" customFormat="1" ht="12">
      <c r="B393" s="215"/>
      <c r="C393" s="216"/>
      <c r="D393" s="206" t="s">
        <v>158</v>
      </c>
      <c r="E393" s="217" t="s">
        <v>21</v>
      </c>
      <c r="F393" s="218" t="s">
        <v>914</v>
      </c>
      <c r="G393" s="216"/>
      <c r="H393" s="219">
        <v>7.08</v>
      </c>
      <c r="I393" s="220"/>
      <c r="J393" s="216"/>
      <c r="K393" s="216"/>
      <c r="L393" s="221"/>
      <c r="M393" s="222"/>
      <c r="N393" s="223"/>
      <c r="O393" s="223"/>
      <c r="P393" s="223"/>
      <c r="Q393" s="223"/>
      <c r="R393" s="223"/>
      <c r="S393" s="223"/>
      <c r="T393" s="224"/>
      <c r="AT393" s="225" t="s">
        <v>158</v>
      </c>
      <c r="AU393" s="225" t="s">
        <v>82</v>
      </c>
      <c r="AV393" s="12" t="s">
        <v>82</v>
      </c>
      <c r="AW393" s="12" t="s">
        <v>35</v>
      </c>
      <c r="AX393" s="12" t="s">
        <v>72</v>
      </c>
      <c r="AY393" s="225" t="s">
        <v>148</v>
      </c>
    </row>
    <row r="394" spans="2:65" s="13" customFormat="1" ht="12">
      <c r="B394" s="226"/>
      <c r="C394" s="227"/>
      <c r="D394" s="206" t="s">
        <v>158</v>
      </c>
      <c r="E394" s="228" t="s">
        <v>21</v>
      </c>
      <c r="F394" s="229" t="s">
        <v>166</v>
      </c>
      <c r="G394" s="227"/>
      <c r="H394" s="230">
        <v>79.131</v>
      </c>
      <c r="I394" s="231"/>
      <c r="J394" s="227"/>
      <c r="K394" s="227"/>
      <c r="L394" s="232"/>
      <c r="M394" s="233"/>
      <c r="N394" s="234"/>
      <c r="O394" s="234"/>
      <c r="P394" s="234"/>
      <c r="Q394" s="234"/>
      <c r="R394" s="234"/>
      <c r="S394" s="234"/>
      <c r="T394" s="235"/>
      <c r="AT394" s="236" t="s">
        <v>158</v>
      </c>
      <c r="AU394" s="236" t="s">
        <v>82</v>
      </c>
      <c r="AV394" s="13" t="s">
        <v>156</v>
      </c>
      <c r="AW394" s="13" t="s">
        <v>35</v>
      </c>
      <c r="AX394" s="13" t="s">
        <v>80</v>
      </c>
      <c r="AY394" s="236" t="s">
        <v>148</v>
      </c>
    </row>
    <row r="395" spans="2:65" s="1" customFormat="1" ht="16.5" customHeight="1">
      <c r="B395" s="41"/>
      <c r="C395" s="254" t="s">
        <v>915</v>
      </c>
      <c r="D395" s="254" t="s">
        <v>700</v>
      </c>
      <c r="E395" s="255" t="s">
        <v>916</v>
      </c>
      <c r="F395" s="256" t="s">
        <v>917</v>
      </c>
      <c r="G395" s="257" t="s">
        <v>176</v>
      </c>
      <c r="H395" s="258">
        <v>80.713999999999999</v>
      </c>
      <c r="I395" s="259"/>
      <c r="J395" s="260">
        <f>ROUND(I395*H395,2)</f>
        <v>0</v>
      </c>
      <c r="K395" s="256" t="s">
        <v>155</v>
      </c>
      <c r="L395" s="261"/>
      <c r="M395" s="262" t="s">
        <v>21</v>
      </c>
      <c r="N395" s="263" t="s">
        <v>43</v>
      </c>
      <c r="O395" s="42"/>
      <c r="P395" s="201">
        <f>O395*H395</f>
        <v>0</v>
      </c>
      <c r="Q395" s="201">
        <v>2.3999999999999998E-3</v>
      </c>
      <c r="R395" s="201">
        <f>Q395*H395</f>
        <v>0.19371359999999999</v>
      </c>
      <c r="S395" s="201">
        <v>0</v>
      </c>
      <c r="T395" s="202">
        <f>S395*H395</f>
        <v>0</v>
      </c>
      <c r="AR395" s="24" t="s">
        <v>210</v>
      </c>
      <c r="AT395" s="24" t="s">
        <v>700</v>
      </c>
      <c r="AU395" s="24" t="s">
        <v>82</v>
      </c>
      <c r="AY395" s="24" t="s">
        <v>148</v>
      </c>
      <c r="BE395" s="203">
        <f>IF(N395="základní",J395,0)</f>
        <v>0</v>
      </c>
      <c r="BF395" s="203">
        <f>IF(N395="snížená",J395,0)</f>
        <v>0</v>
      </c>
      <c r="BG395" s="203">
        <f>IF(N395="zákl. přenesená",J395,0)</f>
        <v>0</v>
      </c>
      <c r="BH395" s="203">
        <f>IF(N395="sníž. přenesená",J395,0)</f>
        <v>0</v>
      </c>
      <c r="BI395" s="203">
        <f>IF(N395="nulová",J395,0)</f>
        <v>0</v>
      </c>
      <c r="BJ395" s="24" t="s">
        <v>80</v>
      </c>
      <c r="BK395" s="203">
        <f>ROUND(I395*H395,2)</f>
        <v>0</v>
      </c>
      <c r="BL395" s="24" t="s">
        <v>156</v>
      </c>
      <c r="BM395" s="24" t="s">
        <v>918</v>
      </c>
    </row>
    <row r="396" spans="2:65" s="12" customFormat="1" ht="12">
      <c r="B396" s="215"/>
      <c r="C396" s="216"/>
      <c r="D396" s="206" t="s">
        <v>158</v>
      </c>
      <c r="E396" s="216"/>
      <c r="F396" s="218" t="s">
        <v>919</v>
      </c>
      <c r="G396" s="216"/>
      <c r="H396" s="219">
        <v>80.713999999999999</v>
      </c>
      <c r="I396" s="220"/>
      <c r="J396" s="216"/>
      <c r="K396" s="216"/>
      <c r="L396" s="221"/>
      <c r="M396" s="222"/>
      <c r="N396" s="223"/>
      <c r="O396" s="223"/>
      <c r="P396" s="223"/>
      <c r="Q396" s="223"/>
      <c r="R396" s="223"/>
      <c r="S396" s="223"/>
      <c r="T396" s="224"/>
      <c r="AT396" s="225" t="s">
        <v>158</v>
      </c>
      <c r="AU396" s="225" t="s">
        <v>82</v>
      </c>
      <c r="AV396" s="12" t="s">
        <v>82</v>
      </c>
      <c r="AW396" s="12" t="s">
        <v>6</v>
      </c>
      <c r="AX396" s="12" t="s">
        <v>80</v>
      </c>
      <c r="AY396" s="225" t="s">
        <v>148</v>
      </c>
    </row>
    <row r="397" spans="2:65" s="1" customFormat="1" ht="25.5" customHeight="1">
      <c r="B397" s="41"/>
      <c r="C397" s="192" t="s">
        <v>920</v>
      </c>
      <c r="D397" s="192" t="s">
        <v>151</v>
      </c>
      <c r="E397" s="193" t="s">
        <v>921</v>
      </c>
      <c r="F397" s="194" t="s">
        <v>922</v>
      </c>
      <c r="G397" s="195" t="s">
        <v>176</v>
      </c>
      <c r="H397" s="196">
        <v>92.995999999999995</v>
      </c>
      <c r="I397" s="197"/>
      <c r="J397" s="198">
        <f>ROUND(I397*H397,2)</f>
        <v>0</v>
      </c>
      <c r="K397" s="194" t="s">
        <v>155</v>
      </c>
      <c r="L397" s="61"/>
      <c r="M397" s="199" t="s">
        <v>21</v>
      </c>
      <c r="N397" s="200" t="s">
        <v>43</v>
      </c>
      <c r="O397" s="42"/>
      <c r="P397" s="201">
        <f>O397*H397</f>
        <v>0</v>
      </c>
      <c r="Q397" s="201">
        <v>1.137E-2</v>
      </c>
      <c r="R397" s="201">
        <f>Q397*H397</f>
        <v>1.0573645199999999</v>
      </c>
      <c r="S397" s="201">
        <v>0</v>
      </c>
      <c r="T397" s="202">
        <f>S397*H397</f>
        <v>0</v>
      </c>
      <c r="AR397" s="24" t="s">
        <v>156</v>
      </c>
      <c r="AT397" s="24" t="s">
        <v>151</v>
      </c>
      <c r="AU397" s="24" t="s">
        <v>82</v>
      </c>
      <c r="AY397" s="24" t="s">
        <v>148</v>
      </c>
      <c r="BE397" s="203">
        <f>IF(N397="základní",J397,0)</f>
        <v>0</v>
      </c>
      <c r="BF397" s="203">
        <f>IF(N397="snížená",J397,0)</f>
        <v>0</v>
      </c>
      <c r="BG397" s="203">
        <f>IF(N397="zákl. přenesená",J397,0)</f>
        <v>0</v>
      </c>
      <c r="BH397" s="203">
        <f>IF(N397="sníž. přenesená",J397,0)</f>
        <v>0</v>
      </c>
      <c r="BI397" s="203">
        <f>IF(N397="nulová",J397,0)</f>
        <v>0</v>
      </c>
      <c r="BJ397" s="24" t="s">
        <v>80</v>
      </c>
      <c r="BK397" s="203">
        <f>ROUND(I397*H397,2)</f>
        <v>0</v>
      </c>
      <c r="BL397" s="24" t="s">
        <v>156</v>
      </c>
      <c r="BM397" s="24" t="s">
        <v>923</v>
      </c>
    </row>
    <row r="398" spans="2:65" s="1" customFormat="1" ht="264">
      <c r="B398" s="41"/>
      <c r="C398" s="63"/>
      <c r="D398" s="206" t="s">
        <v>170</v>
      </c>
      <c r="E398" s="63"/>
      <c r="F398" s="237" t="s">
        <v>893</v>
      </c>
      <c r="G398" s="63"/>
      <c r="H398" s="63"/>
      <c r="I398" s="163"/>
      <c r="J398" s="63"/>
      <c r="K398" s="63"/>
      <c r="L398" s="61"/>
      <c r="M398" s="238"/>
      <c r="N398" s="42"/>
      <c r="O398" s="42"/>
      <c r="P398" s="42"/>
      <c r="Q398" s="42"/>
      <c r="R398" s="42"/>
      <c r="S398" s="42"/>
      <c r="T398" s="78"/>
      <c r="AT398" s="24" t="s">
        <v>170</v>
      </c>
      <c r="AU398" s="24" t="s">
        <v>82</v>
      </c>
    </row>
    <row r="399" spans="2:65" s="11" customFormat="1" ht="12">
      <c r="B399" s="204"/>
      <c r="C399" s="205"/>
      <c r="D399" s="206" t="s">
        <v>158</v>
      </c>
      <c r="E399" s="207" t="s">
        <v>21</v>
      </c>
      <c r="F399" s="208" t="s">
        <v>924</v>
      </c>
      <c r="G399" s="205"/>
      <c r="H399" s="207" t="s">
        <v>21</v>
      </c>
      <c r="I399" s="209"/>
      <c r="J399" s="205"/>
      <c r="K399" s="205"/>
      <c r="L399" s="210"/>
      <c r="M399" s="211"/>
      <c r="N399" s="212"/>
      <c r="O399" s="212"/>
      <c r="P399" s="212"/>
      <c r="Q399" s="212"/>
      <c r="R399" s="212"/>
      <c r="S399" s="212"/>
      <c r="T399" s="213"/>
      <c r="AT399" s="214" t="s">
        <v>158</v>
      </c>
      <c r="AU399" s="214" t="s">
        <v>82</v>
      </c>
      <c r="AV399" s="11" t="s">
        <v>80</v>
      </c>
      <c r="AW399" s="11" t="s">
        <v>35</v>
      </c>
      <c r="AX399" s="11" t="s">
        <v>72</v>
      </c>
      <c r="AY399" s="214" t="s">
        <v>148</v>
      </c>
    </row>
    <row r="400" spans="2:65" s="11" customFormat="1" ht="12">
      <c r="B400" s="204"/>
      <c r="C400" s="205"/>
      <c r="D400" s="206" t="s">
        <v>158</v>
      </c>
      <c r="E400" s="207" t="s">
        <v>21</v>
      </c>
      <c r="F400" s="208" t="s">
        <v>925</v>
      </c>
      <c r="G400" s="205"/>
      <c r="H400" s="207" t="s">
        <v>21</v>
      </c>
      <c r="I400" s="209"/>
      <c r="J400" s="205"/>
      <c r="K400" s="205"/>
      <c r="L400" s="210"/>
      <c r="M400" s="211"/>
      <c r="N400" s="212"/>
      <c r="O400" s="212"/>
      <c r="P400" s="212"/>
      <c r="Q400" s="212"/>
      <c r="R400" s="212"/>
      <c r="S400" s="212"/>
      <c r="T400" s="213"/>
      <c r="AT400" s="214" t="s">
        <v>158</v>
      </c>
      <c r="AU400" s="214" t="s">
        <v>82</v>
      </c>
      <c r="AV400" s="11" t="s">
        <v>80</v>
      </c>
      <c r="AW400" s="11" t="s">
        <v>35</v>
      </c>
      <c r="AX400" s="11" t="s">
        <v>72</v>
      </c>
      <c r="AY400" s="214" t="s">
        <v>148</v>
      </c>
    </row>
    <row r="401" spans="2:65" s="12" customFormat="1" ht="12">
      <c r="B401" s="215"/>
      <c r="C401" s="216"/>
      <c r="D401" s="206" t="s">
        <v>158</v>
      </c>
      <c r="E401" s="217" t="s">
        <v>21</v>
      </c>
      <c r="F401" s="218" t="s">
        <v>926</v>
      </c>
      <c r="G401" s="216"/>
      <c r="H401" s="219">
        <v>12.164</v>
      </c>
      <c r="I401" s="220"/>
      <c r="J401" s="216"/>
      <c r="K401" s="216"/>
      <c r="L401" s="221"/>
      <c r="M401" s="222"/>
      <c r="N401" s="223"/>
      <c r="O401" s="223"/>
      <c r="P401" s="223"/>
      <c r="Q401" s="223"/>
      <c r="R401" s="223"/>
      <c r="S401" s="223"/>
      <c r="T401" s="224"/>
      <c r="AT401" s="225" t="s">
        <v>158</v>
      </c>
      <c r="AU401" s="225" t="s">
        <v>82</v>
      </c>
      <c r="AV401" s="12" t="s">
        <v>82</v>
      </c>
      <c r="AW401" s="12" t="s">
        <v>35</v>
      </c>
      <c r="AX401" s="12" t="s">
        <v>72</v>
      </c>
      <c r="AY401" s="225" t="s">
        <v>148</v>
      </c>
    </row>
    <row r="402" spans="2:65" s="11" customFormat="1" ht="12">
      <c r="B402" s="204"/>
      <c r="C402" s="205"/>
      <c r="D402" s="206" t="s">
        <v>158</v>
      </c>
      <c r="E402" s="207" t="s">
        <v>21</v>
      </c>
      <c r="F402" s="208" t="s">
        <v>927</v>
      </c>
      <c r="G402" s="205"/>
      <c r="H402" s="207" t="s">
        <v>21</v>
      </c>
      <c r="I402" s="209"/>
      <c r="J402" s="205"/>
      <c r="K402" s="205"/>
      <c r="L402" s="210"/>
      <c r="M402" s="211"/>
      <c r="N402" s="212"/>
      <c r="O402" s="212"/>
      <c r="P402" s="212"/>
      <c r="Q402" s="212"/>
      <c r="R402" s="212"/>
      <c r="S402" s="212"/>
      <c r="T402" s="213"/>
      <c r="AT402" s="214" t="s">
        <v>158</v>
      </c>
      <c r="AU402" s="214" t="s">
        <v>82</v>
      </c>
      <c r="AV402" s="11" t="s">
        <v>80</v>
      </c>
      <c r="AW402" s="11" t="s">
        <v>35</v>
      </c>
      <c r="AX402" s="11" t="s">
        <v>72</v>
      </c>
      <c r="AY402" s="214" t="s">
        <v>148</v>
      </c>
    </row>
    <row r="403" spans="2:65" s="12" customFormat="1" ht="12">
      <c r="B403" s="215"/>
      <c r="C403" s="216"/>
      <c r="D403" s="206" t="s">
        <v>158</v>
      </c>
      <c r="E403" s="217" t="s">
        <v>21</v>
      </c>
      <c r="F403" s="218" t="s">
        <v>928</v>
      </c>
      <c r="G403" s="216"/>
      <c r="H403" s="219">
        <v>23.102</v>
      </c>
      <c r="I403" s="220"/>
      <c r="J403" s="216"/>
      <c r="K403" s="216"/>
      <c r="L403" s="221"/>
      <c r="M403" s="222"/>
      <c r="N403" s="223"/>
      <c r="O403" s="223"/>
      <c r="P403" s="223"/>
      <c r="Q403" s="223"/>
      <c r="R403" s="223"/>
      <c r="S403" s="223"/>
      <c r="T403" s="224"/>
      <c r="AT403" s="225" t="s">
        <v>158</v>
      </c>
      <c r="AU403" s="225" t="s">
        <v>82</v>
      </c>
      <c r="AV403" s="12" t="s">
        <v>82</v>
      </c>
      <c r="AW403" s="12" t="s">
        <v>35</v>
      </c>
      <c r="AX403" s="12" t="s">
        <v>72</v>
      </c>
      <c r="AY403" s="225" t="s">
        <v>148</v>
      </c>
    </row>
    <row r="404" spans="2:65" s="11" customFormat="1" ht="12">
      <c r="B404" s="204"/>
      <c r="C404" s="205"/>
      <c r="D404" s="206" t="s">
        <v>158</v>
      </c>
      <c r="E404" s="207" t="s">
        <v>21</v>
      </c>
      <c r="F404" s="208" t="s">
        <v>929</v>
      </c>
      <c r="G404" s="205"/>
      <c r="H404" s="207" t="s">
        <v>21</v>
      </c>
      <c r="I404" s="209"/>
      <c r="J404" s="205"/>
      <c r="K404" s="205"/>
      <c r="L404" s="210"/>
      <c r="M404" s="211"/>
      <c r="N404" s="212"/>
      <c r="O404" s="212"/>
      <c r="P404" s="212"/>
      <c r="Q404" s="212"/>
      <c r="R404" s="212"/>
      <c r="S404" s="212"/>
      <c r="T404" s="213"/>
      <c r="AT404" s="214" t="s">
        <v>158</v>
      </c>
      <c r="AU404" s="214" t="s">
        <v>82</v>
      </c>
      <c r="AV404" s="11" t="s">
        <v>80</v>
      </c>
      <c r="AW404" s="11" t="s">
        <v>35</v>
      </c>
      <c r="AX404" s="11" t="s">
        <v>72</v>
      </c>
      <c r="AY404" s="214" t="s">
        <v>148</v>
      </c>
    </row>
    <row r="405" spans="2:65" s="12" customFormat="1" ht="12">
      <c r="B405" s="215"/>
      <c r="C405" s="216"/>
      <c r="D405" s="206" t="s">
        <v>158</v>
      </c>
      <c r="E405" s="217" t="s">
        <v>21</v>
      </c>
      <c r="F405" s="218" t="s">
        <v>930</v>
      </c>
      <c r="G405" s="216"/>
      <c r="H405" s="219">
        <v>29.006</v>
      </c>
      <c r="I405" s="220"/>
      <c r="J405" s="216"/>
      <c r="K405" s="216"/>
      <c r="L405" s="221"/>
      <c r="M405" s="222"/>
      <c r="N405" s="223"/>
      <c r="O405" s="223"/>
      <c r="P405" s="223"/>
      <c r="Q405" s="223"/>
      <c r="R405" s="223"/>
      <c r="S405" s="223"/>
      <c r="T405" s="224"/>
      <c r="AT405" s="225" t="s">
        <v>158</v>
      </c>
      <c r="AU405" s="225" t="s">
        <v>82</v>
      </c>
      <c r="AV405" s="12" t="s">
        <v>82</v>
      </c>
      <c r="AW405" s="12" t="s">
        <v>35</v>
      </c>
      <c r="AX405" s="12" t="s">
        <v>72</v>
      </c>
      <c r="AY405" s="225" t="s">
        <v>148</v>
      </c>
    </row>
    <row r="406" spans="2:65" s="11" customFormat="1" ht="12">
      <c r="B406" s="204"/>
      <c r="C406" s="205"/>
      <c r="D406" s="206" t="s">
        <v>158</v>
      </c>
      <c r="E406" s="207" t="s">
        <v>21</v>
      </c>
      <c r="F406" s="208" t="s">
        <v>931</v>
      </c>
      <c r="G406" s="205"/>
      <c r="H406" s="207" t="s">
        <v>21</v>
      </c>
      <c r="I406" s="209"/>
      <c r="J406" s="205"/>
      <c r="K406" s="205"/>
      <c r="L406" s="210"/>
      <c r="M406" s="211"/>
      <c r="N406" s="212"/>
      <c r="O406" s="212"/>
      <c r="P406" s="212"/>
      <c r="Q406" s="212"/>
      <c r="R406" s="212"/>
      <c r="S406" s="212"/>
      <c r="T406" s="213"/>
      <c r="AT406" s="214" t="s">
        <v>158</v>
      </c>
      <c r="AU406" s="214" t="s">
        <v>82</v>
      </c>
      <c r="AV406" s="11" t="s">
        <v>80</v>
      </c>
      <c r="AW406" s="11" t="s">
        <v>35</v>
      </c>
      <c r="AX406" s="11" t="s">
        <v>72</v>
      </c>
      <c r="AY406" s="214" t="s">
        <v>148</v>
      </c>
    </row>
    <row r="407" spans="2:65" s="12" customFormat="1" ht="12">
      <c r="B407" s="215"/>
      <c r="C407" s="216"/>
      <c r="D407" s="206" t="s">
        <v>158</v>
      </c>
      <c r="E407" s="217" t="s">
        <v>21</v>
      </c>
      <c r="F407" s="218" t="s">
        <v>932</v>
      </c>
      <c r="G407" s="216"/>
      <c r="H407" s="219">
        <v>28.724</v>
      </c>
      <c r="I407" s="220"/>
      <c r="J407" s="216"/>
      <c r="K407" s="216"/>
      <c r="L407" s="221"/>
      <c r="M407" s="222"/>
      <c r="N407" s="223"/>
      <c r="O407" s="223"/>
      <c r="P407" s="223"/>
      <c r="Q407" s="223"/>
      <c r="R407" s="223"/>
      <c r="S407" s="223"/>
      <c r="T407" s="224"/>
      <c r="AT407" s="225" t="s">
        <v>158</v>
      </c>
      <c r="AU407" s="225" t="s">
        <v>82</v>
      </c>
      <c r="AV407" s="12" t="s">
        <v>82</v>
      </c>
      <c r="AW407" s="12" t="s">
        <v>35</v>
      </c>
      <c r="AX407" s="12" t="s">
        <v>72</v>
      </c>
      <c r="AY407" s="225" t="s">
        <v>148</v>
      </c>
    </row>
    <row r="408" spans="2:65" s="13" customFormat="1" ht="12">
      <c r="B408" s="226"/>
      <c r="C408" s="227"/>
      <c r="D408" s="206" t="s">
        <v>158</v>
      </c>
      <c r="E408" s="228" t="s">
        <v>21</v>
      </c>
      <c r="F408" s="229" t="s">
        <v>166</v>
      </c>
      <c r="G408" s="227"/>
      <c r="H408" s="230">
        <v>92.995999999999995</v>
      </c>
      <c r="I408" s="231"/>
      <c r="J408" s="227"/>
      <c r="K408" s="227"/>
      <c r="L408" s="232"/>
      <c r="M408" s="233"/>
      <c r="N408" s="234"/>
      <c r="O408" s="234"/>
      <c r="P408" s="234"/>
      <c r="Q408" s="234"/>
      <c r="R408" s="234"/>
      <c r="S408" s="234"/>
      <c r="T408" s="235"/>
      <c r="AT408" s="236" t="s">
        <v>158</v>
      </c>
      <c r="AU408" s="236" t="s">
        <v>82</v>
      </c>
      <c r="AV408" s="13" t="s">
        <v>156</v>
      </c>
      <c r="AW408" s="13" t="s">
        <v>35</v>
      </c>
      <c r="AX408" s="13" t="s">
        <v>80</v>
      </c>
      <c r="AY408" s="236" t="s">
        <v>148</v>
      </c>
    </row>
    <row r="409" spans="2:65" s="1" customFormat="1" ht="38.25" customHeight="1">
      <c r="B409" s="41"/>
      <c r="C409" s="192" t="s">
        <v>933</v>
      </c>
      <c r="D409" s="192" t="s">
        <v>151</v>
      </c>
      <c r="E409" s="193" t="s">
        <v>934</v>
      </c>
      <c r="F409" s="194" t="s">
        <v>935</v>
      </c>
      <c r="G409" s="195" t="s">
        <v>213</v>
      </c>
      <c r="H409" s="196">
        <v>88.4</v>
      </c>
      <c r="I409" s="197"/>
      <c r="J409" s="198">
        <f>ROUND(I409*H409,2)</f>
        <v>0</v>
      </c>
      <c r="K409" s="194" t="s">
        <v>155</v>
      </c>
      <c r="L409" s="61"/>
      <c r="M409" s="199" t="s">
        <v>21</v>
      </c>
      <c r="N409" s="200" t="s">
        <v>43</v>
      </c>
      <c r="O409" s="42"/>
      <c r="P409" s="201">
        <f>O409*H409</f>
        <v>0</v>
      </c>
      <c r="Q409" s="201">
        <v>1.7600000000000001E-3</v>
      </c>
      <c r="R409" s="201">
        <f>Q409*H409</f>
        <v>0.15558400000000003</v>
      </c>
      <c r="S409" s="201">
        <v>0</v>
      </c>
      <c r="T409" s="202">
        <f>S409*H409</f>
        <v>0</v>
      </c>
      <c r="AR409" s="24" t="s">
        <v>156</v>
      </c>
      <c r="AT409" s="24" t="s">
        <v>151</v>
      </c>
      <c r="AU409" s="24" t="s">
        <v>82</v>
      </c>
      <c r="AY409" s="24" t="s">
        <v>148</v>
      </c>
      <c r="BE409" s="203">
        <f>IF(N409="základní",J409,0)</f>
        <v>0</v>
      </c>
      <c r="BF409" s="203">
        <f>IF(N409="snížená",J409,0)</f>
        <v>0</v>
      </c>
      <c r="BG409" s="203">
        <f>IF(N409="zákl. přenesená",J409,0)</f>
        <v>0</v>
      </c>
      <c r="BH409" s="203">
        <f>IF(N409="sníž. přenesená",J409,0)</f>
        <v>0</v>
      </c>
      <c r="BI409" s="203">
        <f>IF(N409="nulová",J409,0)</f>
        <v>0</v>
      </c>
      <c r="BJ409" s="24" t="s">
        <v>80</v>
      </c>
      <c r="BK409" s="203">
        <f>ROUND(I409*H409,2)</f>
        <v>0</v>
      </c>
      <c r="BL409" s="24" t="s">
        <v>156</v>
      </c>
      <c r="BM409" s="24" t="s">
        <v>936</v>
      </c>
    </row>
    <row r="410" spans="2:65" s="1" customFormat="1" ht="180">
      <c r="B410" s="41"/>
      <c r="C410" s="63"/>
      <c r="D410" s="206" t="s">
        <v>170</v>
      </c>
      <c r="E410" s="63"/>
      <c r="F410" s="237" t="s">
        <v>937</v>
      </c>
      <c r="G410" s="63"/>
      <c r="H410" s="63"/>
      <c r="I410" s="163"/>
      <c r="J410" s="63"/>
      <c r="K410" s="63"/>
      <c r="L410" s="61"/>
      <c r="M410" s="238"/>
      <c r="N410" s="42"/>
      <c r="O410" s="42"/>
      <c r="P410" s="42"/>
      <c r="Q410" s="42"/>
      <c r="R410" s="42"/>
      <c r="S410" s="42"/>
      <c r="T410" s="78"/>
      <c r="AT410" s="24" t="s">
        <v>170</v>
      </c>
      <c r="AU410" s="24" t="s">
        <v>82</v>
      </c>
    </row>
    <row r="411" spans="2:65" s="11" customFormat="1" ht="12">
      <c r="B411" s="204"/>
      <c r="C411" s="205"/>
      <c r="D411" s="206" t="s">
        <v>158</v>
      </c>
      <c r="E411" s="207" t="s">
        <v>21</v>
      </c>
      <c r="F411" s="208" t="s">
        <v>938</v>
      </c>
      <c r="G411" s="205"/>
      <c r="H411" s="207" t="s">
        <v>21</v>
      </c>
      <c r="I411" s="209"/>
      <c r="J411" s="205"/>
      <c r="K411" s="205"/>
      <c r="L411" s="210"/>
      <c r="M411" s="211"/>
      <c r="N411" s="212"/>
      <c r="O411" s="212"/>
      <c r="P411" s="212"/>
      <c r="Q411" s="212"/>
      <c r="R411" s="212"/>
      <c r="S411" s="212"/>
      <c r="T411" s="213"/>
      <c r="AT411" s="214" t="s">
        <v>158</v>
      </c>
      <c r="AU411" s="214" t="s">
        <v>82</v>
      </c>
      <c r="AV411" s="11" t="s">
        <v>80</v>
      </c>
      <c r="AW411" s="11" t="s">
        <v>35</v>
      </c>
      <c r="AX411" s="11" t="s">
        <v>72</v>
      </c>
      <c r="AY411" s="214" t="s">
        <v>148</v>
      </c>
    </row>
    <row r="412" spans="2:65" s="11" customFormat="1" ht="12">
      <c r="B412" s="204"/>
      <c r="C412" s="205"/>
      <c r="D412" s="206" t="s">
        <v>158</v>
      </c>
      <c r="E412" s="207" t="s">
        <v>21</v>
      </c>
      <c r="F412" s="208" t="s">
        <v>939</v>
      </c>
      <c r="G412" s="205"/>
      <c r="H412" s="207" t="s">
        <v>21</v>
      </c>
      <c r="I412" s="209"/>
      <c r="J412" s="205"/>
      <c r="K412" s="205"/>
      <c r="L412" s="210"/>
      <c r="M412" s="211"/>
      <c r="N412" s="212"/>
      <c r="O412" s="212"/>
      <c r="P412" s="212"/>
      <c r="Q412" s="212"/>
      <c r="R412" s="212"/>
      <c r="S412" s="212"/>
      <c r="T412" s="213"/>
      <c r="AT412" s="214" t="s">
        <v>158</v>
      </c>
      <c r="AU412" s="214" t="s">
        <v>82</v>
      </c>
      <c r="AV412" s="11" t="s">
        <v>80</v>
      </c>
      <c r="AW412" s="11" t="s">
        <v>35</v>
      </c>
      <c r="AX412" s="11" t="s">
        <v>72</v>
      </c>
      <c r="AY412" s="214" t="s">
        <v>148</v>
      </c>
    </row>
    <row r="413" spans="2:65" s="12" customFormat="1" ht="12">
      <c r="B413" s="215"/>
      <c r="C413" s="216"/>
      <c r="D413" s="206" t="s">
        <v>158</v>
      </c>
      <c r="E413" s="217" t="s">
        <v>21</v>
      </c>
      <c r="F413" s="218" t="s">
        <v>940</v>
      </c>
      <c r="G413" s="216"/>
      <c r="H413" s="219">
        <v>39.5</v>
      </c>
      <c r="I413" s="220"/>
      <c r="J413" s="216"/>
      <c r="K413" s="216"/>
      <c r="L413" s="221"/>
      <c r="M413" s="222"/>
      <c r="N413" s="223"/>
      <c r="O413" s="223"/>
      <c r="P413" s="223"/>
      <c r="Q413" s="223"/>
      <c r="R413" s="223"/>
      <c r="S413" s="223"/>
      <c r="T413" s="224"/>
      <c r="AT413" s="225" t="s">
        <v>158</v>
      </c>
      <c r="AU413" s="225" t="s">
        <v>82</v>
      </c>
      <c r="AV413" s="12" t="s">
        <v>82</v>
      </c>
      <c r="AW413" s="12" t="s">
        <v>35</v>
      </c>
      <c r="AX413" s="12" t="s">
        <v>72</v>
      </c>
      <c r="AY413" s="225" t="s">
        <v>148</v>
      </c>
    </row>
    <row r="414" spans="2:65" s="11" customFormat="1" ht="12">
      <c r="B414" s="204"/>
      <c r="C414" s="205"/>
      <c r="D414" s="206" t="s">
        <v>158</v>
      </c>
      <c r="E414" s="207" t="s">
        <v>21</v>
      </c>
      <c r="F414" s="208" t="s">
        <v>941</v>
      </c>
      <c r="G414" s="205"/>
      <c r="H414" s="207" t="s">
        <v>21</v>
      </c>
      <c r="I414" s="209"/>
      <c r="J414" s="205"/>
      <c r="K414" s="205"/>
      <c r="L414" s="210"/>
      <c r="M414" s="211"/>
      <c r="N414" s="212"/>
      <c r="O414" s="212"/>
      <c r="P414" s="212"/>
      <c r="Q414" s="212"/>
      <c r="R414" s="212"/>
      <c r="S414" s="212"/>
      <c r="T414" s="213"/>
      <c r="AT414" s="214" t="s">
        <v>158</v>
      </c>
      <c r="AU414" s="214" t="s">
        <v>82</v>
      </c>
      <c r="AV414" s="11" t="s">
        <v>80</v>
      </c>
      <c r="AW414" s="11" t="s">
        <v>35</v>
      </c>
      <c r="AX414" s="11" t="s">
        <v>72</v>
      </c>
      <c r="AY414" s="214" t="s">
        <v>148</v>
      </c>
    </row>
    <row r="415" spans="2:65" s="12" customFormat="1" ht="12">
      <c r="B415" s="215"/>
      <c r="C415" s="216"/>
      <c r="D415" s="206" t="s">
        <v>158</v>
      </c>
      <c r="E415" s="217" t="s">
        <v>21</v>
      </c>
      <c r="F415" s="218" t="s">
        <v>940</v>
      </c>
      <c r="G415" s="216"/>
      <c r="H415" s="219">
        <v>39.5</v>
      </c>
      <c r="I415" s="220"/>
      <c r="J415" s="216"/>
      <c r="K415" s="216"/>
      <c r="L415" s="221"/>
      <c r="M415" s="222"/>
      <c r="N415" s="223"/>
      <c r="O415" s="223"/>
      <c r="P415" s="223"/>
      <c r="Q415" s="223"/>
      <c r="R415" s="223"/>
      <c r="S415" s="223"/>
      <c r="T415" s="224"/>
      <c r="AT415" s="225" t="s">
        <v>158</v>
      </c>
      <c r="AU415" s="225" t="s">
        <v>82</v>
      </c>
      <c r="AV415" s="12" t="s">
        <v>82</v>
      </c>
      <c r="AW415" s="12" t="s">
        <v>35</v>
      </c>
      <c r="AX415" s="12" t="s">
        <v>72</v>
      </c>
      <c r="AY415" s="225" t="s">
        <v>148</v>
      </c>
    </row>
    <row r="416" spans="2:65" s="11" customFormat="1" ht="12">
      <c r="B416" s="204"/>
      <c r="C416" s="205"/>
      <c r="D416" s="206" t="s">
        <v>158</v>
      </c>
      <c r="E416" s="207" t="s">
        <v>21</v>
      </c>
      <c r="F416" s="208" t="s">
        <v>942</v>
      </c>
      <c r="G416" s="205"/>
      <c r="H416" s="207" t="s">
        <v>21</v>
      </c>
      <c r="I416" s="209"/>
      <c r="J416" s="205"/>
      <c r="K416" s="205"/>
      <c r="L416" s="210"/>
      <c r="M416" s="211"/>
      <c r="N416" s="212"/>
      <c r="O416" s="212"/>
      <c r="P416" s="212"/>
      <c r="Q416" s="212"/>
      <c r="R416" s="212"/>
      <c r="S416" s="212"/>
      <c r="T416" s="213"/>
      <c r="AT416" s="214" t="s">
        <v>158</v>
      </c>
      <c r="AU416" s="214" t="s">
        <v>82</v>
      </c>
      <c r="AV416" s="11" t="s">
        <v>80</v>
      </c>
      <c r="AW416" s="11" t="s">
        <v>35</v>
      </c>
      <c r="AX416" s="11" t="s">
        <v>72</v>
      </c>
      <c r="AY416" s="214" t="s">
        <v>148</v>
      </c>
    </row>
    <row r="417" spans="2:65" s="12" customFormat="1" ht="12">
      <c r="B417" s="215"/>
      <c r="C417" s="216"/>
      <c r="D417" s="206" t="s">
        <v>158</v>
      </c>
      <c r="E417" s="217" t="s">
        <v>21</v>
      </c>
      <c r="F417" s="218" t="s">
        <v>943</v>
      </c>
      <c r="G417" s="216"/>
      <c r="H417" s="219">
        <v>9.4</v>
      </c>
      <c r="I417" s="220"/>
      <c r="J417" s="216"/>
      <c r="K417" s="216"/>
      <c r="L417" s="221"/>
      <c r="M417" s="222"/>
      <c r="N417" s="223"/>
      <c r="O417" s="223"/>
      <c r="P417" s="223"/>
      <c r="Q417" s="223"/>
      <c r="R417" s="223"/>
      <c r="S417" s="223"/>
      <c r="T417" s="224"/>
      <c r="AT417" s="225" t="s">
        <v>158</v>
      </c>
      <c r="AU417" s="225" t="s">
        <v>82</v>
      </c>
      <c r="AV417" s="12" t="s">
        <v>82</v>
      </c>
      <c r="AW417" s="12" t="s">
        <v>35</v>
      </c>
      <c r="AX417" s="12" t="s">
        <v>72</v>
      </c>
      <c r="AY417" s="225" t="s">
        <v>148</v>
      </c>
    </row>
    <row r="418" spans="2:65" s="13" customFormat="1" ht="12">
      <c r="B418" s="226"/>
      <c r="C418" s="227"/>
      <c r="D418" s="206" t="s">
        <v>158</v>
      </c>
      <c r="E418" s="228" t="s">
        <v>21</v>
      </c>
      <c r="F418" s="229" t="s">
        <v>166</v>
      </c>
      <c r="G418" s="227"/>
      <c r="H418" s="230">
        <v>88.4</v>
      </c>
      <c r="I418" s="231"/>
      <c r="J418" s="227"/>
      <c r="K418" s="227"/>
      <c r="L418" s="232"/>
      <c r="M418" s="233"/>
      <c r="N418" s="234"/>
      <c r="O418" s="234"/>
      <c r="P418" s="234"/>
      <c r="Q418" s="234"/>
      <c r="R418" s="234"/>
      <c r="S418" s="234"/>
      <c r="T418" s="235"/>
      <c r="AT418" s="236" t="s">
        <v>158</v>
      </c>
      <c r="AU418" s="236" t="s">
        <v>82</v>
      </c>
      <c r="AV418" s="13" t="s">
        <v>156</v>
      </c>
      <c r="AW418" s="13" t="s">
        <v>35</v>
      </c>
      <c r="AX418" s="13" t="s">
        <v>80</v>
      </c>
      <c r="AY418" s="236" t="s">
        <v>148</v>
      </c>
    </row>
    <row r="419" spans="2:65" s="1" customFormat="1" ht="38.25" customHeight="1">
      <c r="B419" s="41"/>
      <c r="C419" s="192" t="s">
        <v>944</v>
      </c>
      <c r="D419" s="192" t="s">
        <v>151</v>
      </c>
      <c r="E419" s="193" t="s">
        <v>945</v>
      </c>
      <c r="F419" s="194" t="s">
        <v>946</v>
      </c>
      <c r="G419" s="195" t="s">
        <v>213</v>
      </c>
      <c r="H419" s="196">
        <v>142.08000000000001</v>
      </c>
      <c r="I419" s="197"/>
      <c r="J419" s="198">
        <f>ROUND(I419*H419,2)</f>
        <v>0</v>
      </c>
      <c r="K419" s="194" t="s">
        <v>155</v>
      </c>
      <c r="L419" s="61"/>
      <c r="M419" s="199" t="s">
        <v>21</v>
      </c>
      <c r="N419" s="200" t="s">
        <v>43</v>
      </c>
      <c r="O419" s="42"/>
      <c r="P419" s="201">
        <f>O419*H419</f>
        <v>0</v>
      </c>
      <c r="Q419" s="201">
        <v>3.3899999999999998E-3</v>
      </c>
      <c r="R419" s="201">
        <f>Q419*H419</f>
        <v>0.4816512</v>
      </c>
      <c r="S419" s="201">
        <v>0</v>
      </c>
      <c r="T419" s="202">
        <f>S419*H419</f>
        <v>0</v>
      </c>
      <c r="AR419" s="24" t="s">
        <v>156</v>
      </c>
      <c r="AT419" s="24" t="s">
        <v>151</v>
      </c>
      <c r="AU419" s="24" t="s">
        <v>82</v>
      </c>
      <c r="AY419" s="24" t="s">
        <v>148</v>
      </c>
      <c r="BE419" s="203">
        <f>IF(N419="základní",J419,0)</f>
        <v>0</v>
      </c>
      <c r="BF419" s="203">
        <f>IF(N419="snížená",J419,0)</f>
        <v>0</v>
      </c>
      <c r="BG419" s="203">
        <f>IF(N419="zákl. přenesená",J419,0)</f>
        <v>0</v>
      </c>
      <c r="BH419" s="203">
        <f>IF(N419="sníž. přenesená",J419,0)</f>
        <v>0</v>
      </c>
      <c r="BI419" s="203">
        <f>IF(N419="nulová",J419,0)</f>
        <v>0</v>
      </c>
      <c r="BJ419" s="24" t="s">
        <v>80</v>
      </c>
      <c r="BK419" s="203">
        <f>ROUND(I419*H419,2)</f>
        <v>0</v>
      </c>
      <c r="BL419" s="24" t="s">
        <v>156</v>
      </c>
      <c r="BM419" s="24" t="s">
        <v>947</v>
      </c>
    </row>
    <row r="420" spans="2:65" s="1" customFormat="1" ht="180">
      <c r="B420" s="41"/>
      <c r="C420" s="63"/>
      <c r="D420" s="206" t="s">
        <v>170</v>
      </c>
      <c r="E420" s="63"/>
      <c r="F420" s="237" t="s">
        <v>937</v>
      </c>
      <c r="G420" s="63"/>
      <c r="H420" s="63"/>
      <c r="I420" s="163"/>
      <c r="J420" s="63"/>
      <c r="K420" s="63"/>
      <c r="L420" s="61"/>
      <c r="M420" s="238"/>
      <c r="N420" s="42"/>
      <c r="O420" s="42"/>
      <c r="P420" s="42"/>
      <c r="Q420" s="42"/>
      <c r="R420" s="42"/>
      <c r="S420" s="42"/>
      <c r="T420" s="78"/>
      <c r="AT420" s="24" t="s">
        <v>170</v>
      </c>
      <c r="AU420" s="24" t="s">
        <v>82</v>
      </c>
    </row>
    <row r="421" spans="2:65" s="11" customFormat="1" ht="12">
      <c r="B421" s="204"/>
      <c r="C421" s="205"/>
      <c r="D421" s="206" t="s">
        <v>158</v>
      </c>
      <c r="E421" s="207" t="s">
        <v>21</v>
      </c>
      <c r="F421" s="208" t="s">
        <v>948</v>
      </c>
      <c r="G421" s="205"/>
      <c r="H421" s="207" t="s">
        <v>21</v>
      </c>
      <c r="I421" s="209"/>
      <c r="J421" s="205"/>
      <c r="K421" s="205"/>
      <c r="L421" s="210"/>
      <c r="M421" s="211"/>
      <c r="N421" s="212"/>
      <c r="O421" s="212"/>
      <c r="P421" s="212"/>
      <c r="Q421" s="212"/>
      <c r="R421" s="212"/>
      <c r="S421" s="212"/>
      <c r="T421" s="213"/>
      <c r="AT421" s="214" t="s">
        <v>158</v>
      </c>
      <c r="AU421" s="214" t="s">
        <v>82</v>
      </c>
      <c r="AV421" s="11" t="s">
        <v>80</v>
      </c>
      <c r="AW421" s="11" t="s">
        <v>35</v>
      </c>
      <c r="AX421" s="11" t="s">
        <v>72</v>
      </c>
      <c r="AY421" s="214" t="s">
        <v>148</v>
      </c>
    </row>
    <row r="422" spans="2:65" s="11" customFormat="1" ht="12">
      <c r="B422" s="204"/>
      <c r="C422" s="205"/>
      <c r="D422" s="206" t="s">
        <v>158</v>
      </c>
      <c r="E422" s="207" t="s">
        <v>21</v>
      </c>
      <c r="F422" s="208" t="s">
        <v>949</v>
      </c>
      <c r="G422" s="205"/>
      <c r="H422" s="207" t="s">
        <v>21</v>
      </c>
      <c r="I422" s="209"/>
      <c r="J422" s="205"/>
      <c r="K422" s="205"/>
      <c r="L422" s="210"/>
      <c r="M422" s="211"/>
      <c r="N422" s="212"/>
      <c r="O422" s="212"/>
      <c r="P422" s="212"/>
      <c r="Q422" s="212"/>
      <c r="R422" s="212"/>
      <c r="S422" s="212"/>
      <c r="T422" s="213"/>
      <c r="AT422" s="214" t="s">
        <v>158</v>
      </c>
      <c r="AU422" s="214" t="s">
        <v>82</v>
      </c>
      <c r="AV422" s="11" t="s">
        <v>80</v>
      </c>
      <c r="AW422" s="11" t="s">
        <v>35</v>
      </c>
      <c r="AX422" s="11" t="s">
        <v>72</v>
      </c>
      <c r="AY422" s="214" t="s">
        <v>148</v>
      </c>
    </row>
    <row r="423" spans="2:65" s="12" customFormat="1" ht="12">
      <c r="B423" s="215"/>
      <c r="C423" s="216"/>
      <c r="D423" s="206" t="s">
        <v>158</v>
      </c>
      <c r="E423" s="217" t="s">
        <v>21</v>
      </c>
      <c r="F423" s="218" t="s">
        <v>950</v>
      </c>
      <c r="G423" s="216"/>
      <c r="H423" s="219">
        <v>6.06</v>
      </c>
      <c r="I423" s="220"/>
      <c r="J423" s="216"/>
      <c r="K423" s="216"/>
      <c r="L423" s="221"/>
      <c r="M423" s="222"/>
      <c r="N423" s="223"/>
      <c r="O423" s="223"/>
      <c r="P423" s="223"/>
      <c r="Q423" s="223"/>
      <c r="R423" s="223"/>
      <c r="S423" s="223"/>
      <c r="T423" s="224"/>
      <c r="AT423" s="225" t="s">
        <v>158</v>
      </c>
      <c r="AU423" s="225" t="s">
        <v>82</v>
      </c>
      <c r="AV423" s="12" t="s">
        <v>82</v>
      </c>
      <c r="AW423" s="12" t="s">
        <v>35</v>
      </c>
      <c r="AX423" s="12" t="s">
        <v>72</v>
      </c>
      <c r="AY423" s="225" t="s">
        <v>148</v>
      </c>
    </row>
    <row r="424" spans="2:65" s="12" customFormat="1" ht="12">
      <c r="B424" s="215"/>
      <c r="C424" s="216"/>
      <c r="D424" s="206" t="s">
        <v>158</v>
      </c>
      <c r="E424" s="217" t="s">
        <v>21</v>
      </c>
      <c r="F424" s="218" t="s">
        <v>951</v>
      </c>
      <c r="G424" s="216"/>
      <c r="H424" s="219">
        <v>25.5</v>
      </c>
      <c r="I424" s="220"/>
      <c r="J424" s="216"/>
      <c r="K424" s="216"/>
      <c r="L424" s="221"/>
      <c r="M424" s="222"/>
      <c r="N424" s="223"/>
      <c r="O424" s="223"/>
      <c r="P424" s="223"/>
      <c r="Q424" s="223"/>
      <c r="R424" s="223"/>
      <c r="S424" s="223"/>
      <c r="T424" s="224"/>
      <c r="AT424" s="225" t="s">
        <v>158</v>
      </c>
      <c r="AU424" s="225" t="s">
        <v>82</v>
      </c>
      <c r="AV424" s="12" t="s">
        <v>82</v>
      </c>
      <c r="AW424" s="12" t="s">
        <v>35</v>
      </c>
      <c r="AX424" s="12" t="s">
        <v>72</v>
      </c>
      <c r="AY424" s="225" t="s">
        <v>148</v>
      </c>
    </row>
    <row r="425" spans="2:65" s="12" customFormat="1" ht="12">
      <c r="B425" s="215"/>
      <c r="C425" s="216"/>
      <c r="D425" s="206" t="s">
        <v>158</v>
      </c>
      <c r="E425" s="217" t="s">
        <v>21</v>
      </c>
      <c r="F425" s="218" t="s">
        <v>952</v>
      </c>
      <c r="G425" s="216"/>
      <c r="H425" s="219">
        <v>23.4</v>
      </c>
      <c r="I425" s="220"/>
      <c r="J425" s="216"/>
      <c r="K425" s="216"/>
      <c r="L425" s="221"/>
      <c r="M425" s="222"/>
      <c r="N425" s="223"/>
      <c r="O425" s="223"/>
      <c r="P425" s="223"/>
      <c r="Q425" s="223"/>
      <c r="R425" s="223"/>
      <c r="S425" s="223"/>
      <c r="T425" s="224"/>
      <c r="AT425" s="225" t="s">
        <v>158</v>
      </c>
      <c r="AU425" s="225" t="s">
        <v>82</v>
      </c>
      <c r="AV425" s="12" t="s">
        <v>82</v>
      </c>
      <c r="AW425" s="12" t="s">
        <v>35</v>
      </c>
      <c r="AX425" s="12" t="s">
        <v>72</v>
      </c>
      <c r="AY425" s="225" t="s">
        <v>148</v>
      </c>
    </row>
    <row r="426" spans="2:65" s="11" customFormat="1" ht="12">
      <c r="B426" s="204"/>
      <c r="C426" s="205"/>
      <c r="D426" s="206" t="s">
        <v>158</v>
      </c>
      <c r="E426" s="207" t="s">
        <v>21</v>
      </c>
      <c r="F426" s="208" t="s">
        <v>941</v>
      </c>
      <c r="G426" s="205"/>
      <c r="H426" s="207" t="s">
        <v>21</v>
      </c>
      <c r="I426" s="209"/>
      <c r="J426" s="205"/>
      <c r="K426" s="205"/>
      <c r="L426" s="210"/>
      <c r="M426" s="211"/>
      <c r="N426" s="212"/>
      <c r="O426" s="212"/>
      <c r="P426" s="212"/>
      <c r="Q426" s="212"/>
      <c r="R426" s="212"/>
      <c r="S426" s="212"/>
      <c r="T426" s="213"/>
      <c r="AT426" s="214" t="s">
        <v>158</v>
      </c>
      <c r="AU426" s="214" t="s">
        <v>82</v>
      </c>
      <c r="AV426" s="11" t="s">
        <v>80</v>
      </c>
      <c r="AW426" s="11" t="s">
        <v>35</v>
      </c>
      <c r="AX426" s="11" t="s">
        <v>72</v>
      </c>
      <c r="AY426" s="214" t="s">
        <v>148</v>
      </c>
    </row>
    <row r="427" spans="2:65" s="12" customFormat="1" ht="12">
      <c r="B427" s="215"/>
      <c r="C427" s="216"/>
      <c r="D427" s="206" t="s">
        <v>158</v>
      </c>
      <c r="E427" s="217" t="s">
        <v>21</v>
      </c>
      <c r="F427" s="218" t="s">
        <v>953</v>
      </c>
      <c r="G427" s="216"/>
      <c r="H427" s="219">
        <v>5.4</v>
      </c>
      <c r="I427" s="220"/>
      <c r="J427" s="216"/>
      <c r="K427" s="216"/>
      <c r="L427" s="221"/>
      <c r="M427" s="222"/>
      <c r="N427" s="223"/>
      <c r="O427" s="223"/>
      <c r="P427" s="223"/>
      <c r="Q427" s="223"/>
      <c r="R427" s="223"/>
      <c r="S427" s="223"/>
      <c r="T427" s="224"/>
      <c r="AT427" s="225" t="s">
        <v>158</v>
      </c>
      <c r="AU427" s="225" t="s">
        <v>82</v>
      </c>
      <c r="AV427" s="12" t="s">
        <v>82</v>
      </c>
      <c r="AW427" s="12" t="s">
        <v>35</v>
      </c>
      <c r="AX427" s="12" t="s">
        <v>72</v>
      </c>
      <c r="AY427" s="225" t="s">
        <v>148</v>
      </c>
    </row>
    <row r="428" spans="2:65" s="12" customFormat="1" ht="12">
      <c r="B428" s="215"/>
      <c r="C428" s="216"/>
      <c r="D428" s="206" t="s">
        <v>158</v>
      </c>
      <c r="E428" s="217" t="s">
        <v>21</v>
      </c>
      <c r="F428" s="218" t="s">
        <v>954</v>
      </c>
      <c r="G428" s="216"/>
      <c r="H428" s="219">
        <v>18</v>
      </c>
      <c r="I428" s="220"/>
      <c r="J428" s="216"/>
      <c r="K428" s="216"/>
      <c r="L428" s="221"/>
      <c r="M428" s="222"/>
      <c r="N428" s="223"/>
      <c r="O428" s="223"/>
      <c r="P428" s="223"/>
      <c r="Q428" s="223"/>
      <c r="R428" s="223"/>
      <c r="S428" s="223"/>
      <c r="T428" s="224"/>
      <c r="AT428" s="225" t="s">
        <v>158</v>
      </c>
      <c r="AU428" s="225" t="s">
        <v>82</v>
      </c>
      <c r="AV428" s="12" t="s">
        <v>82</v>
      </c>
      <c r="AW428" s="12" t="s">
        <v>35</v>
      </c>
      <c r="AX428" s="12" t="s">
        <v>72</v>
      </c>
      <c r="AY428" s="225" t="s">
        <v>148</v>
      </c>
    </row>
    <row r="429" spans="2:65" s="12" customFormat="1" ht="12">
      <c r="B429" s="215"/>
      <c r="C429" s="216"/>
      <c r="D429" s="206" t="s">
        <v>158</v>
      </c>
      <c r="E429" s="217" t="s">
        <v>21</v>
      </c>
      <c r="F429" s="218" t="s">
        <v>955</v>
      </c>
      <c r="G429" s="216"/>
      <c r="H429" s="219">
        <v>63.72</v>
      </c>
      <c r="I429" s="220"/>
      <c r="J429" s="216"/>
      <c r="K429" s="216"/>
      <c r="L429" s="221"/>
      <c r="M429" s="222"/>
      <c r="N429" s="223"/>
      <c r="O429" s="223"/>
      <c r="P429" s="223"/>
      <c r="Q429" s="223"/>
      <c r="R429" s="223"/>
      <c r="S429" s="223"/>
      <c r="T429" s="224"/>
      <c r="AT429" s="225" t="s">
        <v>158</v>
      </c>
      <c r="AU429" s="225" t="s">
        <v>82</v>
      </c>
      <c r="AV429" s="12" t="s">
        <v>82</v>
      </c>
      <c r="AW429" s="12" t="s">
        <v>35</v>
      </c>
      <c r="AX429" s="12" t="s">
        <v>72</v>
      </c>
      <c r="AY429" s="225" t="s">
        <v>148</v>
      </c>
    </row>
    <row r="430" spans="2:65" s="13" customFormat="1" ht="12">
      <c r="B430" s="226"/>
      <c r="C430" s="227"/>
      <c r="D430" s="206" t="s">
        <v>158</v>
      </c>
      <c r="E430" s="228" t="s">
        <v>21</v>
      </c>
      <c r="F430" s="229" t="s">
        <v>166</v>
      </c>
      <c r="G430" s="227"/>
      <c r="H430" s="230">
        <v>142.08000000000001</v>
      </c>
      <c r="I430" s="231"/>
      <c r="J430" s="227"/>
      <c r="K430" s="227"/>
      <c r="L430" s="232"/>
      <c r="M430" s="233"/>
      <c r="N430" s="234"/>
      <c r="O430" s="234"/>
      <c r="P430" s="234"/>
      <c r="Q430" s="234"/>
      <c r="R430" s="234"/>
      <c r="S430" s="234"/>
      <c r="T430" s="235"/>
      <c r="AT430" s="236" t="s">
        <v>158</v>
      </c>
      <c r="AU430" s="236" t="s">
        <v>82</v>
      </c>
      <c r="AV430" s="13" t="s">
        <v>156</v>
      </c>
      <c r="AW430" s="13" t="s">
        <v>35</v>
      </c>
      <c r="AX430" s="13" t="s">
        <v>80</v>
      </c>
      <c r="AY430" s="236" t="s">
        <v>148</v>
      </c>
    </row>
    <row r="431" spans="2:65" s="1" customFormat="1" ht="16.5" customHeight="1">
      <c r="B431" s="41"/>
      <c r="C431" s="254" t="s">
        <v>956</v>
      </c>
      <c r="D431" s="254" t="s">
        <v>700</v>
      </c>
      <c r="E431" s="255" t="s">
        <v>957</v>
      </c>
      <c r="F431" s="256" t="s">
        <v>958</v>
      </c>
      <c r="G431" s="257" t="s">
        <v>176</v>
      </c>
      <c r="H431" s="258">
        <v>146.96299999999999</v>
      </c>
      <c r="I431" s="259"/>
      <c r="J431" s="260">
        <f>ROUND(I431*H431,2)</f>
        <v>0</v>
      </c>
      <c r="K431" s="256" t="s">
        <v>155</v>
      </c>
      <c r="L431" s="261"/>
      <c r="M431" s="262" t="s">
        <v>21</v>
      </c>
      <c r="N431" s="263" t="s">
        <v>43</v>
      </c>
      <c r="O431" s="42"/>
      <c r="P431" s="201">
        <f>O431*H431</f>
        <v>0</v>
      </c>
      <c r="Q431" s="201">
        <v>8.0000000000000002E-3</v>
      </c>
      <c r="R431" s="201">
        <f>Q431*H431</f>
        <v>1.1757040000000001</v>
      </c>
      <c r="S431" s="201">
        <v>0</v>
      </c>
      <c r="T431" s="202">
        <f>S431*H431</f>
        <v>0</v>
      </c>
      <c r="AR431" s="24" t="s">
        <v>210</v>
      </c>
      <c r="AT431" s="24" t="s">
        <v>700</v>
      </c>
      <c r="AU431" s="24" t="s">
        <v>82</v>
      </c>
      <c r="AY431" s="24" t="s">
        <v>148</v>
      </c>
      <c r="BE431" s="203">
        <f>IF(N431="základní",J431,0)</f>
        <v>0</v>
      </c>
      <c r="BF431" s="203">
        <f>IF(N431="snížená",J431,0)</f>
        <v>0</v>
      </c>
      <c r="BG431" s="203">
        <f>IF(N431="zákl. přenesená",J431,0)</f>
        <v>0</v>
      </c>
      <c r="BH431" s="203">
        <f>IF(N431="sníž. přenesená",J431,0)</f>
        <v>0</v>
      </c>
      <c r="BI431" s="203">
        <f>IF(N431="nulová",J431,0)</f>
        <v>0</v>
      </c>
      <c r="BJ431" s="24" t="s">
        <v>80</v>
      </c>
      <c r="BK431" s="203">
        <f>ROUND(I431*H431,2)</f>
        <v>0</v>
      </c>
      <c r="BL431" s="24" t="s">
        <v>156</v>
      </c>
      <c r="BM431" s="24" t="s">
        <v>959</v>
      </c>
    </row>
    <row r="432" spans="2:65" s="11" customFormat="1" ht="12">
      <c r="B432" s="204"/>
      <c r="C432" s="205"/>
      <c r="D432" s="206" t="s">
        <v>158</v>
      </c>
      <c r="E432" s="207" t="s">
        <v>21</v>
      </c>
      <c r="F432" s="208" t="s">
        <v>924</v>
      </c>
      <c r="G432" s="205"/>
      <c r="H432" s="207" t="s">
        <v>21</v>
      </c>
      <c r="I432" s="209"/>
      <c r="J432" s="205"/>
      <c r="K432" s="205"/>
      <c r="L432" s="210"/>
      <c r="M432" s="211"/>
      <c r="N432" s="212"/>
      <c r="O432" s="212"/>
      <c r="P432" s="212"/>
      <c r="Q432" s="212"/>
      <c r="R432" s="212"/>
      <c r="S432" s="212"/>
      <c r="T432" s="213"/>
      <c r="AT432" s="214" t="s">
        <v>158</v>
      </c>
      <c r="AU432" s="214" t="s">
        <v>82</v>
      </c>
      <c r="AV432" s="11" t="s">
        <v>80</v>
      </c>
      <c r="AW432" s="11" t="s">
        <v>35</v>
      </c>
      <c r="AX432" s="11" t="s">
        <v>72</v>
      </c>
      <c r="AY432" s="214" t="s">
        <v>148</v>
      </c>
    </row>
    <row r="433" spans="2:51" s="11" customFormat="1" ht="12">
      <c r="B433" s="204"/>
      <c r="C433" s="205"/>
      <c r="D433" s="206" t="s">
        <v>158</v>
      </c>
      <c r="E433" s="207" t="s">
        <v>21</v>
      </c>
      <c r="F433" s="208" t="s">
        <v>925</v>
      </c>
      <c r="G433" s="205"/>
      <c r="H433" s="207" t="s">
        <v>21</v>
      </c>
      <c r="I433" s="209"/>
      <c r="J433" s="205"/>
      <c r="K433" s="205"/>
      <c r="L433" s="210"/>
      <c r="M433" s="211"/>
      <c r="N433" s="212"/>
      <c r="O433" s="212"/>
      <c r="P433" s="212"/>
      <c r="Q433" s="212"/>
      <c r="R433" s="212"/>
      <c r="S433" s="212"/>
      <c r="T433" s="213"/>
      <c r="AT433" s="214" t="s">
        <v>158</v>
      </c>
      <c r="AU433" s="214" t="s">
        <v>82</v>
      </c>
      <c r="AV433" s="11" t="s">
        <v>80</v>
      </c>
      <c r="AW433" s="11" t="s">
        <v>35</v>
      </c>
      <c r="AX433" s="11" t="s">
        <v>72</v>
      </c>
      <c r="AY433" s="214" t="s">
        <v>148</v>
      </c>
    </row>
    <row r="434" spans="2:51" s="12" customFormat="1" ht="12">
      <c r="B434" s="215"/>
      <c r="C434" s="216"/>
      <c r="D434" s="206" t="s">
        <v>158</v>
      </c>
      <c r="E434" s="217" t="s">
        <v>21</v>
      </c>
      <c r="F434" s="218" t="s">
        <v>926</v>
      </c>
      <c r="G434" s="216"/>
      <c r="H434" s="219">
        <v>12.164</v>
      </c>
      <c r="I434" s="220"/>
      <c r="J434" s="216"/>
      <c r="K434" s="216"/>
      <c r="L434" s="221"/>
      <c r="M434" s="222"/>
      <c r="N434" s="223"/>
      <c r="O434" s="223"/>
      <c r="P434" s="223"/>
      <c r="Q434" s="223"/>
      <c r="R434" s="223"/>
      <c r="S434" s="223"/>
      <c r="T434" s="224"/>
      <c r="AT434" s="225" t="s">
        <v>158</v>
      </c>
      <c r="AU434" s="225" t="s">
        <v>82</v>
      </c>
      <c r="AV434" s="12" t="s">
        <v>82</v>
      </c>
      <c r="AW434" s="12" t="s">
        <v>35</v>
      </c>
      <c r="AX434" s="12" t="s">
        <v>72</v>
      </c>
      <c r="AY434" s="225" t="s">
        <v>148</v>
      </c>
    </row>
    <row r="435" spans="2:51" s="11" customFormat="1" ht="12">
      <c r="B435" s="204"/>
      <c r="C435" s="205"/>
      <c r="D435" s="206" t="s">
        <v>158</v>
      </c>
      <c r="E435" s="207" t="s">
        <v>21</v>
      </c>
      <c r="F435" s="208" t="s">
        <v>927</v>
      </c>
      <c r="G435" s="205"/>
      <c r="H435" s="207" t="s">
        <v>21</v>
      </c>
      <c r="I435" s="209"/>
      <c r="J435" s="205"/>
      <c r="K435" s="205"/>
      <c r="L435" s="210"/>
      <c r="M435" s="211"/>
      <c r="N435" s="212"/>
      <c r="O435" s="212"/>
      <c r="P435" s="212"/>
      <c r="Q435" s="212"/>
      <c r="R435" s="212"/>
      <c r="S435" s="212"/>
      <c r="T435" s="213"/>
      <c r="AT435" s="214" t="s">
        <v>158</v>
      </c>
      <c r="AU435" s="214" t="s">
        <v>82</v>
      </c>
      <c r="AV435" s="11" t="s">
        <v>80</v>
      </c>
      <c r="AW435" s="11" t="s">
        <v>35</v>
      </c>
      <c r="AX435" s="11" t="s">
        <v>72</v>
      </c>
      <c r="AY435" s="214" t="s">
        <v>148</v>
      </c>
    </row>
    <row r="436" spans="2:51" s="12" customFormat="1" ht="12">
      <c r="B436" s="215"/>
      <c r="C436" s="216"/>
      <c r="D436" s="206" t="s">
        <v>158</v>
      </c>
      <c r="E436" s="217" t="s">
        <v>21</v>
      </c>
      <c r="F436" s="218" t="s">
        <v>928</v>
      </c>
      <c r="G436" s="216"/>
      <c r="H436" s="219">
        <v>23.102</v>
      </c>
      <c r="I436" s="220"/>
      <c r="J436" s="216"/>
      <c r="K436" s="216"/>
      <c r="L436" s="221"/>
      <c r="M436" s="222"/>
      <c r="N436" s="223"/>
      <c r="O436" s="223"/>
      <c r="P436" s="223"/>
      <c r="Q436" s="223"/>
      <c r="R436" s="223"/>
      <c r="S436" s="223"/>
      <c r="T436" s="224"/>
      <c r="AT436" s="225" t="s">
        <v>158</v>
      </c>
      <c r="AU436" s="225" t="s">
        <v>82</v>
      </c>
      <c r="AV436" s="12" t="s">
        <v>82</v>
      </c>
      <c r="AW436" s="12" t="s">
        <v>35</v>
      </c>
      <c r="AX436" s="12" t="s">
        <v>72</v>
      </c>
      <c r="AY436" s="225" t="s">
        <v>148</v>
      </c>
    </row>
    <row r="437" spans="2:51" s="11" customFormat="1" ht="12">
      <c r="B437" s="204"/>
      <c r="C437" s="205"/>
      <c r="D437" s="206" t="s">
        <v>158</v>
      </c>
      <c r="E437" s="207" t="s">
        <v>21</v>
      </c>
      <c r="F437" s="208" t="s">
        <v>929</v>
      </c>
      <c r="G437" s="205"/>
      <c r="H437" s="207" t="s">
        <v>21</v>
      </c>
      <c r="I437" s="209"/>
      <c r="J437" s="205"/>
      <c r="K437" s="205"/>
      <c r="L437" s="210"/>
      <c r="M437" s="211"/>
      <c r="N437" s="212"/>
      <c r="O437" s="212"/>
      <c r="P437" s="212"/>
      <c r="Q437" s="212"/>
      <c r="R437" s="212"/>
      <c r="S437" s="212"/>
      <c r="T437" s="213"/>
      <c r="AT437" s="214" t="s">
        <v>158</v>
      </c>
      <c r="AU437" s="214" t="s">
        <v>82</v>
      </c>
      <c r="AV437" s="11" t="s">
        <v>80</v>
      </c>
      <c r="AW437" s="11" t="s">
        <v>35</v>
      </c>
      <c r="AX437" s="11" t="s">
        <v>72</v>
      </c>
      <c r="AY437" s="214" t="s">
        <v>148</v>
      </c>
    </row>
    <row r="438" spans="2:51" s="12" customFormat="1" ht="12">
      <c r="B438" s="215"/>
      <c r="C438" s="216"/>
      <c r="D438" s="206" t="s">
        <v>158</v>
      </c>
      <c r="E438" s="217" t="s">
        <v>21</v>
      </c>
      <c r="F438" s="218" t="s">
        <v>930</v>
      </c>
      <c r="G438" s="216"/>
      <c r="H438" s="219">
        <v>29.006</v>
      </c>
      <c r="I438" s="220"/>
      <c r="J438" s="216"/>
      <c r="K438" s="216"/>
      <c r="L438" s="221"/>
      <c r="M438" s="222"/>
      <c r="N438" s="223"/>
      <c r="O438" s="223"/>
      <c r="P438" s="223"/>
      <c r="Q438" s="223"/>
      <c r="R438" s="223"/>
      <c r="S438" s="223"/>
      <c r="T438" s="224"/>
      <c r="AT438" s="225" t="s">
        <v>158</v>
      </c>
      <c r="AU438" s="225" t="s">
        <v>82</v>
      </c>
      <c r="AV438" s="12" t="s">
        <v>82</v>
      </c>
      <c r="AW438" s="12" t="s">
        <v>35</v>
      </c>
      <c r="AX438" s="12" t="s">
        <v>72</v>
      </c>
      <c r="AY438" s="225" t="s">
        <v>148</v>
      </c>
    </row>
    <row r="439" spans="2:51" s="11" customFormat="1" ht="12">
      <c r="B439" s="204"/>
      <c r="C439" s="205"/>
      <c r="D439" s="206" t="s">
        <v>158</v>
      </c>
      <c r="E439" s="207" t="s">
        <v>21</v>
      </c>
      <c r="F439" s="208" t="s">
        <v>931</v>
      </c>
      <c r="G439" s="205"/>
      <c r="H439" s="207" t="s">
        <v>21</v>
      </c>
      <c r="I439" s="209"/>
      <c r="J439" s="205"/>
      <c r="K439" s="205"/>
      <c r="L439" s="210"/>
      <c r="M439" s="211"/>
      <c r="N439" s="212"/>
      <c r="O439" s="212"/>
      <c r="P439" s="212"/>
      <c r="Q439" s="212"/>
      <c r="R439" s="212"/>
      <c r="S439" s="212"/>
      <c r="T439" s="213"/>
      <c r="AT439" s="214" t="s">
        <v>158</v>
      </c>
      <c r="AU439" s="214" t="s">
        <v>82</v>
      </c>
      <c r="AV439" s="11" t="s">
        <v>80</v>
      </c>
      <c r="AW439" s="11" t="s">
        <v>35</v>
      </c>
      <c r="AX439" s="11" t="s">
        <v>72</v>
      </c>
      <c r="AY439" s="214" t="s">
        <v>148</v>
      </c>
    </row>
    <row r="440" spans="2:51" s="12" customFormat="1" ht="12">
      <c r="B440" s="215"/>
      <c r="C440" s="216"/>
      <c r="D440" s="206" t="s">
        <v>158</v>
      </c>
      <c r="E440" s="217" t="s">
        <v>21</v>
      </c>
      <c r="F440" s="218" t="s">
        <v>932</v>
      </c>
      <c r="G440" s="216"/>
      <c r="H440" s="219">
        <v>28.724</v>
      </c>
      <c r="I440" s="220"/>
      <c r="J440" s="216"/>
      <c r="K440" s="216"/>
      <c r="L440" s="221"/>
      <c r="M440" s="222"/>
      <c r="N440" s="223"/>
      <c r="O440" s="223"/>
      <c r="P440" s="223"/>
      <c r="Q440" s="223"/>
      <c r="R440" s="223"/>
      <c r="S440" s="223"/>
      <c r="T440" s="224"/>
      <c r="AT440" s="225" t="s">
        <v>158</v>
      </c>
      <c r="AU440" s="225" t="s">
        <v>82</v>
      </c>
      <c r="AV440" s="12" t="s">
        <v>82</v>
      </c>
      <c r="AW440" s="12" t="s">
        <v>35</v>
      </c>
      <c r="AX440" s="12" t="s">
        <v>72</v>
      </c>
      <c r="AY440" s="225" t="s">
        <v>148</v>
      </c>
    </row>
    <row r="441" spans="2:51" s="11" customFormat="1" ht="12">
      <c r="B441" s="204"/>
      <c r="C441" s="205"/>
      <c r="D441" s="206" t="s">
        <v>158</v>
      </c>
      <c r="E441" s="207" t="s">
        <v>21</v>
      </c>
      <c r="F441" s="208" t="s">
        <v>960</v>
      </c>
      <c r="G441" s="205"/>
      <c r="H441" s="207" t="s">
        <v>21</v>
      </c>
      <c r="I441" s="209"/>
      <c r="J441" s="205"/>
      <c r="K441" s="205"/>
      <c r="L441" s="210"/>
      <c r="M441" s="211"/>
      <c r="N441" s="212"/>
      <c r="O441" s="212"/>
      <c r="P441" s="212"/>
      <c r="Q441" s="212"/>
      <c r="R441" s="212"/>
      <c r="S441" s="212"/>
      <c r="T441" s="213"/>
      <c r="AT441" s="214" t="s">
        <v>158</v>
      </c>
      <c r="AU441" s="214" t="s">
        <v>82</v>
      </c>
      <c r="AV441" s="11" t="s">
        <v>80</v>
      </c>
      <c r="AW441" s="11" t="s">
        <v>35</v>
      </c>
      <c r="AX441" s="11" t="s">
        <v>72</v>
      </c>
      <c r="AY441" s="214" t="s">
        <v>148</v>
      </c>
    </row>
    <row r="442" spans="2:51" s="11" customFormat="1" ht="12">
      <c r="B442" s="204"/>
      <c r="C442" s="205"/>
      <c r="D442" s="206" t="s">
        <v>158</v>
      </c>
      <c r="E442" s="207" t="s">
        <v>21</v>
      </c>
      <c r="F442" s="208" t="s">
        <v>939</v>
      </c>
      <c r="G442" s="205"/>
      <c r="H442" s="207" t="s">
        <v>21</v>
      </c>
      <c r="I442" s="209"/>
      <c r="J442" s="205"/>
      <c r="K442" s="205"/>
      <c r="L442" s="210"/>
      <c r="M442" s="211"/>
      <c r="N442" s="212"/>
      <c r="O442" s="212"/>
      <c r="P442" s="212"/>
      <c r="Q442" s="212"/>
      <c r="R442" s="212"/>
      <c r="S442" s="212"/>
      <c r="T442" s="213"/>
      <c r="AT442" s="214" t="s">
        <v>158</v>
      </c>
      <c r="AU442" s="214" t="s">
        <v>82</v>
      </c>
      <c r="AV442" s="11" t="s">
        <v>80</v>
      </c>
      <c r="AW442" s="11" t="s">
        <v>35</v>
      </c>
      <c r="AX442" s="11" t="s">
        <v>72</v>
      </c>
      <c r="AY442" s="214" t="s">
        <v>148</v>
      </c>
    </row>
    <row r="443" spans="2:51" s="12" customFormat="1" ht="12">
      <c r="B443" s="215"/>
      <c r="C443" s="216"/>
      <c r="D443" s="206" t="s">
        <v>158</v>
      </c>
      <c r="E443" s="217" t="s">
        <v>21</v>
      </c>
      <c r="F443" s="218" t="s">
        <v>961</v>
      </c>
      <c r="G443" s="216"/>
      <c r="H443" s="219">
        <v>6.32</v>
      </c>
      <c r="I443" s="220"/>
      <c r="J443" s="216"/>
      <c r="K443" s="216"/>
      <c r="L443" s="221"/>
      <c r="M443" s="222"/>
      <c r="N443" s="223"/>
      <c r="O443" s="223"/>
      <c r="P443" s="223"/>
      <c r="Q443" s="223"/>
      <c r="R443" s="223"/>
      <c r="S443" s="223"/>
      <c r="T443" s="224"/>
      <c r="AT443" s="225" t="s">
        <v>158</v>
      </c>
      <c r="AU443" s="225" t="s">
        <v>82</v>
      </c>
      <c r="AV443" s="12" t="s">
        <v>82</v>
      </c>
      <c r="AW443" s="12" t="s">
        <v>35</v>
      </c>
      <c r="AX443" s="12" t="s">
        <v>72</v>
      </c>
      <c r="AY443" s="225" t="s">
        <v>148</v>
      </c>
    </row>
    <row r="444" spans="2:51" s="11" customFormat="1" ht="12">
      <c r="B444" s="204"/>
      <c r="C444" s="205"/>
      <c r="D444" s="206" t="s">
        <v>158</v>
      </c>
      <c r="E444" s="207" t="s">
        <v>21</v>
      </c>
      <c r="F444" s="208" t="s">
        <v>941</v>
      </c>
      <c r="G444" s="205"/>
      <c r="H444" s="207" t="s">
        <v>21</v>
      </c>
      <c r="I444" s="209"/>
      <c r="J444" s="205"/>
      <c r="K444" s="205"/>
      <c r="L444" s="210"/>
      <c r="M444" s="211"/>
      <c r="N444" s="212"/>
      <c r="O444" s="212"/>
      <c r="P444" s="212"/>
      <c r="Q444" s="212"/>
      <c r="R444" s="212"/>
      <c r="S444" s="212"/>
      <c r="T444" s="213"/>
      <c r="AT444" s="214" t="s">
        <v>158</v>
      </c>
      <c r="AU444" s="214" t="s">
        <v>82</v>
      </c>
      <c r="AV444" s="11" t="s">
        <v>80</v>
      </c>
      <c r="AW444" s="11" t="s">
        <v>35</v>
      </c>
      <c r="AX444" s="11" t="s">
        <v>72</v>
      </c>
      <c r="AY444" s="214" t="s">
        <v>148</v>
      </c>
    </row>
    <row r="445" spans="2:51" s="12" customFormat="1" ht="12">
      <c r="B445" s="215"/>
      <c r="C445" s="216"/>
      <c r="D445" s="206" t="s">
        <v>158</v>
      </c>
      <c r="E445" s="217" t="s">
        <v>21</v>
      </c>
      <c r="F445" s="218" t="s">
        <v>961</v>
      </c>
      <c r="G445" s="216"/>
      <c r="H445" s="219">
        <v>6.32</v>
      </c>
      <c r="I445" s="220"/>
      <c r="J445" s="216"/>
      <c r="K445" s="216"/>
      <c r="L445" s="221"/>
      <c r="M445" s="222"/>
      <c r="N445" s="223"/>
      <c r="O445" s="223"/>
      <c r="P445" s="223"/>
      <c r="Q445" s="223"/>
      <c r="R445" s="223"/>
      <c r="S445" s="223"/>
      <c r="T445" s="224"/>
      <c r="AT445" s="225" t="s">
        <v>158</v>
      </c>
      <c r="AU445" s="225" t="s">
        <v>82</v>
      </c>
      <c r="AV445" s="12" t="s">
        <v>82</v>
      </c>
      <c r="AW445" s="12" t="s">
        <v>35</v>
      </c>
      <c r="AX445" s="12" t="s">
        <v>72</v>
      </c>
      <c r="AY445" s="225" t="s">
        <v>148</v>
      </c>
    </row>
    <row r="446" spans="2:51" s="11" customFormat="1" ht="12">
      <c r="B446" s="204"/>
      <c r="C446" s="205"/>
      <c r="D446" s="206" t="s">
        <v>158</v>
      </c>
      <c r="E446" s="207" t="s">
        <v>21</v>
      </c>
      <c r="F446" s="208" t="s">
        <v>942</v>
      </c>
      <c r="G446" s="205"/>
      <c r="H446" s="207" t="s">
        <v>21</v>
      </c>
      <c r="I446" s="209"/>
      <c r="J446" s="205"/>
      <c r="K446" s="205"/>
      <c r="L446" s="210"/>
      <c r="M446" s="211"/>
      <c r="N446" s="212"/>
      <c r="O446" s="212"/>
      <c r="P446" s="212"/>
      <c r="Q446" s="212"/>
      <c r="R446" s="212"/>
      <c r="S446" s="212"/>
      <c r="T446" s="213"/>
      <c r="AT446" s="214" t="s">
        <v>158</v>
      </c>
      <c r="AU446" s="214" t="s">
        <v>82</v>
      </c>
      <c r="AV446" s="11" t="s">
        <v>80</v>
      </c>
      <c r="AW446" s="11" t="s">
        <v>35</v>
      </c>
      <c r="AX446" s="11" t="s">
        <v>72</v>
      </c>
      <c r="AY446" s="214" t="s">
        <v>148</v>
      </c>
    </row>
    <row r="447" spans="2:51" s="12" customFormat="1" ht="12">
      <c r="B447" s="215"/>
      <c r="C447" s="216"/>
      <c r="D447" s="206" t="s">
        <v>158</v>
      </c>
      <c r="E447" s="217" t="s">
        <v>21</v>
      </c>
      <c r="F447" s="218" t="s">
        <v>962</v>
      </c>
      <c r="G447" s="216"/>
      <c r="H447" s="219">
        <v>1.504</v>
      </c>
      <c r="I447" s="220"/>
      <c r="J447" s="216"/>
      <c r="K447" s="216"/>
      <c r="L447" s="221"/>
      <c r="M447" s="222"/>
      <c r="N447" s="223"/>
      <c r="O447" s="223"/>
      <c r="P447" s="223"/>
      <c r="Q447" s="223"/>
      <c r="R447" s="223"/>
      <c r="S447" s="223"/>
      <c r="T447" s="224"/>
      <c r="AT447" s="225" t="s">
        <v>158</v>
      </c>
      <c r="AU447" s="225" t="s">
        <v>82</v>
      </c>
      <c r="AV447" s="12" t="s">
        <v>82</v>
      </c>
      <c r="AW447" s="12" t="s">
        <v>35</v>
      </c>
      <c r="AX447" s="12" t="s">
        <v>72</v>
      </c>
      <c r="AY447" s="225" t="s">
        <v>148</v>
      </c>
    </row>
    <row r="448" spans="2:51" s="11" customFormat="1" ht="12">
      <c r="B448" s="204"/>
      <c r="C448" s="205"/>
      <c r="D448" s="206" t="s">
        <v>158</v>
      </c>
      <c r="E448" s="207" t="s">
        <v>21</v>
      </c>
      <c r="F448" s="208" t="s">
        <v>963</v>
      </c>
      <c r="G448" s="205"/>
      <c r="H448" s="207" t="s">
        <v>21</v>
      </c>
      <c r="I448" s="209"/>
      <c r="J448" s="205"/>
      <c r="K448" s="205"/>
      <c r="L448" s="210"/>
      <c r="M448" s="211"/>
      <c r="N448" s="212"/>
      <c r="O448" s="212"/>
      <c r="P448" s="212"/>
      <c r="Q448" s="212"/>
      <c r="R448" s="212"/>
      <c r="S448" s="212"/>
      <c r="T448" s="213"/>
      <c r="AT448" s="214" t="s">
        <v>158</v>
      </c>
      <c r="AU448" s="214" t="s">
        <v>82</v>
      </c>
      <c r="AV448" s="11" t="s">
        <v>80</v>
      </c>
      <c r="AW448" s="11" t="s">
        <v>35</v>
      </c>
      <c r="AX448" s="11" t="s">
        <v>72</v>
      </c>
      <c r="AY448" s="214" t="s">
        <v>148</v>
      </c>
    </row>
    <row r="449" spans="2:65" s="11" customFormat="1" ht="12">
      <c r="B449" s="204"/>
      <c r="C449" s="205"/>
      <c r="D449" s="206" t="s">
        <v>158</v>
      </c>
      <c r="E449" s="207" t="s">
        <v>21</v>
      </c>
      <c r="F449" s="208" t="s">
        <v>949</v>
      </c>
      <c r="G449" s="205"/>
      <c r="H449" s="207" t="s">
        <v>21</v>
      </c>
      <c r="I449" s="209"/>
      <c r="J449" s="205"/>
      <c r="K449" s="205"/>
      <c r="L449" s="210"/>
      <c r="M449" s="211"/>
      <c r="N449" s="212"/>
      <c r="O449" s="212"/>
      <c r="P449" s="212"/>
      <c r="Q449" s="212"/>
      <c r="R449" s="212"/>
      <c r="S449" s="212"/>
      <c r="T449" s="213"/>
      <c r="AT449" s="214" t="s">
        <v>158</v>
      </c>
      <c r="AU449" s="214" t="s">
        <v>82</v>
      </c>
      <c r="AV449" s="11" t="s">
        <v>80</v>
      </c>
      <c r="AW449" s="11" t="s">
        <v>35</v>
      </c>
      <c r="AX449" s="11" t="s">
        <v>72</v>
      </c>
      <c r="AY449" s="214" t="s">
        <v>148</v>
      </c>
    </row>
    <row r="450" spans="2:65" s="12" customFormat="1" ht="12">
      <c r="B450" s="215"/>
      <c r="C450" s="216"/>
      <c r="D450" s="206" t="s">
        <v>158</v>
      </c>
      <c r="E450" s="217" t="s">
        <v>21</v>
      </c>
      <c r="F450" s="218" t="s">
        <v>964</v>
      </c>
      <c r="G450" s="216"/>
      <c r="H450" s="219">
        <v>1.5760000000000001</v>
      </c>
      <c r="I450" s="220"/>
      <c r="J450" s="216"/>
      <c r="K450" s="216"/>
      <c r="L450" s="221"/>
      <c r="M450" s="222"/>
      <c r="N450" s="223"/>
      <c r="O450" s="223"/>
      <c r="P450" s="223"/>
      <c r="Q450" s="223"/>
      <c r="R450" s="223"/>
      <c r="S450" s="223"/>
      <c r="T450" s="224"/>
      <c r="AT450" s="225" t="s">
        <v>158</v>
      </c>
      <c r="AU450" s="225" t="s">
        <v>82</v>
      </c>
      <c r="AV450" s="12" t="s">
        <v>82</v>
      </c>
      <c r="AW450" s="12" t="s">
        <v>35</v>
      </c>
      <c r="AX450" s="12" t="s">
        <v>72</v>
      </c>
      <c r="AY450" s="225" t="s">
        <v>148</v>
      </c>
    </row>
    <row r="451" spans="2:65" s="12" customFormat="1" ht="12">
      <c r="B451" s="215"/>
      <c r="C451" s="216"/>
      <c r="D451" s="206" t="s">
        <v>158</v>
      </c>
      <c r="E451" s="217" t="s">
        <v>21</v>
      </c>
      <c r="F451" s="218" t="s">
        <v>965</v>
      </c>
      <c r="G451" s="216"/>
      <c r="H451" s="219">
        <v>6.63</v>
      </c>
      <c r="I451" s="220"/>
      <c r="J451" s="216"/>
      <c r="K451" s="216"/>
      <c r="L451" s="221"/>
      <c r="M451" s="222"/>
      <c r="N451" s="223"/>
      <c r="O451" s="223"/>
      <c r="P451" s="223"/>
      <c r="Q451" s="223"/>
      <c r="R451" s="223"/>
      <c r="S451" s="223"/>
      <c r="T451" s="224"/>
      <c r="AT451" s="225" t="s">
        <v>158</v>
      </c>
      <c r="AU451" s="225" t="s">
        <v>82</v>
      </c>
      <c r="AV451" s="12" t="s">
        <v>82</v>
      </c>
      <c r="AW451" s="12" t="s">
        <v>35</v>
      </c>
      <c r="AX451" s="12" t="s">
        <v>72</v>
      </c>
      <c r="AY451" s="225" t="s">
        <v>148</v>
      </c>
    </row>
    <row r="452" spans="2:65" s="12" customFormat="1" ht="12">
      <c r="B452" s="215"/>
      <c r="C452" s="216"/>
      <c r="D452" s="206" t="s">
        <v>158</v>
      </c>
      <c r="E452" s="217" t="s">
        <v>21</v>
      </c>
      <c r="F452" s="218" t="s">
        <v>966</v>
      </c>
      <c r="G452" s="216"/>
      <c r="H452" s="219">
        <v>6.0839999999999996</v>
      </c>
      <c r="I452" s="220"/>
      <c r="J452" s="216"/>
      <c r="K452" s="216"/>
      <c r="L452" s="221"/>
      <c r="M452" s="222"/>
      <c r="N452" s="223"/>
      <c r="O452" s="223"/>
      <c r="P452" s="223"/>
      <c r="Q452" s="223"/>
      <c r="R452" s="223"/>
      <c r="S452" s="223"/>
      <c r="T452" s="224"/>
      <c r="AT452" s="225" t="s">
        <v>158</v>
      </c>
      <c r="AU452" s="225" t="s">
        <v>82</v>
      </c>
      <c r="AV452" s="12" t="s">
        <v>82</v>
      </c>
      <c r="AW452" s="12" t="s">
        <v>35</v>
      </c>
      <c r="AX452" s="12" t="s">
        <v>72</v>
      </c>
      <c r="AY452" s="225" t="s">
        <v>148</v>
      </c>
    </row>
    <row r="453" spans="2:65" s="11" customFormat="1" ht="12">
      <c r="B453" s="204"/>
      <c r="C453" s="205"/>
      <c r="D453" s="206" t="s">
        <v>158</v>
      </c>
      <c r="E453" s="207" t="s">
        <v>21</v>
      </c>
      <c r="F453" s="208" t="s">
        <v>941</v>
      </c>
      <c r="G453" s="205"/>
      <c r="H453" s="207" t="s">
        <v>21</v>
      </c>
      <c r="I453" s="209"/>
      <c r="J453" s="205"/>
      <c r="K453" s="205"/>
      <c r="L453" s="210"/>
      <c r="M453" s="211"/>
      <c r="N453" s="212"/>
      <c r="O453" s="212"/>
      <c r="P453" s="212"/>
      <c r="Q453" s="212"/>
      <c r="R453" s="212"/>
      <c r="S453" s="212"/>
      <c r="T453" s="213"/>
      <c r="AT453" s="214" t="s">
        <v>158</v>
      </c>
      <c r="AU453" s="214" t="s">
        <v>82</v>
      </c>
      <c r="AV453" s="11" t="s">
        <v>80</v>
      </c>
      <c r="AW453" s="11" t="s">
        <v>35</v>
      </c>
      <c r="AX453" s="11" t="s">
        <v>72</v>
      </c>
      <c r="AY453" s="214" t="s">
        <v>148</v>
      </c>
    </row>
    <row r="454" spans="2:65" s="12" customFormat="1" ht="12">
      <c r="B454" s="215"/>
      <c r="C454" s="216"/>
      <c r="D454" s="206" t="s">
        <v>158</v>
      </c>
      <c r="E454" s="217" t="s">
        <v>21</v>
      </c>
      <c r="F454" s="218" t="s">
        <v>967</v>
      </c>
      <c r="G454" s="216"/>
      <c r="H454" s="219">
        <v>1.4039999999999999</v>
      </c>
      <c r="I454" s="220"/>
      <c r="J454" s="216"/>
      <c r="K454" s="216"/>
      <c r="L454" s="221"/>
      <c r="M454" s="222"/>
      <c r="N454" s="223"/>
      <c r="O454" s="223"/>
      <c r="P454" s="223"/>
      <c r="Q454" s="223"/>
      <c r="R454" s="223"/>
      <c r="S454" s="223"/>
      <c r="T454" s="224"/>
      <c r="AT454" s="225" t="s">
        <v>158</v>
      </c>
      <c r="AU454" s="225" t="s">
        <v>82</v>
      </c>
      <c r="AV454" s="12" t="s">
        <v>82</v>
      </c>
      <c r="AW454" s="12" t="s">
        <v>35</v>
      </c>
      <c r="AX454" s="12" t="s">
        <v>72</v>
      </c>
      <c r="AY454" s="225" t="s">
        <v>148</v>
      </c>
    </row>
    <row r="455" spans="2:65" s="12" customFormat="1" ht="12">
      <c r="B455" s="215"/>
      <c r="C455" s="216"/>
      <c r="D455" s="206" t="s">
        <v>158</v>
      </c>
      <c r="E455" s="217" t="s">
        <v>21</v>
      </c>
      <c r="F455" s="218" t="s">
        <v>968</v>
      </c>
      <c r="G455" s="216"/>
      <c r="H455" s="219">
        <v>4.68</v>
      </c>
      <c r="I455" s="220"/>
      <c r="J455" s="216"/>
      <c r="K455" s="216"/>
      <c r="L455" s="221"/>
      <c r="M455" s="222"/>
      <c r="N455" s="223"/>
      <c r="O455" s="223"/>
      <c r="P455" s="223"/>
      <c r="Q455" s="223"/>
      <c r="R455" s="223"/>
      <c r="S455" s="223"/>
      <c r="T455" s="224"/>
      <c r="AT455" s="225" t="s">
        <v>158</v>
      </c>
      <c r="AU455" s="225" t="s">
        <v>82</v>
      </c>
      <c r="AV455" s="12" t="s">
        <v>82</v>
      </c>
      <c r="AW455" s="12" t="s">
        <v>35</v>
      </c>
      <c r="AX455" s="12" t="s">
        <v>72</v>
      </c>
      <c r="AY455" s="225" t="s">
        <v>148</v>
      </c>
    </row>
    <row r="456" spans="2:65" s="12" customFormat="1" ht="12">
      <c r="B456" s="215"/>
      <c r="C456" s="216"/>
      <c r="D456" s="206" t="s">
        <v>158</v>
      </c>
      <c r="E456" s="217" t="s">
        <v>21</v>
      </c>
      <c r="F456" s="218" t="s">
        <v>969</v>
      </c>
      <c r="G456" s="216"/>
      <c r="H456" s="219">
        <v>16.567</v>
      </c>
      <c r="I456" s="220"/>
      <c r="J456" s="216"/>
      <c r="K456" s="216"/>
      <c r="L456" s="221"/>
      <c r="M456" s="222"/>
      <c r="N456" s="223"/>
      <c r="O456" s="223"/>
      <c r="P456" s="223"/>
      <c r="Q456" s="223"/>
      <c r="R456" s="223"/>
      <c r="S456" s="223"/>
      <c r="T456" s="224"/>
      <c r="AT456" s="225" t="s">
        <v>158</v>
      </c>
      <c r="AU456" s="225" t="s">
        <v>82</v>
      </c>
      <c r="AV456" s="12" t="s">
        <v>82</v>
      </c>
      <c r="AW456" s="12" t="s">
        <v>35</v>
      </c>
      <c r="AX456" s="12" t="s">
        <v>72</v>
      </c>
      <c r="AY456" s="225" t="s">
        <v>148</v>
      </c>
    </row>
    <row r="457" spans="2:65" s="14" customFormat="1" ht="12">
      <c r="B457" s="242"/>
      <c r="C457" s="243"/>
      <c r="D457" s="206" t="s">
        <v>158</v>
      </c>
      <c r="E457" s="244" t="s">
        <v>21</v>
      </c>
      <c r="F457" s="245" t="s">
        <v>527</v>
      </c>
      <c r="G457" s="243"/>
      <c r="H457" s="246">
        <v>144.08099999999999</v>
      </c>
      <c r="I457" s="247"/>
      <c r="J457" s="243"/>
      <c r="K457" s="243"/>
      <c r="L457" s="248"/>
      <c r="M457" s="249"/>
      <c r="N457" s="250"/>
      <c r="O457" s="250"/>
      <c r="P457" s="250"/>
      <c r="Q457" s="250"/>
      <c r="R457" s="250"/>
      <c r="S457" s="250"/>
      <c r="T457" s="251"/>
      <c r="AT457" s="252" t="s">
        <v>158</v>
      </c>
      <c r="AU457" s="252" t="s">
        <v>82</v>
      </c>
      <c r="AV457" s="14" t="s">
        <v>173</v>
      </c>
      <c r="AW457" s="14" t="s">
        <v>35</v>
      </c>
      <c r="AX457" s="14" t="s">
        <v>72</v>
      </c>
      <c r="AY457" s="252" t="s">
        <v>148</v>
      </c>
    </row>
    <row r="458" spans="2:65" s="11" customFormat="1" ht="12">
      <c r="B458" s="204"/>
      <c r="C458" s="205"/>
      <c r="D458" s="206" t="s">
        <v>158</v>
      </c>
      <c r="E458" s="207" t="s">
        <v>21</v>
      </c>
      <c r="F458" s="208" t="s">
        <v>970</v>
      </c>
      <c r="G458" s="205"/>
      <c r="H458" s="207" t="s">
        <v>21</v>
      </c>
      <c r="I458" s="209"/>
      <c r="J458" s="205"/>
      <c r="K458" s="205"/>
      <c r="L458" s="210"/>
      <c r="M458" s="211"/>
      <c r="N458" s="212"/>
      <c r="O458" s="212"/>
      <c r="P458" s="212"/>
      <c r="Q458" s="212"/>
      <c r="R458" s="212"/>
      <c r="S458" s="212"/>
      <c r="T458" s="213"/>
      <c r="AT458" s="214" t="s">
        <v>158</v>
      </c>
      <c r="AU458" s="214" t="s">
        <v>82</v>
      </c>
      <c r="AV458" s="11" t="s">
        <v>80</v>
      </c>
      <c r="AW458" s="11" t="s">
        <v>35</v>
      </c>
      <c r="AX458" s="11" t="s">
        <v>72</v>
      </c>
      <c r="AY458" s="214" t="s">
        <v>148</v>
      </c>
    </row>
    <row r="459" spans="2:65" s="12" customFormat="1" ht="12">
      <c r="B459" s="215"/>
      <c r="C459" s="216"/>
      <c r="D459" s="206" t="s">
        <v>158</v>
      </c>
      <c r="E459" s="217" t="s">
        <v>21</v>
      </c>
      <c r="F459" s="218" t="s">
        <v>971</v>
      </c>
      <c r="G459" s="216"/>
      <c r="H459" s="219">
        <v>2.8820000000000001</v>
      </c>
      <c r="I459" s="220"/>
      <c r="J459" s="216"/>
      <c r="K459" s="216"/>
      <c r="L459" s="221"/>
      <c r="M459" s="222"/>
      <c r="N459" s="223"/>
      <c r="O459" s="223"/>
      <c r="P459" s="223"/>
      <c r="Q459" s="223"/>
      <c r="R459" s="223"/>
      <c r="S459" s="223"/>
      <c r="T459" s="224"/>
      <c r="AT459" s="225" t="s">
        <v>158</v>
      </c>
      <c r="AU459" s="225" t="s">
        <v>82</v>
      </c>
      <c r="AV459" s="12" t="s">
        <v>82</v>
      </c>
      <c r="AW459" s="12" t="s">
        <v>35</v>
      </c>
      <c r="AX459" s="12" t="s">
        <v>72</v>
      </c>
      <c r="AY459" s="225" t="s">
        <v>148</v>
      </c>
    </row>
    <row r="460" spans="2:65" s="13" customFormat="1" ht="12">
      <c r="B460" s="226"/>
      <c r="C460" s="227"/>
      <c r="D460" s="206" t="s">
        <v>158</v>
      </c>
      <c r="E460" s="228" t="s">
        <v>21</v>
      </c>
      <c r="F460" s="229" t="s">
        <v>166</v>
      </c>
      <c r="G460" s="227"/>
      <c r="H460" s="230">
        <v>146.96299999999999</v>
      </c>
      <c r="I460" s="231"/>
      <c r="J460" s="227"/>
      <c r="K460" s="227"/>
      <c r="L460" s="232"/>
      <c r="M460" s="233"/>
      <c r="N460" s="234"/>
      <c r="O460" s="234"/>
      <c r="P460" s="234"/>
      <c r="Q460" s="234"/>
      <c r="R460" s="234"/>
      <c r="S460" s="234"/>
      <c r="T460" s="235"/>
      <c r="AT460" s="236" t="s">
        <v>158</v>
      </c>
      <c r="AU460" s="236" t="s">
        <v>82</v>
      </c>
      <c r="AV460" s="13" t="s">
        <v>156</v>
      </c>
      <c r="AW460" s="13" t="s">
        <v>35</v>
      </c>
      <c r="AX460" s="13" t="s">
        <v>80</v>
      </c>
      <c r="AY460" s="236" t="s">
        <v>148</v>
      </c>
    </row>
    <row r="461" spans="2:65" s="1" customFormat="1" ht="25.5" customHeight="1">
      <c r="B461" s="41"/>
      <c r="C461" s="192" t="s">
        <v>972</v>
      </c>
      <c r="D461" s="192" t="s">
        <v>151</v>
      </c>
      <c r="E461" s="193" t="s">
        <v>973</v>
      </c>
      <c r="F461" s="194" t="s">
        <v>974</v>
      </c>
      <c r="G461" s="195" t="s">
        <v>176</v>
      </c>
      <c r="H461" s="196">
        <v>637.58900000000006</v>
      </c>
      <c r="I461" s="197"/>
      <c r="J461" s="198">
        <f>ROUND(I461*H461,2)</f>
        <v>0</v>
      </c>
      <c r="K461" s="194" t="s">
        <v>155</v>
      </c>
      <c r="L461" s="61"/>
      <c r="M461" s="199" t="s">
        <v>21</v>
      </c>
      <c r="N461" s="200" t="s">
        <v>43</v>
      </c>
      <c r="O461" s="42"/>
      <c r="P461" s="201">
        <f>O461*H461</f>
        <v>0</v>
      </c>
      <c r="Q461" s="201">
        <v>1.15E-2</v>
      </c>
      <c r="R461" s="201">
        <f>Q461*H461</f>
        <v>7.3322735000000003</v>
      </c>
      <c r="S461" s="201">
        <v>0</v>
      </c>
      <c r="T461" s="202">
        <f>S461*H461</f>
        <v>0</v>
      </c>
      <c r="AR461" s="24" t="s">
        <v>156</v>
      </c>
      <c r="AT461" s="24" t="s">
        <v>151</v>
      </c>
      <c r="AU461" s="24" t="s">
        <v>82</v>
      </c>
      <c r="AY461" s="24" t="s">
        <v>148</v>
      </c>
      <c r="BE461" s="203">
        <f>IF(N461="základní",J461,0)</f>
        <v>0</v>
      </c>
      <c r="BF461" s="203">
        <f>IF(N461="snížená",J461,0)</f>
        <v>0</v>
      </c>
      <c r="BG461" s="203">
        <f>IF(N461="zákl. přenesená",J461,0)</f>
        <v>0</v>
      </c>
      <c r="BH461" s="203">
        <f>IF(N461="sníž. přenesená",J461,0)</f>
        <v>0</v>
      </c>
      <c r="BI461" s="203">
        <f>IF(N461="nulová",J461,0)</f>
        <v>0</v>
      </c>
      <c r="BJ461" s="24" t="s">
        <v>80</v>
      </c>
      <c r="BK461" s="203">
        <f>ROUND(I461*H461,2)</f>
        <v>0</v>
      </c>
      <c r="BL461" s="24" t="s">
        <v>156</v>
      </c>
      <c r="BM461" s="24" t="s">
        <v>975</v>
      </c>
    </row>
    <row r="462" spans="2:65" s="1" customFormat="1" ht="264">
      <c r="B462" s="41"/>
      <c r="C462" s="63"/>
      <c r="D462" s="206" t="s">
        <v>170</v>
      </c>
      <c r="E462" s="63"/>
      <c r="F462" s="237" t="s">
        <v>893</v>
      </c>
      <c r="G462" s="63"/>
      <c r="H462" s="63"/>
      <c r="I462" s="163"/>
      <c r="J462" s="63"/>
      <c r="K462" s="63"/>
      <c r="L462" s="61"/>
      <c r="M462" s="238"/>
      <c r="N462" s="42"/>
      <c r="O462" s="42"/>
      <c r="P462" s="42"/>
      <c r="Q462" s="42"/>
      <c r="R462" s="42"/>
      <c r="S462" s="42"/>
      <c r="T462" s="78"/>
      <c r="AT462" s="24" t="s">
        <v>170</v>
      </c>
      <c r="AU462" s="24" t="s">
        <v>82</v>
      </c>
    </row>
    <row r="463" spans="2:65" s="11" customFormat="1" ht="12">
      <c r="B463" s="204"/>
      <c r="C463" s="205"/>
      <c r="D463" s="206" t="s">
        <v>158</v>
      </c>
      <c r="E463" s="207" t="s">
        <v>21</v>
      </c>
      <c r="F463" s="208" t="s">
        <v>976</v>
      </c>
      <c r="G463" s="205"/>
      <c r="H463" s="207" t="s">
        <v>21</v>
      </c>
      <c r="I463" s="209"/>
      <c r="J463" s="205"/>
      <c r="K463" s="205"/>
      <c r="L463" s="210"/>
      <c r="M463" s="211"/>
      <c r="N463" s="212"/>
      <c r="O463" s="212"/>
      <c r="P463" s="212"/>
      <c r="Q463" s="212"/>
      <c r="R463" s="212"/>
      <c r="S463" s="212"/>
      <c r="T463" s="213"/>
      <c r="AT463" s="214" t="s">
        <v>158</v>
      </c>
      <c r="AU463" s="214" t="s">
        <v>82</v>
      </c>
      <c r="AV463" s="11" t="s">
        <v>80</v>
      </c>
      <c r="AW463" s="11" t="s">
        <v>35</v>
      </c>
      <c r="AX463" s="11" t="s">
        <v>72</v>
      </c>
      <c r="AY463" s="214" t="s">
        <v>148</v>
      </c>
    </row>
    <row r="464" spans="2:65" s="11" customFormat="1" ht="12">
      <c r="B464" s="204"/>
      <c r="C464" s="205"/>
      <c r="D464" s="206" t="s">
        <v>158</v>
      </c>
      <c r="E464" s="207" t="s">
        <v>21</v>
      </c>
      <c r="F464" s="208" t="s">
        <v>925</v>
      </c>
      <c r="G464" s="205"/>
      <c r="H464" s="207" t="s">
        <v>21</v>
      </c>
      <c r="I464" s="209"/>
      <c r="J464" s="205"/>
      <c r="K464" s="205"/>
      <c r="L464" s="210"/>
      <c r="M464" s="211"/>
      <c r="N464" s="212"/>
      <c r="O464" s="212"/>
      <c r="P464" s="212"/>
      <c r="Q464" s="212"/>
      <c r="R464" s="212"/>
      <c r="S464" s="212"/>
      <c r="T464" s="213"/>
      <c r="AT464" s="214" t="s">
        <v>158</v>
      </c>
      <c r="AU464" s="214" t="s">
        <v>82</v>
      </c>
      <c r="AV464" s="11" t="s">
        <v>80</v>
      </c>
      <c r="AW464" s="11" t="s">
        <v>35</v>
      </c>
      <c r="AX464" s="11" t="s">
        <v>72</v>
      </c>
      <c r="AY464" s="214" t="s">
        <v>148</v>
      </c>
    </row>
    <row r="465" spans="2:65" s="12" customFormat="1" ht="12">
      <c r="B465" s="215"/>
      <c r="C465" s="216"/>
      <c r="D465" s="206" t="s">
        <v>158</v>
      </c>
      <c r="E465" s="217" t="s">
        <v>21</v>
      </c>
      <c r="F465" s="218" t="s">
        <v>977</v>
      </c>
      <c r="G465" s="216"/>
      <c r="H465" s="219">
        <v>174.42699999999999</v>
      </c>
      <c r="I465" s="220"/>
      <c r="J465" s="216"/>
      <c r="K465" s="216"/>
      <c r="L465" s="221"/>
      <c r="M465" s="222"/>
      <c r="N465" s="223"/>
      <c r="O465" s="223"/>
      <c r="P465" s="223"/>
      <c r="Q465" s="223"/>
      <c r="R465" s="223"/>
      <c r="S465" s="223"/>
      <c r="T465" s="224"/>
      <c r="AT465" s="225" t="s">
        <v>158</v>
      </c>
      <c r="AU465" s="225" t="s">
        <v>82</v>
      </c>
      <c r="AV465" s="12" t="s">
        <v>82</v>
      </c>
      <c r="AW465" s="12" t="s">
        <v>35</v>
      </c>
      <c r="AX465" s="12" t="s">
        <v>72</v>
      </c>
      <c r="AY465" s="225" t="s">
        <v>148</v>
      </c>
    </row>
    <row r="466" spans="2:65" s="11" customFormat="1" ht="12">
      <c r="B466" s="204"/>
      <c r="C466" s="205"/>
      <c r="D466" s="206" t="s">
        <v>158</v>
      </c>
      <c r="E466" s="207" t="s">
        <v>21</v>
      </c>
      <c r="F466" s="208" t="s">
        <v>927</v>
      </c>
      <c r="G466" s="205"/>
      <c r="H466" s="207" t="s">
        <v>21</v>
      </c>
      <c r="I466" s="209"/>
      <c r="J466" s="205"/>
      <c r="K466" s="205"/>
      <c r="L466" s="210"/>
      <c r="M466" s="211"/>
      <c r="N466" s="212"/>
      <c r="O466" s="212"/>
      <c r="P466" s="212"/>
      <c r="Q466" s="212"/>
      <c r="R466" s="212"/>
      <c r="S466" s="212"/>
      <c r="T466" s="213"/>
      <c r="AT466" s="214" t="s">
        <v>158</v>
      </c>
      <c r="AU466" s="214" t="s">
        <v>82</v>
      </c>
      <c r="AV466" s="11" t="s">
        <v>80</v>
      </c>
      <c r="AW466" s="11" t="s">
        <v>35</v>
      </c>
      <c r="AX466" s="11" t="s">
        <v>72</v>
      </c>
      <c r="AY466" s="214" t="s">
        <v>148</v>
      </c>
    </row>
    <row r="467" spans="2:65" s="12" customFormat="1" ht="12">
      <c r="B467" s="215"/>
      <c r="C467" s="216"/>
      <c r="D467" s="206" t="s">
        <v>158</v>
      </c>
      <c r="E467" s="217" t="s">
        <v>21</v>
      </c>
      <c r="F467" s="218" t="s">
        <v>978</v>
      </c>
      <c r="G467" s="216"/>
      <c r="H467" s="219">
        <v>194.20699999999999</v>
      </c>
      <c r="I467" s="220"/>
      <c r="J467" s="216"/>
      <c r="K467" s="216"/>
      <c r="L467" s="221"/>
      <c r="M467" s="222"/>
      <c r="N467" s="223"/>
      <c r="O467" s="223"/>
      <c r="P467" s="223"/>
      <c r="Q467" s="223"/>
      <c r="R467" s="223"/>
      <c r="S467" s="223"/>
      <c r="T467" s="224"/>
      <c r="AT467" s="225" t="s">
        <v>158</v>
      </c>
      <c r="AU467" s="225" t="s">
        <v>82</v>
      </c>
      <c r="AV467" s="12" t="s">
        <v>82</v>
      </c>
      <c r="AW467" s="12" t="s">
        <v>35</v>
      </c>
      <c r="AX467" s="12" t="s">
        <v>72</v>
      </c>
      <c r="AY467" s="225" t="s">
        <v>148</v>
      </c>
    </row>
    <row r="468" spans="2:65" s="11" customFormat="1" ht="12">
      <c r="B468" s="204"/>
      <c r="C468" s="205"/>
      <c r="D468" s="206" t="s">
        <v>158</v>
      </c>
      <c r="E468" s="207" t="s">
        <v>21</v>
      </c>
      <c r="F468" s="208" t="s">
        <v>929</v>
      </c>
      <c r="G468" s="205"/>
      <c r="H468" s="207" t="s">
        <v>21</v>
      </c>
      <c r="I468" s="209"/>
      <c r="J468" s="205"/>
      <c r="K468" s="205"/>
      <c r="L468" s="210"/>
      <c r="M468" s="211"/>
      <c r="N468" s="212"/>
      <c r="O468" s="212"/>
      <c r="P468" s="212"/>
      <c r="Q468" s="212"/>
      <c r="R468" s="212"/>
      <c r="S468" s="212"/>
      <c r="T468" s="213"/>
      <c r="AT468" s="214" t="s">
        <v>158</v>
      </c>
      <c r="AU468" s="214" t="s">
        <v>82</v>
      </c>
      <c r="AV468" s="11" t="s">
        <v>80</v>
      </c>
      <c r="AW468" s="11" t="s">
        <v>35</v>
      </c>
      <c r="AX468" s="11" t="s">
        <v>72</v>
      </c>
      <c r="AY468" s="214" t="s">
        <v>148</v>
      </c>
    </row>
    <row r="469" spans="2:65" s="12" customFormat="1" ht="12">
      <c r="B469" s="215"/>
      <c r="C469" s="216"/>
      <c r="D469" s="206" t="s">
        <v>158</v>
      </c>
      <c r="E469" s="217" t="s">
        <v>21</v>
      </c>
      <c r="F469" s="218" t="s">
        <v>979</v>
      </c>
      <c r="G469" s="216"/>
      <c r="H469" s="219">
        <v>179.38200000000001</v>
      </c>
      <c r="I469" s="220"/>
      <c r="J469" s="216"/>
      <c r="K469" s="216"/>
      <c r="L469" s="221"/>
      <c r="M469" s="222"/>
      <c r="N469" s="223"/>
      <c r="O469" s="223"/>
      <c r="P469" s="223"/>
      <c r="Q469" s="223"/>
      <c r="R469" s="223"/>
      <c r="S469" s="223"/>
      <c r="T469" s="224"/>
      <c r="AT469" s="225" t="s">
        <v>158</v>
      </c>
      <c r="AU469" s="225" t="s">
        <v>82</v>
      </c>
      <c r="AV469" s="12" t="s">
        <v>82</v>
      </c>
      <c r="AW469" s="12" t="s">
        <v>35</v>
      </c>
      <c r="AX469" s="12" t="s">
        <v>72</v>
      </c>
      <c r="AY469" s="225" t="s">
        <v>148</v>
      </c>
    </row>
    <row r="470" spans="2:65" s="11" customFormat="1" ht="12">
      <c r="B470" s="204"/>
      <c r="C470" s="205"/>
      <c r="D470" s="206" t="s">
        <v>158</v>
      </c>
      <c r="E470" s="207" t="s">
        <v>21</v>
      </c>
      <c r="F470" s="208" t="s">
        <v>931</v>
      </c>
      <c r="G470" s="205"/>
      <c r="H470" s="207" t="s">
        <v>21</v>
      </c>
      <c r="I470" s="209"/>
      <c r="J470" s="205"/>
      <c r="K470" s="205"/>
      <c r="L470" s="210"/>
      <c r="M470" s="211"/>
      <c r="N470" s="212"/>
      <c r="O470" s="212"/>
      <c r="P470" s="212"/>
      <c r="Q470" s="212"/>
      <c r="R470" s="212"/>
      <c r="S470" s="212"/>
      <c r="T470" s="213"/>
      <c r="AT470" s="214" t="s">
        <v>158</v>
      </c>
      <c r="AU470" s="214" t="s">
        <v>82</v>
      </c>
      <c r="AV470" s="11" t="s">
        <v>80</v>
      </c>
      <c r="AW470" s="11" t="s">
        <v>35</v>
      </c>
      <c r="AX470" s="11" t="s">
        <v>72</v>
      </c>
      <c r="AY470" s="214" t="s">
        <v>148</v>
      </c>
    </row>
    <row r="471" spans="2:65" s="12" customFormat="1" ht="12">
      <c r="B471" s="215"/>
      <c r="C471" s="216"/>
      <c r="D471" s="206" t="s">
        <v>158</v>
      </c>
      <c r="E471" s="217" t="s">
        <v>21</v>
      </c>
      <c r="F471" s="218" t="s">
        <v>980</v>
      </c>
      <c r="G471" s="216"/>
      <c r="H471" s="219">
        <v>12.538</v>
      </c>
      <c r="I471" s="220"/>
      <c r="J471" s="216"/>
      <c r="K471" s="216"/>
      <c r="L471" s="221"/>
      <c r="M471" s="222"/>
      <c r="N471" s="223"/>
      <c r="O471" s="223"/>
      <c r="P471" s="223"/>
      <c r="Q471" s="223"/>
      <c r="R471" s="223"/>
      <c r="S471" s="223"/>
      <c r="T471" s="224"/>
      <c r="AT471" s="225" t="s">
        <v>158</v>
      </c>
      <c r="AU471" s="225" t="s">
        <v>82</v>
      </c>
      <c r="AV471" s="12" t="s">
        <v>82</v>
      </c>
      <c r="AW471" s="12" t="s">
        <v>35</v>
      </c>
      <c r="AX471" s="12" t="s">
        <v>72</v>
      </c>
      <c r="AY471" s="225" t="s">
        <v>148</v>
      </c>
    </row>
    <row r="472" spans="2:65" s="11" customFormat="1" ht="12">
      <c r="B472" s="204"/>
      <c r="C472" s="205"/>
      <c r="D472" s="206" t="s">
        <v>158</v>
      </c>
      <c r="E472" s="207" t="s">
        <v>21</v>
      </c>
      <c r="F472" s="208" t="s">
        <v>981</v>
      </c>
      <c r="G472" s="205"/>
      <c r="H472" s="207" t="s">
        <v>21</v>
      </c>
      <c r="I472" s="209"/>
      <c r="J472" s="205"/>
      <c r="K472" s="205"/>
      <c r="L472" s="210"/>
      <c r="M472" s="211"/>
      <c r="N472" s="212"/>
      <c r="O472" s="212"/>
      <c r="P472" s="212"/>
      <c r="Q472" s="212"/>
      <c r="R472" s="212"/>
      <c r="S472" s="212"/>
      <c r="T472" s="213"/>
      <c r="AT472" s="214" t="s">
        <v>158</v>
      </c>
      <c r="AU472" s="214" t="s">
        <v>82</v>
      </c>
      <c r="AV472" s="11" t="s">
        <v>80</v>
      </c>
      <c r="AW472" s="11" t="s">
        <v>35</v>
      </c>
      <c r="AX472" s="11" t="s">
        <v>72</v>
      </c>
      <c r="AY472" s="214" t="s">
        <v>148</v>
      </c>
    </row>
    <row r="473" spans="2:65" s="12" customFormat="1" ht="12">
      <c r="B473" s="215"/>
      <c r="C473" s="216"/>
      <c r="D473" s="206" t="s">
        <v>158</v>
      </c>
      <c r="E473" s="217" t="s">
        <v>21</v>
      </c>
      <c r="F473" s="218" t="s">
        <v>982</v>
      </c>
      <c r="G473" s="216"/>
      <c r="H473" s="219">
        <v>77.034999999999997</v>
      </c>
      <c r="I473" s="220"/>
      <c r="J473" s="216"/>
      <c r="K473" s="216"/>
      <c r="L473" s="221"/>
      <c r="M473" s="222"/>
      <c r="N473" s="223"/>
      <c r="O473" s="223"/>
      <c r="P473" s="223"/>
      <c r="Q473" s="223"/>
      <c r="R473" s="223"/>
      <c r="S473" s="223"/>
      <c r="T473" s="224"/>
      <c r="AT473" s="225" t="s">
        <v>158</v>
      </c>
      <c r="AU473" s="225" t="s">
        <v>82</v>
      </c>
      <c r="AV473" s="12" t="s">
        <v>82</v>
      </c>
      <c r="AW473" s="12" t="s">
        <v>35</v>
      </c>
      <c r="AX473" s="12" t="s">
        <v>72</v>
      </c>
      <c r="AY473" s="225" t="s">
        <v>148</v>
      </c>
    </row>
    <row r="474" spans="2:65" s="13" customFormat="1" ht="12">
      <c r="B474" s="226"/>
      <c r="C474" s="227"/>
      <c r="D474" s="206" t="s">
        <v>158</v>
      </c>
      <c r="E474" s="228" t="s">
        <v>21</v>
      </c>
      <c r="F474" s="229" t="s">
        <v>166</v>
      </c>
      <c r="G474" s="227"/>
      <c r="H474" s="230">
        <v>637.58900000000006</v>
      </c>
      <c r="I474" s="231"/>
      <c r="J474" s="227"/>
      <c r="K474" s="227"/>
      <c r="L474" s="232"/>
      <c r="M474" s="233"/>
      <c r="N474" s="234"/>
      <c r="O474" s="234"/>
      <c r="P474" s="234"/>
      <c r="Q474" s="234"/>
      <c r="R474" s="234"/>
      <c r="S474" s="234"/>
      <c r="T474" s="235"/>
      <c r="AT474" s="236" t="s">
        <v>158</v>
      </c>
      <c r="AU474" s="236" t="s">
        <v>82</v>
      </c>
      <c r="AV474" s="13" t="s">
        <v>156</v>
      </c>
      <c r="AW474" s="13" t="s">
        <v>35</v>
      </c>
      <c r="AX474" s="13" t="s">
        <v>80</v>
      </c>
      <c r="AY474" s="236" t="s">
        <v>148</v>
      </c>
    </row>
    <row r="475" spans="2:65" s="1" customFormat="1" ht="16.5" customHeight="1">
      <c r="B475" s="41"/>
      <c r="C475" s="254" t="s">
        <v>983</v>
      </c>
      <c r="D475" s="254" t="s">
        <v>700</v>
      </c>
      <c r="E475" s="255" t="s">
        <v>984</v>
      </c>
      <c r="F475" s="256" t="s">
        <v>985</v>
      </c>
      <c r="G475" s="257" t="s">
        <v>176</v>
      </c>
      <c r="H475" s="258">
        <v>650.34100000000001</v>
      </c>
      <c r="I475" s="259"/>
      <c r="J475" s="260">
        <f>ROUND(I475*H475,2)</f>
        <v>0</v>
      </c>
      <c r="K475" s="256" t="s">
        <v>155</v>
      </c>
      <c r="L475" s="261"/>
      <c r="M475" s="262" t="s">
        <v>21</v>
      </c>
      <c r="N475" s="263" t="s">
        <v>43</v>
      </c>
      <c r="O475" s="42"/>
      <c r="P475" s="201">
        <f>O475*H475</f>
        <v>0</v>
      </c>
      <c r="Q475" s="201">
        <v>1.6E-2</v>
      </c>
      <c r="R475" s="201">
        <f>Q475*H475</f>
        <v>10.405456000000001</v>
      </c>
      <c r="S475" s="201">
        <v>0</v>
      </c>
      <c r="T475" s="202">
        <f>S475*H475</f>
        <v>0</v>
      </c>
      <c r="AR475" s="24" t="s">
        <v>210</v>
      </c>
      <c r="AT475" s="24" t="s">
        <v>700</v>
      </c>
      <c r="AU475" s="24" t="s">
        <v>82</v>
      </c>
      <c r="AY475" s="24" t="s">
        <v>148</v>
      </c>
      <c r="BE475" s="203">
        <f>IF(N475="základní",J475,0)</f>
        <v>0</v>
      </c>
      <c r="BF475" s="203">
        <f>IF(N475="snížená",J475,0)</f>
        <v>0</v>
      </c>
      <c r="BG475" s="203">
        <f>IF(N475="zákl. přenesená",J475,0)</f>
        <v>0</v>
      </c>
      <c r="BH475" s="203">
        <f>IF(N475="sníž. přenesená",J475,0)</f>
        <v>0</v>
      </c>
      <c r="BI475" s="203">
        <f>IF(N475="nulová",J475,0)</f>
        <v>0</v>
      </c>
      <c r="BJ475" s="24" t="s">
        <v>80</v>
      </c>
      <c r="BK475" s="203">
        <f>ROUND(I475*H475,2)</f>
        <v>0</v>
      </c>
      <c r="BL475" s="24" t="s">
        <v>156</v>
      </c>
      <c r="BM475" s="24" t="s">
        <v>986</v>
      </c>
    </row>
    <row r="476" spans="2:65" s="12" customFormat="1" ht="12">
      <c r="B476" s="215"/>
      <c r="C476" s="216"/>
      <c r="D476" s="206" t="s">
        <v>158</v>
      </c>
      <c r="E476" s="216"/>
      <c r="F476" s="218" t="s">
        <v>987</v>
      </c>
      <c r="G476" s="216"/>
      <c r="H476" s="219">
        <v>650.34100000000001</v>
      </c>
      <c r="I476" s="220"/>
      <c r="J476" s="216"/>
      <c r="K476" s="216"/>
      <c r="L476" s="221"/>
      <c r="M476" s="222"/>
      <c r="N476" s="223"/>
      <c r="O476" s="223"/>
      <c r="P476" s="223"/>
      <c r="Q476" s="223"/>
      <c r="R476" s="223"/>
      <c r="S476" s="223"/>
      <c r="T476" s="224"/>
      <c r="AT476" s="225" t="s">
        <v>158</v>
      </c>
      <c r="AU476" s="225" t="s">
        <v>82</v>
      </c>
      <c r="AV476" s="12" t="s">
        <v>82</v>
      </c>
      <c r="AW476" s="12" t="s">
        <v>6</v>
      </c>
      <c r="AX476" s="12" t="s">
        <v>80</v>
      </c>
      <c r="AY476" s="225" t="s">
        <v>148</v>
      </c>
    </row>
    <row r="477" spans="2:65" s="1" customFormat="1" ht="25.5" customHeight="1">
      <c r="B477" s="41"/>
      <c r="C477" s="192" t="s">
        <v>988</v>
      </c>
      <c r="D477" s="192" t="s">
        <v>151</v>
      </c>
      <c r="E477" s="193" t="s">
        <v>989</v>
      </c>
      <c r="F477" s="194" t="s">
        <v>990</v>
      </c>
      <c r="G477" s="195" t="s">
        <v>213</v>
      </c>
      <c r="H477" s="196">
        <v>41</v>
      </c>
      <c r="I477" s="197"/>
      <c r="J477" s="198">
        <f>ROUND(I477*H477,2)</f>
        <v>0</v>
      </c>
      <c r="K477" s="194" t="s">
        <v>155</v>
      </c>
      <c r="L477" s="61"/>
      <c r="M477" s="199" t="s">
        <v>21</v>
      </c>
      <c r="N477" s="200" t="s">
        <v>43</v>
      </c>
      <c r="O477" s="42"/>
      <c r="P477" s="201">
        <f>O477*H477</f>
        <v>0</v>
      </c>
      <c r="Q477" s="201">
        <v>6.0000000000000002E-5</v>
      </c>
      <c r="R477" s="201">
        <f>Q477*H477</f>
        <v>2.4599999999999999E-3</v>
      </c>
      <c r="S477" s="201">
        <v>0</v>
      </c>
      <c r="T477" s="202">
        <f>S477*H477</f>
        <v>0</v>
      </c>
      <c r="AR477" s="24" t="s">
        <v>156</v>
      </c>
      <c r="AT477" s="24" t="s">
        <v>151</v>
      </c>
      <c r="AU477" s="24" t="s">
        <v>82</v>
      </c>
      <c r="AY477" s="24" t="s">
        <v>148</v>
      </c>
      <c r="BE477" s="203">
        <f>IF(N477="základní",J477,0)</f>
        <v>0</v>
      </c>
      <c r="BF477" s="203">
        <f>IF(N477="snížená",J477,0)</f>
        <v>0</v>
      </c>
      <c r="BG477" s="203">
        <f>IF(N477="zákl. přenesená",J477,0)</f>
        <v>0</v>
      </c>
      <c r="BH477" s="203">
        <f>IF(N477="sníž. přenesená",J477,0)</f>
        <v>0</v>
      </c>
      <c r="BI477" s="203">
        <f>IF(N477="nulová",J477,0)</f>
        <v>0</v>
      </c>
      <c r="BJ477" s="24" t="s">
        <v>80</v>
      </c>
      <c r="BK477" s="203">
        <f>ROUND(I477*H477,2)</f>
        <v>0</v>
      </c>
      <c r="BL477" s="24" t="s">
        <v>156</v>
      </c>
      <c r="BM477" s="24" t="s">
        <v>991</v>
      </c>
    </row>
    <row r="478" spans="2:65" s="1" customFormat="1" ht="84">
      <c r="B478" s="41"/>
      <c r="C478" s="63"/>
      <c r="D478" s="206" t="s">
        <v>170</v>
      </c>
      <c r="E478" s="63"/>
      <c r="F478" s="237" t="s">
        <v>992</v>
      </c>
      <c r="G478" s="63"/>
      <c r="H478" s="63"/>
      <c r="I478" s="163"/>
      <c r="J478" s="63"/>
      <c r="K478" s="63"/>
      <c r="L478" s="61"/>
      <c r="M478" s="238"/>
      <c r="N478" s="42"/>
      <c r="O478" s="42"/>
      <c r="P478" s="42"/>
      <c r="Q478" s="42"/>
      <c r="R478" s="42"/>
      <c r="S478" s="42"/>
      <c r="T478" s="78"/>
      <c r="AT478" s="24" t="s">
        <v>170</v>
      </c>
      <c r="AU478" s="24" t="s">
        <v>82</v>
      </c>
    </row>
    <row r="479" spans="2:65" s="1" customFormat="1" ht="16.5" customHeight="1">
      <c r="B479" s="41"/>
      <c r="C479" s="254" t="s">
        <v>993</v>
      </c>
      <c r="D479" s="254" t="s">
        <v>700</v>
      </c>
      <c r="E479" s="255" t="s">
        <v>994</v>
      </c>
      <c r="F479" s="256" t="s">
        <v>995</v>
      </c>
      <c r="G479" s="257" t="s">
        <v>213</v>
      </c>
      <c r="H479" s="258">
        <v>43.05</v>
      </c>
      <c r="I479" s="259"/>
      <c r="J479" s="260">
        <f>ROUND(I479*H479,2)</f>
        <v>0</v>
      </c>
      <c r="K479" s="256" t="s">
        <v>155</v>
      </c>
      <c r="L479" s="261"/>
      <c r="M479" s="262" t="s">
        <v>21</v>
      </c>
      <c r="N479" s="263" t="s">
        <v>43</v>
      </c>
      <c r="O479" s="42"/>
      <c r="P479" s="201">
        <f>O479*H479</f>
        <v>0</v>
      </c>
      <c r="Q479" s="201">
        <v>5.0000000000000001E-4</v>
      </c>
      <c r="R479" s="201">
        <f>Q479*H479</f>
        <v>2.1524999999999999E-2</v>
      </c>
      <c r="S479" s="201">
        <v>0</v>
      </c>
      <c r="T479" s="202">
        <f>S479*H479</f>
        <v>0</v>
      </c>
      <c r="AR479" s="24" t="s">
        <v>210</v>
      </c>
      <c r="AT479" s="24" t="s">
        <v>700</v>
      </c>
      <c r="AU479" s="24" t="s">
        <v>82</v>
      </c>
      <c r="AY479" s="24" t="s">
        <v>148</v>
      </c>
      <c r="BE479" s="203">
        <f>IF(N479="základní",J479,0)</f>
        <v>0</v>
      </c>
      <c r="BF479" s="203">
        <f>IF(N479="snížená",J479,0)</f>
        <v>0</v>
      </c>
      <c r="BG479" s="203">
        <f>IF(N479="zákl. přenesená",J479,0)</f>
        <v>0</v>
      </c>
      <c r="BH479" s="203">
        <f>IF(N479="sníž. přenesená",J479,0)</f>
        <v>0</v>
      </c>
      <c r="BI479" s="203">
        <f>IF(N479="nulová",J479,0)</f>
        <v>0</v>
      </c>
      <c r="BJ479" s="24" t="s">
        <v>80</v>
      </c>
      <c r="BK479" s="203">
        <f>ROUND(I479*H479,2)</f>
        <v>0</v>
      </c>
      <c r="BL479" s="24" t="s">
        <v>156</v>
      </c>
      <c r="BM479" s="24" t="s">
        <v>996</v>
      </c>
    </row>
    <row r="480" spans="2:65" s="12" customFormat="1" ht="12">
      <c r="B480" s="215"/>
      <c r="C480" s="216"/>
      <c r="D480" s="206" t="s">
        <v>158</v>
      </c>
      <c r="E480" s="216"/>
      <c r="F480" s="218" t="s">
        <v>997</v>
      </c>
      <c r="G480" s="216"/>
      <c r="H480" s="219">
        <v>43.05</v>
      </c>
      <c r="I480" s="220"/>
      <c r="J480" s="216"/>
      <c r="K480" s="216"/>
      <c r="L480" s="221"/>
      <c r="M480" s="222"/>
      <c r="N480" s="223"/>
      <c r="O480" s="223"/>
      <c r="P480" s="223"/>
      <c r="Q480" s="223"/>
      <c r="R480" s="223"/>
      <c r="S480" s="223"/>
      <c r="T480" s="224"/>
      <c r="AT480" s="225" t="s">
        <v>158</v>
      </c>
      <c r="AU480" s="225" t="s">
        <v>82</v>
      </c>
      <c r="AV480" s="12" t="s">
        <v>82</v>
      </c>
      <c r="AW480" s="12" t="s">
        <v>6</v>
      </c>
      <c r="AX480" s="12" t="s">
        <v>80</v>
      </c>
      <c r="AY480" s="225" t="s">
        <v>148</v>
      </c>
    </row>
    <row r="481" spans="2:65" s="1" customFormat="1" ht="38.25" customHeight="1">
      <c r="B481" s="41"/>
      <c r="C481" s="192" t="s">
        <v>998</v>
      </c>
      <c r="D481" s="192" t="s">
        <v>151</v>
      </c>
      <c r="E481" s="193" t="s">
        <v>999</v>
      </c>
      <c r="F481" s="194" t="s">
        <v>1000</v>
      </c>
      <c r="G481" s="195" t="s">
        <v>176</v>
      </c>
      <c r="H481" s="196">
        <v>196.25299999999999</v>
      </c>
      <c r="I481" s="197"/>
      <c r="J481" s="198">
        <f>ROUND(I481*H481,2)</f>
        <v>0</v>
      </c>
      <c r="K481" s="194" t="s">
        <v>21</v>
      </c>
      <c r="L481" s="61"/>
      <c r="M481" s="199" t="s">
        <v>21</v>
      </c>
      <c r="N481" s="200" t="s">
        <v>43</v>
      </c>
      <c r="O481" s="42"/>
      <c r="P481" s="201">
        <f>O481*H481</f>
        <v>0</v>
      </c>
      <c r="Q481" s="201">
        <v>9.3699999999999999E-3</v>
      </c>
      <c r="R481" s="201">
        <f>Q481*H481</f>
        <v>1.8388906099999998</v>
      </c>
      <c r="S481" s="201">
        <v>0</v>
      </c>
      <c r="T481" s="202">
        <f>S481*H481</f>
        <v>0</v>
      </c>
      <c r="AR481" s="24" t="s">
        <v>156</v>
      </c>
      <c r="AT481" s="24" t="s">
        <v>151</v>
      </c>
      <c r="AU481" s="24" t="s">
        <v>82</v>
      </c>
      <c r="AY481" s="24" t="s">
        <v>148</v>
      </c>
      <c r="BE481" s="203">
        <f>IF(N481="základní",J481,0)</f>
        <v>0</v>
      </c>
      <c r="BF481" s="203">
        <f>IF(N481="snížená",J481,0)</f>
        <v>0</v>
      </c>
      <c r="BG481" s="203">
        <f>IF(N481="zákl. přenesená",J481,0)</f>
        <v>0</v>
      </c>
      <c r="BH481" s="203">
        <f>IF(N481="sníž. přenesená",J481,0)</f>
        <v>0</v>
      </c>
      <c r="BI481" s="203">
        <f>IF(N481="nulová",J481,0)</f>
        <v>0</v>
      </c>
      <c r="BJ481" s="24" t="s">
        <v>80</v>
      </c>
      <c r="BK481" s="203">
        <f>ROUND(I481*H481,2)</f>
        <v>0</v>
      </c>
      <c r="BL481" s="24" t="s">
        <v>156</v>
      </c>
      <c r="BM481" s="24" t="s">
        <v>1001</v>
      </c>
    </row>
    <row r="482" spans="2:65" s="1" customFormat="1" ht="168">
      <c r="B482" s="41"/>
      <c r="C482" s="63"/>
      <c r="D482" s="206" t="s">
        <v>170</v>
      </c>
      <c r="E482" s="63"/>
      <c r="F482" s="237" t="s">
        <v>1002</v>
      </c>
      <c r="G482" s="63"/>
      <c r="H482" s="63"/>
      <c r="I482" s="163"/>
      <c r="J482" s="63"/>
      <c r="K482" s="63"/>
      <c r="L482" s="61"/>
      <c r="M482" s="238"/>
      <c r="N482" s="42"/>
      <c r="O482" s="42"/>
      <c r="P482" s="42"/>
      <c r="Q482" s="42"/>
      <c r="R482" s="42"/>
      <c r="S482" s="42"/>
      <c r="T482" s="78"/>
      <c r="AT482" s="24" t="s">
        <v>170</v>
      </c>
      <c r="AU482" s="24" t="s">
        <v>82</v>
      </c>
    </row>
    <row r="483" spans="2:65" s="1" customFormat="1" ht="48">
      <c r="B483" s="41"/>
      <c r="C483" s="63"/>
      <c r="D483" s="206" t="s">
        <v>351</v>
      </c>
      <c r="E483" s="63"/>
      <c r="F483" s="237" t="s">
        <v>1003</v>
      </c>
      <c r="G483" s="63"/>
      <c r="H483" s="63"/>
      <c r="I483" s="163"/>
      <c r="J483" s="63"/>
      <c r="K483" s="63"/>
      <c r="L483" s="61"/>
      <c r="M483" s="238"/>
      <c r="N483" s="42"/>
      <c r="O483" s="42"/>
      <c r="P483" s="42"/>
      <c r="Q483" s="42"/>
      <c r="R483" s="42"/>
      <c r="S483" s="42"/>
      <c r="T483" s="78"/>
      <c r="AT483" s="24" t="s">
        <v>351</v>
      </c>
      <c r="AU483" s="24" t="s">
        <v>82</v>
      </c>
    </row>
    <row r="484" spans="2:65" s="11" customFormat="1" ht="12">
      <c r="B484" s="204"/>
      <c r="C484" s="205"/>
      <c r="D484" s="206" t="s">
        <v>158</v>
      </c>
      <c r="E484" s="207" t="s">
        <v>21</v>
      </c>
      <c r="F484" s="208" t="s">
        <v>1004</v>
      </c>
      <c r="G484" s="205"/>
      <c r="H484" s="207" t="s">
        <v>21</v>
      </c>
      <c r="I484" s="209"/>
      <c r="J484" s="205"/>
      <c r="K484" s="205"/>
      <c r="L484" s="210"/>
      <c r="M484" s="211"/>
      <c r="N484" s="212"/>
      <c r="O484" s="212"/>
      <c r="P484" s="212"/>
      <c r="Q484" s="212"/>
      <c r="R484" s="212"/>
      <c r="S484" s="212"/>
      <c r="T484" s="213"/>
      <c r="AT484" s="214" t="s">
        <v>158</v>
      </c>
      <c r="AU484" s="214" t="s">
        <v>82</v>
      </c>
      <c r="AV484" s="11" t="s">
        <v>80</v>
      </c>
      <c r="AW484" s="11" t="s">
        <v>35</v>
      </c>
      <c r="AX484" s="11" t="s">
        <v>72</v>
      </c>
      <c r="AY484" s="214" t="s">
        <v>148</v>
      </c>
    </row>
    <row r="485" spans="2:65" s="11" customFormat="1" ht="12">
      <c r="B485" s="204"/>
      <c r="C485" s="205"/>
      <c r="D485" s="206" t="s">
        <v>158</v>
      </c>
      <c r="E485" s="207" t="s">
        <v>21</v>
      </c>
      <c r="F485" s="208" t="s">
        <v>925</v>
      </c>
      <c r="G485" s="205"/>
      <c r="H485" s="207" t="s">
        <v>21</v>
      </c>
      <c r="I485" s="209"/>
      <c r="J485" s="205"/>
      <c r="K485" s="205"/>
      <c r="L485" s="210"/>
      <c r="M485" s="211"/>
      <c r="N485" s="212"/>
      <c r="O485" s="212"/>
      <c r="P485" s="212"/>
      <c r="Q485" s="212"/>
      <c r="R485" s="212"/>
      <c r="S485" s="212"/>
      <c r="T485" s="213"/>
      <c r="AT485" s="214" t="s">
        <v>158</v>
      </c>
      <c r="AU485" s="214" t="s">
        <v>82</v>
      </c>
      <c r="AV485" s="11" t="s">
        <v>80</v>
      </c>
      <c r="AW485" s="11" t="s">
        <v>35</v>
      </c>
      <c r="AX485" s="11" t="s">
        <v>72</v>
      </c>
      <c r="AY485" s="214" t="s">
        <v>148</v>
      </c>
    </row>
    <row r="486" spans="2:65" s="12" customFormat="1" ht="12">
      <c r="B486" s="215"/>
      <c r="C486" s="216"/>
      <c r="D486" s="206" t="s">
        <v>158</v>
      </c>
      <c r="E486" s="217" t="s">
        <v>21</v>
      </c>
      <c r="F486" s="218" t="s">
        <v>1005</v>
      </c>
      <c r="G486" s="216"/>
      <c r="H486" s="219">
        <v>23.681000000000001</v>
      </c>
      <c r="I486" s="220"/>
      <c r="J486" s="216"/>
      <c r="K486" s="216"/>
      <c r="L486" s="221"/>
      <c r="M486" s="222"/>
      <c r="N486" s="223"/>
      <c r="O486" s="223"/>
      <c r="P486" s="223"/>
      <c r="Q486" s="223"/>
      <c r="R486" s="223"/>
      <c r="S486" s="223"/>
      <c r="T486" s="224"/>
      <c r="AT486" s="225" t="s">
        <v>158</v>
      </c>
      <c r="AU486" s="225" t="s">
        <v>82</v>
      </c>
      <c r="AV486" s="12" t="s">
        <v>82</v>
      </c>
      <c r="AW486" s="12" t="s">
        <v>35</v>
      </c>
      <c r="AX486" s="12" t="s">
        <v>72</v>
      </c>
      <c r="AY486" s="225" t="s">
        <v>148</v>
      </c>
    </row>
    <row r="487" spans="2:65" s="11" customFormat="1" ht="12">
      <c r="B487" s="204"/>
      <c r="C487" s="205"/>
      <c r="D487" s="206" t="s">
        <v>158</v>
      </c>
      <c r="E487" s="207" t="s">
        <v>21</v>
      </c>
      <c r="F487" s="208" t="s">
        <v>927</v>
      </c>
      <c r="G487" s="205"/>
      <c r="H487" s="207" t="s">
        <v>21</v>
      </c>
      <c r="I487" s="209"/>
      <c r="J487" s="205"/>
      <c r="K487" s="205"/>
      <c r="L487" s="210"/>
      <c r="M487" s="211"/>
      <c r="N487" s="212"/>
      <c r="O487" s="212"/>
      <c r="P487" s="212"/>
      <c r="Q487" s="212"/>
      <c r="R487" s="212"/>
      <c r="S487" s="212"/>
      <c r="T487" s="213"/>
      <c r="AT487" s="214" t="s">
        <v>158</v>
      </c>
      <c r="AU487" s="214" t="s">
        <v>82</v>
      </c>
      <c r="AV487" s="11" t="s">
        <v>80</v>
      </c>
      <c r="AW487" s="11" t="s">
        <v>35</v>
      </c>
      <c r="AX487" s="11" t="s">
        <v>72</v>
      </c>
      <c r="AY487" s="214" t="s">
        <v>148</v>
      </c>
    </row>
    <row r="488" spans="2:65" s="12" customFormat="1" ht="12">
      <c r="B488" s="215"/>
      <c r="C488" s="216"/>
      <c r="D488" s="206" t="s">
        <v>158</v>
      </c>
      <c r="E488" s="217" t="s">
        <v>21</v>
      </c>
      <c r="F488" s="218" t="s">
        <v>1006</v>
      </c>
      <c r="G488" s="216"/>
      <c r="H488" s="219">
        <v>61.838999999999999</v>
      </c>
      <c r="I488" s="220"/>
      <c r="J488" s="216"/>
      <c r="K488" s="216"/>
      <c r="L488" s="221"/>
      <c r="M488" s="222"/>
      <c r="N488" s="223"/>
      <c r="O488" s="223"/>
      <c r="P488" s="223"/>
      <c r="Q488" s="223"/>
      <c r="R488" s="223"/>
      <c r="S488" s="223"/>
      <c r="T488" s="224"/>
      <c r="AT488" s="225" t="s">
        <v>158</v>
      </c>
      <c r="AU488" s="225" t="s">
        <v>82</v>
      </c>
      <c r="AV488" s="12" t="s">
        <v>82</v>
      </c>
      <c r="AW488" s="12" t="s">
        <v>35</v>
      </c>
      <c r="AX488" s="12" t="s">
        <v>72</v>
      </c>
      <c r="AY488" s="225" t="s">
        <v>148</v>
      </c>
    </row>
    <row r="489" spans="2:65" s="11" customFormat="1" ht="12">
      <c r="B489" s="204"/>
      <c r="C489" s="205"/>
      <c r="D489" s="206" t="s">
        <v>158</v>
      </c>
      <c r="E489" s="207" t="s">
        <v>21</v>
      </c>
      <c r="F489" s="208" t="s">
        <v>929</v>
      </c>
      <c r="G489" s="205"/>
      <c r="H489" s="207" t="s">
        <v>21</v>
      </c>
      <c r="I489" s="209"/>
      <c r="J489" s="205"/>
      <c r="K489" s="205"/>
      <c r="L489" s="210"/>
      <c r="M489" s="211"/>
      <c r="N489" s="212"/>
      <c r="O489" s="212"/>
      <c r="P489" s="212"/>
      <c r="Q489" s="212"/>
      <c r="R489" s="212"/>
      <c r="S489" s="212"/>
      <c r="T489" s="213"/>
      <c r="AT489" s="214" t="s">
        <v>158</v>
      </c>
      <c r="AU489" s="214" t="s">
        <v>82</v>
      </c>
      <c r="AV489" s="11" t="s">
        <v>80</v>
      </c>
      <c r="AW489" s="11" t="s">
        <v>35</v>
      </c>
      <c r="AX489" s="11" t="s">
        <v>72</v>
      </c>
      <c r="AY489" s="214" t="s">
        <v>148</v>
      </c>
    </row>
    <row r="490" spans="2:65" s="12" customFormat="1" ht="12">
      <c r="B490" s="215"/>
      <c r="C490" s="216"/>
      <c r="D490" s="206" t="s">
        <v>158</v>
      </c>
      <c r="E490" s="217" t="s">
        <v>21</v>
      </c>
      <c r="F490" s="218" t="s">
        <v>1007</v>
      </c>
      <c r="G490" s="216"/>
      <c r="H490" s="219">
        <v>40.594999999999999</v>
      </c>
      <c r="I490" s="220"/>
      <c r="J490" s="216"/>
      <c r="K490" s="216"/>
      <c r="L490" s="221"/>
      <c r="M490" s="222"/>
      <c r="N490" s="223"/>
      <c r="O490" s="223"/>
      <c r="P490" s="223"/>
      <c r="Q490" s="223"/>
      <c r="R490" s="223"/>
      <c r="S490" s="223"/>
      <c r="T490" s="224"/>
      <c r="AT490" s="225" t="s">
        <v>158</v>
      </c>
      <c r="AU490" s="225" t="s">
        <v>82</v>
      </c>
      <c r="AV490" s="12" t="s">
        <v>82</v>
      </c>
      <c r="AW490" s="12" t="s">
        <v>35</v>
      </c>
      <c r="AX490" s="12" t="s">
        <v>72</v>
      </c>
      <c r="AY490" s="225" t="s">
        <v>148</v>
      </c>
    </row>
    <row r="491" spans="2:65" s="11" customFormat="1" ht="12">
      <c r="B491" s="204"/>
      <c r="C491" s="205"/>
      <c r="D491" s="206" t="s">
        <v>158</v>
      </c>
      <c r="E491" s="207" t="s">
        <v>21</v>
      </c>
      <c r="F491" s="208" t="s">
        <v>931</v>
      </c>
      <c r="G491" s="205"/>
      <c r="H491" s="207" t="s">
        <v>21</v>
      </c>
      <c r="I491" s="209"/>
      <c r="J491" s="205"/>
      <c r="K491" s="205"/>
      <c r="L491" s="210"/>
      <c r="M491" s="211"/>
      <c r="N491" s="212"/>
      <c r="O491" s="212"/>
      <c r="P491" s="212"/>
      <c r="Q491" s="212"/>
      <c r="R491" s="212"/>
      <c r="S491" s="212"/>
      <c r="T491" s="213"/>
      <c r="AT491" s="214" t="s">
        <v>158</v>
      </c>
      <c r="AU491" s="214" t="s">
        <v>82</v>
      </c>
      <c r="AV491" s="11" t="s">
        <v>80</v>
      </c>
      <c r="AW491" s="11" t="s">
        <v>35</v>
      </c>
      <c r="AX491" s="11" t="s">
        <v>72</v>
      </c>
      <c r="AY491" s="214" t="s">
        <v>148</v>
      </c>
    </row>
    <row r="492" spans="2:65" s="12" customFormat="1" ht="12">
      <c r="B492" s="215"/>
      <c r="C492" s="216"/>
      <c r="D492" s="206" t="s">
        <v>158</v>
      </c>
      <c r="E492" s="217" t="s">
        <v>21</v>
      </c>
      <c r="F492" s="218" t="s">
        <v>1008</v>
      </c>
      <c r="G492" s="216"/>
      <c r="H492" s="219">
        <v>70.138000000000005</v>
      </c>
      <c r="I492" s="220"/>
      <c r="J492" s="216"/>
      <c r="K492" s="216"/>
      <c r="L492" s="221"/>
      <c r="M492" s="222"/>
      <c r="N492" s="223"/>
      <c r="O492" s="223"/>
      <c r="P492" s="223"/>
      <c r="Q492" s="223"/>
      <c r="R492" s="223"/>
      <c r="S492" s="223"/>
      <c r="T492" s="224"/>
      <c r="AT492" s="225" t="s">
        <v>158</v>
      </c>
      <c r="AU492" s="225" t="s">
        <v>82</v>
      </c>
      <c r="AV492" s="12" t="s">
        <v>82</v>
      </c>
      <c r="AW492" s="12" t="s">
        <v>35</v>
      </c>
      <c r="AX492" s="12" t="s">
        <v>72</v>
      </c>
      <c r="AY492" s="225" t="s">
        <v>148</v>
      </c>
    </row>
    <row r="493" spans="2:65" s="13" customFormat="1" ht="12">
      <c r="B493" s="226"/>
      <c r="C493" s="227"/>
      <c r="D493" s="206" t="s">
        <v>158</v>
      </c>
      <c r="E493" s="228" t="s">
        <v>21</v>
      </c>
      <c r="F493" s="229" t="s">
        <v>166</v>
      </c>
      <c r="G493" s="227"/>
      <c r="H493" s="230">
        <v>196.25299999999999</v>
      </c>
      <c r="I493" s="231"/>
      <c r="J493" s="227"/>
      <c r="K493" s="227"/>
      <c r="L493" s="232"/>
      <c r="M493" s="233"/>
      <c r="N493" s="234"/>
      <c r="O493" s="234"/>
      <c r="P493" s="234"/>
      <c r="Q493" s="234"/>
      <c r="R493" s="234"/>
      <c r="S493" s="234"/>
      <c r="T493" s="235"/>
      <c r="AT493" s="236" t="s">
        <v>158</v>
      </c>
      <c r="AU493" s="236" t="s">
        <v>82</v>
      </c>
      <c r="AV493" s="13" t="s">
        <v>156</v>
      </c>
      <c r="AW493" s="13" t="s">
        <v>35</v>
      </c>
      <c r="AX493" s="13" t="s">
        <v>80</v>
      </c>
      <c r="AY493" s="236" t="s">
        <v>148</v>
      </c>
    </row>
    <row r="494" spans="2:65" s="1" customFormat="1" ht="16.5" customHeight="1">
      <c r="B494" s="41"/>
      <c r="C494" s="254" t="s">
        <v>1009</v>
      </c>
      <c r="D494" s="254" t="s">
        <v>700</v>
      </c>
      <c r="E494" s="255" t="s">
        <v>1010</v>
      </c>
      <c r="F494" s="256" t="s">
        <v>1011</v>
      </c>
      <c r="G494" s="257" t="s">
        <v>176</v>
      </c>
      <c r="H494" s="258">
        <v>215.87799999999999</v>
      </c>
      <c r="I494" s="259"/>
      <c r="J494" s="260">
        <f>ROUND(I494*H494,2)</f>
        <v>0</v>
      </c>
      <c r="K494" s="256" t="s">
        <v>155</v>
      </c>
      <c r="L494" s="261"/>
      <c r="M494" s="262" t="s">
        <v>21</v>
      </c>
      <c r="N494" s="263" t="s">
        <v>43</v>
      </c>
      <c r="O494" s="42"/>
      <c r="P494" s="201">
        <f>O494*H494</f>
        <v>0</v>
      </c>
      <c r="Q494" s="201">
        <v>1.2999999999999999E-4</v>
      </c>
      <c r="R494" s="201">
        <f>Q494*H494</f>
        <v>2.8064139999999994E-2</v>
      </c>
      <c r="S494" s="201">
        <v>0</v>
      </c>
      <c r="T494" s="202">
        <f>S494*H494</f>
        <v>0</v>
      </c>
      <c r="AR494" s="24" t="s">
        <v>210</v>
      </c>
      <c r="AT494" s="24" t="s">
        <v>700</v>
      </c>
      <c r="AU494" s="24" t="s">
        <v>82</v>
      </c>
      <c r="AY494" s="24" t="s">
        <v>148</v>
      </c>
      <c r="BE494" s="203">
        <f>IF(N494="základní",J494,0)</f>
        <v>0</v>
      </c>
      <c r="BF494" s="203">
        <f>IF(N494="snížená",J494,0)</f>
        <v>0</v>
      </c>
      <c r="BG494" s="203">
        <f>IF(N494="zákl. přenesená",J494,0)</f>
        <v>0</v>
      </c>
      <c r="BH494" s="203">
        <f>IF(N494="sníž. přenesená",J494,0)</f>
        <v>0</v>
      </c>
      <c r="BI494" s="203">
        <f>IF(N494="nulová",J494,0)</f>
        <v>0</v>
      </c>
      <c r="BJ494" s="24" t="s">
        <v>80</v>
      </c>
      <c r="BK494" s="203">
        <f>ROUND(I494*H494,2)</f>
        <v>0</v>
      </c>
      <c r="BL494" s="24" t="s">
        <v>156</v>
      </c>
      <c r="BM494" s="24" t="s">
        <v>1012</v>
      </c>
    </row>
    <row r="495" spans="2:65" s="1" customFormat="1" ht="24">
      <c r="B495" s="41"/>
      <c r="C495" s="63"/>
      <c r="D495" s="206" t="s">
        <v>351</v>
      </c>
      <c r="E495" s="63"/>
      <c r="F495" s="237" t="s">
        <v>1013</v>
      </c>
      <c r="G495" s="63"/>
      <c r="H495" s="63"/>
      <c r="I495" s="163"/>
      <c r="J495" s="63"/>
      <c r="K495" s="63"/>
      <c r="L495" s="61"/>
      <c r="M495" s="238"/>
      <c r="N495" s="42"/>
      <c r="O495" s="42"/>
      <c r="P495" s="42"/>
      <c r="Q495" s="42"/>
      <c r="R495" s="42"/>
      <c r="S495" s="42"/>
      <c r="T495" s="78"/>
      <c r="AT495" s="24" t="s">
        <v>351</v>
      </c>
      <c r="AU495" s="24" t="s">
        <v>82</v>
      </c>
    </row>
    <row r="496" spans="2:65" s="12" customFormat="1" ht="12">
      <c r="B496" s="215"/>
      <c r="C496" s="216"/>
      <c r="D496" s="206" t="s">
        <v>158</v>
      </c>
      <c r="E496" s="216"/>
      <c r="F496" s="218" t="s">
        <v>1014</v>
      </c>
      <c r="G496" s="216"/>
      <c r="H496" s="219">
        <v>215.87799999999999</v>
      </c>
      <c r="I496" s="220"/>
      <c r="J496" s="216"/>
      <c r="K496" s="216"/>
      <c r="L496" s="221"/>
      <c r="M496" s="222"/>
      <c r="N496" s="223"/>
      <c r="O496" s="223"/>
      <c r="P496" s="223"/>
      <c r="Q496" s="223"/>
      <c r="R496" s="223"/>
      <c r="S496" s="223"/>
      <c r="T496" s="224"/>
      <c r="AT496" s="225" t="s">
        <v>158</v>
      </c>
      <c r="AU496" s="225" t="s">
        <v>82</v>
      </c>
      <c r="AV496" s="12" t="s">
        <v>82</v>
      </c>
      <c r="AW496" s="12" t="s">
        <v>6</v>
      </c>
      <c r="AX496" s="12" t="s">
        <v>80</v>
      </c>
      <c r="AY496" s="225" t="s">
        <v>148</v>
      </c>
    </row>
    <row r="497" spans="2:65" s="1" customFormat="1" ht="16.5" customHeight="1">
      <c r="B497" s="41"/>
      <c r="C497" s="254" t="s">
        <v>1015</v>
      </c>
      <c r="D497" s="254" t="s">
        <v>700</v>
      </c>
      <c r="E497" s="255" t="s">
        <v>1016</v>
      </c>
      <c r="F497" s="256" t="s">
        <v>1017</v>
      </c>
      <c r="G497" s="257" t="s">
        <v>176</v>
      </c>
      <c r="H497" s="258">
        <v>245.316</v>
      </c>
      <c r="I497" s="259"/>
      <c r="J497" s="260">
        <f>ROUND(I497*H497,2)</f>
        <v>0</v>
      </c>
      <c r="K497" s="256" t="s">
        <v>21</v>
      </c>
      <c r="L497" s="261"/>
      <c r="M497" s="262" t="s">
        <v>21</v>
      </c>
      <c r="N497" s="263" t="s">
        <v>43</v>
      </c>
      <c r="O497" s="42"/>
      <c r="P497" s="201">
        <f>O497*H497</f>
        <v>0</v>
      </c>
      <c r="Q497" s="201">
        <v>3.8899999999999998E-3</v>
      </c>
      <c r="R497" s="201">
        <f>Q497*H497</f>
        <v>0.95427923999999997</v>
      </c>
      <c r="S497" s="201">
        <v>0</v>
      </c>
      <c r="T497" s="202">
        <f>S497*H497</f>
        <v>0</v>
      </c>
      <c r="AR497" s="24" t="s">
        <v>210</v>
      </c>
      <c r="AT497" s="24" t="s">
        <v>700</v>
      </c>
      <c r="AU497" s="24" t="s">
        <v>82</v>
      </c>
      <c r="AY497" s="24" t="s">
        <v>148</v>
      </c>
      <c r="BE497" s="203">
        <f>IF(N497="základní",J497,0)</f>
        <v>0</v>
      </c>
      <c r="BF497" s="203">
        <f>IF(N497="snížená",J497,0)</f>
        <v>0</v>
      </c>
      <c r="BG497" s="203">
        <f>IF(N497="zákl. přenesená",J497,0)</f>
        <v>0</v>
      </c>
      <c r="BH497" s="203">
        <f>IF(N497="sníž. přenesená",J497,0)</f>
        <v>0</v>
      </c>
      <c r="BI497" s="203">
        <f>IF(N497="nulová",J497,0)</f>
        <v>0</v>
      </c>
      <c r="BJ497" s="24" t="s">
        <v>80</v>
      </c>
      <c r="BK497" s="203">
        <f>ROUND(I497*H497,2)</f>
        <v>0</v>
      </c>
      <c r="BL497" s="24" t="s">
        <v>156</v>
      </c>
      <c r="BM497" s="24" t="s">
        <v>1018</v>
      </c>
    </row>
    <row r="498" spans="2:65" s="1" customFormat="1" ht="36">
      <c r="B498" s="41"/>
      <c r="C498" s="63"/>
      <c r="D498" s="206" t="s">
        <v>351</v>
      </c>
      <c r="E498" s="63"/>
      <c r="F498" s="237" t="s">
        <v>1019</v>
      </c>
      <c r="G498" s="63"/>
      <c r="H498" s="63"/>
      <c r="I498" s="163"/>
      <c r="J498" s="63"/>
      <c r="K498" s="63"/>
      <c r="L498" s="61"/>
      <c r="M498" s="238"/>
      <c r="N498" s="42"/>
      <c r="O498" s="42"/>
      <c r="P498" s="42"/>
      <c r="Q498" s="42"/>
      <c r="R498" s="42"/>
      <c r="S498" s="42"/>
      <c r="T498" s="78"/>
      <c r="AT498" s="24" t="s">
        <v>351</v>
      </c>
      <c r="AU498" s="24" t="s">
        <v>82</v>
      </c>
    </row>
    <row r="499" spans="2:65" s="12" customFormat="1" ht="12">
      <c r="B499" s="215"/>
      <c r="C499" s="216"/>
      <c r="D499" s="206" t="s">
        <v>158</v>
      </c>
      <c r="E499" s="216"/>
      <c r="F499" s="218" t="s">
        <v>1020</v>
      </c>
      <c r="G499" s="216"/>
      <c r="H499" s="219">
        <v>245.316</v>
      </c>
      <c r="I499" s="220"/>
      <c r="J499" s="216"/>
      <c r="K499" s="216"/>
      <c r="L499" s="221"/>
      <c r="M499" s="222"/>
      <c r="N499" s="223"/>
      <c r="O499" s="223"/>
      <c r="P499" s="223"/>
      <c r="Q499" s="223"/>
      <c r="R499" s="223"/>
      <c r="S499" s="223"/>
      <c r="T499" s="224"/>
      <c r="AT499" s="225" t="s">
        <v>158</v>
      </c>
      <c r="AU499" s="225" t="s">
        <v>82</v>
      </c>
      <c r="AV499" s="12" t="s">
        <v>82</v>
      </c>
      <c r="AW499" s="12" t="s">
        <v>6</v>
      </c>
      <c r="AX499" s="12" t="s">
        <v>80</v>
      </c>
      <c r="AY499" s="225" t="s">
        <v>148</v>
      </c>
    </row>
    <row r="500" spans="2:65" s="1" customFormat="1" ht="25.5" customHeight="1">
      <c r="B500" s="41"/>
      <c r="C500" s="192" t="s">
        <v>1021</v>
      </c>
      <c r="D500" s="192" t="s">
        <v>151</v>
      </c>
      <c r="E500" s="193" t="s">
        <v>1022</v>
      </c>
      <c r="F500" s="194" t="s">
        <v>1023</v>
      </c>
      <c r="G500" s="195" t="s">
        <v>176</v>
      </c>
      <c r="H500" s="196">
        <v>598.99900000000002</v>
      </c>
      <c r="I500" s="197"/>
      <c r="J500" s="198">
        <f>ROUND(I500*H500,2)</f>
        <v>0</v>
      </c>
      <c r="K500" s="194" t="s">
        <v>155</v>
      </c>
      <c r="L500" s="61"/>
      <c r="M500" s="199" t="s">
        <v>21</v>
      </c>
      <c r="N500" s="200" t="s">
        <v>43</v>
      </c>
      <c r="O500" s="42"/>
      <c r="P500" s="201">
        <f>O500*H500</f>
        <v>0</v>
      </c>
      <c r="Q500" s="201">
        <v>3.48E-3</v>
      </c>
      <c r="R500" s="201">
        <f>Q500*H500</f>
        <v>2.0845165200000002</v>
      </c>
      <c r="S500" s="201">
        <v>0</v>
      </c>
      <c r="T500" s="202">
        <f>S500*H500</f>
        <v>0</v>
      </c>
      <c r="AR500" s="24" t="s">
        <v>156</v>
      </c>
      <c r="AT500" s="24" t="s">
        <v>151</v>
      </c>
      <c r="AU500" s="24" t="s">
        <v>82</v>
      </c>
      <c r="AY500" s="24" t="s">
        <v>148</v>
      </c>
      <c r="BE500" s="203">
        <f>IF(N500="základní",J500,0)</f>
        <v>0</v>
      </c>
      <c r="BF500" s="203">
        <f>IF(N500="snížená",J500,0)</f>
        <v>0</v>
      </c>
      <c r="BG500" s="203">
        <f>IF(N500="zákl. přenesená",J500,0)</f>
        <v>0</v>
      </c>
      <c r="BH500" s="203">
        <f>IF(N500="sníž. přenesená",J500,0)</f>
        <v>0</v>
      </c>
      <c r="BI500" s="203">
        <f>IF(N500="nulová",J500,0)</f>
        <v>0</v>
      </c>
      <c r="BJ500" s="24" t="s">
        <v>80</v>
      </c>
      <c r="BK500" s="203">
        <f>ROUND(I500*H500,2)</f>
        <v>0</v>
      </c>
      <c r="BL500" s="24" t="s">
        <v>156</v>
      </c>
      <c r="BM500" s="24" t="s">
        <v>1024</v>
      </c>
    </row>
    <row r="501" spans="2:65" s="11" customFormat="1" ht="12">
      <c r="B501" s="204"/>
      <c r="C501" s="205"/>
      <c r="D501" s="206" t="s">
        <v>158</v>
      </c>
      <c r="E501" s="207" t="s">
        <v>21</v>
      </c>
      <c r="F501" s="208" t="s">
        <v>1025</v>
      </c>
      <c r="G501" s="205"/>
      <c r="H501" s="207" t="s">
        <v>21</v>
      </c>
      <c r="I501" s="209"/>
      <c r="J501" s="205"/>
      <c r="K501" s="205"/>
      <c r="L501" s="210"/>
      <c r="M501" s="211"/>
      <c r="N501" s="212"/>
      <c r="O501" s="212"/>
      <c r="P501" s="212"/>
      <c r="Q501" s="212"/>
      <c r="R501" s="212"/>
      <c r="S501" s="212"/>
      <c r="T501" s="213"/>
      <c r="AT501" s="214" t="s">
        <v>158</v>
      </c>
      <c r="AU501" s="214" t="s">
        <v>82</v>
      </c>
      <c r="AV501" s="11" t="s">
        <v>80</v>
      </c>
      <c r="AW501" s="11" t="s">
        <v>35</v>
      </c>
      <c r="AX501" s="11" t="s">
        <v>72</v>
      </c>
      <c r="AY501" s="214" t="s">
        <v>148</v>
      </c>
    </row>
    <row r="502" spans="2:65" s="11" customFormat="1" ht="12">
      <c r="B502" s="204"/>
      <c r="C502" s="205"/>
      <c r="D502" s="206" t="s">
        <v>158</v>
      </c>
      <c r="E502" s="207" t="s">
        <v>21</v>
      </c>
      <c r="F502" s="208" t="s">
        <v>925</v>
      </c>
      <c r="G502" s="205"/>
      <c r="H502" s="207" t="s">
        <v>21</v>
      </c>
      <c r="I502" s="209"/>
      <c r="J502" s="205"/>
      <c r="K502" s="205"/>
      <c r="L502" s="210"/>
      <c r="M502" s="211"/>
      <c r="N502" s="212"/>
      <c r="O502" s="212"/>
      <c r="P502" s="212"/>
      <c r="Q502" s="212"/>
      <c r="R502" s="212"/>
      <c r="S502" s="212"/>
      <c r="T502" s="213"/>
      <c r="AT502" s="214" t="s">
        <v>158</v>
      </c>
      <c r="AU502" s="214" t="s">
        <v>82</v>
      </c>
      <c r="AV502" s="11" t="s">
        <v>80</v>
      </c>
      <c r="AW502" s="11" t="s">
        <v>35</v>
      </c>
      <c r="AX502" s="11" t="s">
        <v>72</v>
      </c>
      <c r="AY502" s="214" t="s">
        <v>148</v>
      </c>
    </row>
    <row r="503" spans="2:65" s="12" customFormat="1" ht="12">
      <c r="B503" s="215"/>
      <c r="C503" s="216"/>
      <c r="D503" s="206" t="s">
        <v>158</v>
      </c>
      <c r="E503" s="217" t="s">
        <v>21</v>
      </c>
      <c r="F503" s="218" t="s">
        <v>977</v>
      </c>
      <c r="G503" s="216"/>
      <c r="H503" s="219">
        <v>174.42699999999999</v>
      </c>
      <c r="I503" s="220"/>
      <c r="J503" s="216"/>
      <c r="K503" s="216"/>
      <c r="L503" s="221"/>
      <c r="M503" s="222"/>
      <c r="N503" s="223"/>
      <c r="O503" s="223"/>
      <c r="P503" s="223"/>
      <c r="Q503" s="223"/>
      <c r="R503" s="223"/>
      <c r="S503" s="223"/>
      <c r="T503" s="224"/>
      <c r="AT503" s="225" t="s">
        <v>158</v>
      </c>
      <c r="AU503" s="225" t="s">
        <v>82</v>
      </c>
      <c r="AV503" s="12" t="s">
        <v>82</v>
      </c>
      <c r="AW503" s="12" t="s">
        <v>35</v>
      </c>
      <c r="AX503" s="12" t="s">
        <v>72</v>
      </c>
      <c r="AY503" s="225" t="s">
        <v>148</v>
      </c>
    </row>
    <row r="504" spans="2:65" s="11" customFormat="1" ht="12">
      <c r="B504" s="204"/>
      <c r="C504" s="205"/>
      <c r="D504" s="206" t="s">
        <v>158</v>
      </c>
      <c r="E504" s="207" t="s">
        <v>21</v>
      </c>
      <c r="F504" s="208" t="s">
        <v>927</v>
      </c>
      <c r="G504" s="205"/>
      <c r="H504" s="207" t="s">
        <v>21</v>
      </c>
      <c r="I504" s="209"/>
      <c r="J504" s="205"/>
      <c r="K504" s="205"/>
      <c r="L504" s="210"/>
      <c r="M504" s="211"/>
      <c r="N504" s="212"/>
      <c r="O504" s="212"/>
      <c r="P504" s="212"/>
      <c r="Q504" s="212"/>
      <c r="R504" s="212"/>
      <c r="S504" s="212"/>
      <c r="T504" s="213"/>
      <c r="AT504" s="214" t="s">
        <v>158</v>
      </c>
      <c r="AU504" s="214" t="s">
        <v>82</v>
      </c>
      <c r="AV504" s="11" t="s">
        <v>80</v>
      </c>
      <c r="AW504" s="11" t="s">
        <v>35</v>
      </c>
      <c r="AX504" s="11" t="s">
        <v>72</v>
      </c>
      <c r="AY504" s="214" t="s">
        <v>148</v>
      </c>
    </row>
    <row r="505" spans="2:65" s="12" customFormat="1" ht="12">
      <c r="B505" s="215"/>
      <c r="C505" s="216"/>
      <c r="D505" s="206" t="s">
        <v>158</v>
      </c>
      <c r="E505" s="217" t="s">
        <v>21</v>
      </c>
      <c r="F505" s="218" t="s">
        <v>978</v>
      </c>
      <c r="G505" s="216"/>
      <c r="H505" s="219">
        <v>194.20699999999999</v>
      </c>
      <c r="I505" s="220"/>
      <c r="J505" s="216"/>
      <c r="K505" s="216"/>
      <c r="L505" s="221"/>
      <c r="M505" s="222"/>
      <c r="N505" s="223"/>
      <c r="O505" s="223"/>
      <c r="P505" s="223"/>
      <c r="Q505" s="223"/>
      <c r="R505" s="223"/>
      <c r="S505" s="223"/>
      <c r="T505" s="224"/>
      <c r="AT505" s="225" t="s">
        <v>158</v>
      </c>
      <c r="AU505" s="225" t="s">
        <v>82</v>
      </c>
      <c r="AV505" s="12" t="s">
        <v>82</v>
      </c>
      <c r="AW505" s="12" t="s">
        <v>35</v>
      </c>
      <c r="AX505" s="12" t="s">
        <v>72</v>
      </c>
      <c r="AY505" s="225" t="s">
        <v>148</v>
      </c>
    </row>
    <row r="506" spans="2:65" s="11" customFormat="1" ht="12">
      <c r="B506" s="204"/>
      <c r="C506" s="205"/>
      <c r="D506" s="206" t="s">
        <v>158</v>
      </c>
      <c r="E506" s="207" t="s">
        <v>21</v>
      </c>
      <c r="F506" s="208" t="s">
        <v>929</v>
      </c>
      <c r="G506" s="205"/>
      <c r="H506" s="207" t="s">
        <v>21</v>
      </c>
      <c r="I506" s="209"/>
      <c r="J506" s="205"/>
      <c r="K506" s="205"/>
      <c r="L506" s="210"/>
      <c r="M506" s="211"/>
      <c r="N506" s="212"/>
      <c r="O506" s="212"/>
      <c r="P506" s="212"/>
      <c r="Q506" s="212"/>
      <c r="R506" s="212"/>
      <c r="S506" s="212"/>
      <c r="T506" s="213"/>
      <c r="AT506" s="214" t="s">
        <v>158</v>
      </c>
      <c r="AU506" s="214" t="s">
        <v>82</v>
      </c>
      <c r="AV506" s="11" t="s">
        <v>80</v>
      </c>
      <c r="AW506" s="11" t="s">
        <v>35</v>
      </c>
      <c r="AX506" s="11" t="s">
        <v>72</v>
      </c>
      <c r="AY506" s="214" t="s">
        <v>148</v>
      </c>
    </row>
    <row r="507" spans="2:65" s="12" customFormat="1" ht="12">
      <c r="B507" s="215"/>
      <c r="C507" s="216"/>
      <c r="D507" s="206" t="s">
        <v>158</v>
      </c>
      <c r="E507" s="217" t="s">
        <v>21</v>
      </c>
      <c r="F507" s="218" t="s">
        <v>979</v>
      </c>
      <c r="G507" s="216"/>
      <c r="H507" s="219">
        <v>179.38200000000001</v>
      </c>
      <c r="I507" s="220"/>
      <c r="J507" s="216"/>
      <c r="K507" s="216"/>
      <c r="L507" s="221"/>
      <c r="M507" s="222"/>
      <c r="N507" s="223"/>
      <c r="O507" s="223"/>
      <c r="P507" s="223"/>
      <c r="Q507" s="223"/>
      <c r="R507" s="223"/>
      <c r="S507" s="223"/>
      <c r="T507" s="224"/>
      <c r="AT507" s="225" t="s">
        <v>158</v>
      </c>
      <c r="AU507" s="225" t="s">
        <v>82</v>
      </c>
      <c r="AV507" s="12" t="s">
        <v>82</v>
      </c>
      <c r="AW507" s="12" t="s">
        <v>35</v>
      </c>
      <c r="AX507" s="12" t="s">
        <v>72</v>
      </c>
      <c r="AY507" s="225" t="s">
        <v>148</v>
      </c>
    </row>
    <row r="508" spans="2:65" s="11" customFormat="1" ht="12">
      <c r="B508" s="204"/>
      <c r="C508" s="205"/>
      <c r="D508" s="206" t="s">
        <v>158</v>
      </c>
      <c r="E508" s="207" t="s">
        <v>21</v>
      </c>
      <c r="F508" s="208" t="s">
        <v>931</v>
      </c>
      <c r="G508" s="205"/>
      <c r="H508" s="207" t="s">
        <v>21</v>
      </c>
      <c r="I508" s="209"/>
      <c r="J508" s="205"/>
      <c r="K508" s="205"/>
      <c r="L508" s="210"/>
      <c r="M508" s="211"/>
      <c r="N508" s="212"/>
      <c r="O508" s="212"/>
      <c r="P508" s="212"/>
      <c r="Q508" s="212"/>
      <c r="R508" s="212"/>
      <c r="S508" s="212"/>
      <c r="T508" s="213"/>
      <c r="AT508" s="214" t="s">
        <v>158</v>
      </c>
      <c r="AU508" s="214" t="s">
        <v>82</v>
      </c>
      <c r="AV508" s="11" t="s">
        <v>80</v>
      </c>
      <c r="AW508" s="11" t="s">
        <v>35</v>
      </c>
      <c r="AX508" s="11" t="s">
        <v>72</v>
      </c>
      <c r="AY508" s="214" t="s">
        <v>148</v>
      </c>
    </row>
    <row r="509" spans="2:65" s="12" customFormat="1" ht="12">
      <c r="B509" s="215"/>
      <c r="C509" s="216"/>
      <c r="D509" s="206" t="s">
        <v>158</v>
      </c>
      <c r="E509" s="217" t="s">
        <v>21</v>
      </c>
      <c r="F509" s="218" t="s">
        <v>980</v>
      </c>
      <c r="G509" s="216"/>
      <c r="H509" s="219">
        <v>12.538</v>
      </c>
      <c r="I509" s="220"/>
      <c r="J509" s="216"/>
      <c r="K509" s="216"/>
      <c r="L509" s="221"/>
      <c r="M509" s="222"/>
      <c r="N509" s="223"/>
      <c r="O509" s="223"/>
      <c r="P509" s="223"/>
      <c r="Q509" s="223"/>
      <c r="R509" s="223"/>
      <c r="S509" s="223"/>
      <c r="T509" s="224"/>
      <c r="AT509" s="225" t="s">
        <v>158</v>
      </c>
      <c r="AU509" s="225" t="s">
        <v>82</v>
      </c>
      <c r="AV509" s="12" t="s">
        <v>82</v>
      </c>
      <c r="AW509" s="12" t="s">
        <v>35</v>
      </c>
      <c r="AX509" s="12" t="s">
        <v>72</v>
      </c>
      <c r="AY509" s="225" t="s">
        <v>148</v>
      </c>
    </row>
    <row r="510" spans="2:65" s="11" customFormat="1" ht="12">
      <c r="B510" s="204"/>
      <c r="C510" s="205"/>
      <c r="D510" s="206" t="s">
        <v>158</v>
      </c>
      <c r="E510" s="207" t="s">
        <v>21</v>
      </c>
      <c r="F510" s="208" t="s">
        <v>960</v>
      </c>
      <c r="G510" s="205"/>
      <c r="H510" s="207" t="s">
        <v>21</v>
      </c>
      <c r="I510" s="209"/>
      <c r="J510" s="205"/>
      <c r="K510" s="205"/>
      <c r="L510" s="210"/>
      <c r="M510" s="211"/>
      <c r="N510" s="212"/>
      <c r="O510" s="212"/>
      <c r="P510" s="212"/>
      <c r="Q510" s="212"/>
      <c r="R510" s="212"/>
      <c r="S510" s="212"/>
      <c r="T510" s="213"/>
      <c r="AT510" s="214" t="s">
        <v>158</v>
      </c>
      <c r="AU510" s="214" t="s">
        <v>82</v>
      </c>
      <c r="AV510" s="11" t="s">
        <v>80</v>
      </c>
      <c r="AW510" s="11" t="s">
        <v>35</v>
      </c>
      <c r="AX510" s="11" t="s">
        <v>72</v>
      </c>
      <c r="AY510" s="214" t="s">
        <v>148</v>
      </c>
    </row>
    <row r="511" spans="2:65" s="11" customFormat="1" ht="12">
      <c r="B511" s="204"/>
      <c r="C511" s="205"/>
      <c r="D511" s="206" t="s">
        <v>158</v>
      </c>
      <c r="E511" s="207" t="s">
        <v>21</v>
      </c>
      <c r="F511" s="208" t="s">
        <v>942</v>
      </c>
      <c r="G511" s="205"/>
      <c r="H511" s="207" t="s">
        <v>21</v>
      </c>
      <c r="I511" s="209"/>
      <c r="J511" s="205"/>
      <c r="K511" s="205"/>
      <c r="L511" s="210"/>
      <c r="M511" s="211"/>
      <c r="N511" s="212"/>
      <c r="O511" s="212"/>
      <c r="P511" s="212"/>
      <c r="Q511" s="212"/>
      <c r="R511" s="212"/>
      <c r="S511" s="212"/>
      <c r="T511" s="213"/>
      <c r="AT511" s="214" t="s">
        <v>158</v>
      </c>
      <c r="AU511" s="214" t="s">
        <v>82</v>
      </c>
      <c r="AV511" s="11" t="s">
        <v>80</v>
      </c>
      <c r="AW511" s="11" t="s">
        <v>35</v>
      </c>
      <c r="AX511" s="11" t="s">
        <v>72</v>
      </c>
      <c r="AY511" s="214" t="s">
        <v>148</v>
      </c>
    </row>
    <row r="512" spans="2:65" s="12" customFormat="1" ht="12">
      <c r="B512" s="215"/>
      <c r="C512" s="216"/>
      <c r="D512" s="206" t="s">
        <v>158</v>
      </c>
      <c r="E512" s="217" t="s">
        <v>21</v>
      </c>
      <c r="F512" s="218" t="s">
        <v>962</v>
      </c>
      <c r="G512" s="216"/>
      <c r="H512" s="219">
        <v>1.504</v>
      </c>
      <c r="I512" s="220"/>
      <c r="J512" s="216"/>
      <c r="K512" s="216"/>
      <c r="L512" s="221"/>
      <c r="M512" s="222"/>
      <c r="N512" s="223"/>
      <c r="O512" s="223"/>
      <c r="P512" s="223"/>
      <c r="Q512" s="223"/>
      <c r="R512" s="223"/>
      <c r="S512" s="223"/>
      <c r="T512" s="224"/>
      <c r="AT512" s="225" t="s">
        <v>158</v>
      </c>
      <c r="AU512" s="225" t="s">
        <v>82</v>
      </c>
      <c r="AV512" s="12" t="s">
        <v>82</v>
      </c>
      <c r="AW512" s="12" t="s">
        <v>35</v>
      </c>
      <c r="AX512" s="12" t="s">
        <v>72</v>
      </c>
      <c r="AY512" s="225" t="s">
        <v>148</v>
      </c>
    </row>
    <row r="513" spans="2:65" s="11" customFormat="1" ht="12">
      <c r="B513" s="204"/>
      <c r="C513" s="205"/>
      <c r="D513" s="206" t="s">
        <v>158</v>
      </c>
      <c r="E513" s="207" t="s">
        <v>21</v>
      </c>
      <c r="F513" s="208" t="s">
        <v>963</v>
      </c>
      <c r="G513" s="205"/>
      <c r="H513" s="207" t="s">
        <v>21</v>
      </c>
      <c r="I513" s="209"/>
      <c r="J513" s="205"/>
      <c r="K513" s="205"/>
      <c r="L513" s="210"/>
      <c r="M513" s="211"/>
      <c r="N513" s="212"/>
      <c r="O513" s="212"/>
      <c r="P513" s="212"/>
      <c r="Q513" s="212"/>
      <c r="R513" s="212"/>
      <c r="S513" s="212"/>
      <c r="T513" s="213"/>
      <c r="AT513" s="214" t="s">
        <v>158</v>
      </c>
      <c r="AU513" s="214" t="s">
        <v>82</v>
      </c>
      <c r="AV513" s="11" t="s">
        <v>80</v>
      </c>
      <c r="AW513" s="11" t="s">
        <v>35</v>
      </c>
      <c r="AX513" s="11" t="s">
        <v>72</v>
      </c>
      <c r="AY513" s="214" t="s">
        <v>148</v>
      </c>
    </row>
    <row r="514" spans="2:65" s="11" customFormat="1" ht="12">
      <c r="B514" s="204"/>
      <c r="C514" s="205"/>
      <c r="D514" s="206" t="s">
        <v>158</v>
      </c>
      <c r="E514" s="207" t="s">
        <v>21</v>
      </c>
      <c r="F514" s="208" t="s">
        <v>949</v>
      </c>
      <c r="G514" s="205"/>
      <c r="H514" s="207" t="s">
        <v>21</v>
      </c>
      <c r="I514" s="209"/>
      <c r="J514" s="205"/>
      <c r="K514" s="205"/>
      <c r="L514" s="210"/>
      <c r="M514" s="211"/>
      <c r="N514" s="212"/>
      <c r="O514" s="212"/>
      <c r="P514" s="212"/>
      <c r="Q514" s="212"/>
      <c r="R514" s="212"/>
      <c r="S514" s="212"/>
      <c r="T514" s="213"/>
      <c r="AT514" s="214" t="s">
        <v>158</v>
      </c>
      <c r="AU514" s="214" t="s">
        <v>82</v>
      </c>
      <c r="AV514" s="11" t="s">
        <v>80</v>
      </c>
      <c r="AW514" s="11" t="s">
        <v>35</v>
      </c>
      <c r="AX514" s="11" t="s">
        <v>72</v>
      </c>
      <c r="AY514" s="214" t="s">
        <v>148</v>
      </c>
    </row>
    <row r="515" spans="2:65" s="12" customFormat="1" ht="12">
      <c r="B515" s="215"/>
      <c r="C515" s="216"/>
      <c r="D515" s="206" t="s">
        <v>158</v>
      </c>
      <c r="E515" s="217" t="s">
        <v>21</v>
      </c>
      <c r="F515" s="218" t="s">
        <v>964</v>
      </c>
      <c r="G515" s="216"/>
      <c r="H515" s="219">
        <v>1.5760000000000001</v>
      </c>
      <c r="I515" s="220"/>
      <c r="J515" s="216"/>
      <c r="K515" s="216"/>
      <c r="L515" s="221"/>
      <c r="M515" s="222"/>
      <c r="N515" s="223"/>
      <c r="O515" s="223"/>
      <c r="P515" s="223"/>
      <c r="Q515" s="223"/>
      <c r="R515" s="223"/>
      <c r="S515" s="223"/>
      <c r="T515" s="224"/>
      <c r="AT515" s="225" t="s">
        <v>158</v>
      </c>
      <c r="AU515" s="225" t="s">
        <v>82</v>
      </c>
      <c r="AV515" s="12" t="s">
        <v>82</v>
      </c>
      <c r="AW515" s="12" t="s">
        <v>35</v>
      </c>
      <c r="AX515" s="12" t="s">
        <v>72</v>
      </c>
      <c r="AY515" s="225" t="s">
        <v>148</v>
      </c>
    </row>
    <row r="516" spans="2:65" s="12" customFormat="1" ht="12">
      <c r="B516" s="215"/>
      <c r="C516" s="216"/>
      <c r="D516" s="206" t="s">
        <v>158</v>
      </c>
      <c r="E516" s="217" t="s">
        <v>21</v>
      </c>
      <c r="F516" s="218" t="s">
        <v>965</v>
      </c>
      <c r="G516" s="216"/>
      <c r="H516" s="219">
        <v>6.63</v>
      </c>
      <c r="I516" s="220"/>
      <c r="J516" s="216"/>
      <c r="K516" s="216"/>
      <c r="L516" s="221"/>
      <c r="M516" s="222"/>
      <c r="N516" s="223"/>
      <c r="O516" s="223"/>
      <c r="P516" s="223"/>
      <c r="Q516" s="223"/>
      <c r="R516" s="223"/>
      <c r="S516" s="223"/>
      <c r="T516" s="224"/>
      <c r="AT516" s="225" t="s">
        <v>158</v>
      </c>
      <c r="AU516" s="225" t="s">
        <v>82</v>
      </c>
      <c r="AV516" s="12" t="s">
        <v>82</v>
      </c>
      <c r="AW516" s="12" t="s">
        <v>35</v>
      </c>
      <c r="AX516" s="12" t="s">
        <v>72</v>
      </c>
      <c r="AY516" s="225" t="s">
        <v>148</v>
      </c>
    </row>
    <row r="517" spans="2:65" s="12" customFormat="1" ht="12">
      <c r="B517" s="215"/>
      <c r="C517" s="216"/>
      <c r="D517" s="206" t="s">
        <v>158</v>
      </c>
      <c r="E517" s="217" t="s">
        <v>21</v>
      </c>
      <c r="F517" s="218" t="s">
        <v>966</v>
      </c>
      <c r="G517" s="216"/>
      <c r="H517" s="219">
        <v>6.0839999999999996</v>
      </c>
      <c r="I517" s="220"/>
      <c r="J517" s="216"/>
      <c r="K517" s="216"/>
      <c r="L517" s="221"/>
      <c r="M517" s="222"/>
      <c r="N517" s="223"/>
      <c r="O517" s="223"/>
      <c r="P517" s="223"/>
      <c r="Q517" s="223"/>
      <c r="R517" s="223"/>
      <c r="S517" s="223"/>
      <c r="T517" s="224"/>
      <c r="AT517" s="225" t="s">
        <v>158</v>
      </c>
      <c r="AU517" s="225" t="s">
        <v>82</v>
      </c>
      <c r="AV517" s="12" t="s">
        <v>82</v>
      </c>
      <c r="AW517" s="12" t="s">
        <v>35</v>
      </c>
      <c r="AX517" s="12" t="s">
        <v>72</v>
      </c>
      <c r="AY517" s="225" t="s">
        <v>148</v>
      </c>
    </row>
    <row r="518" spans="2:65" s="11" customFormat="1" ht="12">
      <c r="B518" s="204"/>
      <c r="C518" s="205"/>
      <c r="D518" s="206" t="s">
        <v>158</v>
      </c>
      <c r="E518" s="207" t="s">
        <v>21</v>
      </c>
      <c r="F518" s="208" t="s">
        <v>941</v>
      </c>
      <c r="G518" s="205"/>
      <c r="H518" s="207" t="s">
        <v>21</v>
      </c>
      <c r="I518" s="209"/>
      <c r="J518" s="205"/>
      <c r="K518" s="205"/>
      <c r="L518" s="210"/>
      <c r="M518" s="211"/>
      <c r="N518" s="212"/>
      <c r="O518" s="212"/>
      <c r="P518" s="212"/>
      <c r="Q518" s="212"/>
      <c r="R518" s="212"/>
      <c r="S518" s="212"/>
      <c r="T518" s="213"/>
      <c r="AT518" s="214" t="s">
        <v>158</v>
      </c>
      <c r="AU518" s="214" t="s">
        <v>82</v>
      </c>
      <c r="AV518" s="11" t="s">
        <v>80</v>
      </c>
      <c r="AW518" s="11" t="s">
        <v>35</v>
      </c>
      <c r="AX518" s="11" t="s">
        <v>72</v>
      </c>
      <c r="AY518" s="214" t="s">
        <v>148</v>
      </c>
    </row>
    <row r="519" spans="2:65" s="12" customFormat="1" ht="12">
      <c r="B519" s="215"/>
      <c r="C519" s="216"/>
      <c r="D519" s="206" t="s">
        <v>158</v>
      </c>
      <c r="E519" s="217" t="s">
        <v>21</v>
      </c>
      <c r="F519" s="218" t="s">
        <v>967</v>
      </c>
      <c r="G519" s="216"/>
      <c r="H519" s="219">
        <v>1.4039999999999999</v>
      </c>
      <c r="I519" s="220"/>
      <c r="J519" s="216"/>
      <c r="K519" s="216"/>
      <c r="L519" s="221"/>
      <c r="M519" s="222"/>
      <c r="N519" s="223"/>
      <c r="O519" s="223"/>
      <c r="P519" s="223"/>
      <c r="Q519" s="223"/>
      <c r="R519" s="223"/>
      <c r="S519" s="223"/>
      <c r="T519" s="224"/>
      <c r="AT519" s="225" t="s">
        <v>158</v>
      </c>
      <c r="AU519" s="225" t="s">
        <v>82</v>
      </c>
      <c r="AV519" s="12" t="s">
        <v>82</v>
      </c>
      <c r="AW519" s="12" t="s">
        <v>35</v>
      </c>
      <c r="AX519" s="12" t="s">
        <v>72</v>
      </c>
      <c r="AY519" s="225" t="s">
        <v>148</v>
      </c>
    </row>
    <row r="520" spans="2:65" s="12" customFormat="1" ht="12">
      <c r="B520" s="215"/>
      <c r="C520" s="216"/>
      <c r="D520" s="206" t="s">
        <v>158</v>
      </c>
      <c r="E520" s="217" t="s">
        <v>21</v>
      </c>
      <c r="F520" s="218" t="s">
        <v>968</v>
      </c>
      <c r="G520" s="216"/>
      <c r="H520" s="219">
        <v>4.68</v>
      </c>
      <c r="I520" s="220"/>
      <c r="J520" s="216"/>
      <c r="K520" s="216"/>
      <c r="L520" s="221"/>
      <c r="M520" s="222"/>
      <c r="N520" s="223"/>
      <c r="O520" s="223"/>
      <c r="P520" s="223"/>
      <c r="Q520" s="223"/>
      <c r="R520" s="223"/>
      <c r="S520" s="223"/>
      <c r="T520" s="224"/>
      <c r="AT520" s="225" t="s">
        <v>158</v>
      </c>
      <c r="AU520" s="225" t="s">
        <v>82</v>
      </c>
      <c r="AV520" s="12" t="s">
        <v>82</v>
      </c>
      <c r="AW520" s="12" t="s">
        <v>35</v>
      </c>
      <c r="AX520" s="12" t="s">
        <v>72</v>
      </c>
      <c r="AY520" s="225" t="s">
        <v>148</v>
      </c>
    </row>
    <row r="521" spans="2:65" s="12" customFormat="1" ht="12">
      <c r="B521" s="215"/>
      <c r="C521" s="216"/>
      <c r="D521" s="206" t="s">
        <v>158</v>
      </c>
      <c r="E521" s="217" t="s">
        <v>21</v>
      </c>
      <c r="F521" s="218" t="s">
        <v>969</v>
      </c>
      <c r="G521" s="216"/>
      <c r="H521" s="219">
        <v>16.567</v>
      </c>
      <c r="I521" s="220"/>
      <c r="J521" s="216"/>
      <c r="K521" s="216"/>
      <c r="L521" s="221"/>
      <c r="M521" s="222"/>
      <c r="N521" s="223"/>
      <c r="O521" s="223"/>
      <c r="P521" s="223"/>
      <c r="Q521" s="223"/>
      <c r="R521" s="223"/>
      <c r="S521" s="223"/>
      <c r="T521" s="224"/>
      <c r="AT521" s="225" t="s">
        <v>158</v>
      </c>
      <c r="AU521" s="225" t="s">
        <v>82</v>
      </c>
      <c r="AV521" s="12" t="s">
        <v>82</v>
      </c>
      <c r="AW521" s="12" t="s">
        <v>35</v>
      </c>
      <c r="AX521" s="12" t="s">
        <v>72</v>
      </c>
      <c r="AY521" s="225" t="s">
        <v>148</v>
      </c>
    </row>
    <row r="522" spans="2:65" s="13" customFormat="1" ht="12">
      <c r="B522" s="226"/>
      <c r="C522" s="227"/>
      <c r="D522" s="206" t="s">
        <v>158</v>
      </c>
      <c r="E522" s="228" t="s">
        <v>21</v>
      </c>
      <c r="F522" s="229" t="s">
        <v>166</v>
      </c>
      <c r="G522" s="227"/>
      <c r="H522" s="230">
        <v>598.99900000000002</v>
      </c>
      <c r="I522" s="231"/>
      <c r="J522" s="227"/>
      <c r="K522" s="227"/>
      <c r="L522" s="232"/>
      <c r="M522" s="233"/>
      <c r="N522" s="234"/>
      <c r="O522" s="234"/>
      <c r="P522" s="234"/>
      <c r="Q522" s="234"/>
      <c r="R522" s="234"/>
      <c r="S522" s="234"/>
      <c r="T522" s="235"/>
      <c r="AT522" s="236" t="s">
        <v>158</v>
      </c>
      <c r="AU522" s="236" t="s">
        <v>82</v>
      </c>
      <c r="AV522" s="13" t="s">
        <v>156</v>
      </c>
      <c r="AW522" s="13" t="s">
        <v>35</v>
      </c>
      <c r="AX522" s="13" t="s">
        <v>80</v>
      </c>
      <c r="AY522" s="236" t="s">
        <v>148</v>
      </c>
    </row>
    <row r="523" spans="2:65" s="1" customFormat="1" ht="25.5" customHeight="1">
      <c r="B523" s="41"/>
      <c r="C523" s="192" t="s">
        <v>1026</v>
      </c>
      <c r="D523" s="192" t="s">
        <v>151</v>
      </c>
      <c r="E523" s="193" t="s">
        <v>1022</v>
      </c>
      <c r="F523" s="194" t="s">
        <v>1023</v>
      </c>
      <c r="G523" s="195" t="s">
        <v>176</v>
      </c>
      <c r="H523" s="196">
        <v>182.67099999999999</v>
      </c>
      <c r="I523" s="197"/>
      <c r="J523" s="198">
        <f>ROUND(I523*H523,2)</f>
        <v>0</v>
      </c>
      <c r="K523" s="194" t="s">
        <v>155</v>
      </c>
      <c r="L523" s="61"/>
      <c r="M523" s="199" t="s">
        <v>21</v>
      </c>
      <c r="N523" s="200" t="s">
        <v>43</v>
      </c>
      <c r="O523" s="42"/>
      <c r="P523" s="201">
        <f>O523*H523</f>
        <v>0</v>
      </c>
      <c r="Q523" s="201">
        <v>3.48E-3</v>
      </c>
      <c r="R523" s="201">
        <f>Q523*H523</f>
        <v>0.63569507999999997</v>
      </c>
      <c r="S523" s="201">
        <v>0</v>
      </c>
      <c r="T523" s="202">
        <f>S523*H523</f>
        <v>0</v>
      </c>
      <c r="AR523" s="24" t="s">
        <v>156</v>
      </c>
      <c r="AT523" s="24" t="s">
        <v>151</v>
      </c>
      <c r="AU523" s="24" t="s">
        <v>82</v>
      </c>
      <c r="AY523" s="24" t="s">
        <v>148</v>
      </c>
      <c r="BE523" s="203">
        <f>IF(N523="základní",J523,0)</f>
        <v>0</v>
      </c>
      <c r="BF523" s="203">
        <f>IF(N523="snížená",J523,0)</f>
        <v>0</v>
      </c>
      <c r="BG523" s="203">
        <f>IF(N523="zákl. přenesená",J523,0)</f>
        <v>0</v>
      </c>
      <c r="BH523" s="203">
        <f>IF(N523="sníž. přenesená",J523,0)</f>
        <v>0</v>
      </c>
      <c r="BI523" s="203">
        <f>IF(N523="nulová",J523,0)</f>
        <v>0</v>
      </c>
      <c r="BJ523" s="24" t="s">
        <v>80</v>
      </c>
      <c r="BK523" s="203">
        <f>ROUND(I523*H523,2)</f>
        <v>0</v>
      </c>
      <c r="BL523" s="24" t="s">
        <v>156</v>
      </c>
      <c r="BM523" s="24" t="s">
        <v>1027</v>
      </c>
    </row>
    <row r="524" spans="2:65" s="11" customFormat="1" ht="12">
      <c r="B524" s="204"/>
      <c r="C524" s="205"/>
      <c r="D524" s="206" t="s">
        <v>158</v>
      </c>
      <c r="E524" s="207" t="s">
        <v>21</v>
      </c>
      <c r="F524" s="208" t="s">
        <v>1028</v>
      </c>
      <c r="G524" s="205"/>
      <c r="H524" s="207" t="s">
        <v>21</v>
      </c>
      <c r="I524" s="209"/>
      <c r="J524" s="205"/>
      <c r="K524" s="205"/>
      <c r="L524" s="210"/>
      <c r="M524" s="211"/>
      <c r="N524" s="212"/>
      <c r="O524" s="212"/>
      <c r="P524" s="212"/>
      <c r="Q524" s="212"/>
      <c r="R524" s="212"/>
      <c r="S524" s="212"/>
      <c r="T524" s="213"/>
      <c r="AT524" s="214" t="s">
        <v>158</v>
      </c>
      <c r="AU524" s="214" t="s">
        <v>82</v>
      </c>
      <c r="AV524" s="11" t="s">
        <v>80</v>
      </c>
      <c r="AW524" s="11" t="s">
        <v>35</v>
      </c>
      <c r="AX524" s="11" t="s">
        <v>72</v>
      </c>
      <c r="AY524" s="214" t="s">
        <v>148</v>
      </c>
    </row>
    <row r="525" spans="2:65" s="11" customFormat="1" ht="12">
      <c r="B525" s="204"/>
      <c r="C525" s="205"/>
      <c r="D525" s="206" t="s">
        <v>158</v>
      </c>
      <c r="E525" s="207" t="s">
        <v>21</v>
      </c>
      <c r="F525" s="208" t="s">
        <v>931</v>
      </c>
      <c r="G525" s="205"/>
      <c r="H525" s="207" t="s">
        <v>21</v>
      </c>
      <c r="I525" s="209"/>
      <c r="J525" s="205"/>
      <c r="K525" s="205"/>
      <c r="L525" s="210"/>
      <c r="M525" s="211"/>
      <c r="N525" s="212"/>
      <c r="O525" s="212"/>
      <c r="P525" s="212"/>
      <c r="Q525" s="212"/>
      <c r="R525" s="212"/>
      <c r="S525" s="212"/>
      <c r="T525" s="213"/>
      <c r="AT525" s="214" t="s">
        <v>158</v>
      </c>
      <c r="AU525" s="214" t="s">
        <v>82</v>
      </c>
      <c r="AV525" s="11" t="s">
        <v>80</v>
      </c>
      <c r="AW525" s="11" t="s">
        <v>35</v>
      </c>
      <c r="AX525" s="11" t="s">
        <v>72</v>
      </c>
      <c r="AY525" s="214" t="s">
        <v>148</v>
      </c>
    </row>
    <row r="526" spans="2:65" s="12" customFormat="1" ht="12">
      <c r="B526" s="215"/>
      <c r="C526" s="216"/>
      <c r="D526" s="206" t="s">
        <v>158</v>
      </c>
      <c r="E526" s="217" t="s">
        <v>21</v>
      </c>
      <c r="F526" s="218" t="s">
        <v>982</v>
      </c>
      <c r="G526" s="216"/>
      <c r="H526" s="219">
        <v>77.034999999999997</v>
      </c>
      <c r="I526" s="220"/>
      <c r="J526" s="216"/>
      <c r="K526" s="216"/>
      <c r="L526" s="221"/>
      <c r="M526" s="222"/>
      <c r="N526" s="223"/>
      <c r="O526" s="223"/>
      <c r="P526" s="223"/>
      <c r="Q526" s="223"/>
      <c r="R526" s="223"/>
      <c r="S526" s="223"/>
      <c r="T526" s="224"/>
      <c r="AT526" s="225" t="s">
        <v>158</v>
      </c>
      <c r="AU526" s="225" t="s">
        <v>82</v>
      </c>
      <c r="AV526" s="12" t="s">
        <v>82</v>
      </c>
      <c r="AW526" s="12" t="s">
        <v>35</v>
      </c>
      <c r="AX526" s="12" t="s">
        <v>72</v>
      </c>
      <c r="AY526" s="225" t="s">
        <v>148</v>
      </c>
    </row>
    <row r="527" spans="2:65" s="11" customFormat="1" ht="12">
      <c r="B527" s="204"/>
      <c r="C527" s="205"/>
      <c r="D527" s="206" t="s">
        <v>158</v>
      </c>
      <c r="E527" s="207" t="s">
        <v>21</v>
      </c>
      <c r="F527" s="208" t="s">
        <v>1029</v>
      </c>
      <c r="G527" s="205"/>
      <c r="H527" s="207" t="s">
        <v>21</v>
      </c>
      <c r="I527" s="209"/>
      <c r="J527" s="205"/>
      <c r="K527" s="205"/>
      <c r="L527" s="210"/>
      <c r="M527" s="211"/>
      <c r="N527" s="212"/>
      <c r="O527" s="212"/>
      <c r="P527" s="212"/>
      <c r="Q527" s="212"/>
      <c r="R527" s="212"/>
      <c r="S527" s="212"/>
      <c r="T527" s="213"/>
      <c r="AT527" s="214" t="s">
        <v>158</v>
      </c>
      <c r="AU527" s="214" t="s">
        <v>82</v>
      </c>
      <c r="AV527" s="11" t="s">
        <v>80</v>
      </c>
      <c r="AW527" s="11" t="s">
        <v>35</v>
      </c>
      <c r="AX527" s="11" t="s">
        <v>72</v>
      </c>
      <c r="AY527" s="214" t="s">
        <v>148</v>
      </c>
    </row>
    <row r="528" spans="2:65" s="11" customFormat="1" ht="12">
      <c r="B528" s="204"/>
      <c r="C528" s="205"/>
      <c r="D528" s="206" t="s">
        <v>158</v>
      </c>
      <c r="E528" s="207" t="s">
        <v>21</v>
      </c>
      <c r="F528" s="208" t="s">
        <v>925</v>
      </c>
      <c r="G528" s="205"/>
      <c r="H528" s="207" t="s">
        <v>21</v>
      </c>
      <c r="I528" s="209"/>
      <c r="J528" s="205"/>
      <c r="K528" s="205"/>
      <c r="L528" s="210"/>
      <c r="M528" s="211"/>
      <c r="N528" s="212"/>
      <c r="O528" s="212"/>
      <c r="P528" s="212"/>
      <c r="Q528" s="212"/>
      <c r="R528" s="212"/>
      <c r="S528" s="212"/>
      <c r="T528" s="213"/>
      <c r="AT528" s="214" t="s">
        <v>158</v>
      </c>
      <c r="AU528" s="214" t="s">
        <v>82</v>
      </c>
      <c r="AV528" s="11" t="s">
        <v>80</v>
      </c>
      <c r="AW528" s="11" t="s">
        <v>35</v>
      </c>
      <c r="AX528" s="11" t="s">
        <v>72</v>
      </c>
      <c r="AY528" s="214" t="s">
        <v>148</v>
      </c>
    </row>
    <row r="529" spans="2:65" s="12" customFormat="1" ht="12">
      <c r="B529" s="215"/>
      <c r="C529" s="216"/>
      <c r="D529" s="206" t="s">
        <v>158</v>
      </c>
      <c r="E529" s="217" t="s">
        <v>21</v>
      </c>
      <c r="F529" s="218" t="s">
        <v>926</v>
      </c>
      <c r="G529" s="216"/>
      <c r="H529" s="219">
        <v>12.164</v>
      </c>
      <c r="I529" s="220"/>
      <c r="J529" s="216"/>
      <c r="K529" s="216"/>
      <c r="L529" s="221"/>
      <c r="M529" s="222"/>
      <c r="N529" s="223"/>
      <c r="O529" s="223"/>
      <c r="P529" s="223"/>
      <c r="Q529" s="223"/>
      <c r="R529" s="223"/>
      <c r="S529" s="223"/>
      <c r="T529" s="224"/>
      <c r="AT529" s="225" t="s">
        <v>158</v>
      </c>
      <c r="AU529" s="225" t="s">
        <v>82</v>
      </c>
      <c r="AV529" s="12" t="s">
        <v>82</v>
      </c>
      <c r="AW529" s="12" t="s">
        <v>35</v>
      </c>
      <c r="AX529" s="12" t="s">
        <v>72</v>
      </c>
      <c r="AY529" s="225" t="s">
        <v>148</v>
      </c>
    </row>
    <row r="530" spans="2:65" s="11" customFormat="1" ht="12">
      <c r="B530" s="204"/>
      <c r="C530" s="205"/>
      <c r="D530" s="206" t="s">
        <v>158</v>
      </c>
      <c r="E530" s="207" t="s">
        <v>21</v>
      </c>
      <c r="F530" s="208" t="s">
        <v>927</v>
      </c>
      <c r="G530" s="205"/>
      <c r="H530" s="207" t="s">
        <v>21</v>
      </c>
      <c r="I530" s="209"/>
      <c r="J530" s="205"/>
      <c r="K530" s="205"/>
      <c r="L530" s="210"/>
      <c r="M530" s="211"/>
      <c r="N530" s="212"/>
      <c r="O530" s="212"/>
      <c r="P530" s="212"/>
      <c r="Q530" s="212"/>
      <c r="R530" s="212"/>
      <c r="S530" s="212"/>
      <c r="T530" s="213"/>
      <c r="AT530" s="214" t="s">
        <v>158</v>
      </c>
      <c r="AU530" s="214" t="s">
        <v>82</v>
      </c>
      <c r="AV530" s="11" t="s">
        <v>80</v>
      </c>
      <c r="AW530" s="11" t="s">
        <v>35</v>
      </c>
      <c r="AX530" s="11" t="s">
        <v>72</v>
      </c>
      <c r="AY530" s="214" t="s">
        <v>148</v>
      </c>
    </row>
    <row r="531" spans="2:65" s="12" customFormat="1" ht="12">
      <c r="B531" s="215"/>
      <c r="C531" s="216"/>
      <c r="D531" s="206" t="s">
        <v>158</v>
      </c>
      <c r="E531" s="217" t="s">
        <v>21</v>
      </c>
      <c r="F531" s="218" t="s">
        <v>928</v>
      </c>
      <c r="G531" s="216"/>
      <c r="H531" s="219">
        <v>23.102</v>
      </c>
      <c r="I531" s="220"/>
      <c r="J531" s="216"/>
      <c r="K531" s="216"/>
      <c r="L531" s="221"/>
      <c r="M531" s="222"/>
      <c r="N531" s="223"/>
      <c r="O531" s="223"/>
      <c r="P531" s="223"/>
      <c r="Q531" s="223"/>
      <c r="R531" s="223"/>
      <c r="S531" s="223"/>
      <c r="T531" s="224"/>
      <c r="AT531" s="225" t="s">
        <v>158</v>
      </c>
      <c r="AU531" s="225" t="s">
        <v>82</v>
      </c>
      <c r="AV531" s="12" t="s">
        <v>82</v>
      </c>
      <c r="AW531" s="12" t="s">
        <v>35</v>
      </c>
      <c r="AX531" s="12" t="s">
        <v>72</v>
      </c>
      <c r="AY531" s="225" t="s">
        <v>148</v>
      </c>
    </row>
    <row r="532" spans="2:65" s="11" customFormat="1" ht="12">
      <c r="B532" s="204"/>
      <c r="C532" s="205"/>
      <c r="D532" s="206" t="s">
        <v>158</v>
      </c>
      <c r="E532" s="207" t="s">
        <v>21</v>
      </c>
      <c r="F532" s="208" t="s">
        <v>929</v>
      </c>
      <c r="G532" s="205"/>
      <c r="H532" s="207" t="s">
        <v>21</v>
      </c>
      <c r="I532" s="209"/>
      <c r="J532" s="205"/>
      <c r="K532" s="205"/>
      <c r="L532" s="210"/>
      <c r="M532" s="211"/>
      <c r="N532" s="212"/>
      <c r="O532" s="212"/>
      <c r="P532" s="212"/>
      <c r="Q532" s="212"/>
      <c r="R532" s="212"/>
      <c r="S532" s="212"/>
      <c r="T532" s="213"/>
      <c r="AT532" s="214" t="s">
        <v>158</v>
      </c>
      <c r="AU532" s="214" t="s">
        <v>82</v>
      </c>
      <c r="AV532" s="11" t="s">
        <v>80</v>
      </c>
      <c r="AW532" s="11" t="s">
        <v>35</v>
      </c>
      <c r="AX532" s="11" t="s">
        <v>72</v>
      </c>
      <c r="AY532" s="214" t="s">
        <v>148</v>
      </c>
    </row>
    <row r="533" spans="2:65" s="12" customFormat="1" ht="12">
      <c r="B533" s="215"/>
      <c r="C533" s="216"/>
      <c r="D533" s="206" t="s">
        <v>158</v>
      </c>
      <c r="E533" s="217" t="s">
        <v>21</v>
      </c>
      <c r="F533" s="218" t="s">
        <v>930</v>
      </c>
      <c r="G533" s="216"/>
      <c r="H533" s="219">
        <v>29.006</v>
      </c>
      <c r="I533" s="220"/>
      <c r="J533" s="216"/>
      <c r="K533" s="216"/>
      <c r="L533" s="221"/>
      <c r="M533" s="222"/>
      <c r="N533" s="223"/>
      <c r="O533" s="223"/>
      <c r="P533" s="223"/>
      <c r="Q533" s="223"/>
      <c r="R533" s="223"/>
      <c r="S533" s="223"/>
      <c r="T533" s="224"/>
      <c r="AT533" s="225" t="s">
        <v>158</v>
      </c>
      <c r="AU533" s="225" t="s">
        <v>82</v>
      </c>
      <c r="AV533" s="12" t="s">
        <v>82</v>
      </c>
      <c r="AW533" s="12" t="s">
        <v>35</v>
      </c>
      <c r="AX533" s="12" t="s">
        <v>72</v>
      </c>
      <c r="AY533" s="225" t="s">
        <v>148</v>
      </c>
    </row>
    <row r="534" spans="2:65" s="11" customFormat="1" ht="12">
      <c r="B534" s="204"/>
      <c r="C534" s="205"/>
      <c r="D534" s="206" t="s">
        <v>158</v>
      </c>
      <c r="E534" s="207" t="s">
        <v>21</v>
      </c>
      <c r="F534" s="208" t="s">
        <v>931</v>
      </c>
      <c r="G534" s="205"/>
      <c r="H534" s="207" t="s">
        <v>21</v>
      </c>
      <c r="I534" s="209"/>
      <c r="J534" s="205"/>
      <c r="K534" s="205"/>
      <c r="L534" s="210"/>
      <c r="M534" s="211"/>
      <c r="N534" s="212"/>
      <c r="O534" s="212"/>
      <c r="P534" s="212"/>
      <c r="Q534" s="212"/>
      <c r="R534" s="212"/>
      <c r="S534" s="212"/>
      <c r="T534" s="213"/>
      <c r="AT534" s="214" t="s">
        <v>158</v>
      </c>
      <c r="AU534" s="214" t="s">
        <v>82</v>
      </c>
      <c r="AV534" s="11" t="s">
        <v>80</v>
      </c>
      <c r="AW534" s="11" t="s">
        <v>35</v>
      </c>
      <c r="AX534" s="11" t="s">
        <v>72</v>
      </c>
      <c r="AY534" s="214" t="s">
        <v>148</v>
      </c>
    </row>
    <row r="535" spans="2:65" s="12" customFormat="1" ht="12">
      <c r="B535" s="215"/>
      <c r="C535" s="216"/>
      <c r="D535" s="206" t="s">
        <v>158</v>
      </c>
      <c r="E535" s="217" t="s">
        <v>21</v>
      </c>
      <c r="F535" s="218" t="s">
        <v>932</v>
      </c>
      <c r="G535" s="216"/>
      <c r="H535" s="219">
        <v>28.724</v>
      </c>
      <c r="I535" s="220"/>
      <c r="J535" s="216"/>
      <c r="K535" s="216"/>
      <c r="L535" s="221"/>
      <c r="M535" s="222"/>
      <c r="N535" s="223"/>
      <c r="O535" s="223"/>
      <c r="P535" s="223"/>
      <c r="Q535" s="223"/>
      <c r="R535" s="223"/>
      <c r="S535" s="223"/>
      <c r="T535" s="224"/>
      <c r="AT535" s="225" t="s">
        <v>158</v>
      </c>
      <c r="AU535" s="225" t="s">
        <v>82</v>
      </c>
      <c r="AV535" s="12" t="s">
        <v>82</v>
      </c>
      <c r="AW535" s="12" t="s">
        <v>35</v>
      </c>
      <c r="AX535" s="12" t="s">
        <v>72</v>
      </c>
      <c r="AY535" s="225" t="s">
        <v>148</v>
      </c>
    </row>
    <row r="536" spans="2:65" s="11" customFormat="1" ht="12">
      <c r="B536" s="204"/>
      <c r="C536" s="205"/>
      <c r="D536" s="206" t="s">
        <v>158</v>
      </c>
      <c r="E536" s="207" t="s">
        <v>21</v>
      </c>
      <c r="F536" s="208" t="s">
        <v>960</v>
      </c>
      <c r="G536" s="205"/>
      <c r="H536" s="207" t="s">
        <v>21</v>
      </c>
      <c r="I536" s="209"/>
      <c r="J536" s="205"/>
      <c r="K536" s="205"/>
      <c r="L536" s="210"/>
      <c r="M536" s="211"/>
      <c r="N536" s="212"/>
      <c r="O536" s="212"/>
      <c r="P536" s="212"/>
      <c r="Q536" s="212"/>
      <c r="R536" s="212"/>
      <c r="S536" s="212"/>
      <c r="T536" s="213"/>
      <c r="AT536" s="214" t="s">
        <v>158</v>
      </c>
      <c r="AU536" s="214" t="s">
        <v>82</v>
      </c>
      <c r="AV536" s="11" t="s">
        <v>80</v>
      </c>
      <c r="AW536" s="11" t="s">
        <v>35</v>
      </c>
      <c r="AX536" s="11" t="s">
        <v>72</v>
      </c>
      <c r="AY536" s="214" t="s">
        <v>148</v>
      </c>
    </row>
    <row r="537" spans="2:65" s="11" customFormat="1" ht="12">
      <c r="B537" s="204"/>
      <c r="C537" s="205"/>
      <c r="D537" s="206" t="s">
        <v>158</v>
      </c>
      <c r="E537" s="207" t="s">
        <v>21</v>
      </c>
      <c r="F537" s="208" t="s">
        <v>939</v>
      </c>
      <c r="G537" s="205"/>
      <c r="H537" s="207" t="s">
        <v>21</v>
      </c>
      <c r="I537" s="209"/>
      <c r="J537" s="205"/>
      <c r="K537" s="205"/>
      <c r="L537" s="210"/>
      <c r="M537" s="211"/>
      <c r="N537" s="212"/>
      <c r="O537" s="212"/>
      <c r="P537" s="212"/>
      <c r="Q537" s="212"/>
      <c r="R537" s="212"/>
      <c r="S537" s="212"/>
      <c r="T537" s="213"/>
      <c r="AT537" s="214" t="s">
        <v>158</v>
      </c>
      <c r="AU537" s="214" t="s">
        <v>82</v>
      </c>
      <c r="AV537" s="11" t="s">
        <v>80</v>
      </c>
      <c r="AW537" s="11" t="s">
        <v>35</v>
      </c>
      <c r="AX537" s="11" t="s">
        <v>72</v>
      </c>
      <c r="AY537" s="214" t="s">
        <v>148</v>
      </c>
    </row>
    <row r="538" spans="2:65" s="12" customFormat="1" ht="12">
      <c r="B538" s="215"/>
      <c r="C538" s="216"/>
      <c r="D538" s="206" t="s">
        <v>158</v>
      </c>
      <c r="E538" s="217" t="s">
        <v>21</v>
      </c>
      <c r="F538" s="218" t="s">
        <v>961</v>
      </c>
      <c r="G538" s="216"/>
      <c r="H538" s="219">
        <v>6.32</v>
      </c>
      <c r="I538" s="220"/>
      <c r="J538" s="216"/>
      <c r="K538" s="216"/>
      <c r="L538" s="221"/>
      <c r="M538" s="222"/>
      <c r="N538" s="223"/>
      <c r="O538" s="223"/>
      <c r="P538" s="223"/>
      <c r="Q538" s="223"/>
      <c r="R538" s="223"/>
      <c r="S538" s="223"/>
      <c r="T538" s="224"/>
      <c r="AT538" s="225" t="s">
        <v>158</v>
      </c>
      <c r="AU538" s="225" t="s">
        <v>82</v>
      </c>
      <c r="AV538" s="12" t="s">
        <v>82</v>
      </c>
      <c r="AW538" s="12" t="s">
        <v>35</v>
      </c>
      <c r="AX538" s="12" t="s">
        <v>72</v>
      </c>
      <c r="AY538" s="225" t="s">
        <v>148</v>
      </c>
    </row>
    <row r="539" spans="2:65" s="11" customFormat="1" ht="12">
      <c r="B539" s="204"/>
      <c r="C539" s="205"/>
      <c r="D539" s="206" t="s">
        <v>158</v>
      </c>
      <c r="E539" s="207" t="s">
        <v>21</v>
      </c>
      <c r="F539" s="208" t="s">
        <v>941</v>
      </c>
      <c r="G539" s="205"/>
      <c r="H539" s="207" t="s">
        <v>21</v>
      </c>
      <c r="I539" s="209"/>
      <c r="J539" s="205"/>
      <c r="K539" s="205"/>
      <c r="L539" s="210"/>
      <c r="M539" s="211"/>
      <c r="N539" s="212"/>
      <c r="O539" s="212"/>
      <c r="P539" s="212"/>
      <c r="Q539" s="212"/>
      <c r="R539" s="212"/>
      <c r="S539" s="212"/>
      <c r="T539" s="213"/>
      <c r="AT539" s="214" t="s">
        <v>158</v>
      </c>
      <c r="AU539" s="214" t="s">
        <v>82</v>
      </c>
      <c r="AV539" s="11" t="s">
        <v>80</v>
      </c>
      <c r="AW539" s="11" t="s">
        <v>35</v>
      </c>
      <c r="AX539" s="11" t="s">
        <v>72</v>
      </c>
      <c r="AY539" s="214" t="s">
        <v>148</v>
      </c>
    </row>
    <row r="540" spans="2:65" s="12" customFormat="1" ht="12">
      <c r="B540" s="215"/>
      <c r="C540" s="216"/>
      <c r="D540" s="206" t="s">
        <v>158</v>
      </c>
      <c r="E540" s="217" t="s">
        <v>21</v>
      </c>
      <c r="F540" s="218" t="s">
        <v>961</v>
      </c>
      <c r="G540" s="216"/>
      <c r="H540" s="219">
        <v>6.32</v>
      </c>
      <c r="I540" s="220"/>
      <c r="J540" s="216"/>
      <c r="K540" s="216"/>
      <c r="L540" s="221"/>
      <c r="M540" s="222"/>
      <c r="N540" s="223"/>
      <c r="O540" s="223"/>
      <c r="P540" s="223"/>
      <c r="Q540" s="223"/>
      <c r="R540" s="223"/>
      <c r="S540" s="223"/>
      <c r="T540" s="224"/>
      <c r="AT540" s="225" t="s">
        <v>158</v>
      </c>
      <c r="AU540" s="225" t="s">
        <v>82</v>
      </c>
      <c r="AV540" s="12" t="s">
        <v>82</v>
      </c>
      <c r="AW540" s="12" t="s">
        <v>35</v>
      </c>
      <c r="AX540" s="12" t="s">
        <v>72</v>
      </c>
      <c r="AY540" s="225" t="s">
        <v>148</v>
      </c>
    </row>
    <row r="541" spans="2:65" s="13" customFormat="1" ht="12">
      <c r="B541" s="226"/>
      <c r="C541" s="227"/>
      <c r="D541" s="206" t="s">
        <v>158</v>
      </c>
      <c r="E541" s="228" t="s">
        <v>21</v>
      </c>
      <c r="F541" s="229" t="s">
        <v>166</v>
      </c>
      <c r="G541" s="227"/>
      <c r="H541" s="230">
        <v>182.67099999999999</v>
      </c>
      <c r="I541" s="231"/>
      <c r="J541" s="227"/>
      <c r="K541" s="227"/>
      <c r="L541" s="232"/>
      <c r="M541" s="233"/>
      <c r="N541" s="234"/>
      <c r="O541" s="234"/>
      <c r="P541" s="234"/>
      <c r="Q541" s="234"/>
      <c r="R541" s="234"/>
      <c r="S541" s="234"/>
      <c r="T541" s="235"/>
      <c r="AT541" s="236" t="s">
        <v>158</v>
      </c>
      <c r="AU541" s="236" t="s">
        <v>82</v>
      </c>
      <c r="AV541" s="13" t="s">
        <v>156</v>
      </c>
      <c r="AW541" s="13" t="s">
        <v>35</v>
      </c>
      <c r="AX541" s="13" t="s">
        <v>80</v>
      </c>
      <c r="AY541" s="236" t="s">
        <v>148</v>
      </c>
    </row>
    <row r="542" spans="2:65" s="1" customFormat="1" ht="38.25" customHeight="1">
      <c r="B542" s="41"/>
      <c r="C542" s="192" t="s">
        <v>1030</v>
      </c>
      <c r="D542" s="192" t="s">
        <v>151</v>
      </c>
      <c r="E542" s="193" t="s">
        <v>1031</v>
      </c>
      <c r="F542" s="194" t="s">
        <v>1032</v>
      </c>
      <c r="G542" s="195" t="s">
        <v>176</v>
      </c>
      <c r="H542" s="196">
        <v>20.07</v>
      </c>
      <c r="I542" s="197"/>
      <c r="J542" s="198">
        <f>ROUND(I542*H542,2)</f>
        <v>0</v>
      </c>
      <c r="K542" s="194" t="s">
        <v>155</v>
      </c>
      <c r="L542" s="61"/>
      <c r="M542" s="199" t="s">
        <v>21</v>
      </c>
      <c r="N542" s="200" t="s">
        <v>43</v>
      </c>
      <c r="O542" s="42"/>
      <c r="P542" s="201">
        <f>O542*H542</f>
        <v>0</v>
      </c>
      <c r="Q542" s="201">
        <v>3.48E-3</v>
      </c>
      <c r="R542" s="201">
        <f>Q542*H542</f>
        <v>6.9843600000000006E-2</v>
      </c>
      <c r="S542" s="201">
        <v>0</v>
      </c>
      <c r="T542" s="202">
        <f>S542*H542</f>
        <v>0</v>
      </c>
      <c r="AR542" s="24" t="s">
        <v>156</v>
      </c>
      <c r="AT542" s="24" t="s">
        <v>151</v>
      </c>
      <c r="AU542" s="24" t="s">
        <v>82</v>
      </c>
      <c r="AY542" s="24" t="s">
        <v>148</v>
      </c>
      <c r="BE542" s="203">
        <f>IF(N542="základní",J542,0)</f>
        <v>0</v>
      </c>
      <c r="BF542" s="203">
        <f>IF(N542="snížená",J542,0)</f>
        <v>0</v>
      </c>
      <c r="BG542" s="203">
        <f>IF(N542="zákl. přenesená",J542,0)</f>
        <v>0</v>
      </c>
      <c r="BH542" s="203">
        <f>IF(N542="sníž. přenesená",J542,0)</f>
        <v>0</v>
      </c>
      <c r="BI542" s="203">
        <f>IF(N542="nulová",J542,0)</f>
        <v>0</v>
      </c>
      <c r="BJ542" s="24" t="s">
        <v>80</v>
      </c>
      <c r="BK542" s="203">
        <f>ROUND(I542*H542,2)</f>
        <v>0</v>
      </c>
      <c r="BL542" s="24" t="s">
        <v>156</v>
      </c>
      <c r="BM542" s="24" t="s">
        <v>1033</v>
      </c>
    </row>
    <row r="543" spans="2:65" s="11" customFormat="1" ht="12">
      <c r="B543" s="204"/>
      <c r="C543" s="205"/>
      <c r="D543" s="206" t="s">
        <v>158</v>
      </c>
      <c r="E543" s="207" t="s">
        <v>21</v>
      </c>
      <c r="F543" s="208" t="s">
        <v>1034</v>
      </c>
      <c r="G543" s="205"/>
      <c r="H543" s="207" t="s">
        <v>21</v>
      </c>
      <c r="I543" s="209"/>
      <c r="J543" s="205"/>
      <c r="K543" s="205"/>
      <c r="L543" s="210"/>
      <c r="M543" s="211"/>
      <c r="N543" s="212"/>
      <c r="O543" s="212"/>
      <c r="P543" s="212"/>
      <c r="Q543" s="212"/>
      <c r="R543" s="212"/>
      <c r="S543" s="212"/>
      <c r="T543" s="213"/>
      <c r="AT543" s="214" t="s">
        <v>158</v>
      </c>
      <c r="AU543" s="214" t="s">
        <v>82</v>
      </c>
      <c r="AV543" s="11" t="s">
        <v>80</v>
      </c>
      <c r="AW543" s="11" t="s">
        <v>35</v>
      </c>
      <c r="AX543" s="11" t="s">
        <v>72</v>
      </c>
      <c r="AY543" s="214" t="s">
        <v>148</v>
      </c>
    </row>
    <row r="544" spans="2:65" s="12" customFormat="1" ht="12">
      <c r="B544" s="215"/>
      <c r="C544" s="216"/>
      <c r="D544" s="206" t="s">
        <v>158</v>
      </c>
      <c r="E544" s="217" t="s">
        <v>21</v>
      </c>
      <c r="F544" s="218" t="s">
        <v>909</v>
      </c>
      <c r="G544" s="216"/>
      <c r="H544" s="219">
        <v>3.26</v>
      </c>
      <c r="I544" s="220"/>
      <c r="J544" s="216"/>
      <c r="K544" s="216"/>
      <c r="L544" s="221"/>
      <c r="M544" s="222"/>
      <c r="N544" s="223"/>
      <c r="O544" s="223"/>
      <c r="P544" s="223"/>
      <c r="Q544" s="223"/>
      <c r="R544" s="223"/>
      <c r="S544" s="223"/>
      <c r="T544" s="224"/>
      <c r="AT544" s="225" t="s">
        <v>158</v>
      </c>
      <c r="AU544" s="225" t="s">
        <v>82</v>
      </c>
      <c r="AV544" s="12" t="s">
        <v>82</v>
      </c>
      <c r="AW544" s="12" t="s">
        <v>35</v>
      </c>
      <c r="AX544" s="12" t="s">
        <v>72</v>
      </c>
      <c r="AY544" s="225" t="s">
        <v>148</v>
      </c>
    </row>
    <row r="545" spans="2:65" s="12" customFormat="1" ht="12">
      <c r="B545" s="215"/>
      <c r="C545" s="216"/>
      <c r="D545" s="206" t="s">
        <v>158</v>
      </c>
      <c r="E545" s="217" t="s">
        <v>21</v>
      </c>
      <c r="F545" s="218" t="s">
        <v>912</v>
      </c>
      <c r="G545" s="216"/>
      <c r="H545" s="219">
        <v>5.21</v>
      </c>
      <c r="I545" s="220"/>
      <c r="J545" s="216"/>
      <c r="K545" s="216"/>
      <c r="L545" s="221"/>
      <c r="M545" s="222"/>
      <c r="N545" s="223"/>
      <c r="O545" s="223"/>
      <c r="P545" s="223"/>
      <c r="Q545" s="223"/>
      <c r="R545" s="223"/>
      <c r="S545" s="223"/>
      <c r="T545" s="224"/>
      <c r="AT545" s="225" t="s">
        <v>158</v>
      </c>
      <c r="AU545" s="225" t="s">
        <v>82</v>
      </c>
      <c r="AV545" s="12" t="s">
        <v>82</v>
      </c>
      <c r="AW545" s="12" t="s">
        <v>35</v>
      </c>
      <c r="AX545" s="12" t="s">
        <v>72</v>
      </c>
      <c r="AY545" s="225" t="s">
        <v>148</v>
      </c>
    </row>
    <row r="546" spans="2:65" s="12" customFormat="1" ht="12">
      <c r="B546" s="215"/>
      <c r="C546" s="216"/>
      <c r="D546" s="206" t="s">
        <v>158</v>
      </c>
      <c r="E546" s="217" t="s">
        <v>21</v>
      </c>
      <c r="F546" s="218" t="s">
        <v>913</v>
      </c>
      <c r="G546" s="216"/>
      <c r="H546" s="219">
        <v>11.6</v>
      </c>
      <c r="I546" s="220"/>
      <c r="J546" s="216"/>
      <c r="K546" s="216"/>
      <c r="L546" s="221"/>
      <c r="M546" s="222"/>
      <c r="N546" s="223"/>
      <c r="O546" s="223"/>
      <c r="P546" s="223"/>
      <c r="Q546" s="223"/>
      <c r="R546" s="223"/>
      <c r="S546" s="223"/>
      <c r="T546" s="224"/>
      <c r="AT546" s="225" t="s">
        <v>158</v>
      </c>
      <c r="AU546" s="225" t="s">
        <v>82</v>
      </c>
      <c r="AV546" s="12" t="s">
        <v>82</v>
      </c>
      <c r="AW546" s="12" t="s">
        <v>35</v>
      </c>
      <c r="AX546" s="12" t="s">
        <v>72</v>
      </c>
      <c r="AY546" s="225" t="s">
        <v>148</v>
      </c>
    </row>
    <row r="547" spans="2:65" s="13" customFormat="1" ht="12">
      <c r="B547" s="226"/>
      <c r="C547" s="227"/>
      <c r="D547" s="206" t="s">
        <v>158</v>
      </c>
      <c r="E547" s="228" t="s">
        <v>21</v>
      </c>
      <c r="F547" s="229" t="s">
        <v>166</v>
      </c>
      <c r="G547" s="227"/>
      <c r="H547" s="230">
        <v>20.07</v>
      </c>
      <c r="I547" s="231"/>
      <c r="J547" s="227"/>
      <c r="K547" s="227"/>
      <c r="L547" s="232"/>
      <c r="M547" s="233"/>
      <c r="N547" s="234"/>
      <c r="O547" s="234"/>
      <c r="P547" s="234"/>
      <c r="Q547" s="234"/>
      <c r="R547" s="234"/>
      <c r="S547" s="234"/>
      <c r="T547" s="235"/>
      <c r="AT547" s="236" t="s">
        <v>158</v>
      </c>
      <c r="AU547" s="236" t="s">
        <v>82</v>
      </c>
      <c r="AV547" s="13" t="s">
        <v>156</v>
      </c>
      <c r="AW547" s="13" t="s">
        <v>35</v>
      </c>
      <c r="AX547" s="13" t="s">
        <v>80</v>
      </c>
      <c r="AY547" s="236" t="s">
        <v>148</v>
      </c>
    </row>
    <row r="548" spans="2:65" s="1" customFormat="1" ht="25.5" customHeight="1">
      <c r="B548" s="41"/>
      <c r="C548" s="192" t="s">
        <v>1035</v>
      </c>
      <c r="D548" s="192" t="s">
        <v>151</v>
      </c>
      <c r="E548" s="193" t="s">
        <v>1036</v>
      </c>
      <c r="F548" s="194" t="s">
        <v>1037</v>
      </c>
      <c r="G548" s="195" t="s">
        <v>176</v>
      </c>
      <c r="H548" s="196">
        <v>295.27800000000002</v>
      </c>
      <c r="I548" s="197"/>
      <c r="J548" s="198">
        <f>ROUND(I548*H548,2)</f>
        <v>0</v>
      </c>
      <c r="K548" s="194" t="s">
        <v>155</v>
      </c>
      <c r="L548" s="61"/>
      <c r="M548" s="199" t="s">
        <v>21</v>
      </c>
      <c r="N548" s="200" t="s">
        <v>43</v>
      </c>
      <c r="O548" s="42"/>
      <c r="P548" s="201">
        <f>O548*H548</f>
        <v>0</v>
      </c>
      <c r="Q548" s="201">
        <v>0.105</v>
      </c>
      <c r="R548" s="201">
        <f>Q548*H548</f>
        <v>31.004190000000001</v>
      </c>
      <c r="S548" s="201">
        <v>0</v>
      </c>
      <c r="T548" s="202">
        <f>S548*H548</f>
        <v>0</v>
      </c>
      <c r="AR548" s="24" t="s">
        <v>156</v>
      </c>
      <c r="AT548" s="24" t="s">
        <v>151</v>
      </c>
      <c r="AU548" s="24" t="s">
        <v>82</v>
      </c>
      <c r="AY548" s="24" t="s">
        <v>148</v>
      </c>
      <c r="BE548" s="203">
        <f>IF(N548="základní",J548,0)</f>
        <v>0</v>
      </c>
      <c r="BF548" s="203">
        <f>IF(N548="snížená",J548,0)</f>
        <v>0</v>
      </c>
      <c r="BG548" s="203">
        <f>IF(N548="zákl. přenesená",J548,0)</f>
        <v>0</v>
      </c>
      <c r="BH548" s="203">
        <f>IF(N548="sníž. přenesená",J548,0)</f>
        <v>0</v>
      </c>
      <c r="BI548" s="203">
        <f>IF(N548="nulová",J548,0)</f>
        <v>0</v>
      </c>
      <c r="BJ548" s="24" t="s">
        <v>80</v>
      </c>
      <c r="BK548" s="203">
        <f>ROUND(I548*H548,2)</f>
        <v>0</v>
      </c>
      <c r="BL548" s="24" t="s">
        <v>156</v>
      </c>
      <c r="BM548" s="24" t="s">
        <v>1038</v>
      </c>
    </row>
    <row r="549" spans="2:65" s="1" customFormat="1" ht="168">
      <c r="B549" s="41"/>
      <c r="C549" s="63"/>
      <c r="D549" s="206" t="s">
        <v>170</v>
      </c>
      <c r="E549" s="63"/>
      <c r="F549" s="237" t="s">
        <v>1039</v>
      </c>
      <c r="G549" s="63"/>
      <c r="H549" s="63"/>
      <c r="I549" s="163"/>
      <c r="J549" s="63"/>
      <c r="K549" s="63"/>
      <c r="L549" s="61"/>
      <c r="M549" s="238"/>
      <c r="N549" s="42"/>
      <c r="O549" s="42"/>
      <c r="P549" s="42"/>
      <c r="Q549" s="42"/>
      <c r="R549" s="42"/>
      <c r="S549" s="42"/>
      <c r="T549" s="78"/>
      <c r="AT549" s="24" t="s">
        <v>170</v>
      </c>
      <c r="AU549" s="24" t="s">
        <v>82</v>
      </c>
    </row>
    <row r="550" spans="2:65" s="11" customFormat="1" ht="12">
      <c r="B550" s="204"/>
      <c r="C550" s="205"/>
      <c r="D550" s="206" t="s">
        <v>158</v>
      </c>
      <c r="E550" s="207" t="s">
        <v>21</v>
      </c>
      <c r="F550" s="208" t="s">
        <v>1040</v>
      </c>
      <c r="G550" s="205"/>
      <c r="H550" s="207" t="s">
        <v>21</v>
      </c>
      <c r="I550" s="209"/>
      <c r="J550" s="205"/>
      <c r="K550" s="205"/>
      <c r="L550" s="210"/>
      <c r="M550" s="211"/>
      <c r="N550" s="212"/>
      <c r="O550" s="212"/>
      <c r="P550" s="212"/>
      <c r="Q550" s="212"/>
      <c r="R550" s="212"/>
      <c r="S550" s="212"/>
      <c r="T550" s="213"/>
      <c r="AT550" s="214" t="s">
        <v>158</v>
      </c>
      <c r="AU550" s="214" t="s">
        <v>82</v>
      </c>
      <c r="AV550" s="11" t="s">
        <v>80</v>
      </c>
      <c r="AW550" s="11" t="s">
        <v>35</v>
      </c>
      <c r="AX550" s="11" t="s">
        <v>72</v>
      </c>
      <c r="AY550" s="214" t="s">
        <v>148</v>
      </c>
    </row>
    <row r="551" spans="2:65" s="12" customFormat="1" ht="12">
      <c r="B551" s="215"/>
      <c r="C551" s="216"/>
      <c r="D551" s="206" t="s">
        <v>158</v>
      </c>
      <c r="E551" s="217" t="s">
        <v>21</v>
      </c>
      <c r="F551" s="218" t="s">
        <v>1041</v>
      </c>
      <c r="G551" s="216"/>
      <c r="H551" s="219">
        <v>2.5</v>
      </c>
      <c r="I551" s="220"/>
      <c r="J551" s="216"/>
      <c r="K551" s="216"/>
      <c r="L551" s="221"/>
      <c r="M551" s="222"/>
      <c r="N551" s="223"/>
      <c r="O551" s="223"/>
      <c r="P551" s="223"/>
      <c r="Q551" s="223"/>
      <c r="R551" s="223"/>
      <c r="S551" s="223"/>
      <c r="T551" s="224"/>
      <c r="AT551" s="225" t="s">
        <v>158</v>
      </c>
      <c r="AU551" s="225" t="s">
        <v>82</v>
      </c>
      <c r="AV551" s="12" t="s">
        <v>82</v>
      </c>
      <c r="AW551" s="12" t="s">
        <v>35</v>
      </c>
      <c r="AX551" s="12" t="s">
        <v>72</v>
      </c>
      <c r="AY551" s="225" t="s">
        <v>148</v>
      </c>
    </row>
    <row r="552" spans="2:65" s="12" customFormat="1" ht="12">
      <c r="B552" s="215"/>
      <c r="C552" s="216"/>
      <c r="D552" s="206" t="s">
        <v>158</v>
      </c>
      <c r="E552" s="217" t="s">
        <v>21</v>
      </c>
      <c r="F552" s="218" t="s">
        <v>1042</v>
      </c>
      <c r="G552" s="216"/>
      <c r="H552" s="219">
        <v>1.07</v>
      </c>
      <c r="I552" s="220"/>
      <c r="J552" s="216"/>
      <c r="K552" s="216"/>
      <c r="L552" s="221"/>
      <c r="M552" s="222"/>
      <c r="N552" s="223"/>
      <c r="O552" s="223"/>
      <c r="P552" s="223"/>
      <c r="Q552" s="223"/>
      <c r="R552" s="223"/>
      <c r="S552" s="223"/>
      <c r="T552" s="224"/>
      <c r="AT552" s="225" t="s">
        <v>158</v>
      </c>
      <c r="AU552" s="225" t="s">
        <v>82</v>
      </c>
      <c r="AV552" s="12" t="s">
        <v>82</v>
      </c>
      <c r="AW552" s="12" t="s">
        <v>35</v>
      </c>
      <c r="AX552" s="12" t="s">
        <v>72</v>
      </c>
      <c r="AY552" s="225" t="s">
        <v>148</v>
      </c>
    </row>
    <row r="553" spans="2:65" s="12" customFormat="1" ht="12">
      <c r="B553" s="215"/>
      <c r="C553" s="216"/>
      <c r="D553" s="206" t="s">
        <v>158</v>
      </c>
      <c r="E553" s="217" t="s">
        <v>21</v>
      </c>
      <c r="F553" s="218" t="s">
        <v>1043</v>
      </c>
      <c r="G553" s="216"/>
      <c r="H553" s="219">
        <v>5.0999999999999996</v>
      </c>
      <c r="I553" s="220"/>
      <c r="J553" s="216"/>
      <c r="K553" s="216"/>
      <c r="L553" s="221"/>
      <c r="M553" s="222"/>
      <c r="N553" s="223"/>
      <c r="O553" s="223"/>
      <c r="P553" s="223"/>
      <c r="Q553" s="223"/>
      <c r="R553" s="223"/>
      <c r="S553" s="223"/>
      <c r="T553" s="224"/>
      <c r="AT553" s="225" t="s">
        <v>158</v>
      </c>
      <c r="AU553" s="225" t="s">
        <v>82</v>
      </c>
      <c r="AV553" s="12" t="s">
        <v>82</v>
      </c>
      <c r="AW553" s="12" t="s">
        <v>35</v>
      </c>
      <c r="AX553" s="12" t="s">
        <v>72</v>
      </c>
      <c r="AY553" s="225" t="s">
        <v>148</v>
      </c>
    </row>
    <row r="554" spans="2:65" s="12" customFormat="1" ht="12">
      <c r="B554" s="215"/>
      <c r="C554" s="216"/>
      <c r="D554" s="206" t="s">
        <v>158</v>
      </c>
      <c r="E554" s="217" t="s">
        <v>21</v>
      </c>
      <c r="F554" s="218" t="s">
        <v>1044</v>
      </c>
      <c r="G554" s="216"/>
      <c r="H554" s="219">
        <v>2.4</v>
      </c>
      <c r="I554" s="220"/>
      <c r="J554" s="216"/>
      <c r="K554" s="216"/>
      <c r="L554" s="221"/>
      <c r="M554" s="222"/>
      <c r="N554" s="223"/>
      <c r="O554" s="223"/>
      <c r="P554" s="223"/>
      <c r="Q554" s="223"/>
      <c r="R554" s="223"/>
      <c r="S554" s="223"/>
      <c r="T554" s="224"/>
      <c r="AT554" s="225" t="s">
        <v>158</v>
      </c>
      <c r="AU554" s="225" t="s">
        <v>82</v>
      </c>
      <c r="AV554" s="12" t="s">
        <v>82</v>
      </c>
      <c r="AW554" s="12" t="s">
        <v>35</v>
      </c>
      <c r="AX554" s="12" t="s">
        <v>72</v>
      </c>
      <c r="AY554" s="225" t="s">
        <v>148</v>
      </c>
    </row>
    <row r="555" spans="2:65" s="12" customFormat="1" ht="12">
      <c r="B555" s="215"/>
      <c r="C555" s="216"/>
      <c r="D555" s="206" t="s">
        <v>158</v>
      </c>
      <c r="E555" s="217" t="s">
        <v>21</v>
      </c>
      <c r="F555" s="218" t="s">
        <v>1045</v>
      </c>
      <c r="G555" s="216"/>
      <c r="H555" s="219">
        <v>15.21</v>
      </c>
      <c r="I555" s="220"/>
      <c r="J555" s="216"/>
      <c r="K555" s="216"/>
      <c r="L555" s="221"/>
      <c r="M555" s="222"/>
      <c r="N555" s="223"/>
      <c r="O555" s="223"/>
      <c r="P555" s="223"/>
      <c r="Q555" s="223"/>
      <c r="R555" s="223"/>
      <c r="S555" s="223"/>
      <c r="T555" s="224"/>
      <c r="AT555" s="225" t="s">
        <v>158</v>
      </c>
      <c r="AU555" s="225" t="s">
        <v>82</v>
      </c>
      <c r="AV555" s="12" t="s">
        <v>82</v>
      </c>
      <c r="AW555" s="12" t="s">
        <v>35</v>
      </c>
      <c r="AX555" s="12" t="s">
        <v>72</v>
      </c>
      <c r="AY555" s="225" t="s">
        <v>148</v>
      </c>
    </row>
    <row r="556" spans="2:65" s="12" customFormat="1" ht="12">
      <c r="B556" s="215"/>
      <c r="C556" s="216"/>
      <c r="D556" s="206" t="s">
        <v>158</v>
      </c>
      <c r="E556" s="217" t="s">
        <v>21</v>
      </c>
      <c r="F556" s="218" t="s">
        <v>1046</v>
      </c>
      <c r="G556" s="216"/>
      <c r="H556" s="219">
        <v>10.584</v>
      </c>
      <c r="I556" s="220"/>
      <c r="J556" s="216"/>
      <c r="K556" s="216"/>
      <c r="L556" s="221"/>
      <c r="M556" s="222"/>
      <c r="N556" s="223"/>
      <c r="O556" s="223"/>
      <c r="P556" s="223"/>
      <c r="Q556" s="223"/>
      <c r="R556" s="223"/>
      <c r="S556" s="223"/>
      <c r="T556" s="224"/>
      <c r="AT556" s="225" t="s">
        <v>158</v>
      </c>
      <c r="AU556" s="225" t="s">
        <v>82</v>
      </c>
      <c r="AV556" s="12" t="s">
        <v>82</v>
      </c>
      <c r="AW556" s="12" t="s">
        <v>35</v>
      </c>
      <c r="AX556" s="12" t="s">
        <v>72</v>
      </c>
      <c r="AY556" s="225" t="s">
        <v>148</v>
      </c>
    </row>
    <row r="557" spans="2:65" s="12" customFormat="1" ht="12">
      <c r="B557" s="215"/>
      <c r="C557" s="216"/>
      <c r="D557" s="206" t="s">
        <v>158</v>
      </c>
      <c r="E557" s="217" t="s">
        <v>21</v>
      </c>
      <c r="F557" s="218" t="s">
        <v>1047</v>
      </c>
      <c r="G557" s="216"/>
      <c r="H557" s="219">
        <v>8.8000000000000007</v>
      </c>
      <c r="I557" s="220"/>
      <c r="J557" s="216"/>
      <c r="K557" s="216"/>
      <c r="L557" s="221"/>
      <c r="M557" s="222"/>
      <c r="N557" s="223"/>
      <c r="O557" s="223"/>
      <c r="P557" s="223"/>
      <c r="Q557" s="223"/>
      <c r="R557" s="223"/>
      <c r="S557" s="223"/>
      <c r="T557" s="224"/>
      <c r="AT557" s="225" t="s">
        <v>158</v>
      </c>
      <c r="AU557" s="225" t="s">
        <v>82</v>
      </c>
      <c r="AV557" s="12" t="s">
        <v>82</v>
      </c>
      <c r="AW557" s="12" t="s">
        <v>35</v>
      </c>
      <c r="AX557" s="12" t="s">
        <v>72</v>
      </c>
      <c r="AY557" s="225" t="s">
        <v>148</v>
      </c>
    </row>
    <row r="558" spans="2:65" s="12" customFormat="1" ht="12">
      <c r="B558" s="215"/>
      <c r="C558" s="216"/>
      <c r="D558" s="206" t="s">
        <v>158</v>
      </c>
      <c r="E558" s="217" t="s">
        <v>21</v>
      </c>
      <c r="F558" s="218" t="s">
        <v>1048</v>
      </c>
      <c r="G558" s="216"/>
      <c r="H558" s="219">
        <v>11.214</v>
      </c>
      <c r="I558" s="220"/>
      <c r="J558" s="216"/>
      <c r="K558" s="216"/>
      <c r="L558" s="221"/>
      <c r="M558" s="222"/>
      <c r="N558" s="223"/>
      <c r="O558" s="223"/>
      <c r="P558" s="223"/>
      <c r="Q558" s="223"/>
      <c r="R558" s="223"/>
      <c r="S558" s="223"/>
      <c r="T558" s="224"/>
      <c r="AT558" s="225" t="s">
        <v>158</v>
      </c>
      <c r="AU558" s="225" t="s">
        <v>82</v>
      </c>
      <c r="AV558" s="12" t="s">
        <v>82</v>
      </c>
      <c r="AW558" s="12" t="s">
        <v>35</v>
      </c>
      <c r="AX558" s="12" t="s">
        <v>72</v>
      </c>
      <c r="AY558" s="225" t="s">
        <v>148</v>
      </c>
    </row>
    <row r="559" spans="2:65" s="12" customFormat="1" ht="12">
      <c r="B559" s="215"/>
      <c r="C559" s="216"/>
      <c r="D559" s="206" t="s">
        <v>158</v>
      </c>
      <c r="E559" s="217" t="s">
        <v>21</v>
      </c>
      <c r="F559" s="218" t="s">
        <v>1049</v>
      </c>
      <c r="G559" s="216"/>
      <c r="H559" s="219">
        <v>143.1</v>
      </c>
      <c r="I559" s="220"/>
      <c r="J559" s="216"/>
      <c r="K559" s="216"/>
      <c r="L559" s="221"/>
      <c r="M559" s="222"/>
      <c r="N559" s="223"/>
      <c r="O559" s="223"/>
      <c r="P559" s="223"/>
      <c r="Q559" s="223"/>
      <c r="R559" s="223"/>
      <c r="S559" s="223"/>
      <c r="T559" s="224"/>
      <c r="AT559" s="225" t="s">
        <v>158</v>
      </c>
      <c r="AU559" s="225" t="s">
        <v>82</v>
      </c>
      <c r="AV559" s="12" t="s">
        <v>82</v>
      </c>
      <c r="AW559" s="12" t="s">
        <v>35</v>
      </c>
      <c r="AX559" s="12" t="s">
        <v>72</v>
      </c>
      <c r="AY559" s="225" t="s">
        <v>148</v>
      </c>
    </row>
    <row r="560" spans="2:65" s="12" customFormat="1" ht="12">
      <c r="B560" s="215"/>
      <c r="C560" s="216"/>
      <c r="D560" s="206" t="s">
        <v>158</v>
      </c>
      <c r="E560" s="217" t="s">
        <v>21</v>
      </c>
      <c r="F560" s="218" t="s">
        <v>1050</v>
      </c>
      <c r="G560" s="216"/>
      <c r="H560" s="219">
        <v>36.200000000000003</v>
      </c>
      <c r="I560" s="220"/>
      <c r="J560" s="216"/>
      <c r="K560" s="216"/>
      <c r="L560" s="221"/>
      <c r="M560" s="222"/>
      <c r="N560" s="223"/>
      <c r="O560" s="223"/>
      <c r="P560" s="223"/>
      <c r="Q560" s="223"/>
      <c r="R560" s="223"/>
      <c r="S560" s="223"/>
      <c r="T560" s="224"/>
      <c r="AT560" s="225" t="s">
        <v>158</v>
      </c>
      <c r="AU560" s="225" t="s">
        <v>82</v>
      </c>
      <c r="AV560" s="12" t="s">
        <v>82</v>
      </c>
      <c r="AW560" s="12" t="s">
        <v>35</v>
      </c>
      <c r="AX560" s="12" t="s">
        <v>72</v>
      </c>
      <c r="AY560" s="225" t="s">
        <v>148</v>
      </c>
    </row>
    <row r="561" spans="2:65" s="12" customFormat="1" ht="12">
      <c r="B561" s="215"/>
      <c r="C561" s="216"/>
      <c r="D561" s="206" t="s">
        <v>158</v>
      </c>
      <c r="E561" s="217" t="s">
        <v>21</v>
      </c>
      <c r="F561" s="218" t="s">
        <v>1051</v>
      </c>
      <c r="G561" s="216"/>
      <c r="H561" s="219">
        <v>7.4</v>
      </c>
      <c r="I561" s="220"/>
      <c r="J561" s="216"/>
      <c r="K561" s="216"/>
      <c r="L561" s="221"/>
      <c r="M561" s="222"/>
      <c r="N561" s="223"/>
      <c r="O561" s="223"/>
      <c r="P561" s="223"/>
      <c r="Q561" s="223"/>
      <c r="R561" s="223"/>
      <c r="S561" s="223"/>
      <c r="T561" s="224"/>
      <c r="AT561" s="225" t="s">
        <v>158</v>
      </c>
      <c r="AU561" s="225" t="s">
        <v>82</v>
      </c>
      <c r="AV561" s="12" t="s">
        <v>82</v>
      </c>
      <c r="AW561" s="12" t="s">
        <v>35</v>
      </c>
      <c r="AX561" s="12" t="s">
        <v>72</v>
      </c>
      <c r="AY561" s="225" t="s">
        <v>148</v>
      </c>
    </row>
    <row r="562" spans="2:65" s="12" customFormat="1" ht="12">
      <c r="B562" s="215"/>
      <c r="C562" s="216"/>
      <c r="D562" s="206" t="s">
        <v>158</v>
      </c>
      <c r="E562" s="217" t="s">
        <v>21</v>
      </c>
      <c r="F562" s="218" t="s">
        <v>1052</v>
      </c>
      <c r="G562" s="216"/>
      <c r="H562" s="219">
        <v>51.7</v>
      </c>
      <c r="I562" s="220"/>
      <c r="J562" s="216"/>
      <c r="K562" s="216"/>
      <c r="L562" s="221"/>
      <c r="M562" s="222"/>
      <c r="N562" s="223"/>
      <c r="O562" s="223"/>
      <c r="P562" s="223"/>
      <c r="Q562" s="223"/>
      <c r="R562" s="223"/>
      <c r="S562" s="223"/>
      <c r="T562" s="224"/>
      <c r="AT562" s="225" t="s">
        <v>158</v>
      </c>
      <c r="AU562" s="225" t="s">
        <v>82</v>
      </c>
      <c r="AV562" s="12" t="s">
        <v>82</v>
      </c>
      <c r="AW562" s="12" t="s">
        <v>35</v>
      </c>
      <c r="AX562" s="12" t="s">
        <v>72</v>
      </c>
      <c r="AY562" s="225" t="s">
        <v>148</v>
      </c>
    </row>
    <row r="563" spans="2:65" s="13" customFormat="1" ht="12">
      <c r="B563" s="226"/>
      <c r="C563" s="227"/>
      <c r="D563" s="206" t="s">
        <v>158</v>
      </c>
      <c r="E563" s="228" t="s">
        <v>21</v>
      </c>
      <c r="F563" s="229" t="s">
        <v>166</v>
      </c>
      <c r="G563" s="227"/>
      <c r="H563" s="230">
        <v>295.27800000000002</v>
      </c>
      <c r="I563" s="231"/>
      <c r="J563" s="227"/>
      <c r="K563" s="227"/>
      <c r="L563" s="232"/>
      <c r="M563" s="233"/>
      <c r="N563" s="234"/>
      <c r="O563" s="234"/>
      <c r="P563" s="234"/>
      <c r="Q563" s="234"/>
      <c r="R563" s="234"/>
      <c r="S563" s="234"/>
      <c r="T563" s="235"/>
      <c r="AT563" s="236" t="s">
        <v>158</v>
      </c>
      <c r="AU563" s="236" t="s">
        <v>82</v>
      </c>
      <c r="AV563" s="13" t="s">
        <v>156</v>
      </c>
      <c r="AW563" s="13" t="s">
        <v>35</v>
      </c>
      <c r="AX563" s="13" t="s">
        <v>80</v>
      </c>
      <c r="AY563" s="236" t="s">
        <v>148</v>
      </c>
    </row>
    <row r="564" spans="2:65" s="10" customFormat="1" ht="29.85" customHeight="1">
      <c r="B564" s="176"/>
      <c r="C564" s="177"/>
      <c r="D564" s="178" t="s">
        <v>71</v>
      </c>
      <c r="E564" s="190" t="s">
        <v>149</v>
      </c>
      <c r="F564" s="190" t="s">
        <v>150</v>
      </c>
      <c r="G564" s="177"/>
      <c r="H564" s="177"/>
      <c r="I564" s="180"/>
      <c r="J564" s="191">
        <f>BK564</f>
        <v>0</v>
      </c>
      <c r="K564" s="177"/>
      <c r="L564" s="182"/>
      <c r="M564" s="183"/>
      <c r="N564" s="184"/>
      <c r="O564" s="184"/>
      <c r="P564" s="185">
        <f>SUM(P565:P584)</f>
        <v>0</v>
      </c>
      <c r="Q564" s="184"/>
      <c r="R564" s="185">
        <f>SUM(R565:R584)</f>
        <v>9.3040999999999999E-2</v>
      </c>
      <c r="S564" s="184"/>
      <c r="T564" s="186">
        <f>SUM(T565:T584)</f>
        <v>0</v>
      </c>
      <c r="AR564" s="187" t="s">
        <v>80</v>
      </c>
      <c r="AT564" s="188" t="s">
        <v>71</v>
      </c>
      <c r="AU564" s="188" t="s">
        <v>80</v>
      </c>
      <c r="AY564" s="187" t="s">
        <v>148</v>
      </c>
      <c r="BK564" s="189">
        <f>SUM(BK565:BK584)</f>
        <v>0</v>
      </c>
    </row>
    <row r="565" spans="2:65" s="1" customFormat="1" ht="38.25" customHeight="1">
      <c r="B565" s="41"/>
      <c r="C565" s="192" t="s">
        <v>1053</v>
      </c>
      <c r="D565" s="192" t="s">
        <v>151</v>
      </c>
      <c r="E565" s="193" t="s">
        <v>1054</v>
      </c>
      <c r="F565" s="194" t="s">
        <v>1055</v>
      </c>
      <c r="G565" s="195" t="s">
        <v>176</v>
      </c>
      <c r="H565" s="196">
        <v>1380.1610000000001</v>
      </c>
      <c r="I565" s="197"/>
      <c r="J565" s="198">
        <f>ROUND(I565*H565,2)</f>
        <v>0</v>
      </c>
      <c r="K565" s="194" t="s">
        <v>155</v>
      </c>
      <c r="L565" s="61"/>
      <c r="M565" s="199" t="s">
        <v>21</v>
      </c>
      <c r="N565" s="200" t="s">
        <v>43</v>
      </c>
      <c r="O565" s="42"/>
      <c r="P565" s="201">
        <f>O565*H565</f>
        <v>0</v>
      </c>
      <c r="Q565" s="201">
        <v>0</v>
      </c>
      <c r="R565" s="201">
        <f>Q565*H565</f>
        <v>0</v>
      </c>
      <c r="S565" s="201">
        <v>0</v>
      </c>
      <c r="T565" s="202">
        <f>S565*H565</f>
        <v>0</v>
      </c>
      <c r="AR565" s="24" t="s">
        <v>156</v>
      </c>
      <c r="AT565" s="24" t="s">
        <v>151</v>
      </c>
      <c r="AU565" s="24" t="s">
        <v>82</v>
      </c>
      <c r="AY565" s="24" t="s">
        <v>148</v>
      </c>
      <c r="BE565" s="203">
        <f>IF(N565="základní",J565,0)</f>
        <v>0</v>
      </c>
      <c r="BF565" s="203">
        <f>IF(N565="snížená",J565,0)</f>
        <v>0</v>
      </c>
      <c r="BG565" s="203">
        <f>IF(N565="zákl. přenesená",J565,0)</f>
        <v>0</v>
      </c>
      <c r="BH565" s="203">
        <f>IF(N565="sníž. přenesená",J565,0)</f>
        <v>0</v>
      </c>
      <c r="BI565" s="203">
        <f>IF(N565="nulová",J565,0)</f>
        <v>0</v>
      </c>
      <c r="BJ565" s="24" t="s">
        <v>80</v>
      </c>
      <c r="BK565" s="203">
        <f>ROUND(I565*H565,2)</f>
        <v>0</v>
      </c>
      <c r="BL565" s="24" t="s">
        <v>156</v>
      </c>
      <c r="BM565" s="24" t="s">
        <v>1056</v>
      </c>
    </row>
    <row r="566" spans="2:65" s="1" customFormat="1" ht="72">
      <c r="B566" s="41"/>
      <c r="C566" s="63"/>
      <c r="D566" s="206" t="s">
        <v>170</v>
      </c>
      <c r="E566" s="63"/>
      <c r="F566" s="237" t="s">
        <v>1057</v>
      </c>
      <c r="G566" s="63"/>
      <c r="H566" s="63"/>
      <c r="I566" s="163"/>
      <c r="J566" s="63"/>
      <c r="K566" s="63"/>
      <c r="L566" s="61"/>
      <c r="M566" s="238"/>
      <c r="N566" s="42"/>
      <c r="O566" s="42"/>
      <c r="P566" s="42"/>
      <c r="Q566" s="42"/>
      <c r="R566" s="42"/>
      <c r="S566" s="42"/>
      <c r="T566" s="78"/>
      <c r="AT566" s="24" t="s">
        <v>170</v>
      </c>
      <c r="AU566" s="24" t="s">
        <v>82</v>
      </c>
    </row>
    <row r="567" spans="2:65" s="11" customFormat="1" ht="12">
      <c r="B567" s="204"/>
      <c r="C567" s="205"/>
      <c r="D567" s="206" t="s">
        <v>158</v>
      </c>
      <c r="E567" s="207" t="s">
        <v>21</v>
      </c>
      <c r="F567" s="208" t="s">
        <v>1058</v>
      </c>
      <c r="G567" s="205"/>
      <c r="H567" s="207" t="s">
        <v>21</v>
      </c>
      <c r="I567" s="209"/>
      <c r="J567" s="205"/>
      <c r="K567" s="205"/>
      <c r="L567" s="210"/>
      <c r="M567" s="211"/>
      <c r="N567" s="212"/>
      <c r="O567" s="212"/>
      <c r="P567" s="212"/>
      <c r="Q567" s="212"/>
      <c r="R567" s="212"/>
      <c r="S567" s="212"/>
      <c r="T567" s="213"/>
      <c r="AT567" s="214" t="s">
        <v>158</v>
      </c>
      <c r="AU567" s="214" t="s">
        <v>82</v>
      </c>
      <c r="AV567" s="11" t="s">
        <v>80</v>
      </c>
      <c r="AW567" s="11" t="s">
        <v>35</v>
      </c>
      <c r="AX567" s="11" t="s">
        <v>72</v>
      </c>
      <c r="AY567" s="214" t="s">
        <v>148</v>
      </c>
    </row>
    <row r="568" spans="2:65" s="12" customFormat="1" ht="12">
      <c r="B568" s="215"/>
      <c r="C568" s="216"/>
      <c r="D568" s="206" t="s">
        <v>158</v>
      </c>
      <c r="E568" s="217" t="s">
        <v>21</v>
      </c>
      <c r="F568" s="218" t="s">
        <v>1059</v>
      </c>
      <c r="G568" s="216"/>
      <c r="H568" s="219">
        <v>650.64</v>
      </c>
      <c r="I568" s="220"/>
      <c r="J568" s="216"/>
      <c r="K568" s="216"/>
      <c r="L568" s="221"/>
      <c r="M568" s="222"/>
      <c r="N568" s="223"/>
      <c r="O568" s="223"/>
      <c r="P568" s="223"/>
      <c r="Q568" s="223"/>
      <c r="R568" s="223"/>
      <c r="S568" s="223"/>
      <c r="T568" s="224"/>
      <c r="AT568" s="225" t="s">
        <v>158</v>
      </c>
      <c r="AU568" s="225" t="s">
        <v>82</v>
      </c>
      <c r="AV568" s="12" t="s">
        <v>82</v>
      </c>
      <c r="AW568" s="12" t="s">
        <v>35</v>
      </c>
      <c r="AX568" s="12" t="s">
        <v>72</v>
      </c>
      <c r="AY568" s="225" t="s">
        <v>148</v>
      </c>
    </row>
    <row r="569" spans="2:65" s="12" customFormat="1" ht="12">
      <c r="B569" s="215"/>
      <c r="C569" s="216"/>
      <c r="D569" s="206" t="s">
        <v>158</v>
      </c>
      <c r="E569" s="217" t="s">
        <v>21</v>
      </c>
      <c r="F569" s="218" t="s">
        <v>1060</v>
      </c>
      <c r="G569" s="216"/>
      <c r="H569" s="219">
        <v>181.89699999999999</v>
      </c>
      <c r="I569" s="220"/>
      <c r="J569" s="216"/>
      <c r="K569" s="216"/>
      <c r="L569" s="221"/>
      <c r="M569" s="222"/>
      <c r="N569" s="223"/>
      <c r="O569" s="223"/>
      <c r="P569" s="223"/>
      <c r="Q569" s="223"/>
      <c r="R569" s="223"/>
      <c r="S569" s="223"/>
      <c r="T569" s="224"/>
      <c r="AT569" s="225" t="s">
        <v>158</v>
      </c>
      <c r="AU569" s="225" t="s">
        <v>82</v>
      </c>
      <c r="AV569" s="12" t="s">
        <v>82</v>
      </c>
      <c r="AW569" s="12" t="s">
        <v>35</v>
      </c>
      <c r="AX569" s="12" t="s">
        <v>72</v>
      </c>
      <c r="AY569" s="225" t="s">
        <v>148</v>
      </c>
    </row>
    <row r="570" spans="2:65" s="12" customFormat="1" ht="12">
      <c r="B570" s="215"/>
      <c r="C570" s="216"/>
      <c r="D570" s="206" t="s">
        <v>158</v>
      </c>
      <c r="E570" s="217" t="s">
        <v>21</v>
      </c>
      <c r="F570" s="218" t="s">
        <v>1061</v>
      </c>
      <c r="G570" s="216"/>
      <c r="H570" s="219">
        <v>201.78</v>
      </c>
      <c r="I570" s="220"/>
      <c r="J570" s="216"/>
      <c r="K570" s="216"/>
      <c r="L570" s="221"/>
      <c r="M570" s="222"/>
      <c r="N570" s="223"/>
      <c r="O570" s="223"/>
      <c r="P570" s="223"/>
      <c r="Q570" s="223"/>
      <c r="R570" s="223"/>
      <c r="S570" s="223"/>
      <c r="T570" s="224"/>
      <c r="AT570" s="225" t="s">
        <v>158</v>
      </c>
      <c r="AU570" s="225" t="s">
        <v>82</v>
      </c>
      <c r="AV570" s="12" t="s">
        <v>82</v>
      </c>
      <c r="AW570" s="12" t="s">
        <v>35</v>
      </c>
      <c r="AX570" s="12" t="s">
        <v>72</v>
      </c>
      <c r="AY570" s="225" t="s">
        <v>148</v>
      </c>
    </row>
    <row r="571" spans="2:65" s="12" customFormat="1" ht="12">
      <c r="B571" s="215"/>
      <c r="C571" s="216"/>
      <c r="D571" s="206" t="s">
        <v>158</v>
      </c>
      <c r="E571" s="217" t="s">
        <v>21</v>
      </c>
      <c r="F571" s="218" t="s">
        <v>1062</v>
      </c>
      <c r="G571" s="216"/>
      <c r="H571" s="219">
        <v>116.21599999999999</v>
      </c>
      <c r="I571" s="220"/>
      <c r="J571" s="216"/>
      <c r="K571" s="216"/>
      <c r="L571" s="221"/>
      <c r="M571" s="222"/>
      <c r="N571" s="223"/>
      <c r="O571" s="223"/>
      <c r="P571" s="223"/>
      <c r="Q571" s="223"/>
      <c r="R571" s="223"/>
      <c r="S571" s="223"/>
      <c r="T571" s="224"/>
      <c r="AT571" s="225" t="s">
        <v>158</v>
      </c>
      <c r="AU571" s="225" t="s">
        <v>82</v>
      </c>
      <c r="AV571" s="12" t="s">
        <v>82</v>
      </c>
      <c r="AW571" s="12" t="s">
        <v>35</v>
      </c>
      <c r="AX571" s="12" t="s">
        <v>72</v>
      </c>
      <c r="AY571" s="225" t="s">
        <v>148</v>
      </c>
    </row>
    <row r="572" spans="2:65" s="12" customFormat="1" ht="12">
      <c r="B572" s="215"/>
      <c r="C572" s="216"/>
      <c r="D572" s="206" t="s">
        <v>158</v>
      </c>
      <c r="E572" s="217" t="s">
        <v>21</v>
      </c>
      <c r="F572" s="218" t="s">
        <v>1063</v>
      </c>
      <c r="G572" s="216"/>
      <c r="H572" s="219">
        <v>229.62799999999999</v>
      </c>
      <c r="I572" s="220"/>
      <c r="J572" s="216"/>
      <c r="K572" s="216"/>
      <c r="L572" s="221"/>
      <c r="M572" s="222"/>
      <c r="N572" s="223"/>
      <c r="O572" s="223"/>
      <c r="P572" s="223"/>
      <c r="Q572" s="223"/>
      <c r="R572" s="223"/>
      <c r="S572" s="223"/>
      <c r="T572" s="224"/>
      <c r="AT572" s="225" t="s">
        <v>158</v>
      </c>
      <c r="AU572" s="225" t="s">
        <v>82</v>
      </c>
      <c r="AV572" s="12" t="s">
        <v>82</v>
      </c>
      <c r="AW572" s="12" t="s">
        <v>35</v>
      </c>
      <c r="AX572" s="12" t="s">
        <v>72</v>
      </c>
      <c r="AY572" s="225" t="s">
        <v>148</v>
      </c>
    </row>
    <row r="573" spans="2:65" s="13" customFormat="1" ht="12">
      <c r="B573" s="226"/>
      <c r="C573" s="227"/>
      <c r="D573" s="206" t="s">
        <v>158</v>
      </c>
      <c r="E573" s="228" t="s">
        <v>21</v>
      </c>
      <c r="F573" s="229" t="s">
        <v>166</v>
      </c>
      <c r="G573" s="227"/>
      <c r="H573" s="230">
        <v>1380.1610000000001</v>
      </c>
      <c r="I573" s="231"/>
      <c r="J573" s="227"/>
      <c r="K573" s="227"/>
      <c r="L573" s="232"/>
      <c r="M573" s="233"/>
      <c r="N573" s="234"/>
      <c r="O573" s="234"/>
      <c r="P573" s="234"/>
      <c r="Q573" s="234"/>
      <c r="R573" s="234"/>
      <c r="S573" s="234"/>
      <c r="T573" s="235"/>
      <c r="AT573" s="236" t="s">
        <v>158</v>
      </c>
      <c r="AU573" s="236" t="s">
        <v>82</v>
      </c>
      <c r="AV573" s="13" t="s">
        <v>156</v>
      </c>
      <c r="AW573" s="13" t="s">
        <v>35</v>
      </c>
      <c r="AX573" s="13" t="s">
        <v>80</v>
      </c>
      <c r="AY573" s="236" t="s">
        <v>148</v>
      </c>
    </row>
    <row r="574" spans="2:65" s="1" customFormat="1" ht="38.25" customHeight="1">
      <c r="B574" s="41"/>
      <c r="C574" s="192" t="s">
        <v>1064</v>
      </c>
      <c r="D574" s="192" t="s">
        <v>151</v>
      </c>
      <c r="E574" s="193" t="s">
        <v>1065</v>
      </c>
      <c r="F574" s="194" t="s">
        <v>1066</v>
      </c>
      <c r="G574" s="195" t="s">
        <v>176</v>
      </c>
      <c r="H574" s="196">
        <v>41404.83</v>
      </c>
      <c r="I574" s="197"/>
      <c r="J574" s="198">
        <f>ROUND(I574*H574,2)</f>
        <v>0</v>
      </c>
      <c r="K574" s="194" t="s">
        <v>155</v>
      </c>
      <c r="L574" s="61"/>
      <c r="M574" s="199" t="s">
        <v>21</v>
      </c>
      <c r="N574" s="200" t="s">
        <v>43</v>
      </c>
      <c r="O574" s="42"/>
      <c r="P574" s="201">
        <f>O574*H574</f>
        <v>0</v>
      </c>
      <c r="Q574" s="201">
        <v>0</v>
      </c>
      <c r="R574" s="201">
        <f>Q574*H574</f>
        <v>0</v>
      </c>
      <c r="S574" s="201">
        <v>0</v>
      </c>
      <c r="T574" s="202">
        <f>S574*H574</f>
        <v>0</v>
      </c>
      <c r="AR574" s="24" t="s">
        <v>156</v>
      </c>
      <c r="AT574" s="24" t="s">
        <v>151</v>
      </c>
      <c r="AU574" s="24" t="s">
        <v>82</v>
      </c>
      <c r="AY574" s="24" t="s">
        <v>148</v>
      </c>
      <c r="BE574" s="203">
        <f>IF(N574="základní",J574,0)</f>
        <v>0</v>
      </c>
      <c r="BF574" s="203">
        <f>IF(N574="snížená",J574,0)</f>
        <v>0</v>
      </c>
      <c r="BG574" s="203">
        <f>IF(N574="zákl. přenesená",J574,0)</f>
        <v>0</v>
      </c>
      <c r="BH574" s="203">
        <f>IF(N574="sníž. přenesená",J574,0)</f>
        <v>0</v>
      </c>
      <c r="BI574" s="203">
        <f>IF(N574="nulová",J574,0)</f>
        <v>0</v>
      </c>
      <c r="BJ574" s="24" t="s">
        <v>80</v>
      </c>
      <c r="BK574" s="203">
        <f>ROUND(I574*H574,2)</f>
        <v>0</v>
      </c>
      <c r="BL574" s="24" t="s">
        <v>156</v>
      </c>
      <c r="BM574" s="24" t="s">
        <v>1067</v>
      </c>
    </row>
    <row r="575" spans="2:65" s="1" customFormat="1" ht="72">
      <c r="B575" s="41"/>
      <c r="C575" s="63"/>
      <c r="D575" s="206" t="s">
        <v>170</v>
      </c>
      <c r="E575" s="63"/>
      <c r="F575" s="237" t="s">
        <v>1057</v>
      </c>
      <c r="G575" s="63"/>
      <c r="H575" s="63"/>
      <c r="I575" s="163"/>
      <c r="J575" s="63"/>
      <c r="K575" s="63"/>
      <c r="L575" s="61"/>
      <c r="M575" s="238"/>
      <c r="N575" s="42"/>
      <c r="O575" s="42"/>
      <c r="P575" s="42"/>
      <c r="Q575" s="42"/>
      <c r="R575" s="42"/>
      <c r="S575" s="42"/>
      <c r="T575" s="78"/>
      <c r="AT575" s="24" t="s">
        <v>170</v>
      </c>
      <c r="AU575" s="24" t="s">
        <v>82</v>
      </c>
    </row>
    <row r="576" spans="2:65" s="12" customFormat="1" ht="12">
      <c r="B576" s="215"/>
      <c r="C576" s="216"/>
      <c r="D576" s="206" t="s">
        <v>158</v>
      </c>
      <c r="E576" s="217" t="s">
        <v>21</v>
      </c>
      <c r="F576" s="218" t="s">
        <v>1068</v>
      </c>
      <c r="G576" s="216"/>
      <c r="H576" s="219">
        <v>41404.83</v>
      </c>
      <c r="I576" s="220"/>
      <c r="J576" s="216"/>
      <c r="K576" s="216"/>
      <c r="L576" s="221"/>
      <c r="M576" s="222"/>
      <c r="N576" s="223"/>
      <c r="O576" s="223"/>
      <c r="P576" s="223"/>
      <c r="Q576" s="223"/>
      <c r="R576" s="223"/>
      <c r="S576" s="223"/>
      <c r="T576" s="224"/>
      <c r="AT576" s="225" t="s">
        <v>158</v>
      </c>
      <c r="AU576" s="225" t="s">
        <v>82</v>
      </c>
      <c r="AV576" s="12" t="s">
        <v>82</v>
      </c>
      <c r="AW576" s="12" t="s">
        <v>35</v>
      </c>
      <c r="AX576" s="12" t="s">
        <v>80</v>
      </c>
      <c r="AY576" s="225" t="s">
        <v>148</v>
      </c>
    </row>
    <row r="577" spans="2:65" s="1" customFormat="1" ht="38.25" customHeight="1">
      <c r="B577" s="41"/>
      <c r="C577" s="192" t="s">
        <v>1069</v>
      </c>
      <c r="D577" s="192" t="s">
        <v>151</v>
      </c>
      <c r="E577" s="193" t="s">
        <v>1070</v>
      </c>
      <c r="F577" s="194" t="s">
        <v>1071</v>
      </c>
      <c r="G577" s="195" t="s">
        <v>176</v>
      </c>
      <c r="H577" s="196">
        <v>1380.1610000000001</v>
      </c>
      <c r="I577" s="197"/>
      <c r="J577" s="198">
        <f>ROUND(I577*H577,2)</f>
        <v>0</v>
      </c>
      <c r="K577" s="194" t="s">
        <v>155</v>
      </c>
      <c r="L577" s="61"/>
      <c r="M577" s="199" t="s">
        <v>21</v>
      </c>
      <c r="N577" s="200" t="s">
        <v>43</v>
      </c>
      <c r="O577" s="42"/>
      <c r="P577" s="201">
        <f>O577*H577</f>
        <v>0</v>
      </c>
      <c r="Q577" s="201">
        <v>0</v>
      </c>
      <c r="R577" s="201">
        <f>Q577*H577</f>
        <v>0</v>
      </c>
      <c r="S577" s="201">
        <v>0</v>
      </c>
      <c r="T577" s="202">
        <f>S577*H577</f>
        <v>0</v>
      </c>
      <c r="AR577" s="24" t="s">
        <v>156</v>
      </c>
      <c r="AT577" s="24" t="s">
        <v>151</v>
      </c>
      <c r="AU577" s="24" t="s">
        <v>82</v>
      </c>
      <c r="AY577" s="24" t="s">
        <v>148</v>
      </c>
      <c r="BE577" s="203">
        <f>IF(N577="základní",J577,0)</f>
        <v>0</v>
      </c>
      <c r="BF577" s="203">
        <f>IF(N577="snížená",J577,0)</f>
        <v>0</v>
      </c>
      <c r="BG577" s="203">
        <f>IF(N577="zákl. přenesená",J577,0)</f>
        <v>0</v>
      </c>
      <c r="BH577" s="203">
        <f>IF(N577="sníž. přenesená",J577,0)</f>
        <v>0</v>
      </c>
      <c r="BI577" s="203">
        <f>IF(N577="nulová",J577,0)</f>
        <v>0</v>
      </c>
      <c r="BJ577" s="24" t="s">
        <v>80</v>
      </c>
      <c r="BK577" s="203">
        <f>ROUND(I577*H577,2)</f>
        <v>0</v>
      </c>
      <c r="BL577" s="24" t="s">
        <v>156</v>
      </c>
      <c r="BM577" s="24" t="s">
        <v>1072</v>
      </c>
    </row>
    <row r="578" spans="2:65" s="1" customFormat="1" ht="36">
      <c r="B578" s="41"/>
      <c r="C578" s="63"/>
      <c r="D578" s="206" t="s">
        <v>170</v>
      </c>
      <c r="E578" s="63"/>
      <c r="F578" s="237" t="s">
        <v>1073</v>
      </c>
      <c r="G578" s="63"/>
      <c r="H578" s="63"/>
      <c r="I578" s="163"/>
      <c r="J578" s="63"/>
      <c r="K578" s="63"/>
      <c r="L578" s="61"/>
      <c r="M578" s="238"/>
      <c r="N578" s="42"/>
      <c r="O578" s="42"/>
      <c r="P578" s="42"/>
      <c r="Q578" s="42"/>
      <c r="R578" s="42"/>
      <c r="S578" s="42"/>
      <c r="T578" s="78"/>
      <c r="AT578" s="24" t="s">
        <v>170</v>
      </c>
      <c r="AU578" s="24" t="s">
        <v>82</v>
      </c>
    </row>
    <row r="579" spans="2:65" s="1" customFormat="1" ht="25.5" customHeight="1">
      <c r="B579" s="41"/>
      <c r="C579" s="192" t="s">
        <v>1074</v>
      </c>
      <c r="D579" s="192" t="s">
        <v>151</v>
      </c>
      <c r="E579" s="193" t="s">
        <v>1075</v>
      </c>
      <c r="F579" s="194" t="s">
        <v>1076</v>
      </c>
      <c r="G579" s="195" t="s">
        <v>176</v>
      </c>
      <c r="H579" s="196">
        <v>715.7</v>
      </c>
      <c r="I579" s="197"/>
      <c r="J579" s="198">
        <f>ROUND(I579*H579,2)</f>
        <v>0</v>
      </c>
      <c r="K579" s="194" t="s">
        <v>155</v>
      </c>
      <c r="L579" s="61"/>
      <c r="M579" s="199" t="s">
        <v>21</v>
      </c>
      <c r="N579" s="200" t="s">
        <v>43</v>
      </c>
      <c r="O579" s="42"/>
      <c r="P579" s="201">
        <f>O579*H579</f>
        <v>0</v>
      </c>
      <c r="Q579" s="201">
        <v>1.2999999999999999E-4</v>
      </c>
      <c r="R579" s="201">
        <f>Q579*H579</f>
        <v>9.3040999999999999E-2</v>
      </c>
      <c r="S579" s="201">
        <v>0</v>
      </c>
      <c r="T579" s="202">
        <f>S579*H579</f>
        <v>0</v>
      </c>
      <c r="AR579" s="24" t="s">
        <v>156</v>
      </c>
      <c r="AT579" s="24" t="s">
        <v>151</v>
      </c>
      <c r="AU579" s="24" t="s">
        <v>82</v>
      </c>
      <c r="AY579" s="24" t="s">
        <v>148</v>
      </c>
      <c r="BE579" s="203">
        <f>IF(N579="základní",J579,0)</f>
        <v>0</v>
      </c>
      <c r="BF579" s="203">
        <f>IF(N579="snížená",J579,0)</f>
        <v>0</v>
      </c>
      <c r="BG579" s="203">
        <f>IF(N579="zákl. přenesená",J579,0)</f>
        <v>0</v>
      </c>
      <c r="BH579" s="203">
        <f>IF(N579="sníž. přenesená",J579,0)</f>
        <v>0</v>
      </c>
      <c r="BI579" s="203">
        <f>IF(N579="nulová",J579,0)</f>
        <v>0</v>
      </c>
      <c r="BJ579" s="24" t="s">
        <v>80</v>
      </c>
      <c r="BK579" s="203">
        <f>ROUND(I579*H579,2)</f>
        <v>0</v>
      </c>
      <c r="BL579" s="24" t="s">
        <v>156</v>
      </c>
      <c r="BM579" s="24" t="s">
        <v>1077</v>
      </c>
    </row>
    <row r="580" spans="2:65" s="1" customFormat="1" ht="72">
      <c r="B580" s="41"/>
      <c r="C580" s="63"/>
      <c r="D580" s="206" t="s">
        <v>170</v>
      </c>
      <c r="E580" s="63"/>
      <c r="F580" s="237" t="s">
        <v>1078</v>
      </c>
      <c r="G580" s="63"/>
      <c r="H580" s="63"/>
      <c r="I580" s="163"/>
      <c r="J580" s="63"/>
      <c r="K580" s="63"/>
      <c r="L580" s="61"/>
      <c r="M580" s="238"/>
      <c r="N580" s="42"/>
      <c r="O580" s="42"/>
      <c r="P580" s="42"/>
      <c r="Q580" s="42"/>
      <c r="R580" s="42"/>
      <c r="S580" s="42"/>
      <c r="T580" s="78"/>
      <c r="AT580" s="24" t="s">
        <v>170</v>
      </c>
      <c r="AU580" s="24" t="s">
        <v>82</v>
      </c>
    </row>
    <row r="581" spans="2:65" s="12" customFormat="1" ht="12">
      <c r="B581" s="215"/>
      <c r="C581" s="216"/>
      <c r="D581" s="206" t="s">
        <v>158</v>
      </c>
      <c r="E581" s="217" t="s">
        <v>21</v>
      </c>
      <c r="F581" s="218" t="s">
        <v>1079</v>
      </c>
      <c r="G581" s="216"/>
      <c r="H581" s="219">
        <v>715.7</v>
      </c>
      <c r="I581" s="220"/>
      <c r="J581" s="216"/>
      <c r="K581" s="216"/>
      <c r="L581" s="221"/>
      <c r="M581" s="222"/>
      <c r="N581" s="223"/>
      <c r="O581" s="223"/>
      <c r="P581" s="223"/>
      <c r="Q581" s="223"/>
      <c r="R581" s="223"/>
      <c r="S581" s="223"/>
      <c r="T581" s="224"/>
      <c r="AT581" s="225" t="s">
        <v>158</v>
      </c>
      <c r="AU581" s="225" t="s">
        <v>82</v>
      </c>
      <c r="AV581" s="12" t="s">
        <v>82</v>
      </c>
      <c r="AW581" s="12" t="s">
        <v>35</v>
      </c>
      <c r="AX581" s="12" t="s">
        <v>80</v>
      </c>
      <c r="AY581" s="225" t="s">
        <v>148</v>
      </c>
    </row>
    <row r="582" spans="2:65" s="1" customFormat="1" ht="25.5" customHeight="1">
      <c r="B582" s="41"/>
      <c r="C582" s="192" t="s">
        <v>1080</v>
      </c>
      <c r="D582" s="192" t="s">
        <v>151</v>
      </c>
      <c r="E582" s="193" t="s">
        <v>1081</v>
      </c>
      <c r="F582" s="194" t="s">
        <v>1082</v>
      </c>
      <c r="G582" s="195" t="s">
        <v>1083</v>
      </c>
      <c r="H582" s="196">
        <v>1</v>
      </c>
      <c r="I582" s="197"/>
      <c r="J582" s="198">
        <f>ROUND(I582*H582,2)</f>
        <v>0</v>
      </c>
      <c r="K582" s="194" t="s">
        <v>21</v>
      </c>
      <c r="L582" s="61"/>
      <c r="M582" s="199" t="s">
        <v>21</v>
      </c>
      <c r="N582" s="200" t="s">
        <v>43</v>
      </c>
      <c r="O582" s="42"/>
      <c r="P582" s="201">
        <f>O582*H582</f>
        <v>0</v>
      </c>
      <c r="Q582" s="201">
        <v>0</v>
      </c>
      <c r="R582" s="201">
        <f>Q582*H582</f>
        <v>0</v>
      </c>
      <c r="S582" s="201">
        <v>0</v>
      </c>
      <c r="T582" s="202">
        <f>S582*H582</f>
        <v>0</v>
      </c>
      <c r="AR582" s="24" t="s">
        <v>156</v>
      </c>
      <c r="AT582" s="24" t="s">
        <v>151</v>
      </c>
      <c r="AU582" s="24" t="s">
        <v>82</v>
      </c>
      <c r="AY582" s="24" t="s">
        <v>148</v>
      </c>
      <c r="BE582" s="203">
        <f>IF(N582="základní",J582,0)</f>
        <v>0</v>
      </c>
      <c r="BF582" s="203">
        <f>IF(N582="snížená",J582,0)</f>
        <v>0</v>
      </c>
      <c r="BG582" s="203">
        <f>IF(N582="zákl. přenesená",J582,0)</f>
        <v>0</v>
      </c>
      <c r="BH582" s="203">
        <f>IF(N582="sníž. přenesená",J582,0)</f>
        <v>0</v>
      </c>
      <c r="BI582" s="203">
        <f>IF(N582="nulová",J582,0)</f>
        <v>0</v>
      </c>
      <c r="BJ582" s="24" t="s">
        <v>80</v>
      </c>
      <c r="BK582" s="203">
        <f>ROUND(I582*H582,2)</f>
        <v>0</v>
      </c>
      <c r="BL582" s="24" t="s">
        <v>156</v>
      </c>
      <c r="BM582" s="24" t="s">
        <v>1084</v>
      </c>
    </row>
    <row r="583" spans="2:65" s="1" customFormat="1" ht="108">
      <c r="B583" s="41"/>
      <c r="C583" s="63"/>
      <c r="D583" s="206" t="s">
        <v>170</v>
      </c>
      <c r="E583" s="63"/>
      <c r="F583" s="237" t="s">
        <v>1085</v>
      </c>
      <c r="G583" s="63"/>
      <c r="H583" s="63"/>
      <c r="I583" s="163"/>
      <c r="J583" s="63"/>
      <c r="K583" s="63"/>
      <c r="L583" s="61"/>
      <c r="M583" s="238"/>
      <c r="N583" s="42"/>
      <c r="O583" s="42"/>
      <c r="P583" s="42"/>
      <c r="Q583" s="42"/>
      <c r="R583" s="42"/>
      <c r="S583" s="42"/>
      <c r="T583" s="78"/>
      <c r="AT583" s="24" t="s">
        <v>170</v>
      </c>
      <c r="AU583" s="24" t="s">
        <v>82</v>
      </c>
    </row>
    <row r="584" spans="2:65" s="12" customFormat="1" ht="12">
      <c r="B584" s="215"/>
      <c r="C584" s="216"/>
      <c r="D584" s="206" t="s">
        <v>158</v>
      </c>
      <c r="E584" s="217" t="s">
        <v>21</v>
      </c>
      <c r="F584" s="218" t="s">
        <v>1086</v>
      </c>
      <c r="G584" s="216"/>
      <c r="H584" s="219">
        <v>1</v>
      </c>
      <c r="I584" s="220"/>
      <c r="J584" s="216"/>
      <c r="K584" s="216"/>
      <c r="L584" s="221"/>
      <c r="M584" s="222"/>
      <c r="N584" s="223"/>
      <c r="O584" s="223"/>
      <c r="P584" s="223"/>
      <c r="Q584" s="223"/>
      <c r="R584" s="223"/>
      <c r="S584" s="223"/>
      <c r="T584" s="224"/>
      <c r="AT584" s="225" t="s">
        <v>158</v>
      </c>
      <c r="AU584" s="225" t="s">
        <v>82</v>
      </c>
      <c r="AV584" s="12" t="s">
        <v>82</v>
      </c>
      <c r="AW584" s="12" t="s">
        <v>35</v>
      </c>
      <c r="AX584" s="12" t="s">
        <v>80</v>
      </c>
      <c r="AY584" s="225" t="s">
        <v>148</v>
      </c>
    </row>
    <row r="585" spans="2:65" s="10" customFormat="1" ht="29.85" customHeight="1">
      <c r="B585" s="176"/>
      <c r="C585" s="177"/>
      <c r="D585" s="178" t="s">
        <v>71</v>
      </c>
      <c r="E585" s="190" t="s">
        <v>1087</v>
      </c>
      <c r="F585" s="190" t="s">
        <v>1088</v>
      </c>
      <c r="G585" s="177"/>
      <c r="H585" s="177"/>
      <c r="I585" s="180"/>
      <c r="J585" s="191">
        <f>BK585</f>
        <v>0</v>
      </c>
      <c r="K585" s="177"/>
      <c r="L585" s="182"/>
      <c r="M585" s="183"/>
      <c r="N585" s="184"/>
      <c r="O585" s="184"/>
      <c r="P585" s="185">
        <f>SUM(P586:P587)</f>
        <v>0</v>
      </c>
      <c r="Q585" s="184"/>
      <c r="R585" s="185">
        <f>SUM(R586:R587)</f>
        <v>0</v>
      </c>
      <c r="S585" s="184"/>
      <c r="T585" s="186">
        <f>SUM(T586:T587)</f>
        <v>0</v>
      </c>
      <c r="AR585" s="187" t="s">
        <v>80</v>
      </c>
      <c r="AT585" s="188" t="s">
        <v>71</v>
      </c>
      <c r="AU585" s="188" t="s">
        <v>80</v>
      </c>
      <c r="AY585" s="187" t="s">
        <v>148</v>
      </c>
      <c r="BK585" s="189">
        <f>SUM(BK586:BK587)</f>
        <v>0</v>
      </c>
    </row>
    <row r="586" spans="2:65" s="1" customFormat="1" ht="38.25" customHeight="1">
      <c r="B586" s="41"/>
      <c r="C586" s="192" t="s">
        <v>1089</v>
      </c>
      <c r="D586" s="192" t="s">
        <v>151</v>
      </c>
      <c r="E586" s="193" t="s">
        <v>1090</v>
      </c>
      <c r="F586" s="194" t="s">
        <v>1091</v>
      </c>
      <c r="G586" s="195" t="s">
        <v>339</v>
      </c>
      <c r="H586" s="196">
        <v>653.25599999999997</v>
      </c>
      <c r="I586" s="197"/>
      <c r="J586" s="198">
        <f>ROUND(I586*H586,2)</f>
        <v>0</v>
      </c>
      <c r="K586" s="194" t="s">
        <v>155</v>
      </c>
      <c r="L586" s="61"/>
      <c r="M586" s="199" t="s">
        <v>21</v>
      </c>
      <c r="N586" s="200" t="s">
        <v>43</v>
      </c>
      <c r="O586" s="42"/>
      <c r="P586" s="201">
        <f>O586*H586</f>
        <v>0</v>
      </c>
      <c r="Q586" s="201">
        <v>0</v>
      </c>
      <c r="R586" s="201">
        <f>Q586*H586</f>
        <v>0</v>
      </c>
      <c r="S586" s="201">
        <v>0</v>
      </c>
      <c r="T586" s="202">
        <f>S586*H586</f>
        <v>0</v>
      </c>
      <c r="AR586" s="24" t="s">
        <v>156</v>
      </c>
      <c r="AT586" s="24" t="s">
        <v>151</v>
      </c>
      <c r="AU586" s="24" t="s">
        <v>82</v>
      </c>
      <c r="AY586" s="24" t="s">
        <v>148</v>
      </c>
      <c r="BE586" s="203">
        <f>IF(N586="základní",J586,0)</f>
        <v>0</v>
      </c>
      <c r="BF586" s="203">
        <f>IF(N586="snížená",J586,0)</f>
        <v>0</v>
      </c>
      <c r="BG586" s="203">
        <f>IF(N586="zákl. přenesená",J586,0)</f>
        <v>0</v>
      </c>
      <c r="BH586" s="203">
        <f>IF(N586="sníž. přenesená",J586,0)</f>
        <v>0</v>
      </c>
      <c r="BI586" s="203">
        <f>IF(N586="nulová",J586,0)</f>
        <v>0</v>
      </c>
      <c r="BJ586" s="24" t="s">
        <v>80</v>
      </c>
      <c r="BK586" s="203">
        <f>ROUND(I586*H586,2)</f>
        <v>0</v>
      </c>
      <c r="BL586" s="24" t="s">
        <v>156</v>
      </c>
      <c r="BM586" s="24" t="s">
        <v>1092</v>
      </c>
    </row>
    <row r="587" spans="2:65" s="1" customFormat="1" ht="96">
      <c r="B587" s="41"/>
      <c r="C587" s="63"/>
      <c r="D587" s="206" t="s">
        <v>170</v>
      </c>
      <c r="E587" s="63"/>
      <c r="F587" s="237" t="s">
        <v>1093</v>
      </c>
      <c r="G587" s="63"/>
      <c r="H587" s="63"/>
      <c r="I587" s="163"/>
      <c r="J587" s="63"/>
      <c r="K587" s="63"/>
      <c r="L587" s="61"/>
      <c r="M587" s="238"/>
      <c r="N587" s="42"/>
      <c r="O587" s="42"/>
      <c r="P587" s="42"/>
      <c r="Q587" s="42"/>
      <c r="R587" s="42"/>
      <c r="S587" s="42"/>
      <c r="T587" s="78"/>
      <c r="AT587" s="24" t="s">
        <v>170</v>
      </c>
      <c r="AU587" s="24" t="s">
        <v>82</v>
      </c>
    </row>
    <row r="588" spans="2:65" s="10" customFormat="1" ht="37.35" customHeight="1">
      <c r="B588" s="176"/>
      <c r="C588" s="177"/>
      <c r="D588" s="178" t="s">
        <v>71</v>
      </c>
      <c r="E588" s="179" t="s">
        <v>403</v>
      </c>
      <c r="F588" s="179" t="s">
        <v>404</v>
      </c>
      <c r="G588" s="177"/>
      <c r="H588" s="177"/>
      <c r="I588" s="180"/>
      <c r="J588" s="181">
        <f>BK588</f>
        <v>0</v>
      </c>
      <c r="K588" s="177"/>
      <c r="L588" s="182"/>
      <c r="M588" s="183"/>
      <c r="N588" s="184"/>
      <c r="O588" s="184"/>
      <c r="P588" s="185">
        <f>P589+P654+P711+P858+P914+P955+P1097+P1130+P1153+P1169+P1173</f>
        <v>0</v>
      </c>
      <c r="Q588" s="184"/>
      <c r="R588" s="185">
        <f>R589+R654+R711+R858+R914+R955+R1097+R1130+R1153+R1169+R1173</f>
        <v>56.12819240999999</v>
      </c>
      <c r="S588" s="184"/>
      <c r="T588" s="186">
        <f>T589+T654+T711+T858+T914+T955+T1097+T1130+T1153+T1169+T1173</f>
        <v>0</v>
      </c>
      <c r="AR588" s="187" t="s">
        <v>82</v>
      </c>
      <c r="AT588" s="188" t="s">
        <v>71</v>
      </c>
      <c r="AU588" s="188" t="s">
        <v>72</v>
      </c>
      <c r="AY588" s="187" t="s">
        <v>148</v>
      </c>
      <c r="BK588" s="189">
        <f>BK589+BK654+BK711+BK858+BK914+BK955+BK1097+BK1130+BK1153+BK1169+BK1173</f>
        <v>0</v>
      </c>
    </row>
    <row r="589" spans="2:65" s="10" customFormat="1" ht="19.95" customHeight="1">
      <c r="B589" s="176"/>
      <c r="C589" s="177"/>
      <c r="D589" s="178" t="s">
        <v>71</v>
      </c>
      <c r="E589" s="190" t="s">
        <v>405</v>
      </c>
      <c r="F589" s="190" t="s">
        <v>406</v>
      </c>
      <c r="G589" s="177"/>
      <c r="H589" s="177"/>
      <c r="I589" s="180"/>
      <c r="J589" s="191">
        <f>BK589</f>
        <v>0</v>
      </c>
      <c r="K589" s="177"/>
      <c r="L589" s="182"/>
      <c r="M589" s="183"/>
      <c r="N589" s="184"/>
      <c r="O589" s="184"/>
      <c r="P589" s="185">
        <f>SUM(P590:P653)</f>
        <v>0</v>
      </c>
      <c r="Q589" s="184"/>
      <c r="R589" s="185">
        <f>SUM(R590:R653)</f>
        <v>4.6942120000000003</v>
      </c>
      <c r="S589" s="184"/>
      <c r="T589" s="186">
        <f>SUM(T590:T653)</f>
        <v>0</v>
      </c>
      <c r="AR589" s="187" t="s">
        <v>82</v>
      </c>
      <c r="AT589" s="188" t="s">
        <v>71</v>
      </c>
      <c r="AU589" s="188" t="s">
        <v>80</v>
      </c>
      <c r="AY589" s="187" t="s">
        <v>148</v>
      </c>
      <c r="BK589" s="189">
        <f>SUM(BK590:BK653)</f>
        <v>0</v>
      </c>
    </row>
    <row r="590" spans="2:65" s="1" customFormat="1" ht="25.5" customHeight="1">
      <c r="B590" s="41"/>
      <c r="C590" s="192" t="s">
        <v>1094</v>
      </c>
      <c r="D590" s="192" t="s">
        <v>151</v>
      </c>
      <c r="E590" s="193" t="s">
        <v>1095</v>
      </c>
      <c r="F590" s="194" t="s">
        <v>1096</v>
      </c>
      <c r="G590" s="195" t="s">
        <v>176</v>
      </c>
      <c r="H590" s="196">
        <v>317.61500000000001</v>
      </c>
      <c r="I590" s="197"/>
      <c r="J590" s="198">
        <f>ROUND(I590*H590,2)</f>
        <v>0</v>
      </c>
      <c r="K590" s="194" t="s">
        <v>155</v>
      </c>
      <c r="L590" s="61"/>
      <c r="M590" s="199" t="s">
        <v>21</v>
      </c>
      <c r="N590" s="200" t="s">
        <v>43</v>
      </c>
      <c r="O590" s="42"/>
      <c r="P590" s="201">
        <f>O590*H590</f>
        <v>0</v>
      </c>
      <c r="Q590" s="201">
        <v>0</v>
      </c>
      <c r="R590" s="201">
        <f>Q590*H590</f>
        <v>0</v>
      </c>
      <c r="S590" s="201">
        <v>0</v>
      </c>
      <c r="T590" s="202">
        <f>S590*H590</f>
        <v>0</v>
      </c>
      <c r="AR590" s="24" t="s">
        <v>256</v>
      </c>
      <c r="AT590" s="24" t="s">
        <v>151</v>
      </c>
      <c r="AU590" s="24" t="s">
        <v>82</v>
      </c>
      <c r="AY590" s="24" t="s">
        <v>148</v>
      </c>
      <c r="BE590" s="203">
        <f>IF(N590="základní",J590,0)</f>
        <v>0</v>
      </c>
      <c r="BF590" s="203">
        <f>IF(N590="snížená",J590,0)</f>
        <v>0</v>
      </c>
      <c r="BG590" s="203">
        <f>IF(N590="zákl. přenesená",J590,0)</f>
        <v>0</v>
      </c>
      <c r="BH590" s="203">
        <f>IF(N590="sníž. přenesená",J590,0)</f>
        <v>0</v>
      </c>
      <c r="BI590" s="203">
        <f>IF(N590="nulová",J590,0)</f>
        <v>0</v>
      </c>
      <c r="BJ590" s="24" t="s">
        <v>80</v>
      </c>
      <c r="BK590" s="203">
        <f>ROUND(I590*H590,2)</f>
        <v>0</v>
      </c>
      <c r="BL590" s="24" t="s">
        <v>256</v>
      </c>
      <c r="BM590" s="24" t="s">
        <v>1097</v>
      </c>
    </row>
    <row r="591" spans="2:65" s="1" customFormat="1" ht="48">
      <c r="B591" s="41"/>
      <c r="C591" s="63"/>
      <c r="D591" s="206" t="s">
        <v>170</v>
      </c>
      <c r="E591" s="63"/>
      <c r="F591" s="237" t="s">
        <v>1098</v>
      </c>
      <c r="G591" s="63"/>
      <c r="H591" s="63"/>
      <c r="I591" s="163"/>
      <c r="J591" s="63"/>
      <c r="K591" s="63"/>
      <c r="L591" s="61"/>
      <c r="M591" s="238"/>
      <c r="N591" s="42"/>
      <c r="O591" s="42"/>
      <c r="P591" s="42"/>
      <c r="Q591" s="42"/>
      <c r="R591" s="42"/>
      <c r="S591" s="42"/>
      <c r="T591" s="78"/>
      <c r="AT591" s="24" t="s">
        <v>170</v>
      </c>
      <c r="AU591" s="24" t="s">
        <v>82</v>
      </c>
    </row>
    <row r="592" spans="2:65" s="11" customFormat="1" ht="12">
      <c r="B592" s="204"/>
      <c r="C592" s="205"/>
      <c r="D592" s="206" t="s">
        <v>158</v>
      </c>
      <c r="E592" s="207" t="s">
        <v>21</v>
      </c>
      <c r="F592" s="208" t="s">
        <v>776</v>
      </c>
      <c r="G592" s="205"/>
      <c r="H592" s="207" t="s">
        <v>21</v>
      </c>
      <c r="I592" s="209"/>
      <c r="J592" s="205"/>
      <c r="K592" s="205"/>
      <c r="L592" s="210"/>
      <c r="M592" s="211"/>
      <c r="N592" s="212"/>
      <c r="O592" s="212"/>
      <c r="P592" s="212"/>
      <c r="Q592" s="212"/>
      <c r="R592" s="212"/>
      <c r="S592" s="212"/>
      <c r="T592" s="213"/>
      <c r="AT592" s="214" t="s">
        <v>158</v>
      </c>
      <c r="AU592" s="214" t="s">
        <v>82</v>
      </c>
      <c r="AV592" s="11" t="s">
        <v>80</v>
      </c>
      <c r="AW592" s="11" t="s">
        <v>35</v>
      </c>
      <c r="AX592" s="11" t="s">
        <v>72</v>
      </c>
      <c r="AY592" s="214" t="s">
        <v>148</v>
      </c>
    </row>
    <row r="593" spans="2:65" s="12" customFormat="1" ht="12">
      <c r="B593" s="215"/>
      <c r="C593" s="216"/>
      <c r="D593" s="206" t="s">
        <v>158</v>
      </c>
      <c r="E593" s="217" t="s">
        <v>21</v>
      </c>
      <c r="F593" s="218" t="s">
        <v>777</v>
      </c>
      <c r="G593" s="216"/>
      <c r="H593" s="219">
        <v>259.23599999999999</v>
      </c>
      <c r="I593" s="220"/>
      <c r="J593" s="216"/>
      <c r="K593" s="216"/>
      <c r="L593" s="221"/>
      <c r="M593" s="222"/>
      <c r="N593" s="223"/>
      <c r="O593" s="223"/>
      <c r="P593" s="223"/>
      <c r="Q593" s="223"/>
      <c r="R593" s="223"/>
      <c r="S593" s="223"/>
      <c r="T593" s="224"/>
      <c r="AT593" s="225" t="s">
        <v>158</v>
      </c>
      <c r="AU593" s="225" t="s">
        <v>82</v>
      </c>
      <c r="AV593" s="12" t="s">
        <v>82</v>
      </c>
      <c r="AW593" s="12" t="s">
        <v>35</v>
      </c>
      <c r="AX593" s="12" t="s">
        <v>72</v>
      </c>
      <c r="AY593" s="225" t="s">
        <v>148</v>
      </c>
    </row>
    <row r="594" spans="2:65" s="11" customFormat="1" ht="12">
      <c r="B594" s="204"/>
      <c r="C594" s="205"/>
      <c r="D594" s="206" t="s">
        <v>158</v>
      </c>
      <c r="E594" s="207" t="s">
        <v>21</v>
      </c>
      <c r="F594" s="208" t="s">
        <v>778</v>
      </c>
      <c r="G594" s="205"/>
      <c r="H594" s="207" t="s">
        <v>21</v>
      </c>
      <c r="I594" s="209"/>
      <c r="J594" s="205"/>
      <c r="K594" s="205"/>
      <c r="L594" s="210"/>
      <c r="M594" s="211"/>
      <c r="N594" s="212"/>
      <c r="O594" s="212"/>
      <c r="P594" s="212"/>
      <c r="Q594" s="212"/>
      <c r="R594" s="212"/>
      <c r="S594" s="212"/>
      <c r="T594" s="213"/>
      <c r="AT594" s="214" t="s">
        <v>158</v>
      </c>
      <c r="AU594" s="214" t="s">
        <v>82</v>
      </c>
      <c r="AV594" s="11" t="s">
        <v>80</v>
      </c>
      <c r="AW594" s="11" t="s">
        <v>35</v>
      </c>
      <c r="AX594" s="11" t="s">
        <v>72</v>
      </c>
      <c r="AY594" s="214" t="s">
        <v>148</v>
      </c>
    </row>
    <row r="595" spans="2:65" s="12" customFormat="1" ht="12">
      <c r="B595" s="215"/>
      <c r="C595" s="216"/>
      <c r="D595" s="206" t="s">
        <v>158</v>
      </c>
      <c r="E595" s="217" t="s">
        <v>21</v>
      </c>
      <c r="F595" s="218" t="s">
        <v>779</v>
      </c>
      <c r="G595" s="216"/>
      <c r="H595" s="219">
        <v>58.378999999999998</v>
      </c>
      <c r="I595" s="220"/>
      <c r="J595" s="216"/>
      <c r="K595" s="216"/>
      <c r="L595" s="221"/>
      <c r="M595" s="222"/>
      <c r="N595" s="223"/>
      <c r="O595" s="223"/>
      <c r="P595" s="223"/>
      <c r="Q595" s="223"/>
      <c r="R595" s="223"/>
      <c r="S595" s="223"/>
      <c r="T595" s="224"/>
      <c r="AT595" s="225" t="s">
        <v>158</v>
      </c>
      <c r="AU595" s="225" t="s">
        <v>82</v>
      </c>
      <c r="AV595" s="12" t="s">
        <v>82</v>
      </c>
      <c r="AW595" s="12" t="s">
        <v>35</v>
      </c>
      <c r="AX595" s="12" t="s">
        <v>72</v>
      </c>
      <c r="AY595" s="225" t="s">
        <v>148</v>
      </c>
    </row>
    <row r="596" spans="2:65" s="13" customFormat="1" ht="12">
      <c r="B596" s="226"/>
      <c r="C596" s="227"/>
      <c r="D596" s="206" t="s">
        <v>158</v>
      </c>
      <c r="E596" s="228" t="s">
        <v>21</v>
      </c>
      <c r="F596" s="229" t="s">
        <v>166</v>
      </c>
      <c r="G596" s="227"/>
      <c r="H596" s="230">
        <v>317.61500000000001</v>
      </c>
      <c r="I596" s="231"/>
      <c r="J596" s="227"/>
      <c r="K596" s="227"/>
      <c r="L596" s="232"/>
      <c r="M596" s="233"/>
      <c r="N596" s="234"/>
      <c r="O596" s="234"/>
      <c r="P596" s="234"/>
      <c r="Q596" s="234"/>
      <c r="R596" s="234"/>
      <c r="S596" s="234"/>
      <c r="T596" s="235"/>
      <c r="AT596" s="236" t="s">
        <v>158</v>
      </c>
      <c r="AU596" s="236" t="s">
        <v>82</v>
      </c>
      <c r="AV596" s="13" t="s">
        <v>156</v>
      </c>
      <c r="AW596" s="13" t="s">
        <v>35</v>
      </c>
      <c r="AX596" s="13" t="s">
        <v>80</v>
      </c>
      <c r="AY596" s="236" t="s">
        <v>148</v>
      </c>
    </row>
    <row r="597" spans="2:65" s="1" customFormat="1" ht="16.5" customHeight="1">
      <c r="B597" s="41"/>
      <c r="C597" s="254" t="s">
        <v>1099</v>
      </c>
      <c r="D597" s="254" t="s">
        <v>700</v>
      </c>
      <c r="E597" s="255" t="s">
        <v>1100</v>
      </c>
      <c r="F597" s="256" t="s">
        <v>1101</v>
      </c>
      <c r="G597" s="257" t="s">
        <v>339</v>
      </c>
      <c r="H597" s="258">
        <v>0.111</v>
      </c>
      <c r="I597" s="259"/>
      <c r="J597" s="260">
        <f>ROUND(I597*H597,2)</f>
        <v>0</v>
      </c>
      <c r="K597" s="256" t="s">
        <v>21</v>
      </c>
      <c r="L597" s="261"/>
      <c r="M597" s="262" t="s">
        <v>21</v>
      </c>
      <c r="N597" s="263" t="s">
        <v>43</v>
      </c>
      <c r="O597" s="42"/>
      <c r="P597" s="201">
        <f>O597*H597</f>
        <v>0</v>
      </c>
      <c r="Q597" s="201">
        <v>1</v>
      </c>
      <c r="R597" s="201">
        <f>Q597*H597</f>
        <v>0.111</v>
      </c>
      <c r="S597" s="201">
        <v>0</v>
      </c>
      <c r="T597" s="202">
        <f>S597*H597</f>
        <v>0</v>
      </c>
      <c r="AR597" s="24" t="s">
        <v>382</v>
      </c>
      <c r="AT597" s="24" t="s">
        <v>700</v>
      </c>
      <c r="AU597" s="24" t="s">
        <v>82</v>
      </c>
      <c r="AY597" s="24" t="s">
        <v>148</v>
      </c>
      <c r="BE597" s="203">
        <f>IF(N597="základní",J597,0)</f>
        <v>0</v>
      </c>
      <c r="BF597" s="203">
        <f>IF(N597="snížená",J597,0)</f>
        <v>0</v>
      </c>
      <c r="BG597" s="203">
        <f>IF(N597="zákl. přenesená",J597,0)</f>
        <v>0</v>
      </c>
      <c r="BH597" s="203">
        <f>IF(N597="sníž. přenesená",J597,0)</f>
        <v>0</v>
      </c>
      <c r="BI597" s="203">
        <f>IF(N597="nulová",J597,0)</f>
        <v>0</v>
      </c>
      <c r="BJ597" s="24" t="s">
        <v>80</v>
      </c>
      <c r="BK597" s="203">
        <f>ROUND(I597*H597,2)</f>
        <v>0</v>
      </c>
      <c r="BL597" s="24" t="s">
        <v>256</v>
      </c>
      <c r="BM597" s="24" t="s">
        <v>1102</v>
      </c>
    </row>
    <row r="598" spans="2:65" s="12" customFormat="1" ht="12">
      <c r="B598" s="215"/>
      <c r="C598" s="216"/>
      <c r="D598" s="206" t="s">
        <v>158</v>
      </c>
      <c r="E598" s="216"/>
      <c r="F598" s="218" t="s">
        <v>1103</v>
      </c>
      <c r="G598" s="216"/>
      <c r="H598" s="219">
        <v>0.111</v>
      </c>
      <c r="I598" s="220"/>
      <c r="J598" s="216"/>
      <c r="K598" s="216"/>
      <c r="L598" s="221"/>
      <c r="M598" s="222"/>
      <c r="N598" s="223"/>
      <c r="O598" s="223"/>
      <c r="P598" s="223"/>
      <c r="Q598" s="223"/>
      <c r="R598" s="223"/>
      <c r="S598" s="223"/>
      <c r="T598" s="224"/>
      <c r="AT598" s="225" t="s">
        <v>158</v>
      </c>
      <c r="AU598" s="225" t="s">
        <v>82</v>
      </c>
      <c r="AV598" s="12" t="s">
        <v>82</v>
      </c>
      <c r="AW598" s="12" t="s">
        <v>6</v>
      </c>
      <c r="AX598" s="12" t="s">
        <v>80</v>
      </c>
      <c r="AY598" s="225" t="s">
        <v>148</v>
      </c>
    </row>
    <row r="599" spans="2:65" s="1" customFormat="1" ht="25.5" customHeight="1">
      <c r="B599" s="41"/>
      <c r="C599" s="192" t="s">
        <v>1104</v>
      </c>
      <c r="D599" s="192" t="s">
        <v>151</v>
      </c>
      <c r="E599" s="193" t="s">
        <v>1105</v>
      </c>
      <c r="F599" s="194" t="s">
        <v>1106</v>
      </c>
      <c r="G599" s="195" t="s">
        <v>176</v>
      </c>
      <c r="H599" s="196">
        <v>70.400000000000006</v>
      </c>
      <c r="I599" s="197"/>
      <c r="J599" s="198">
        <f>ROUND(I599*H599,2)</f>
        <v>0</v>
      </c>
      <c r="K599" s="194" t="s">
        <v>155</v>
      </c>
      <c r="L599" s="61"/>
      <c r="M599" s="199" t="s">
        <v>21</v>
      </c>
      <c r="N599" s="200" t="s">
        <v>43</v>
      </c>
      <c r="O599" s="42"/>
      <c r="P599" s="201">
        <f>O599*H599</f>
        <v>0</v>
      </c>
      <c r="Q599" s="201">
        <v>3.0000000000000001E-3</v>
      </c>
      <c r="R599" s="201">
        <f>Q599*H599</f>
        <v>0.21120000000000003</v>
      </c>
      <c r="S599" s="201">
        <v>0</v>
      </c>
      <c r="T599" s="202">
        <f>S599*H599</f>
        <v>0</v>
      </c>
      <c r="AR599" s="24" t="s">
        <v>256</v>
      </c>
      <c r="AT599" s="24" t="s">
        <v>151</v>
      </c>
      <c r="AU599" s="24" t="s">
        <v>82</v>
      </c>
      <c r="AY599" s="24" t="s">
        <v>148</v>
      </c>
      <c r="BE599" s="203">
        <f>IF(N599="základní",J599,0)</f>
        <v>0</v>
      </c>
      <c r="BF599" s="203">
        <f>IF(N599="snížená",J599,0)</f>
        <v>0</v>
      </c>
      <c r="BG599" s="203">
        <f>IF(N599="zákl. přenesená",J599,0)</f>
        <v>0</v>
      </c>
      <c r="BH599" s="203">
        <f>IF(N599="sníž. přenesená",J599,0)</f>
        <v>0</v>
      </c>
      <c r="BI599" s="203">
        <f>IF(N599="nulová",J599,0)</f>
        <v>0</v>
      </c>
      <c r="BJ599" s="24" t="s">
        <v>80</v>
      </c>
      <c r="BK599" s="203">
        <f>ROUND(I599*H599,2)</f>
        <v>0</v>
      </c>
      <c r="BL599" s="24" t="s">
        <v>256</v>
      </c>
      <c r="BM599" s="24" t="s">
        <v>1107</v>
      </c>
    </row>
    <row r="600" spans="2:65" s="12" customFormat="1" ht="12">
      <c r="B600" s="215"/>
      <c r="C600" s="216"/>
      <c r="D600" s="206" t="s">
        <v>158</v>
      </c>
      <c r="E600" s="217" t="s">
        <v>21</v>
      </c>
      <c r="F600" s="218" t="s">
        <v>1108</v>
      </c>
      <c r="G600" s="216"/>
      <c r="H600" s="219">
        <v>1.7</v>
      </c>
      <c r="I600" s="220"/>
      <c r="J600" s="216"/>
      <c r="K600" s="216"/>
      <c r="L600" s="221"/>
      <c r="M600" s="222"/>
      <c r="N600" s="223"/>
      <c r="O600" s="223"/>
      <c r="P600" s="223"/>
      <c r="Q600" s="223"/>
      <c r="R600" s="223"/>
      <c r="S600" s="223"/>
      <c r="T600" s="224"/>
      <c r="AT600" s="225" t="s">
        <v>158</v>
      </c>
      <c r="AU600" s="225" t="s">
        <v>82</v>
      </c>
      <c r="AV600" s="12" t="s">
        <v>82</v>
      </c>
      <c r="AW600" s="12" t="s">
        <v>35</v>
      </c>
      <c r="AX600" s="12" t="s">
        <v>72</v>
      </c>
      <c r="AY600" s="225" t="s">
        <v>148</v>
      </c>
    </row>
    <row r="601" spans="2:65" s="12" customFormat="1" ht="12">
      <c r="B601" s="215"/>
      <c r="C601" s="216"/>
      <c r="D601" s="206" t="s">
        <v>158</v>
      </c>
      <c r="E601" s="217" t="s">
        <v>21</v>
      </c>
      <c r="F601" s="218" t="s">
        <v>1109</v>
      </c>
      <c r="G601" s="216"/>
      <c r="H601" s="219">
        <v>5.0999999999999996</v>
      </c>
      <c r="I601" s="220"/>
      <c r="J601" s="216"/>
      <c r="K601" s="216"/>
      <c r="L601" s="221"/>
      <c r="M601" s="222"/>
      <c r="N601" s="223"/>
      <c r="O601" s="223"/>
      <c r="P601" s="223"/>
      <c r="Q601" s="223"/>
      <c r="R601" s="223"/>
      <c r="S601" s="223"/>
      <c r="T601" s="224"/>
      <c r="AT601" s="225" t="s">
        <v>158</v>
      </c>
      <c r="AU601" s="225" t="s">
        <v>82</v>
      </c>
      <c r="AV601" s="12" t="s">
        <v>82</v>
      </c>
      <c r="AW601" s="12" t="s">
        <v>35</v>
      </c>
      <c r="AX601" s="12" t="s">
        <v>72</v>
      </c>
      <c r="AY601" s="225" t="s">
        <v>148</v>
      </c>
    </row>
    <row r="602" spans="2:65" s="12" customFormat="1" ht="12">
      <c r="B602" s="215"/>
      <c r="C602" s="216"/>
      <c r="D602" s="206" t="s">
        <v>158</v>
      </c>
      <c r="E602" s="217" t="s">
        <v>21</v>
      </c>
      <c r="F602" s="218" t="s">
        <v>1110</v>
      </c>
      <c r="G602" s="216"/>
      <c r="H602" s="219">
        <v>2.4</v>
      </c>
      <c r="I602" s="220"/>
      <c r="J602" s="216"/>
      <c r="K602" s="216"/>
      <c r="L602" s="221"/>
      <c r="M602" s="222"/>
      <c r="N602" s="223"/>
      <c r="O602" s="223"/>
      <c r="P602" s="223"/>
      <c r="Q602" s="223"/>
      <c r="R602" s="223"/>
      <c r="S602" s="223"/>
      <c r="T602" s="224"/>
      <c r="AT602" s="225" t="s">
        <v>158</v>
      </c>
      <c r="AU602" s="225" t="s">
        <v>82</v>
      </c>
      <c r="AV602" s="12" t="s">
        <v>82</v>
      </c>
      <c r="AW602" s="12" t="s">
        <v>35</v>
      </c>
      <c r="AX602" s="12" t="s">
        <v>72</v>
      </c>
      <c r="AY602" s="225" t="s">
        <v>148</v>
      </c>
    </row>
    <row r="603" spans="2:65" s="12" customFormat="1" ht="12">
      <c r="B603" s="215"/>
      <c r="C603" s="216"/>
      <c r="D603" s="206" t="s">
        <v>158</v>
      </c>
      <c r="E603" s="217" t="s">
        <v>21</v>
      </c>
      <c r="F603" s="218" t="s">
        <v>1111</v>
      </c>
      <c r="G603" s="216"/>
      <c r="H603" s="219">
        <v>24.5</v>
      </c>
      <c r="I603" s="220"/>
      <c r="J603" s="216"/>
      <c r="K603" s="216"/>
      <c r="L603" s="221"/>
      <c r="M603" s="222"/>
      <c r="N603" s="223"/>
      <c r="O603" s="223"/>
      <c r="P603" s="223"/>
      <c r="Q603" s="223"/>
      <c r="R603" s="223"/>
      <c r="S603" s="223"/>
      <c r="T603" s="224"/>
      <c r="AT603" s="225" t="s">
        <v>158</v>
      </c>
      <c r="AU603" s="225" t="s">
        <v>82</v>
      </c>
      <c r="AV603" s="12" t="s">
        <v>82</v>
      </c>
      <c r="AW603" s="12" t="s">
        <v>35</v>
      </c>
      <c r="AX603" s="12" t="s">
        <v>72</v>
      </c>
      <c r="AY603" s="225" t="s">
        <v>148</v>
      </c>
    </row>
    <row r="604" spans="2:65" s="12" customFormat="1" ht="12">
      <c r="B604" s="215"/>
      <c r="C604" s="216"/>
      <c r="D604" s="206" t="s">
        <v>158</v>
      </c>
      <c r="E604" s="217" t="s">
        <v>21</v>
      </c>
      <c r="F604" s="218" t="s">
        <v>1112</v>
      </c>
      <c r="G604" s="216"/>
      <c r="H604" s="219">
        <v>3.7</v>
      </c>
      <c r="I604" s="220"/>
      <c r="J604" s="216"/>
      <c r="K604" s="216"/>
      <c r="L604" s="221"/>
      <c r="M604" s="222"/>
      <c r="N604" s="223"/>
      <c r="O604" s="223"/>
      <c r="P604" s="223"/>
      <c r="Q604" s="223"/>
      <c r="R604" s="223"/>
      <c r="S604" s="223"/>
      <c r="T604" s="224"/>
      <c r="AT604" s="225" t="s">
        <v>158</v>
      </c>
      <c r="AU604" s="225" t="s">
        <v>82</v>
      </c>
      <c r="AV604" s="12" t="s">
        <v>82</v>
      </c>
      <c r="AW604" s="12" t="s">
        <v>35</v>
      </c>
      <c r="AX604" s="12" t="s">
        <v>72</v>
      </c>
      <c r="AY604" s="225" t="s">
        <v>148</v>
      </c>
    </row>
    <row r="605" spans="2:65" s="12" customFormat="1" ht="12">
      <c r="B605" s="215"/>
      <c r="C605" s="216"/>
      <c r="D605" s="206" t="s">
        <v>158</v>
      </c>
      <c r="E605" s="217" t="s">
        <v>21</v>
      </c>
      <c r="F605" s="218" t="s">
        <v>1113</v>
      </c>
      <c r="G605" s="216"/>
      <c r="H605" s="219">
        <v>22.5</v>
      </c>
      <c r="I605" s="220"/>
      <c r="J605" s="216"/>
      <c r="K605" s="216"/>
      <c r="L605" s="221"/>
      <c r="M605" s="222"/>
      <c r="N605" s="223"/>
      <c r="O605" s="223"/>
      <c r="P605" s="223"/>
      <c r="Q605" s="223"/>
      <c r="R605" s="223"/>
      <c r="S605" s="223"/>
      <c r="T605" s="224"/>
      <c r="AT605" s="225" t="s">
        <v>158</v>
      </c>
      <c r="AU605" s="225" t="s">
        <v>82</v>
      </c>
      <c r="AV605" s="12" t="s">
        <v>82</v>
      </c>
      <c r="AW605" s="12" t="s">
        <v>35</v>
      </c>
      <c r="AX605" s="12" t="s">
        <v>72</v>
      </c>
      <c r="AY605" s="225" t="s">
        <v>148</v>
      </c>
    </row>
    <row r="606" spans="2:65" s="12" customFormat="1" ht="12">
      <c r="B606" s="215"/>
      <c r="C606" s="216"/>
      <c r="D606" s="206" t="s">
        <v>158</v>
      </c>
      <c r="E606" s="217" t="s">
        <v>21</v>
      </c>
      <c r="F606" s="218" t="s">
        <v>1114</v>
      </c>
      <c r="G606" s="216"/>
      <c r="H606" s="219">
        <v>3.4</v>
      </c>
      <c r="I606" s="220"/>
      <c r="J606" s="216"/>
      <c r="K606" s="216"/>
      <c r="L606" s="221"/>
      <c r="M606" s="222"/>
      <c r="N606" s="223"/>
      <c r="O606" s="223"/>
      <c r="P606" s="223"/>
      <c r="Q606" s="223"/>
      <c r="R606" s="223"/>
      <c r="S606" s="223"/>
      <c r="T606" s="224"/>
      <c r="AT606" s="225" t="s">
        <v>158</v>
      </c>
      <c r="AU606" s="225" t="s">
        <v>82</v>
      </c>
      <c r="AV606" s="12" t="s">
        <v>82</v>
      </c>
      <c r="AW606" s="12" t="s">
        <v>35</v>
      </c>
      <c r="AX606" s="12" t="s">
        <v>72</v>
      </c>
      <c r="AY606" s="225" t="s">
        <v>148</v>
      </c>
    </row>
    <row r="607" spans="2:65" s="12" customFormat="1" ht="12">
      <c r="B607" s="215"/>
      <c r="C607" s="216"/>
      <c r="D607" s="206" t="s">
        <v>158</v>
      </c>
      <c r="E607" s="217" t="s">
        <v>21</v>
      </c>
      <c r="F607" s="218" t="s">
        <v>1115</v>
      </c>
      <c r="G607" s="216"/>
      <c r="H607" s="219">
        <v>7.1</v>
      </c>
      <c r="I607" s="220"/>
      <c r="J607" s="216"/>
      <c r="K607" s="216"/>
      <c r="L607" s="221"/>
      <c r="M607" s="222"/>
      <c r="N607" s="223"/>
      <c r="O607" s="223"/>
      <c r="P607" s="223"/>
      <c r="Q607" s="223"/>
      <c r="R607" s="223"/>
      <c r="S607" s="223"/>
      <c r="T607" s="224"/>
      <c r="AT607" s="225" t="s">
        <v>158</v>
      </c>
      <c r="AU607" s="225" t="s">
        <v>82</v>
      </c>
      <c r="AV607" s="12" t="s">
        <v>82</v>
      </c>
      <c r="AW607" s="12" t="s">
        <v>35</v>
      </c>
      <c r="AX607" s="12" t="s">
        <v>72</v>
      </c>
      <c r="AY607" s="225" t="s">
        <v>148</v>
      </c>
    </row>
    <row r="608" spans="2:65" s="13" customFormat="1" ht="12">
      <c r="B608" s="226"/>
      <c r="C608" s="227"/>
      <c r="D608" s="206" t="s">
        <v>158</v>
      </c>
      <c r="E608" s="228" t="s">
        <v>21</v>
      </c>
      <c r="F608" s="229" t="s">
        <v>166</v>
      </c>
      <c r="G608" s="227"/>
      <c r="H608" s="230">
        <v>70.400000000000006</v>
      </c>
      <c r="I608" s="231"/>
      <c r="J608" s="227"/>
      <c r="K608" s="227"/>
      <c r="L608" s="232"/>
      <c r="M608" s="233"/>
      <c r="N608" s="234"/>
      <c r="O608" s="234"/>
      <c r="P608" s="234"/>
      <c r="Q608" s="234"/>
      <c r="R608" s="234"/>
      <c r="S608" s="234"/>
      <c r="T608" s="235"/>
      <c r="AT608" s="236" t="s">
        <v>158</v>
      </c>
      <c r="AU608" s="236" t="s">
        <v>82</v>
      </c>
      <c r="AV608" s="13" t="s">
        <v>156</v>
      </c>
      <c r="AW608" s="13" t="s">
        <v>35</v>
      </c>
      <c r="AX608" s="13" t="s">
        <v>80</v>
      </c>
      <c r="AY608" s="236" t="s">
        <v>148</v>
      </c>
    </row>
    <row r="609" spans="2:65" s="1" customFormat="1" ht="25.5" customHeight="1">
      <c r="B609" s="41"/>
      <c r="C609" s="192" t="s">
        <v>1116</v>
      </c>
      <c r="D609" s="192" t="s">
        <v>151</v>
      </c>
      <c r="E609" s="193" t="s">
        <v>1117</v>
      </c>
      <c r="F609" s="194" t="s">
        <v>1118</v>
      </c>
      <c r="G609" s="195" t="s">
        <v>176</v>
      </c>
      <c r="H609" s="196">
        <v>16.43</v>
      </c>
      <c r="I609" s="197"/>
      <c r="J609" s="198">
        <f>ROUND(I609*H609,2)</f>
        <v>0</v>
      </c>
      <c r="K609" s="194" t="s">
        <v>155</v>
      </c>
      <c r="L609" s="61"/>
      <c r="M609" s="199" t="s">
        <v>21</v>
      </c>
      <c r="N609" s="200" t="s">
        <v>43</v>
      </c>
      <c r="O609" s="42"/>
      <c r="P609" s="201">
        <f>O609*H609</f>
        <v>0</v>
      </c>
      <c r="Q609" s="201">
        <v>3.0000000000000001E-3</v>
      </c>
      <c r="R609" s="201">
        <f>Q609*H609</f>
        <v>4.929E-2</v>
      </c>
      <c r="S609" s="201">
        <v>0</v>
      </c>
      <c r="T609" s="202">
        <f>S609*H609</f>
        <v>0</v>
      </c>
      <c r="AR609" s="24" t="s">
        <v>256</v>
      </c>
      <c r="AT609" s="24" t="s">
        <v>151</v>
      </c>
      <c r="AU609" s="24" t="s">
        <v>82</v>
      </c>
      <c r="AY609" s="24" t="s">
        <v>148</v>
      </c>
      <c r="BE609" s="203">
        <f>IF(N609="základní",J609,0)</f>
        <v>0</v>
      </c>
      <c r="BF609" s="203">
        <f>IF(N609="snížená",J609,0)</f>
        <v>0</v>
      </c>
      <c r="BG609" s="203">
        <f>IF(N609="zákl. přenesená",J609,0)</f>
        <v>0</v>
      </c>
      <c r="BH609" s="203">
        <f>IF(N609="sníž. přenesená",J609,0)</f>
        <v>0</v>
      </c>
      <c r="BI609" s="203">
        <f>IF(N609="nulová",J609,0)</f>
        <v>0</v>
      </c>
      <c r="BJ609" s="24" t="s">
        <v>80</v>
      </c>
      <c r="BK609" s="203">
        <f>ROUND(I609*H609,2)</f>
        <v>0</v>
      </c>
      <c r="BL609" s="24" t="s">
        <v>256</v>
      </c>
      <c r="BM609" s="24" t="s">
        <v>1119</v>
      </c>
    </row>
    <row r="610" spans="2:65" s="12" customFormat="1" ht="12">
      <c r="B610" s="215"/>
      <c r="C610" s="216"/>
      <c r="D610" s="206" t="s">
        <v>158</v>
      </c>
      <c r="E610" s="217" t="s">
        <v>21</v>
      </c>
      <c r="F610" s="218" t="s">
        <v>1120</v>
      </c>
      <c r="G610" s="216"/>
      <c r="H610" s="219">
        <v>10.6</v>
      </c>
      <c r="I610" s="220"/>
      <c r="J610" s="216"/>
      <c r="K610" s="216"/>
      <c r="L610" s="221"/>
      <c r="M610" s="222"/>
      <c r="N610" s="223"/>
      <c r="O610" s="223"/>
      <c r="P610" s="223"/>
      <c r="Q610" s="223"/>
      <c r="R610" s="223"/>
      <c r="S610" s="223"/>
      <c r="T610" s="224"/>
      <c r="AT610" s="225" t="s">
        <v>158</v>
      </c>
      <c r="AU610" s="225" t="s">
        <v>82</v>
      </c>
      <c r="AV610" s="12" t="s">
        <v>82</v>
      </c>
      <c r="AW610" s="12" t="s">
        <v>35</v>
      </c>
      <c r="AX610" s="12" t="s">
        <v>72</v>
      </c>
      <c r="AY610" s="225" t="s">
        <v>148</v>
      </c>
    </row>
    <row r="611" spans="2:65" s="12" customFormat="1" ht="12">
      <c r="B611" s="215"/>
      <c r="C611" s="216"/>
      <c r="D611" s="206" t="s">
        <v>158</v>
      </c>
      <c r="E611" s="217" t="s">
        <v>21</v>
      </c>
      <c r="F611" s="218" t="s">
        <v>1121</v>
      </c>
      <c r="G611" s="216"/>
      <c r="H611" s="219">
        <v>5.83</v>
      </c>
      <c r="I611" s="220"/>
      <c r="J611" s="216"/>
      <c r="K611" s="216"/>
      <c r="L611" s="221"/>
      <c r="M611" s="222"/>
      <c r="N611" s="223"/>
      <c r="O611" s="223"/>
      <c r="P611" s="223"/>
      <c r="Q611" s="223"/>
      <c r="R611" s="223"/>
      <c r="S611" s="223"/>
      <c r="T611" s="224"/>
      <c r="AT611" s="225" t="s">
        <v>158</v>
      </c>
      <c r="AU611" s="225" t="s">
        <v>82</v>
      </c>
      <c r="AV611" s="12" t="s">
        <v>82</v>
      </c>
      <c r="AW611" s="12" t="s">
        <v>35</v>
      </c>
      <c r="AX611" s="12" t="s">
        <v>72</v>
      </c>
      <c r="AY611" s="225" t="s">
        <v>148</v>
      </c>
    </row>
    <row r="612" spans="2:65" s="13" customFormat="1" ht="12">
      <c r="B612" s="226"/>
      <c r="C612" s="227"/>
      <c r="D612" s="206" t="s">
        <v>158</v>
      </c>
      <c r="E612" s="228" t="s">
        <v>21</v>
      </c>
      <c r="F612" s="229" t="s">
        <v>166</v>
      </c>
      <c r="G612" s="227"/>
      <c r="H612" s="230">
        <v>16.43</v>
      </c>
      <c r="I612" s="231"/>
      <c r="J612" s="227"/>
      <c r="K612" s="227"/>
      <c r="L612" s="232"/>
      <c r="M612" s="233"/>
      <c r="N612" s="234"/>
      <c r="O612" s="234"/>
      <c r="P612" s="234"/>
      <c r="Q612" s="234"/>
      <c r="R612" s="234"/>
      <c r="S612" s="234"/>
      <c r="T612" s="235"/>
      <c r="AT612" s="236" t="s">
        <v>158</v>
      </c>
      <c r="AU612" s="236" t="s">
        <v>82</v>
      </c>
      <c r="AV612" s="13" t="s">
        <v>156</v>
      </c>
      <c r="AW612" s="13" t="s">
        <v>35</v>
      </c>
      <c r="AX612" s="13" t="s">
        <v>80</v>
      </c>
      <c r="AY612" s="236" t="s">
        <v>148</v>
      </c>
    </row>
    <row r="613" spans="2:65" s="1" customFormat="1" ht="25.5" customHeight="1">
      <c r="B613" s="41"/>
      <c r="C613" s="192" t="s">
        <v>1122</v>
      </c>
      <c r="D613" s="192" t="s">
        <v>151</v>
      </c>
      <c r="E613" s="193" t="s">
        <v>1123</v>
      </c>
      <c r="F613" s="194" t="s">
        <v>1124</v>
      </c>
      <c r="G613" s="195" t="s">
        <v>176</v>
      </c>
      <c r="H613" s="196">
        <v>543.73800000000006</v>
      </c>
      <c r="I613" s="197"/>
      <c r="J613" s="198">
        <f>ROUND(I613*H613,2)</f>
        <v>0</v>
      </c>
      <c r="K613" s="194" t="s">
        <v>155</v>
      </c>
      <c r="L613" s="61"/>
      <c r="M613" s="199" t="s">
        <v>21</v>
      </c>
      <c r="N613" s="200" t="s">
        <v>43</v>
      </c>
      <c r="O613" s="42"/>
      <c r="P613" s="201">
        <f>O613*H613</f>
        <v>0</v>
      </c>
      <c r="Q613" s="201">
        <v>0</v>
      </c>
      <c r="R613" s="201">
        <f>Q613*H613</f>
        <v>0</v>
      </c>
      <c r="S613" s="201">
        <v>0</v>
      </c>
      <c r="T613" s="202">
        <f>S613*H613</f>
        <v>0</v>
      </c>
      <c r="AR613" s="24" t="s">
        <v>256</v>
      </c>
      <c r="AT613" s="24" t="s">
        <v>151</v>
      </c>
      <c r="AU613" s="24" t="s">
        <v>82</v>
      </c>
      <c r="AY613" s="24" t="s">
        <v>148</v>
      </c>
      <c r="BE613" s="203">
        <f>IF(N613="základní",J613,0)</f>
        <v>0</v>
      </c>
      <c r="BF613" s="203">
        <f>IF(N613="snížená",J613,0)</f>
        <v>0</v>
      </c>
      <c r="BG613" s="203">
        <f>IF(N613="zákl. přenesená",J613,0)</f>
        <v>0</v>
      </c>
      <c r="BH613" s="203">
        <f>IF(N613="sníž. přenesená",J613,0)</f>
        <v>0</v>
      </c>
      <c r="BI613" s="203">
        <f>IF(N613="nulová",J613,0)</f>
        <v>0</v>
      </c>
      <c r="BJ613" s="24" t="s">
        <v>80</v>
      </c>
      <c r="BK613" s="203">
        <f>ROUND(I613*H613,2)</f>
        <v>0</v>
      </c>
      <c r="BL613" s="24" t="s">
        <v>256</v>
      </c>
      <c r="BM613" s="24" t="s">
        <v>1125</v>
      </c>
    </row>
    <row r="614" spans="2:65" s="1" customFormat="1" ht="48">
      <c r="B614" s="41"/>
      <c r="C614" s="63"/>
      <c r="D614" s="206" t="s">
        <v>170</v>
      </c>
      <c r="E614" s="63"/>
      <c r="F614" s="237" t="s">
        <v>1126</v>
      </c>
      <c r="G614" s="63"/>
      <c r="H614" s="63"/>
      <c r="I614" s="163"/>
      <c r="J614" s="63"/>
      <c r="K614" s="63"/>
      <c r="L614" s="61"/>
      <c r="M614" s="238"/>
      <c r="N614" s="42"/>
      <c r="O614" s="42"/>
      <c r="P614" s="42"/>
      <c r="Q614" s="42"/>
      <c r="R614" s="42"/>
      <c r="S614" s="42"/>
      <c r="T614" s="78"/>
      <c r="AT614" s="24" t="s">
        <v>170</v>
      </c>
      <c r="AU614" s="24" t="s">
        <v>82</v>
      </c>
    </row>
    <row r="615" spans="2:65" s="11" customFormat="1" ht="12">
      <c r="B615" s="204"/>
      <c r="C615" s="205"/>
      <c r="D615" s="206" t="s">
        <v>158</v>
      </c>
      <c r="E615" s="207" t="s">
        <v>21</v>
      </c>
      <c r="F615" s="208" t="s">
        <v>1127</v>
      </c>
      <c r="G615" s="205"/>
      <c r="H615" s="207" t="s">
        <v>21</v>
      </c>
      <c r="I615" s="209"/>
      <c r="J615" s="205"/>
      <c r="K615" s="205"/>
      <c r="L615" s="210"/>
      <c r="M615" s="211"/>
      <c r="N615" s="212"/>
      <c r="O615" s="212"/>
      <c r="P615" s="212"/>
      <c r="Q615" s="212"/>
      <c r="R615" s="212"/>
      <c r="S615" s="212"/>
      <c r="T615" s="213"/>
      <c r="AT615" s="214" t="s">
        <v>158</v>
      </c>
      <c r="AU615" s="214" t="s">
        <v>82</v>
      </c>
      <c r="AV615" s="11" t="s">
        <v>80</v>
      </c>
      <c r="AW615" s="11" t="s">
        <v>35</v>
      </c>
      <c r="AX615" s="11" t="s">
        <v>72</v>
      </c>
      <c r="AY615" s="214" t="s">
        <v>148</v>
      </c>
    </row>
    <row r="616" spans="2:65" s="12" customFormat="1" ht="12">
      <c r="B616" s="215"/>
      <c r="C616" s="216"/>
      <c r="D616" s="206" t="s">
        <v>158</v>
      </c>
      <c r="E616" s="217" t="s">
        <v>21</v>
      </c>
      <c r="F616" s="218" t="s">
        <v>1128</v>
      </c>
      <c r="G616" s="216"/>
      <c r="H616" s="219">
        <v>170.60300000000001</v>
      </c>
      <c r="I616" s="220"/>
      <c r="J616" s="216"/>
      <c r="K616" s="216"/>
      <c r="L616" s="221"/>
      <c r="M616" s="222"/>
      <c r="N616" s="223"/>
      <c r="O616" s="223"/>
      <c r="P616" s="223"/>
      <c r="Q616" s="223"/>
      <c r="R616" s="223"/>
      <c r="S616" s="223"/>
      <c r="T616" s="224"/>
      <c r="AT616" s="225" t="s">
        <v>158</v>
      </c>
      <c r="AU616" s="225" t="s">
        <v>82</v>
      </c>
      <c r="AV616" s="12" t="s">
        <v>82</v>
      </c>
      <c r="AW616" s="12" t="s">
        <v>35</v>
      </c>
      <c r="AX616" s="12" t="s">
        <v>72</v>
      </c>
      <c r="AY616" s="225" t="s">
        <v>148</v>
      </c>
    </row>
    <row r="617" spans="2:65" s="11" customFormat="1" ht="12">
      <c r="B617" s="204"/>
      <c r="C617" s="205"/>
      <c r="D617" s="206" t="s">
        <v>158</v>
      </c>
      <c r="E617" s="207" t="s">
        <v>21</v>
      </c>
      <c r="F617" s="208" t="s">
        <v>1129</v>
      </c>
      <c r="G617" s="205"/>
      <c r="H617" s="207" t="s">
        <v>21</v>
      </c>
      <c r="I617" s="209"/>
      <c r="J617" s="205"/>
      <c r="K617" s="205"/>
      <c r="L617" s="210"/>
      <c r="M617" s="211"/>
      <c r="N617" s="212"/>
      <c r="O617" s="212"/>
      <c r="P617" s="212"/>
      <c r="Q617" s="212"/>
      <c r="R617" s="212"/>
      <c r="S617" s="212"/>
      <c r="T617" s="213"/>
      <c r="AT617" s="214" t="s">
        <v>158</v>
      </c>
      <c r="AU617" s="214" t="s">
        <v>82</v>
      </c>
      <c r="AV617" s="11" t="s">
        <v>80</v>
      </c>
      <c r="AW617" s="11" t="s">
        <v>35</v>
      </c>
      <c r="AX617" s="11" t="s">
        <v>72</v>
      </c>
      <c r="AY617" s="214" t="s">
        <v>148</v>
      </c>
    </row>
    <row r="618" spans="2:65" s="12" customFormat="1" ht="12">
      <c r="B618" s="215"/>
      <c r="C618" s="216"/>
      <c r="D618" s="206" t="s">
        <v>158</v>
      </c>
      <c r="E618" s="217" t="s">
        <v>21</v>
      </c>
      <c r="F618" s="218" t="s">
        <v>1130</v>
      </c>
      <c r="G618" s="216"/>
      <c r="H618" s="219">
        <v>55.52</v>
      </c>
      <c r="I618" s="220"/>
      <c r="J618" s="216"/>
      <c r="K618" s="216"/>
      <c r="L618" s="221"/>
      <c r="M618" s="222"/>
      <c r="N618" s="223"/>
      <c r="O618" s="223"/>
      <c r="P618" s="223"/>
      <c r="Q618" s="223"/>
      <c r="R618" s="223"/>
      <c r="S618" s="223"/>
      <c r="T618" s="224"/>
      <c r="AT618" s="225" t="s">
        <v>158</v>
      </c>
      <c r="AU618" s="225" t="s">
        <v>82</v>
      </c>
      <c r="AV618" s="12" t="s">
        <v>82</v>
      </c>
      <c r="AW618" s="12" t="s">
        <v>35</v>
      </c>
      <c r="AX618" s="12" t="s">
        <v>72</v>
      </c>
      <c r="AY618" s="225" t="s">
        <v>148</v>
      </c>
    </row>
    <row r="619" spans="2:65" s="11" customFormat="1" ht="12">
      <c r="B619" s="204"/>
      <c r="C619" s="205"/>
      <c r="D619" s="206" t="s">
        <v>158</v>
      </c>
      <c r="E619" s="207" t="s">
        <v>21</v>
      </c>
      <c r="F619" s="208" t="s">
        <v>776</v>
      </c>
      <c r="G619" s="205"/>
      <c r="H619" s="207" t="s">
        <v>21</v>
      </c>
      <c r="I619" s="209"/>
      <c r="J619" s="205"/>
      <c r="K619" s="205"/>
      <c r="L619" s="210"/>
      <c r="M619" s="211"/>
      <c r="N619" s="212"/>
      <c r="O619" s="212"/>
      <c r="P619" s="212"/>
      <c r="Q619" s="212"/>
      <c r="R619" s="212"/>
      <c r="S619" s="212"/>
      <c r="T619" s="213"/>
      <c r="AT619" s="214" t="s">
        <v>158</v>
      </c>
      <c r="AU619" s="214" t="s">
        <v>82</v>
      </c>
      <c r="AV619" s="11" t="s">
        <v>80</v>
      </c>
      <c r="AW619" s="11" t="s">
        <v>35</v>
      </c>
      <c r="AX619" s="11" t="s">
        <v>72</v>
      </c>
      <c r="AY619" s="214" t="s">
        <v>148</v>
      </c>
    </row>
    <row r="620" spans="2:65" s="12" customFormat="1" ht="12">
      <c r="B620" s="215"/>
      <c r="C620" s="216"/>
      <c r="D620" s="206" t="s">
        <v>158</v>
      </c>
      <c r="E620" s="217" t="s">
        <v>21</v>
      </c>
      <c r="F620" s="218" t="s">
        <v>777</v>
      </c>
      <c r="G620" s="216"/>
      <c r="H620" s="219">
        <v>259.23599999999999</v>
      </c>
      <c r="I620" s="220"/>
      <c r="J620" s="216"/>
      <c r="K620" s="216"/>
      <c r="L620" s="221"/>
      <c r="M620" s="222"/>
      <c r="N620" s="223"/>
      <c r="O620" s="223"/>
      <c r="P620" s="223"/>
      <c r="Q620" s="223"/>
      <c r="R620" s="223"/>
      <c r="S620" s="223"/>
      <c r="T620" s="224"/>
      <c r="AT620" s="225" t="s">
        <v>158</v>
      </c>
      <c r="AU620" s="225" t="s">
        <v>82</v>
      </c>
      <c r="AV620" s="12" t="s">
        <v>82</v>
      </c>
      <c r="AW620" s="12" t="s">
        <v>35</v>
      </c>
      <c r="AX620" s="12" t="s">
        <v>72</v>
      </c>
      <c r="AY620" s="225" t="s">
        <v>148</v>
      </c>
    </row>
    <row r="621" spans="2:65" s="11" customFormat="1" ht="12">
      <c r="B621" s="204"/>
      <c r="C621" s="205"/>
      <c r="D621" s="206" t="s">
        <v>158</v>
      </c>
      <c r="E621" s="207" t="s">
        <v>21</v>
      </c>
      <c r="F621" s="208" t="s">
        <v>778</v>
      </c>
      <c r="G621" s="205"/>
      <c r="H621" s="207" t="s">
        <v>21</v>
      </c>
      <c r="I621" s="209"/>
      <c r="J621" s="205"/>
      <c r="K621" s="205"/>
      <c r="L621" s="210"/>
      <c r="M621" s="211"/>
      <c r="N621" s="212"/>
      <c r="O621" s="212"/>
      <c r="P621" s="212"/>
      <c r="Q621" s="212"/>
      <c r="R621" s="212"/>
      <c r="S621" s="212"/>
      <c r="T621" s="213"/>
      <c r="AT621" s="214" t="s">
        <v>158</v>
      </c>
      <c r="AU621" s="214" t="s">
        <v>82</v>
      </c>
      <c r="AV621" s="11" t="s">
        <v>80</v>
      </c>
      <c r="AW621" s="11" t="s">
        <v>35</v>
      </c>
      <c r="AX621" s="11" t="s">
        <v>72</v>
      </c>
      <c r="AY621" s="214" t="s">
        <v>148</v>
      </c>
    </row>
    <row r="622" spans="2:65" s="12" customFormat="1" ht="12">
      <c r="B622" s="215"/>
      <c r="C622" s="216"/>
      <c r="D622" s="206" t="s">
        <v>158</v>
      </c>
      <c r="E622" s="217" t="s">
        <v>21</v>
      </c>
      <c r="F622" s="218" t="s">
        <v>779</v>
      </c>
      <c r="G622" s="216"/>
      <c r="H622" s="219">
        <v>58.378999999999998</v>
      </c>
      <c r="I622" s="220"/>
      <c r="J622" s="216"/>
      <c r="K622" s="216"/>
      <c r="L622" s="221"/>
      <c r="M622" s="222"/>
      <c r="N622" s="223"/>
      <c r="O622" s="223"/>
      <c r="P622" s="223"/>
      <c r="Q622" s="223"/>
      <c r="R622" s="223"/>
      <c r="S622" s="223"/>
      <c r="T622" s="224"/>
      <c r="AT622" s="225" t="s">
        <v>158</v>
      </c>
      <c r="AU622" s="225" t="s">
        <v>82</v>
      </c>
      <c r="AV622" s="12" t="s">
        <v>82</v>
      </c>
      <c r="AW622" s="12" t="s">
        <v>35</v>
      </c>
      <c r="AX622" s="12" t="s">
        <v>72</v>
      </c>
      <c r="AY622" s="225" t="s">
        <v>148</v>
      </c>
    </row>
    <row r="623" spans="2:65" s="13" customFormat="1" ht="12">
      <c r="B623" s="226"/>
      <c r="C623" s="227"/>
      <c r="D623" s="206" t="s">
        <v>158</v>
      </c>
      <c r="E623" s="228" t="s">
        <v>21</v>
      </c>
      <c r="F623" s="229" t="s">
        <v>166</v>
      </c>
      <c r="G623" s="227"/>
      <c r="H623" s="230">
        <v>543.73800000000006</v>
      </c>
      <c r="I623" s="231"/>
      <c r="J623" s="227"/>
      <c r="K623" s="227"/>
      <c r="L623" s="232"/>
      <c r="M623" s="233"/>
      <c r="N623" s="234"/>
      <c r="O623" s="234"/>
      <c r="P623" s="234"/>
      <c r="Q623" s="234"/>
      <c r="R623" s="234"/>
      <c r="S623" s="234"/>
      <c r="T623" s="235"/>
      <c r="AT623" s="236" t="s">
        <v>158</v>
      </c>
      <c r="AU623" s="236" t="s">
        <v>82</v>
      </c>
      <c r="AV623" s="13" t="s">
        <v>156</v>
      </c>
      <c r="AW623" s="13" t="s">
        <v>35</v>
      </c>
      <c r="AX623" s="13" t="s">
        <v>80</v>
      </c>
      <c r="AY623" s="236" t="s">
        <v>148</v>
      </c>
    </row>
    <row r="624" spans="2:65" s="1" customFormat="1" ht="25.5" customHeight="1">
      <c r="B624" s="41"/>
      <c r="C624" s="192" t="s">
        <v>1131</v>
      </c>
      <c r="D624" s="192" t="s">
        <v>151</v>
      </c>
      <c r="E624" s="193" t="s">
        <v>1132</v>
      </c>
      <c r="F624" s="194" t="s">
        <v>1133</v>
      </c>
      <c r="G624" s="195" t="s">
        <v>176</v>
      </c>
      <c r="H624" s="196">
        <v>95.355999999999995</v>
      </c>
      <c r="I624" s="197"/>
      <c r="J624" s="198">
        <f>ROUND(I624*H624,2)</f>
        <v>0</v>
      </c>
      <c r="K624" s="194" t="s">
        <v>155</v>
      </c>
      <c r="L624" s="61"/>
      <c r="M624" s="199" t="s">
        <v>21</v>
      </c>
      <c r="N624" s="200" t="s">
        <v>43</v>
      </c>
      <c r="O624" s="42"/>
      <c r="P624" s="201">
        <f>O624*H624</f>
        <v>0</v>
      </c>
      <c r="Q624" s="201">
        <v>0</v>
      </c>
      <c r="R624" s="201">
        <f>Q624*H624</f>
        <v>0</v>
      </c>
      <c r="S624" s="201">
        <v>0</v>
      </c>
      <c r="T624" s="202">
        <f>S624*H624</f>
        <v>0</v>
      </c>
      <c r="AR624" s="24" t="s">
        <v>256</v>
      </c>
      <c r="AT624" s="24" t="s">
        <v>151</v>
      </c>
      <c r="AU624" s="24" t="s">
        <v>82</v>
      </c>
      <c r="AY624" s="24" t="s">
        <v>148</v>
      </c>
      <c r="BE624" s="203">
        <f>IF(N624="základní",J624,0)</f>
        <v>0</v>
      </c>
      <c r="BF624" s="203">
        <f>IF(N624="snížená",J624,0)</f>
        <v>0</v>
      </c>
      <c r="BG624" s="203">
        <f>IF(N624="zákl. přenesená",J624,0)</f>
        <v>0</v>
      </c>
      <c r="BH624" s="203">
        <f>IF(N624="sníž. přenesená",J624,0)</f>
        <v>0</v>
      </c>
      <c r="BI624" s="203">
        <f>IF(N624="nulová",J624,0)</f>
        <v>0</v>
      </c>
      <c r="BJ624" s="24" t="s">
        <v>80</v>
      </c>
      <c r="BK624" s="203">
        <f>ROUND(I624*H624,2)</f>
        <v>0</v>
      </c>
      <c r="BL624" s="24" t="s">
        <v>256</v>
      </c>
      <c r="BM624" s="24" t="s">
        <v>1134</v>
      </c>
    </row>
    <row r="625" spans="2:51" s="1" customFormat="1" ht="48">
      <c r="B625" s="41"/>
      <c r="C625" s="63"/>
      <c r="D625" s="206" t="s">
        <v>170</v>
      </c>
      <c r="E625" s="63"/>
      <c r="F625" s="237" t="s">
        <v>1126</v>
      </c>
      <c r="G625" s="63"/>
      <c r="H625" s="63"/>
      <c r="I625" s="163"/>
      <c r="J625" s="63"/>
      <c r="K625" s="63"/>
      <c r="L625" s="61"/>
      <c r="M625" s="238"/>
      <c r="N625" s="42"/>
      <c r="O625" s="42"/>
      <c r="P625" s="42"/>
      <c r="Q625" s="42"/>
      <c r="R625" s="42"/>
      <c r="S625" s="42"/>
      <c r="T625" s="78"/>
      <c r="AT625" s="24" t="s">
        <v>170</v>
      </c>
      <c r="AU625" s="24" t="s">
        <v>82</v>
      </c>
    </row>
    <row r="626" spans="2:51" s="11" customFormat="1" ht="12">
      <c r="B626" s="204"/>
      <c r="C626" s="205"/>
      <c r="D626" s="206" t="s">
        <v>158</v>
      </c>
      <c r="E626" s="207" t="s">
        <v>21</v>
      </c>
      <c r="F626" s="208" t="s">
        <v>1135</v>
      </c>
      <c r="G626" s="205"/>
      <c r="H626" s="207" t="s">
        <v>21</v>
      </c>
      <c r="I626" s="209"/>
      <c r="J626" s="205"/>
      <c r="K626" s="205"/>
      <c r="L626" s="210"/>
      <c r="M626" s="211"/>
      <c r="N626" s="212"/>
      <c r="O626" s="212"/>
      <c r="P626" s="212"/>
      <c r="Q626" s="212"/>
      <c r="R626" s="212"/>
      <c r="S626" s="212"/>
      <c r="T626" s="213"/>
      <c r="AT626" s="214" t="s">
        <v>158</v>
      </c>
      <c r="AU626" s="214" t="s">
        <v>82</v>
      </c>
      <c r="AV626" s="11" t="s">
        <v>80</v>
      </c>
      <c r="AW626" s="11" t="s">
        <v>35</v>
      </c>
      <c r="AX626" s="11" t="s">
        <v>72</v>
      </c>
      <c r="AY626" s="214" t="s">
        <v>148</v>
      </c>
    </row>
    <row r="627" spans="2:51" s="12" customFormat="1" ht="12">
      <c r="B627" s="215"/>
      <c r="C627" s="216"/>
      <c r="D627" s="206" t="s">
        <v>158</v>
      </c>
      <c r="E627" s="217" t="s">
        <v>21</v>
      </c>
      <c r="F627" s="218" t="s">
        <v>1136</v>
      </c>
      <c r="G627" s="216"/>
      <c r="H627" s="219">
        <v>18.975999999999999</v>
      </c>
      <c r="I627" s="220"/>
      <c r="J627" s="216"/>
      <c r="K627" s="216"/>
      <c r="L627" s="221"/>
      <c r="M627" s="222"/>
      <c r="N627" s="223"/>
      <c r="O627" s="223"/>
      <c r="P627" s="223"/>
      <c r="Q627" s="223"/>
      <c r="R627" s="223"/>
      <c r="S627" s="223"/>
      <c r="T627" s="224"/>
      <c r="AT627" s="225" t="s">
        <v>158</v>
      </c>
      <c r="AU627" s="225" t="s">
        <v>82</v>
      </c>
      <c r="AV627" s="12" t="s">
        <v>82</v>
      </c>
      <c r="AW627" s="12" t="s">
        <v>35</v>
      </c>
      <c r="AX627" s="12" t="s">
        <v>72</v>
      </c>
      <c r="AY627" s="225" t="s">
        <v>148</v>
      </c>
    </row>
    <row r="628" spans="2:51" s="11" customFormat="1" ht="12">
      <c r="B628" s="204"/>
      <c r="C628" s="205"/>
      <c r="D628" s="206" t="s">
        <v>158</v>
      </c>
      <c r="E628" s="207" t="s">
        <v>21</v>
      </c>
      <c r="F628" s="208" t="s">
        <v>1137</v>
      </c>
      <c r="G628" s="205"/>
      <c r="H628" s="207" t="s">
        <v>21</v>
      </c>
      <c r="I628" s="209"/>
      <c r="J628" s="205"/>
      <c r="K628" s="205"/>
      <c r="L628" s="210"/>
      <c r="M628" s="211"/>
      <c r="N628" s="212"/>
      <c r="O628" s="212"/>
      <c r="P628" s="212"/>
      <c r="Q628" s="212"/>
      <c r="R628" s="212"/>
      <c r="S628" s="212"/>
      <c r="T628" s="213"/>
      <c r="AT628" s="214" t="s">
        <v>158</v>
      </c>
      <c r="AU628" s="214" t="s">
        <v>82</v>
      </c>
      <c r="AV628" s="11" t="s">
        <v>80</v>
      </c>
      <c r="AW628" s="11" t="s">
        <v>35</v>
      </c>
      <c r="AX628" s="11" t="s">
        <v>72</v>
      </c>
      <c r="AY628" s="214" t="s">
        <v>148</v>
      </c>
    </row>
    <row r="629" spans="2:51" s="12" customFormat="1" ht="12">
      <c r="B629" s="215"/>
      <c r="C629" s="216"/>
      <c r="D629" s="206" t="s">
        <v>158</v>
      </c>
      <c r="E629" s="217" t="s">
        <v>21</v>
      </c>
      <c r="F629" s="218" t="s">
        <v>1138</v>
      </c>
      <c r="G629" s="216"/>
      <c r="H629" s="219">
        <v>10.241</v>
      </c>
      <c r="I629" s="220"/>
      <c r="J629" s="216"/>
      <c r="K629" s="216"/>
      <c r="L629" s="221"/>
      <c r="M629" s="222"/>
      <c r="N629" s="223"/>
      <c r="O629" s="223"/>
      <c r="P629" s="223"/>
      <c r="Q629" s="223"/>
      <c r="R629" s="223"/>
      <c r="S629" s="223"/>
      <c r="T629" s="224"/>
      <c r="AT629" s="225" t="s">
        <v>158</v>
      </c>
      <c r="AU629" s="225" t="s">
        <v>82</v>
      </c>
      <c r="AV629" s="12" t="s">
        <v>82</v>
      </c>
      <c r="AW629" s="12" t="s">
        <v>35</v>
      </c>
      <c r="AX629" s="12" t="s">
        <v>72</v>
      </c>
      <c r="AY629" s="225" t="s">
        <v>148</v>
      </c>
    </row>
    <row r="630" spans="2:51" s="11" customFormat="1" ht="12">
      <c r="B630" s="204"/>
      <c r="C630" s="205"/>
      <c r="D630" s="206" t="s">
        <v>158</v>
      </c>
      <c r="E630" s="207" t="s">
        <v>21</v>
      </c>
      <c r="F630" s="208" t="s">
        <v>1139</v>
      </c>
      <c r="G630" s="205"/>
      <c r="H630" s="207" t="s">
        <v>21</v>
      </c>
      <c r="I630" s="209"/>
      <c r="J630" s="205"/>
      <c r="K630" s="205"/>
      <c r="L630" s="210"/>
      <c r="M630" s="211"/>
      <c r="N630" s="212"/>
      <c r="O630" s="212"/>
      <c r="P630" s="212"/>
      <c r="Q630" s="212"/>
      <c r="R630" s="212"/>
      <c r="S630" s="212"/>
      <c r="T630" s="213"/>
      <c r="AT630" s="214" t="s">
        <v>158</v>
      </c>
      <c r="AU630" s="214" t="s">
        <v>82</v>
      </c>
      <c r="AV630" s="11" t="s">
        <v>80</v>
      </c>
      <c r="AW630" s="11" t="s">
        <v>35</v>
      </c>
      <c r="AX630" s="11" t="s">
        <v>72</v>
      </c>
      <c r="AY630" s="214" t="s">
        <v>148</v>
      </c>
    </row>
    <row r="631" spans="2:51" s="12" customFormat="1" ht="12">
      <c r="B631" s="215"/>
      <c r="C631" s="216"/>
      <c r="D631" s="206" t="s">
        <v>158</v>
      </c>
      <c r="E631" s="217" t="s">
        <v>21</v>
      </c>
      <c r="F631" s="218" t="s">
        <v>1140</v>
      </c>
      <c r="G631" s="216"/>
      <c r="H631" s="219">
        <v>5.33</v>
      </c>
      <c r="I631" s="220"/>
      <c r="J631" s="216"/>
      <c r="K631" s="216"/>
      <c r="L631" s="221"/>
      <c r="M631" s="222"/>
      <c r="N631" s="223"/>
      <c r="O631" s="223"/>
      <c r="P631" s="223"/>
      <c r="Q631" s="223"/>
      <c r="R631" s="223"/>
      <c r="S631" s="223"/>
      <c r="T631" s="224"/>
      <c r="AT631" s="225" t="s">
        <v>158</v>
      </c>
      <c r="AU631" s="225" t="s">
        <v>82</v>
      </c>
      <c r="AV631" s="12" t="s">
        <v>82</v>
      </c>
      <c r="AW631" s="12" t="s">
        <v>35</v>
      </c>
      <c r="AX631" s="12" t="s">
        <v>72</v>
      </c>
      <c r="AY631" s="225" t="s">
        <v>148</v>
      </c>
    </row>
    <row r="632" spans="2:51" s="11" customFormat="1" ht="12">
      <c r="B632" s="204"/>
      <c r="C632" s="205"/>
      <c r="D632" s="206" t="s">
        <v>158</v>
      </c>
      <c r="E632" s="207" t="s">
        <v>21</v>
      </c>
      <c r="F632" s="208" t="s">
        <v>1141</v>
      </c>
      <c r="G632" s="205"/>
      <c r="H632" s="207" t="s">
        <v>21</v>
      </c>
      <c r="I632" s="209"/>
      <c r="J632" s="205"/>
      <c r="K632" s="205"/>
      <c r="L632" s="210"/>
      <c r="M632" s="211"/>
      <c r="N632" s="212"/>
      <c r="O632" s="212"/>
      <c r="P632" s="212"/>
      <c r="Q632" s="212"/>
      <c r="R632" s="212"/>
      <c r="S632" s="212"/>
      <c r="T632" s="213"/>
      <c r="AT632" s="214" t="s">
        <v>158</v>
      </c>
      <c r="AU632" s="214" t="s">
        <v>82</v>
      </c>
      <c r="AV632" s="11" t="s">
        <v>80</v>
      </c>
      <c r="AW632" s="11" t="s">
        <v>35</v>
      </c>
      <c r="AX632" s="11" t="s">
        <v>72</v>
      </c>
      <c r="AY632" s="214" t="s">
        <v>148</v>
      </c>
    </row>
    <row r="633" spans="2:51" s="12" customFormat="1" ht="12">
      <c r="B633" s="215"/>
      <c r="C633" s="216"/>
      <c r="D633" s="206" t="s">
        <v>158</v>
      </c>
      <c r="E633" s="217" t="s">
        <v>21</v>
      </c>
      <c r="F633" s="218" t="s">
        <v>1142</v>
      </c>
      <c r="G633" s="216"/>
      <c r="H633" s="219">
        <v>14.84</v>
      </c>
      <c r="I633" s="220"/>
      <c r="J633" s="216"/>
      <c r="K633" s="216"/>
      <c r="L633" s="221"/>
      <c r="M633" s="222"/>
      <c r="N633" s="223"/>
      <c r="O633" s="223"/>
      <c r="P633" s="223"/>
      <c r="Q633" s="223"/>
      <c r="R633" s="223"/>
      <c r="S633" s="223"/>
      <c r="T633" s="224"/>
      <c r="AT633" s="225" t="s">
        <v>158</v>
      </c>
      <c r="AU633" s="225" t="s">
        <v>82</v>
      </c>
      <c r="AV633" s="12" t="s">
        <v>82</v>
      </c>
      <c r="AW633" s="12" t="s">
        <v>35</v>
      </c>
      <c r="AX633" s="12" t="s">
        <v>72</v>
      </c>
      <c r="AY633" s="225" t="s">
        <v>148</v>
      </c>
    </row>
    <row r="634" spans="2:51" s="11" customFormat="1" ht="12">
      <c r="B634" s="204"/>
      <c r="C634" s="205"/>
      <c r="D634" s="206" t="s">
        <v>158</v>
      </c>
      <c r="E634" s="207" t="s">
        <v>21</v>
      </c>
      <c r="F634" s="208" t="s">
        <v>1143</v>
      </c>
      <c r="G634" s="205"/>
      <c r="H634" s="207" t="s">
        <v>21</v>
      </c>
      <c r="I634" s="209"/>
      <c r="J634" s="205"/>
      <c r="K634" s="205"/>
      <c r="L634" s="210"/>
      <c r="M634" s="211"/>
      <c r="N634" s="212"/>
      <c r="O634" s="212"/>
      <c r="P634" s="212"/>
      <c r="Q634" s="212"/>
      <c r="R634" s="212"/>
      <c r="S634" s="212"/>
      <c r="T634" s="213"/>
      <c r="AT634" s="214" t="s">
        <v>158</v>
      </c>
      <c r="AU634" s="214" t="s">
        <v>82</v>
      </c>
      <c r="AV634" s="11" t="s">
        <v>80</v>
      </c>
      <c r="AW634" s="11" t="s">
        <v>35</v>
      </c>
      <c r="AX634" s="11" t="s">
        <v>72</v>
      </c>
      <c r="AY634" s="214" t="s">
        <v>148</v>
      </c>
    </row>
    <row r="635" spans="2:51" s="12" customFormat="1" ht="12">
      <c r="B635" s="215"/>
      <c r="C635" s="216"/>
      <c r="D635" s="206" t="s">
        <v>158</v>
      </c>
      <c r="E635" s="217" t="s">
        <v>21</v>
      </c>
      <c r="F635" s="218" t="s">
        <v>1144</v>
      </c>
      <c r="G635" s="216"/>
      <c r="H635" s="219">
        <v>9.7829999999999995</v>
      </c>
      <c r="I635" s="220"/>
      <c r="J635" s="216"/>
      <c r="K635" s="216"/>
      <c r="L635" s="221"/>
      <c r="M635" s="222"/>
      <c r="N635" s="223"/>
      <c r="O635" s="223"/>
      <c r="P635" s="223"/>
      <c r="Q635" s="223"/>
      <c r="R635" s="223"/>
      <c r="S635" s="223"/>
      <c r="T635" s="224"/>
      <c r="AT635" s="225" t="s">
        <v>158</v>
      </c>
      <c r="AU635" s="225" t="s">
        <v>82</v>
      </c>
      <c r="AV635" s="12" t="s">
        <v>82</v>
      </c>
      <c r="AW635" s="12" t="s">
        <v>35</v>
      </c>
      <c r="AX635" s="12" t="s">
        <v>72</v>
      </c>
      <c r="AY635" s="225" t="s">
        <v>148</v>
      </c>
    </row>
    <row r="636" spans="2:51" s="11" customFormat="1" ht="12">
      <c r="B636" s="204"/>
      <c r="C636" s="205"/>
      <c r="D636" s="206" t="s">
        <v>158</v>
      </c>
      <c r="E636" s="207" t="s">
        <v>21</v>
      </c>
      <c r="F636" s="208" t="s">
        <v>1145</v>
      </c>
      <c r="G636" s="205"/>
      <c r="H636" s="207" t="s">
        <v>21</v>
      </c>
      <c r="I636" s="209"/>
      <c r="J636" s="205"/>
      <c r="K636" s="205"/>
      <c r="L636" s="210"/>
      <c r="M636" s="211"/>
      <c r="N636" s="212"/>
      <c r="O636" s="212"/>
      <c r="P636" s="212"/>
      <c r="Q636" s="212"/>
      <c r="R636" s="212"/>
      <c r="S636" s="212"/>
      <c r="T636" s="213"/>
      <c r="AT636" s="214" t="s">
        <v>158</v>
      </c>
      <c r="AU636" s="214" t="s">
        <v>82</v>
      </c>
      <c r="AV636" s="11" t="s">
        <v>80</v>
      </c>
      <c r="AW636" s="11" t="s">
        <v>35</v>
      </c>
      <c r="AX636" s="11" t="s">
        <v>72</v>
      </c>
      <c r="AY636" s="214" t="s">
        <v>148</v>
      </c>
    </row>
    <row r="637" spans="2:51" s="12" customFormat="1" ht="12">
      <c r="B637" s="215"/>
      <c r="C637" s="216"/>
      <c r="D637" s="206" t="s">
        <v>158</v>
      </c>
      <c r="E637" s="217" t="s">
        <v>21</v>
      </c>
      <c r="F637" s="218" t="s">
        <v>1146</v>
      </c>
      <c r="G637" s="216"/>
      <c r="H637" s="219">
        <v>11.211</v>
      </c>
      <c r="I637" s="220"/>
      <c r="J637" s="216"/>
      <c r="K637" s="216"/>
      <c r="L637" s="221"/>
      <c r="M637" s="222"/>
      <c r="N637" s="223"/>
      <c r="O637" s="223"/>
      <c r="P637" s="223"/>
      <c r="Q637" s="223"/>
      <c r="R637" s="223"/>
      <c r="S637" s="223"/>
      <c r="T637" s="224"/>
      <c r="AT637" s="225" t="s">
        <v>158</v>
      </c>
      <c r="AU637" s="225" t="s">
        <v>82</v>
      </c>
      <c r="AV637" s="12" t="s">
        <v>82</v>
      </c>
      <c r="AW637" s="12" t="s">
        <v>35</v>
      </c>
      <c r="AX637" s="12" t="s">
        <v>72</v>
      </c>
      <c r="AY637" s="225" t="s">
        <v>148</v>
      </c>
    </row>
    <row r="638" spans="2:51" s="11" customFormat="1" ht="12">
      <c r="B638" s="204"/>
      <c r="C638" s="205"/>
      <c r="D638" s="206" t="s">
        <v>158</v>
      </c>
      <c r="E638" s="207" t="s">
        <v>21</v>
      </c>
      <c r="F638" s="208" t="s">
        <v>1147</v>
      </c>
      <c r="G638" s="205"/>
      <c r="H638" s="207" t="s">
        <v>21</v>
      </c>
      <c r="I638" s="209"/>
      <c r="J638" s="205"/>
      <c r="K638" s="205"/>
      <c r="L638" s="210"/>
      <c r="M638" s="211"/>
      <c r="N638" s="212"/>
      <c r="O638" s="212"/>
      <c r="P638" s="212"/>
      <c r="Q638" s="212"/>
      <c r="R638" s="212"/>
      <c r="S638" s="212"/>
      <c r="T638" s="213"/>
      <c r="AT638" s="214" t="s">
        <v>158</v>
      </c>
      <c r="AU638" s="214" t="s">
        <v>82</v>
      </c>
      <c r="AV638" s="11" t="s">
        <v>80</v>
      </c>
      <c r="AW638" s="11" t="s">
        <v>35</v>
      </c>
      <c r="AX638" s="11" t="s">
        <v>72</v>
      </c>
      <c r="AY638" s="214" t="s">
        <v>148</v>
      </c>
    </row>
    <row r="639" spans="2:51" s="12" customFormat="1" ht="12">
      <c r="B639" s="215"/>
      <c r="C639" s="216"/>
      <c r="D639" s="206" t="s">
        <v>158</v>
      </c>
      <c r="E639" s="217" t="s">
        <v>21</v>
      </c>
      <c r="F639" s="218" t="s">
        <v>1148</v>
      </c>
      <c r="G639" s="216"/>
      <c r="H639" s="219">
        <v>24.975000000000001</v>
      </c>
      <c r="I639" s="220"/>
      <c r="J639" s="216"/>
      <c r="K639" s="216"/>
      <c r="L639" s="221"/>
      <c r="M639" s="222"/>
      <c r="N639" s="223"/>
      <c r="O639" s="223"/>
      <c r="P639" s="223"/>
      <c r="Q639" s="223"/>
      <c r="R639" s="223"/>
      <c r="S639" s="223"/>
      <c r="T639" s="224"/>
      <c r="AT639" s="225" t="s">
        <v>158</v>
      </c>
      <c r="AU639" s="225" t="s">
        <v>82</v>
      </c>
      <c r="AV639" s="12" t="s">
        <v>82</v>
      </c>
      <c r="AW639" s="12" t="s">
        <v>35</v>
      </c>
      <c r="AX639" s="12" t="s">
        <v>72</v>
      </c>
      <c r="AY639" s="225" t="s">
        <v>148</v>
      </c>
    </row>
    <row r="640" spans="2:51" s="13" customFormat="1" ht="12">
      <c r="B640" s="226"/>
      <c r="C640" s="227"/>
      <c r="D640" s="206" t="s">
        <v>158</v>
      </c>
      <c r="E640" s="228" t="s">
        <v>21</v>
      </c>
      <c r="F640" s="229" t="s">
        <v>166</v>
      </c>
      <c r="G640" s="227"/>
      <c r="H640" s="230">
        <v>95.355999999999995</v>
      </c>
      <c r="I640" s="231"/>
      <c r="J640" s="227"/>
      <c r="K640" s="227"/>
      <c r="L640" s="232"/>
      <c r="M640" s="233"/>
      <c r="N640" s="234"/>
      <c r="O640" s="234"/>
      <c r="P640" s="234"/>
      <c r="Q640" s="234"/>
      <c r="R640" s="234"/>
      <c r="S640" s="234"/>
      <c r="T640" s="235"/>
      <c r="AT640" s="236" t="s">
        <v>158</v>
      </c>
      <c r="AU640" s="236" t="s">
        <v>82</v>
      </c>
      <c r="AV640" s="13" t="s">
        <v>156</v>
      </c>
      <c r="AW640" s="13" t="s">
        <v>35</v>
      </c>
      <c r="AX640" s="13" t="s">
        <v>80</v>
      </c>
      <c r="AY640" s="236" t="s">
        <v>148</v>
      </c>
    </row>
    <row r="641" spans="2:65" s="1" customFormat="1" ht="16.5" customHeight="1">
      <c r="B641" s="41"/>
      <c r="C641" s="254" t="s">
        <v>1149</v>
      </c>
      <c r="D641" s="254" t="s">
        <v>700</v>
      </c>
      <c r="E641" s="255" t="s">
        <v>1150</v>
      </c>
      <c r="F641" s="256" t="s">
        <v>1151</v>
      </c>
      <c r="G641" s="257" t="s">
        <v>176</v>
      </c>
      <c r="H641" s="258">
        <v>639.09400000000005</v>
      </c>
      <c r="I641" s="259"/>
      <c r="J641" s="260">
        <f>ROUND(I641*H641,2)</f>
        <v>0</v>
      </c>
      <c r="K641" s="256" t="s">
        <v>21</v>
      </c>
      <c r="L641" s="261"/>
      <c r="M641" s="262" t="s">
        <v>21</v>
      </c>
      <c r="N641" s="263" t="s">
        <v>43</v>
      </c>
      <c r="O641" s="42"/>
      <c r="P641" s="201">
        <f>O641*H641</f>
        <v>0</v>
      </c>
      <c r="Q641" s="201">
        <v>3.0000000000000001E-3</v>
      </c>
      <c r="R641" s="201">
        <f>Q641*H641</f>
        <v>1.9172820000000002</v>
      </c>
      <c r="S641" s="201">
        <v>0</v>
      </c>
      <c r="T641" s="202">
        <f>S641*H641</f>
        <v>0</v>
      </c>
      <c r="AR641" s="24" t="s">
        <v>382</v>
      </c>
      <c r="AT641" s="24" t="s">
        <v>700</v>
      </c>
      <c r="AU641" s="24" t="s">
        <v>82</v>
      </c>
      <c r="AY641" s="24" t="s">
        <v>148</v>
      </c>
      <c r="BE641" s="203">
        <f>IF(N641="základní",J641,0)</f>
        <v>0</v>
      </c>
      <c r="BF641" s="203">
        <f>IF(N641="snížená",J641,0)</f>
        <v>0</v>
      </c>
      <c r="BG641" s="203">
        <f>IF(N641="zákl. přenesená",J641,0)</f>
        <v>0</v>
      </c>
      <c r="BH641" s="203">
        <f>IF(N641="sníž. přenesená",J641,0)</f>
        <v>0</v>
      </c>
      <c r="BI641" s="203">
        <f>IF(N641="nulová",J641,0)</f>
        <v>0</v>
      </c>
      <c r="BJ641" s="24" t="s">
        <v>80</v>
      </c>
      <c r="BK641" s="203">
        <f>ROUND(I641*H641,2)</f>
        <v>0</v>
      </c>
      <c r="BL641" s="24" t="s">
        <v>256</v>
      </c>
      <c r="BM641" s="24" t="s">
        <v>1152</v>
      </c>
    </row>
    <row r="642" spans="2:65" s="1" customFormat="1" ht="25.5" customHeight="1">
      <c r="B642" s="41"/>
      <c r="C642" s="192" t="s">
        <v>1153</v>
      </c>
      <c r="D642" s="192" t="s">
        <v>151</v>
      </c>
      <c r="E642" s="193" t="s">
        <v>1154</v>
      </c>
      <c r="F642" s="194" t="s">
        <v>1155</v>
      </c>
      <c r="G642" s="195" t="s">
        <v>176</v>
      </c>
      <c r="H642" s="196">
        <v>326.57</v>
      </c>
      <c r="I642" s="197"/>
      <c r="J642" s="198">
        <f>ROUND(I642*H642,2)</f>
        <v>0</v>
      </c>
      <c r="K642" s="194" t="s">
        <v>155</v>
      </c>
      <c r="L642" s="61"/>
      <c r="M642" s="199" t="s">
        <v>21</v>
      </c>
      <c r="N642" s="200" t="s">
        <v>43</v>
      </c>
      <c r="O642" s="42"/>
      <c r="P642" s="201">
        <f>O642*H642</f>
        <v>0</v>
      </c>
      <c r="Q642" s="201">
        <v>4.0000000000000002E-4</v>
      </c>
      <c r="R642" s="201">
        <f>Q642*H642</f>
        <v>0.13062799999999999</v>
      </c>
      <c r="S642" s="201">
        <v>0</v>
      </c>
      <c r="T642" s="202">
        <f>S642*H642</f>
        <v>0</v>
      </c>
      <c r="AR642" s="24" t="s">
        <v>256</v>
      </c>
      <c r="AT642" s="24" t="s">
        <v>151</v>
      </c>
      <c r="AU642" s="24" t="s">
        <v>82</v>
      </c>
      <c r="AY642" s="24" t="s">
        <v>148</v>
      </c>
      <c r="BE642" s="203">
        <f>IF(N642="základní",J642,0)</f>
        <v>0</v>
      </c>
      <c r="BF642" s="203">
        <f>IF(N642="snížená",J642,0)</f>
        <v>0</v>
      </c>
      <c r="BG642" s="203">
        <f>IF(N642="zákl. přenesená",J642,0)</f>
        <v>0</v>
      </c>
      <c r="BH642" s="203">
        <f>IF(N642="sníž. přenesená",J642,0)</f>
        <v>0</v>
      </c>
      <c r="BI642" s="203">
        <f>IF(N642="nulová",J642,0)</f>
        <v>0</v>
      </c>
      <c r="BJ642" s="24" t="s">
        <v>80</v>
      </c>
      <c r="BK642" s="203">
        <f>ROUND(I642*H642,2)</f>
        <v>0</v>
      </c>
      <c r="BL642" s="24" t="s">
        <v>256</v>
      </c>
      <c r="BM642" s="24" t="s">
        <v>1156</v>
      </c>
    </row>
    <row r="643" spans="2:65" s="1" customFormat="1" ht="48">
      <c r="B643" s="41"/>
      <c r="C643" s="63"/>
      <c r="D643" s="206" t="s">
        <v>170</v>
      </c>
      <c r="E643" s="63"/>
      <c r="F643" s="237" t="s">
        <v>1157</v>
      </c>
      <c r="G643" s="63"/>
      <c r="H643" s="63"/>
      <c r="I643" s="163"/>
      <c r="J643" s="63"/>
      <c r="K643" s="63"/>
      <c r="L643" s="61"/>
      <c r="M643" s="238"/>
      <c r="N643" s="42"/>
      <c r="O643" s="42"/>
      <c r="P643" s="42"/>
      <c r="Q643" s="42"/>
      <c r="R643" s="42"/>
      <c r="S643" s="42"/>
      <c r="T643" s="78"/>
      <c r="AT643" s="24" t="s">
        <v>170</v>
      </c>
      <c r="AU643" s="24" t="s">
        <v>82</v>
      </c>
    </row>
    <row r="644" spans="2:65" s="11" customFormat="1" ht="12">
      <c r="B644" s="204"/>
      <c r="C644" s="205"/>
      <c r="D644" s="206" t="s">
        <v>158</v>
      </c>
      <c r="E644" s="207" t="s">
        <v>21</v>
      </c>
      <c r="F644" s="208" t="s">
        <v>1040</v>
      </c>
      <c r="G644" s="205"/>
      <c r="H644" s="207" t="s">
        <v>21</v>
      </c>
      <c r="I644" s="209"/>
      <c r="J644" s="205"/>
      <c r="K644" s="205"/>
      <c r="L644" s="210"/>
      <c r="M644" s="211"/>
      <c r="N644" s="212"/>
      <c r="O644" s="212"/>
      <c r="P644" s="212"/>
      <c r="Q644" s="212"/>
      <c r="R644" s="212"/>
      <c r="S644" s="212"/>
      <c r="T644" s="213"/>
      <c r="AT644" s="214" t="s">
        <v>158</v>
      </c>
      <c r="AU644" s="214" t="s">
        <v>82</v>
      </c>
      <c r="AV644" s="11" t="s">
        <v>80</v>
      </c>
      <c r="AW644" s="11" t="s">
        <v>35</v>
      </c>
      <c r="AX644" s="11" t="s">
        <v>72</v>
      </c>
      <c r="AY644" s="214" t="s">
        <v>148</v>
      </c>
    </row>
    <row r="645" spans="2:65" s="12" customFormat="1" ht="12">
      <c r="B645" s="215"/>
      <c r="C645" s="216"/>
      <c r="D645" s="206" t="s">
        <v>158</v>
      </c>
      <c r="E645" s="217" t="s">
        <v>21</v>
      </c>
      <c r="F645" s="218" t="s">
        <v>1158</v>
      </c>
      <c r="G645" s="216"/>
      <c r="H645" s="219">
        <v>326.57</v>
      </c>
      <c r="I645" s="220"/>
      <c r="J645" s="216"/>
      <c r="K645" s="216"/>
      <c r="L645" s="221"/>
      <c r="M645" s="222"/>
      <c r="N645" s="223"/>
      <c r="O645" s="223"/>
      <c r="P645" s="223"/>
      <c r="Q645" s="223"/>
      <c r="R645" s="223"/>
      <c r="S645" s="223"/>
      <c r="T645" s="224"/>
      <c r="AT645" s="225" t="s">
        <v>158</v>
      </c>
      <c r="AU645" s="225" t="s">
        <v>82</v>
      </c>
      <c r="AV645" s="12" t="s">
        <v>82</v>
      </c>
      <c r="AW645" s="12" t="s">
        <v>35</v>
      </c>
      <c r="AX645" s="12" t="s">
        <v>80</v>
      </c>
      <c r="AY645" s="225" t="s">
        <v>148</v>
      </c>
    </row>
    <row r="646" spans="2:65" s="1" customFormat="1" ht="25.5" customHeight="1">
      <c r="B646" s="41"/>
      <c r="C646" s="192" t="s">
        <v>1159</v>
      </c>
      <c r="D646" s="192" t="s">
        <v>151</v>
      </c>
      <c r="E646" s="193" t="s">
        <v>1160</v>
      </c>
      <c r="F646" s="194" t="s">
        <v>1161</v>
      </c>
      <c r="G646" s="195" t="s">
        <v>176</v>
      </c>
      <c r="H646" s="196">
        <v>49.28</v>
      </c>
      <c r="I646" s="197"/>
      <c r="J646" s="198">
        <f>ROUND(I646*H646,2)</f>
        <v>0</v>
      </c>
      <c r="K646" s="194" t="s">
        <v>155</v>
      </c>
      <c r="L646" s="61"/>
      <c r="M646" s="199" t="s">
        <v>21</v>
      </c>
      <c r="N646" s="200" t="s">
        <v>43</v>
      </c>
      <c r="O646" s="42"/>
      <c r="P646" s="201">
        <f>O646*H646</f>
        <v>0</v>
      </c>
      <c r="Q646" s="201">
        <v>4.0000000000000002E-4</v>
      </c>
      <c r="R646" s="201">
        <f>Q646*H646</f>
        <v>1.9712E-2</v>
      </c>
      <c r="S646" s="201">
        <v>0</v>
      </c>
      <c r="T646" s="202">
        <f>S646*H646</f>
        <v>0</v>
      </c>
      <c r="AR646" s="24" t="s">
        <v>256</v>
      </c>
      <c r="AT646" s="24" t="s">
        <v>151</v>
      </c>
      <c r="AU646" s="24" t="s">
        <v>82</v>
      </c>
      <c r="AY646" s="24" t="s">
        <v>148</v>
      </c>
      <c r="BE646" s="203">
        <f>IF(N646="základní",J646,0)</f>
        <v>0</v>
      </c>
      <c r="BF646" s="203">
        <f>IF(N646="snížená",J646,0)</f>
        <v>0</v>
      </c>
      <c r="BG646" s="203">
        <f>IF(N646="zákl. přenesená",J646,0)</f>
        <v>0</v>
      </c>
      <c r="BH646" s="203">
        <f>IF(N646="sníž. přenesená",J646,0)</f>
        <v>0</v>
      </c>
      <c r="BI646" s="203">
        <f>IF(N646="nulová",J646,0)</f>
        <v>0</v>
      </c>
      <c r="BJ646" s="24" t="s">
        <v>80</v>
      </c>
      <c r="BK646" s="203">
        <f>ROUND(I646*H646,2)</f>
        <v>0</v>
      </c>
      <c r="BL646" s="24" t="s">
        <v>256</v>
      </c>
      <c r="BM646" s="24" t="s">
        <v>1162</v>
      </c>
    </row>
    <row r="647" spans="2:65" s="1" customFormat="1" ht="48">
      <c r="B647" s="41"/>
      <c r="C647" s="63"/>
      <c r="D647" s="206" t="s">
        <v>170</v>
      </c>
      <c r="E647" s="63"/>
      <c r="F647" s="237" t="s">
        <v>1157</v>
      </c>
      <c r="G647" s="63"/>
      <c r="H647" s="63"/>
      <c r="I647" s="163"/>
      <c r="J647" s="63"/>
      <c r="K647" s="63"/>
      <c r="L647" s="61"/>
      <c r="M647" s="238"/>
      <c r="N647" s="42"/>
      <c r="O647" s="42"/>
      <c r="P647" s="42"/>
      <c r="Q647" s="42"/>
      <c r="R647" s="42"/>
      <c r="S647" s="42"/>
      <c r="T647" s="78"/>
      <c r="AT647" s="24" t="s">
        <v>170</v>
      </c>
      <c r="AU647" s="24" t="s">
        <v>82</v>
      </c>
    </row>
    <row r="648" spans="2:65" s="11" customFormat="1" ht="12">
      <c r="B648" s="204"/>
      <c r="C648" s="205"/>
      <c r="D648" s="206" t="s">
        <v>158</v>
      </c>
      <c r="E648" s="207" t="s">
        <v>21</v>
      </c>
      <c r="F648" s="208" t="s">
        <v>1040</v>
      </c>
      <c r="G648" s="205"/>
      <c r="H648" s="207" t="s">
        <v>21</v>
      </c>
      <c r="I648" s="209"/>
      <c r="J648" s="205"/>
      <c r="K648" s="205"/>
      <c r="L648" s="210"/>
      <c r="M648" s="211"/>
      <c r="N648" s="212"/>
      <c r="O648" s="212"/>
      <c r="P648" s="212"/>
      <c r="Q648" s="212"/>
      <c r="R648" s="212"/>
      <c r="S648" s="212"/>
      <c r="T648" s="213"/>
      <c r="AT648" s="214" t="s">
        <v>158</v>
      </c>
      <c r="AU648" s="214" t="s">
        <v>82</v>
      </c>
      <c r="AV648" s="11" t="s">
        <v>80</v>
      </c>
      <c r="AW648" s="11" t="s">
        <v>35</v>
      </c>
      <c r="AX648" s="11" t="s">
        <v>72</v>
      </c>
      <c r="AY648" s="214" t="s">
        <v>148</v>
      </c>
    </row>
    <row r="649" spans="2:65" s="12" customFormat="1" ht="12">
      <c r="B649" s="215"/>
      <c r="C649" s="216"/>
      <c r="D649" s="206" t="s">
        <v>158</v>
      </c>
      <c r="E649" s="217" t="s">
        <v>21</v>
      </c>
      <c r="F649" s="218" t="s">
        <v>1163</v>
      </c>
      <c r="G649" s="216"/>
      <c r="H649" s="219">
        <v>49.28</v>
      </c>
      <c r="I649" s="220"/>
      <c r="J649" s="216"/>
      <c r="K649" s="216"/>
      <c r="L649" s="221"/>
      <c r="M649" s="222"/>
      <c r="N649" s="223"/>
      <c r="O649" s="223"/>
      <c r="P649" s="223"/>
      <c r="Q649" s="223"/>
      <c r="R649" s="223"/>
      <c r="S649" s="223"/>
      <c r="T649" s="224"/>
      <c r="AT649" s="225" t="s">
        <v>158</v>
      </c>
      <c r="AU649" s="225" t="s">
        <v>82</v>
      </c>
      <c r="AV649" s="12" t="s">
        <v>82</v>
      </c>
      <c r="AW649" s="12" t="s">
        <v>35</v>
      </c>
      <c r="AX649" s="12" t="s">
        <v>80</v>
      </c>
      <c r="AY649" s="225" t="s">
        <v>148</v>
      </c>
    </row>
    <row r="650" spans="2:65" s="1" customFormat="1" ht="16.5" customHeight="1">
      <c r="B650" s="41"/>
      <c r="C650" s="254" t="s">
        <v>1164</v>
      </c>
      <c r="D650" s="254" t="s">
        <v>700</v>
      </c>
      <c r="E650" s="255" t="s">
        <v>1165</v>
      </c>
      <c r="F650" s="256" t="s">
        <v>1166</v>
      </c>
      <c r="G650" s="257" t="s">
        <v>176</v>
      </c>
      <c r="H650" s="258">
        <v>451.02</v>
      </c>
      <c r="I650" s="259"/>
      <c r="J650" s="260">
        <f>ROUND(I650*H650,2)</f>
        <v>0</v>
      </c>
      <c r="K650" s="256" t="s">
        <v>155</v>
      </c>
      <c r="L650" s="261"/>
      <c r="M650" s="262" t="s">
        <v>21</v>
      </c>
      <c r="N650" s="263" t="s">
        <v>43</v>
      </c>
      <c r="O650" s="42"/>
      <c r="P650" s="201">
        <f>O650*H650</f>
        <v>0</v>
      </c>
      <c r="Q650" s="201">
        <v>5.0000000000000001E-3</v>
      </c>
      <c r="R650" s="201">
        <f>Q650*H650</f>
        <v>2.2551000000000001</v>
      </c>
      <c r="S650" s="201">
        <v>0</v>
      </c>
      <c r="T650" s="202">
        <f>S650*H650</f>
        <v>0</v>
      </c>
      <c r="AR650" s="24" t="s">
        <v>382</v>
      </c>
      <c r="AT650" s="24" t="s">
        <v>700</v>
      </c>
      <c r="AU650" s="24" t="s">
        <v>82</v>
      </c>
      <c r="AY650" s="24" t="s">
        <v>148</v>
      </c>
      <c r="BE650" s="203">
        <f>IF(N650="základní",J650,0)</f>
        <v>0</v>
      </c>
      <c r="BF650" s="203">
        <f>IF(N650="snížená",J650,0)</f>
        <v>0</v>
      </c>
      <c r="BG650" s="203">
        <f>IF(N650="zákl. přenesená",J650,0)</f>
        <v>0</v>
      </c>
      <c r="BH650" s="203">
        <f>IF(N650="sníž. přenesená",J650,0)</f>
        <v>0</v>
      </c>
      <c r="BI650" s="203">
        <f>IF(N650="nulová",J650,0)</f>
        <v>0</v>
      </c>
      <c r="BJ650" s="24" t="s">
        <v>80</v>
      </c>
      <c r="BK650" s="203">
        <f>ROUND(I650*H650,2)</f>
        <v>0</v>
      </c>
      <c r="BL650" s="24" t="s">
        <v>256</v>
      </c>
      <c r="BM650" s="24" t="s">
        <v>1167</v>
      </c>
    </row>
    <row r="651" spans="2:65" s="12" customFormat="1" ht="12">
      <c r="B651" s="215"/>
      <c r="C651" s="216"/>
      <c r="D651" s="206" t="s">
        <v>158</v>
      </c>
      <c r="E651" s="216"/>
      <c r="F651" s="218" t="s">
        <v>1168</v>
      </c>
      <c r="G651" s="216"/>
      <c r="H651" s="219">
        <v>451.02</v>
      </c>
      <c r="I651" s="220"/>
      <c r="J651" s="216"/>
      <c r="K651" s="216"/>
      <c r="L651" s="221"/>
      <c r="M651" s="222"/>
      <c r="N651" s="223"/>
      <c r="O651" s="223"/>
      <c r="P651" s="223"/>
      <c r="Q651" s="223"/>
      <c r="R651" s="223"/>
      <c r="S651" s="223"/>
      <c r="T651" s="224"/>
      <c r="AT651" s="225" t="s">
        <v>158</v>
      </c>
      <c r="AU651" s="225" t="s">
        <v>82</v>
      </c>
      <c r="AV651" s="12" t="s">
        <v>82</v>
      </c>
      <c r="AW651" s="12" t="s">
        <v>6</v>
      </c>
      <c r="AX651" s="12" t="s">
        <v>80</v>
      </c>
      <c r="AY651" s="225" t="s">
        <v>148</v>
      </c>
    </row>
    <row r="652" spans="2:65" s="1" customFormat="1" ht="38.25" customHeight="1">
      <c r="B652" s="41"/>
      <c r="C652" s="192" t="s">
        <v>1169</v>
      </c>
      <c r="D652" s="192" t="s">
        <v>151</v>
      </c>
      <c r="E652" s="193" t="s">
        <v>1170</v>
      </c>
      <c r="F652" s="194" t="s">
        <v>1171</v>
      </c>
      <c r="G652" s="195" t="s">
        <v>339</v>
      </c>
      <c r="H652" s="196">
        <v>4.694</v>
      </c>
      <c r="I652" s="197"/>
      <c r="J652" s="198">
        <f>ROUND(I652*H652,2)</f>
        <v>0</v>
      </c>
      <c r="K652" s="194" t="s">
        <v>155</v>
      </c>
      <c r="L652" s="61"/>
      <c r="M652" s="199" t="s">
        <v>21</v>
      </c>
      <c r="N652" s="200" t="s">
        <v>43</v>
      </c>
      <c r="O652" s="42"/>
      <c r="P652" s="201">
        <f>O652*H652</f>
        <v>0</v>
      </c>
      <c r="Q652" s="201">
        <v>0</v>
      </c>
      <c r="R652" s="201">
        <f>Q652*H652</f>
        <v>0</v>
      </c>
      <c r="S652" s="201">
        <v>0</v>
      </c>
      <c r="T652" s="202">
        <f>S652*H652</f>
        <v>0</v>
      </c>
      <c r="AR652" s="24" t="s">
        <v>256</v>
      </c>
      <c r="AT652" s="24" t="s">
        <v>151</v>
      </c>
      <c r="AU652" s="24" t="s">
        <v>82</v>
      </c>
      <c r="AY652" s="24" t="s">
        <v>148</v>
      </c>
      <c r="BE652" s="203">
        <f>IF(N652="základní",J652,0)</f>
        <v>0</v>
      </c>
      <c r="BF652" s="203">
        <f>IF(N652="snížená",J652,0)</f>
        <v>0</v>
      </c>
      <c r="BG652" s="203">
        <f>IF(N652="zákl. přenesená",J652,0)</f>
        <v>0</v>
      </c>
      <c r="BH652" s="203">
        <f>IF(N652="sníž. přenesená",J652,0)</f>
        <v>0</v>
      </c>
      <c r="BI652" s="203">
        <f>IF(N652="nulová",J652,0)</f>
        <v>0</v>
      </c>
      <c r="BJ652" s="24" t="s">
        <v>80</v>
      </c>
      <c r="BK652" s="203">
        <f>ROUND(I652*H652,2)</f>
        <v>0</v>
      </c>
      <c r="BL652" s="24" t="s">
        <v>256</v>
      </c>
      <c r="BM652" s="24" t="s">
        <v>1172</v>
      </c>
    </row>
    <row r="653" spans="2:65" s="1" customFormat="1" ht="132">
      <c r="B653" s="41"/>
      <c r="C653" s="63"/>
      <c r="D653" s="206" t="s">
        <v>170</v>
      </c>
      <c r="E653" s="63"/>
      <c r="F653" s="237" t="s">
        <v>1173</v>
      </c>
      <c r="G653" s="63"/>
      <c r="H653" s="63"/>
      <c r="I653" s="163"/>
      <c r="J653" s="63"/>
      <c r="K653" s="63"/>
      <c r="L653" s="61"/>
      <c r="M653" s="238"/>
      <c r="N653" s="42"/>
      <c r="O653" s="42"/>
      <c r="P653" s="42"/>
      <c r="Q653" s="42"/>
      <c r="R653" s="42"/>
      <c r="S653" s="42"/>
      <c r="T653" s="78"/>
      <c r="AT653" s="24" t="s">
        <v>170</v>
      </c>
      <c r="AU653" s="24" t="s">
        <v>82</v>
      </c>
    </row>
    <row r="654" spans="2:65" s="10" customFormat="1" ht="29.85" customHeight="1">
      <c r="B654" s="176"/>
      <c r="C654" s="177"/>
      <c r="D654" s="178" t="s">
        <v>71</v>
      </c>
      <c r="E654" s="190" t="s">
        <v>413</v>
      </c>
      <c r="F654" s="190" t="s">
        <v>414</v>
      </c>
      <c r="G654" s="177"/>
      <c r="H654" s="177"/>
      <c r="I654" s="180"/>
      <c r="J654" s="191">
        <f>BK654</f>
        <v>0</v>
      </c>
      <c r="K654" s="177"/>
      <c r="L654" s="182"/>
      <c r="M654" s="183"/>
      <c r="N654" s="184"/>
      <c r="O654" s="184"/>
      <c r="P654" s="185">
        <f>SUM(P655:P710)</f>
        <v>0</v>
      </c>
      <c r="Q654" s="184"/>
      <c r="R654" s="185">
        <f>SUM(R655:R710)</f>
        <v>1.6511725099999999</v>
      </c>
      <c r="S654" s="184"/>
      <c r="T654" s="186">
        <f>SUM(T655:T710)</f>
        <v>0</v>
      </c>
      <c r="AR654" s="187" t="s">
        <v>82</v>
      </c>
      <c r="AT654" s="188" t="s">
        <v>71</v>
      </c>
      <c r="AU654" s="188" t="s">
        <v>80</v>
      </c>
      <c r="AY654" s="187" t="s">
        <v>148</v>
      </c>
      <c r="BK654" s="189">
        <f>SUM(BK655:BK710)</f>
        <v>0</v>
      </c>
    </row>
    <row r="655" spans="2:65" s="1" customFormat="1" ht="25.5" customHeight="1">
      <c r="B655" s="41"/>
      <c r="C655" s="192" t="s">
        <v>1174</v>
      </c>
      <c r="D655" s="192" t="s">
        <v>151</v>
      </c>
      <c r="E655" s="193" t="s">
        <v>1175</v>
      </c>
      <c r="F655" s="194" t="s">
        <v>1176</v>
      </c>
      <c r="G655" s="195" t="s">
        <v>176</v>
      </c>
      <c r="H655" s="196">
        <v>607.04899999999998</v>
      </c>
      <c r="I655" s="197"/>
      <c r="J655" s="198">
        <f>ROUND(I655*H655,2)</f>
        <v>0</v>
      </c>
      <c r="K655" s="194" t="s">
        <v>21</v>
      </c>
      <c r="L655" s="61"/>
      <c r="M655" s="199" t="s">
        <v>21</v>
      </c>
      <c r="N655" s="200" t="s">
        <v>43</v>
      </c>
      <c r="O655" s="42"/>
      <c r="P655" s="201">
        <f>O655*H655</f>
        <v>0</v>
      </c>
      <c r="Q655" s="201">
        <v>1.9000000000000001E-4</v>
      </c>
      <c r="R655" s="201">
        <f>Q655*H655</f>
        <v>0.11533931</v>
      </c>
      <c r="S655" s="201">
        <v>0</v>
      </c>
      <c r="T655" s="202">
        <f>S655*H655</f>
        <v>0</v>
      </c>
      <c r="AR655" s="24" t="s">
        <v>256</v>
      </c>
      <c r="AT655" s="24" t="s">
        <v>151</v>
      </c>
      <c r="AU655" s="24" t="s">
        <v>82</v>
      </c>
      <c r="AY655" s="24" t="s">
        <v>148</v>
      </c>
      <c r="BE655" s="203">
        <f>IF(N655="základní",J655,0)</f>
        <v>0</v>
      </c>
      <c r="BF655" s="203">
        <f>IF(N655="snížená",J655,0)</f>
        <v>0</v>
      </c>
      <c r="BG655" s="203">
        <f>IF(N655="zákl. přenesená",J655,0)</f>
        <v>0</v>
      </c>
      <c r="BH655" s="203">
        <f>IF(N655="sníž. přenesená",J655,0)</f>
        <v>0</v>
      </c>
      <c r="BI655" s="203">
        <f>IF(N655="nulová",J655,0)</f>
        <v>0</v>
      </c>
      <c r="BJ655" s="24" t="s">
        <v>80</v>
      </c>
      <c r="BK655" s="203">
        <f>ROUND(I655*H655,2)</f>
        <v>0</v>
      </c>
      <c r="BL655" s="24" t="s">
        <v>256</v>
      </c>
      <c r="BM655" s="24" t="s">
        <v>1177</v>
      </c>
    </row>
    <row r="656" spans="2:65" s="1" customFormat="1" ht="48">
      <c r="B656" s="41"/>
      <c r="C656" s="63"/>
      <c r="D656" s="206" t="s">
        <v>170</v>
      </c>
      <c r="E656" s="63"/>
      <c r="F656" s="237" t="s">
        <v>1178</v>
      </c>
      <c r="G656" s="63"/>
      <c r="H656" s="63"/>
      <c r="I656" s="163"/>
      <c r="J656" s="63"/>
      <c r="K656" s="63"/>
      <c r="L656" s="61"/>
      <c r="M656" s="238"/>
      <c r="N656" s="42"/>
      <c r="O656" s="42"/>
      <c r="P656" s="42"/>
      <c r="Q656" s="42"/>
      <c r="R656" s="42"/>
      <c r="S656" s="42"/>
      <c r="T656" s="78"/>
      <c r="AT656" s="24" t="s">
        <v>170</v>
      </c>
      <c r="AU656" s="24" t="s">
        <v>82</v>
      </c>
    </row>
    <row r="657" spans="2:51" s="11" customFormat="1" ht="12">
      <c r="B657" s="204"/>
      <c r="C657" s="205"/>
      <c r="D657" s="206" t="s">
        <v>158</v>
      </c>
      <c r="E657" s="207" t="s">
        <v>21</v>
      </c>
      <c r="F657" s="208" t="s">
        <v>1127</v>
      </c>
      <c r="G657" s="205"/>
      <c r="H657" s="207" t="s">
        <v>21</v>
      </c>
      <c r="I657" s="209"/>
      <c r="J657" s="205"/>
      <c r="K657" s="205"/>
      <c r="L657" s="210"/>
      <c r="M657" s="211"/>
      <c r="N657" s="212"/>
      <c r="O657" s="212"/>
      <c r="P657" s="212"/>
      <c r="Q657" s="212"/>
      <c r="R657" s="212"/>
      <c r="S657" s="212"/>
      <c r="T657" s="213"/>
      <c r="AT657" s="214" t="s">
        <v>158</v>
      </c>
      <c r="AU657" s="214" t="s">
        <v>82</v>
      </c>
      <c r="AV657" s="11" t="s">
        <v>80</v>
      </c>
      <c r="AW657" s="11" t="s">
        <v>35</v>
      </c>
      <c r="AX657" s="11" t="s">
        <v>72</v>
      </c>
      <c r="AY657" s="214" t="s">
        <v>148</v>
      </c>
    </row>
    <row r="658" spans="2:51" s="12" customFormat="1" ht="12">
      <c r="B658" s="215"/>
      <c r="C658" s="216"/>
      <c r="D658" s="206" t="s">
        <v>158</v>
      </c>
      <c r="E658" s="217" t="s">
        <v>21</v>
      </c>
      <c r="F658" s="218" t="s">
        <v>1128</v>
      </c>
      <c r="G658" s="216"/>
      <c r="H658" s="219">
        <v>170.60300000000001</v>
      </c>
      <c r="I658" s="220"/>
      <c r="J658" s="216"/>
      <c r="K658" s="216"/>
      <c r="L658" s="221"/>
      <c r="M658" s="222"/>
      <c r="N658" s="223"/>
      <c r="O658" s="223"/>
      <c r="P658" s="223"/>
      <c r="Q658" s="223"/>
      <c r="R658" s="223"/>
      <c r="S658" s="223"/>
      <c r="T658" s="224"/>
      <c r="AT658" s="225" t="s">
        <v>158</v>
      </c>
      <c r="AU658" s="225" t="s">
        <v>82</v>
      </c>
      <c r="AV658" s="12" t="s">
        <v>82</v>
      </c>
      <c r="AW658" s="12" t="s">
        <v>35</v>
      </c>
      <c r="AX658" s="12" t="s">
        <v>72</v>
      </c>
      <c r="AY658" s="225" t="s">
        <v>148</v>
      </c>
    </row>
    <row r="659" spans="2:51" s="11" customFormat="1" ht="12">
      <c r="B659" s="204"/>
      <c r="C659" s="205"/>
      <c r="D659" s="206" t="s">
        <v>158</v>
      </c>
      <c r="E659" s="207" t="s">
        <v>21</v>
      </c>
      <c r="F659" s="208" t="s">
        <v>1129</v>
      </c>
      <c r="G659" s="205"/>
      <c r="H659" s="207" t="s">
        <v>21</v>
      </c>
      <c r="I659" s="209"/>
      <c r="J659" s="205"/>
      <c r="K659" s="205"/>
      <c r="L659" s="210"/>
      <c r="M659" s="211"/>
      <c r="N659" s="212"/>
      <c r="O659" s="212"/>
      <c r="P659" s="212"/>
      <c r="Q659" s="212"/>
      <c r="R659" s="212"/>
      <c r="S659" s="212"/>
      <c r="T659" s="213"/>
      <c r="AT659" s="214" t="s">
        <v>158</v>
      </c>
      <c r="AU659" s="214" t="s">
        <v>82</v>
      </c>
      <c r="AV659" s="11" t="s">
        <v>80</v>
      </c>
      <c r="AW659" s="11" t="s">
        <v>35</v>
      </c>
      <c r="AX659" s="11" t="s">
        <v>72</v>
      </c>
      <c r="AY659" s="214" t="s">
        <v>148</v>
      </c>
    </row>
    <row r="660" spans="2:51" s="12" customFormat="1" ht="12">
      <c r="B660" s="215"/>
      <c r="C660" s="216"/>
      <c r="D660" s="206" t="s">
        <v>158</v>
      </c>
      <c r="E660" s="217" t="s">
        <v>21</v>
      </c>
      <c r="F660" s="218" t="s">
        <v>1130</v>
      </c>
      <c r="G660" s="216"/>
      <c r="H660" s="219">
        <v>55.52</v>
      </c>
      <c r="I660" s="220"/>
      <c r="J660" s="216"/>
      <c r="K660" s="216"/>
      <c r="L660" s="221"/>
      <c r="M660" s="222"/>
      <c r="N660" s="223"/>
      <c r="O660" s="223"/>
      <c r="P660" s="223"/>
      <c r="Q660" s="223"/>
      <c r="R660" s="223"/>
      <c r="S660" s="223"/>
      <c r="T660" s="224"/>
      <c r="AT660" s="225" t="s">
        <v>158</v>
      </c>
      <c r="AU660" s="225" t="s">
        <v>82</v>
      </c>
      <c r="AV660" s="12" t="s">
        <v>82</v>
      </c>
      <c r="AW660" s="12" t="s">
        <v>35</v>
      </c>
      <c r="AX660" s="12" t="s">
        <v>72</v>
      </c>
      <c r="AY660" s="225" t="s">
        <v>148</v>
      </c>
    </row>
    <row r="661" spans="2:51" s="11" customFormat="1" ht="12">
      <c r="B661" s="204"/>
      <c r="C661" s="205"/>
      <c r="D661" s="206" t="s">
        <v>158</v>
      </c>
      <c r="E661" s="207" t="s">
        <v>21</v>
      </c>
      <c r="F661" s="208" t="s">
        <v>776</v>
      </c>
      <c r="G661" s="205"/>
      <c r="H661" s="207" t="s">
        <v>21</v>
      </c>
      <c r="I661" s="209"/>
      <c r="J661" s="205"/>
      <c r="K661" s="205"/>
      <c r="L661" s="210"/>
      <c r="M661" s="211"/>
      <c r="N661" s="212"/>
      <c r="O661" s="212"/>
      <c r="P661" s="212"/>
      <c r="Q661" s="212"/>
      <c r="R661" s="212"/>
      <c r="S661" s="212"/>
      <c r="T661" s="213"/>
      <c r="AT661" s="214" t="s">
        <v>158</v>
      </c>
      <c r="AU661" s="214" t="s">
        <v>82</v>
      </c>
      <c r="AV661" s="11" t="s">
        <v>80</v>
      </c>
      <c r="AW661" s="11" t="s">
        <v>35</v>
      </c>
      <c r="AX661" s="11" t="s">
        <v>72</v>
      </c>
      <c r="AY661" s="214" t="s">
        <v>148</v>
      </c>
    </row>
    <row r="662" spans="2:51" s="12" customFormat="1" ht="12">
      <c r="B662" s="215"/>
      <c r="C662" s="216"/>
      <c r="D662" s="206" t="s">
        <v>158</v>
      </c>
      <c r="E662" s="217" t="s">
        <v>21</v>
      </c>
      <c r="F662" s="218" t="s">
        <v>777</v>
      </c>
      <c r="G662" s="216"/>
      <c r="H662" s="219">
        <v>259.23599999999999</v>
      </c>
      <c r="I662" s="220"/>
      <c r="J662" s="216"/>
      <c r="K662" s="216"/>
      <c r="L662" s="221"/>
      <c r="M662" s="222"/>
      <c r="N662" s="223"/>
      <c r="O662" s="223"/>
      <c r="P662" s="223"/>
      <c r="Q662" s="223"/>
      <c r="R662" s="223"/>
      <c r="S662" s="223"/>
      <c r="T662" s="224"/>
      <c r="AT662" s="225" t="s">
        <v>158</v>
      </c>
      <c r="AU662" s="225" t="s">
        <v>82</v>
      </c>
      <c r="AV662" s="12" t="s">
        <v>82</v>
      </c>
      <c r="AW662" s="12" t="s">
        <v>35</v>
      </c>
      <c r="AX662" s="12" t="s">
        <v>72</v>
      </c>
      <c r="AY662" s="225" t="s">
        <v>148</v>
      </c>
    </row>
    <row r="663" spans="2:51" s="11" customFormat="1" ht="12">
      <c r="B663" s="204"/>
      <c r="C663" s="205"/>
      <c r="D663" s="206" t="s">
        <v>158</v>
      </c>
      <c r="E663" s="207" t="s">
        <v>21</v>
      </c>
      <c r="F663" s="208" t="s">
        <v>778</v>
      </c>
      <c r="G663" s="205"/>
      <c r="H663" s="207" t="s">
        <v>21</v>
      </c>
      <c r="I663" s="209"/>
      <c r="J663" s="205"/>
      <c r="K663" s="205"/>
      <c r="L663" s="210"/>
      <c r="M663" s="211"/>
      <c r="N663" s="212"/>
      <c r="O663" s="212"/>
      <c r="P663" s="212"/>
      <c r="Q663" s="212"/>
      <c r="R663" s="212"/>
      <c r="S663" s="212"/>
      <c r="T663" s="213"/>
      <c r="AT663" s="214" t="s">
        <v>158</v>
      </c>
      <c r="AU663" s="214" t="s">
        <v>82</v>
      </c>
      <c r="AV663" s="11" t="s">
        <v>80</v>
      </c>
      <c r="AW663" s="11" t="s">
        <v>35</v>
      </c>
      <c r="AX663" s="11" t="s">
        <v>72</v>
      </c>
      <c r="AY663" s="214" t="s">
        <v>148</v>
      </c>
    </row>
    <row r="664" spans="2:51" s="12" customFormat="1" ht="12">
      <c r="B664" s="215"/>
      <c r="C664" s="216"/>
      <c r="D664" s="206" t="s">
        <v>158</v>
      </c>
      <c r="E664" s="217" t="s">
        <v>21</v>
      </c>
      <c r="F664" s="218" t="s">
        <v>779</v>
      </c>
      <c r="G664" s="216"/>
      <c r="H664" s="219">
        <v>58.378999999999998</v>
      </c>
      <c r="I664" s="220"/>
      <c r="J664" s="216"/>
      <c r="K664" s="216"/>
      <c r="L664" s="221"/>
      <c r="M664" s="222"/>
      <c r="N664" s="223"/>
      <c r="O664" s="223"/>
      <c r="P664" s="223"/>
      <c r="Q664" s="223"/>
      <c r="R664" s="223"/>
      <c r="S664" s="223"/>
      <c r="T664" s="224"/>
      <c r="AT664" s="225" t="s">
        <v>158</v>
      </c>
      <c r="AU664" s="225" t="s">
        <v>82</v>
      </c>
      <c r="AV664" s="12" t="s">
        <v>82</v>
      </c>
      <c r="AW664" s="12" t="s">
        <v>35</v>
      </c>
      <c r="AX664" s="12" t="s">
        <v>72</v>
      </c>
      <c r="AY664" s="225" t="s">
        <v>148</v>
      </c>
    </row>
    <row r="665" spans="2:51" s="11" customFormat="1" ht="12">
      <c r="B665" s="204"/>
      <c r="C665" s="205"/>
      <c r="D665" s="206" t="s">
        <v>158</v>
      </c>
      <c r="E665" s="207" t="s">
        <v>21</v>
      </c>
      <c r="F665" s="208" t="s">
        <v>1135</v>
      </c>
      <c r="G665" s="205"/>
      <c r="H665" s="207" t="s">
        <v>21</v>
      </c>
      <c r="I665" s="209"/>
      <c r="J665" s="205"/>
      <c r="K665" s="205"/>
      <c r="L665" s="210"/>
      <c r="M665" s="211"/>
      <c r="N665" s="212"/>
      <c r="O665" s="212"/>
      <c r="P665" s="212"/>
      <c r="Q665" s="212"/>
      <c r="R665" s="212"/>
      <c r="S665" s="212"/>
      <c r="T665" s="213"/>
      <c r="AT665" s="214" t="s">
        <v>158</v>
      </c>
      <c r="AU665" s="214" t="s">
        <v>82</v>
      </c>
      <c r="AV665" s="11" t="s">
        <v>80</v>
      </c>
      <c r="AW665" s="11" t="s">
        <v>35</v>
      </c>
      <c r="AX665" s="11" t="s">
        <v>72</v>
      </c>
      <c r="AY665" s="214" t="s">
        <v>148</v>
      </c>
    </row>
    <row r="666" spans="2:51" s="12" customFormat="1" ht="12">
      <c r="B666" s="215"/>
      <c r="C666" s="216"/>
      <c r="D666" s="206" t="s">
        <v>158</v>
      </c>
      <c r="E666" s="217" t="s">
        <v>21</v>
      </c>
      <c r="F666" s="218" t="s">
        <v>1179</v>
      </c>
      <c r="G666" s="216"/>
      <c r="H666" s="219">
        <v>17.196999999999999</v>
      </c>
      <c r="I666" s="220"/>
      <c r="J666" s="216"/>
      <c r="K666" s="216"/>
      <c r="L666" s="221"/>
      <c r="M666" s="222"/>
      <c r="N666" s="223"/>
      <c r="O666" s="223"/>
      <c r="P666" s="223"/>
      <c r="Q666" s="223"/>
      <c r="R666" s="223"/>
      <c r="S666" s="223"/>
      <c r="T666" s="224"/>
      <c r="AT666" s="225" t="s">
        <v>158</v>
      </c>
      <c r="AU666" s="225" t="s">
        <v>82</v>
      </c>
      <c r="AV666" s="12" t="s">
        <v>82</v>
      </c>
      <c r="AW666" s="12" t="s">
        <v>35</v>
      </c>
      <c r="AX666" s="12" t="s">
        <v>72</v>
      </c>
      <c r="AY666" s="225" t="s">
        <v>148</v>
      </c>
    </row>
    <row r="667" spans="2:51" s="11" customFormat="1" ht="12">
      <c r="B667" s="204"/>
      <c r="C667" s="205"/>
      <c r="D667" s="206" t="s">
        <v>158</v>
      </c>
      <c r="E667" s="207" t="s">
        <v>21</v>
      </c>
      <c r="F667" s="208" t="s">
        <v>1137</v>
      </c>
      <c r="G667" s="205"/>
      <c r="H667" s="207" t="s">
        <v>21</v>
      </c>
      <c r="I667" s="209"/>
      <c r="J667" s="205"/>
      <c r="K667" s="205"/>
      <c r="L667" s="210"/>
      <c r="M667" s="211"/>
      <c r="N667" s="212"/>
      <c r="O667" s="212"/>
      <c r="P667" s="212"/>
      <c r="Q667" s="212"/>
      <c r="R667" s="212"/>
      <c r="S667" s="212"/>
      <c r="T667" s="213"/>
      <c r="AT667" s="214" t="s">
        <v>158</v>
      </c>
      <c r="AU667" s="214" t="s">
        <v>82</v>
      </c>
      <c r="AV667" s="11" t="s">
        <v>80</v>
      </c>
      <c r="AW667" s="11" t="s">
        <v>35</v>
      </c>
      <c r="AX667" s="11" t="s">
        <v>72</v>
      </c>
      <c r="AY667" s="214" t="s">
        <v>148</v>
      </c>
    </row>
    <row r="668" spans="2:51" s="12" customFormat="1" ht="12">
      <c r="B668" s="215"/>
      <c r="C668" s="216"/>
      <c r="D668" s="206" t="s">
        <v>158</v>
      </c>
      <c r="E668" s="217" t="s">
        <v>21</v>
      </c>
      <c r="F668" s="218" t="s">
        <v>1180</v>
      </c>
      <c r="G668" s="216"/>
      <c r="H668" s="219">
        <v>4.0179999999999998</v>
      </c>
      <c r="I668" s="220"/>
      <c r="J668" s="216"/>
      <c r="K668" s="216"/>
      <c r="L668" s="221"/>
      <c r="M668" s="222"/>
      <c r="N668" s="223"/>
      <c r="O668" s="223"/>
      <c r="P668" s="223"/>
      <c r="Q668" s="223"/>
      <c r="R668" s="223"/>
      <c r="S668" s="223"/>
      <c r="T668" s="224"/>
      <c r="AT668" s="225" t="s">
        <v>158</v>
      </c>
      <c r="AU668" s="225" t="s">
        <v>82</v>
      </c>
      <c r="AV668" s="12" t="s">
        <v>82</v>
      </c>
      <c r="AW668" s="12" t="s">
        <v>35</v>
      </c>
      <c r="AX668" s="12" t="s">
        <v>72</v>
      </c>
      <c r="AY668" s="225" t="s">
        <v>148</v>
      </c>
    </row>
    <row r="669" spans="2:51" s="11" customFormat="1" ht="12">
      <c r="B669" s="204"/>
      <c r="C669" s="205"/>
      <c r="D669" s="206" t="s">
        <v>158</v>
      </c>
      <c r="E669" s="207" t="s">
        <v>21</v>
      </c>
      <c r="F669" s="208" t="s">
        <v>1139</v>
      </c>
      <c r="G669" s="205"/>
      <c r="H669" s="207" t="s">
        <v>21</v>
      </c>
      <c r="I669" s="209"/>
      <c r="J669" s="205"/>
      <c r="K669" s="205"/>
      <c r="L669" s="210"/>
      <c r="M669" s="211"/>
      <c r="N669" s="212"/>
      <c r="O669" s="212"/>
      <c r="P669" s="212"/>
      <c r="Q669" s="212"/>
      <c r="R669" s="212"/>
      <c r="S669" s="212"/>
      <c r="T669" s="213"/>
      <c r="AT669" s="214" t="s">
        <v>158</v>
      </c>
      <c r="AU669" s="214" t="s">
        <v>82</v>
      </c>
      <c r="AV669" s="11" t="s">
        <v>80</v>
      </c>
      <c r="AW669" s="11" t="s">
        <v>35</v>
      </c>
      <c r="AX669" s="11" t="s">
        <v>72</v>
      </c>
      <c r="AY669" s="214" t="s">
        <v>148</v>
      </c>
    </row>
    <row r="670" spans="2:51" s="12" customFormat="1" ht="12">
      <c r="B670" s="215"/>
      <c r="C670" s="216"/>
      <c r="D670" s="206" t="s">
        <v>158</v>
      </c>
      <c r="E670" s="217" t="s">
        <v>21</v>
      </c>
      <c r="F670" s="218" t="s">
        <v>1181</v>
      </c>
      <c r="G670" s="216"/>
      <c r="H670" s="219">
        <v>2.3420000000000001</v>
      </c>
      <c r="I670" s="220"/>
      <c r="J670" s="216"/>
      <c r="K670" s="216"/>
      <c r="L670" s="221"/>
      <c r="M670" s="222"/>
      <c r="N670" s="223"/>
      <c r="O670" s="223"/>
      <c r="P670" s="223"/>
      <c r="Q670" s="223"/>
      <c r="R670" s="223"/>
      <c r="S670" s="223"/>
      <c r="T670" s="224"/>
      <c r="AT670" s="225" t="s">
        <v>158</v>
      </c>
      <c r="AU670" s="225" t="s">
        <v>82</v>
      </c>
      <c r="AV670" s="12" t="s">
        <v>82</v>
      </c>
      <c r="AW670" s="12" t="s">
        <v>35</v>
      </c>
      <c r="AX670" s="12" t="s">
        <v>72</v>
      </c>
      <c r="AY670" s="225" t="s">
        <v>148</v>
      </c>
    </row>
    <row r="671" spans="2:51" s="11" customFormat="1" ht="12">
      <c r="B671" s="204"/>
      <c r="C671" s="205"/>
      <c r="D671" s="206" t="s">
        <v>158</v>
      </c>
      <c r="E671" s="207" t="s">
        <v>21</v>
      </c>
      <c r="F671" s="208" t="s">
        <v>1141</v>
      </c>
      <c r="G671" s="205"/>
      <c r="H671" s="207" t="s">
        <v>21</v>
      </c>
      <c r="I671" s="209"/>
      <c r="J671" s="205"/>
      <c r="K671" s="205"/>
      <c r="L671" s="210"/>
      <c r="M671" s="211"/>
      <c r="N671" s="212"/>
      <c r="O671" s="212"/>
      <c r="P671" s="212"/>
      <c r="Q671" s="212"/>
      <c r="R671" s="212"/>
      <c r="S671" s="212"/>
      <c r="T671" s="213"/>
      <c r="AT671" s="214" t="s">
        <v>158</v>
      </c>
      <c r="AU671" s="214" t="s">
        <v>82</v>
      </c>
      <c r="AV671" s="11" t="s">
        <v>80</v>
      </c>
      <c r="AW671" s="11" t="s">
        <v>35</v>
      </c>
      <c r="AX671" s="11" t="s">
        <v>72</v>
      </c>
      <c r="AY671" s="214" t="s">
        <v>148</v>
      </c>
    </row>
    <row r="672" spans="2:51" s="12" customFormat="1" ht="12">
      <c r="B672" s="215"/>
      <c r="C672" s="216"/>
      <c r="D672" s="206" t="s">
        <v>158</v>
      </c>
      <c r="E672" s="217" t="s">
        <v>21</v>
      </c>
      <c r="F672" s="218" t="s">
        <v>1182</v>
      </c>
      <c r="G672" s="216"/>
      <c r="H672" s="219">
        <v>5.3330000000000002</v>
      </c>
      <c r="I672" s="220"/>
      <c r="J672" s="216"/>
      <c r="K672" s="216"/>
      <c r="L672" s="221"/>
      <c r="M672" s="222"/>
      <c r="N672" s="223"/>
      <c r="O672" s="223"/>
      <c r="P672" s="223"/>
      <c r="Q672" s="223"/>
      <c r="R672" s="223"/>
      <c r="S672" s="223"/>
      <c r="T672" s="224"/>
      <c r="AT672" s="225" t="s">
        <v>158</v>
      </c>
      <c r="AU672" s="225" t="s">
        <v>82</v>
      </c>
      <c r="AV672" s="12" t="s">
        <v>82</v>
      </c>
      <c r="AW672" s="12" t="s">
        <v>35</v>
      </c>
      <c r="AX672" s="12" t="s">
        <v>72</v>
      </c>
      <c r="AY672" s="225" t="s">
        <v>148</v>
      </c>
    </row>
    <row r="673" spans="2:65" s="11" customFormat="1" ht="12">
      <c r="B673" s="204"/>
      <c r="C673" s="205"/>
      <c r="D673" s="206" t="s">
        <v>158</v>
      </c>
      <c r="E673" s="207" t="s">
        <v>21</v>
      </c>
      <c r="F673" s="208" t="s">
        <v>1143</v>
      </c>
      <c r="G673" s="205"/>
      <c r="H673" s="207" t="s">
        <v>21</v>
      </c>
      <c r="I673" s="209"/>
      <c r="J673" s="205"/>
      <c r="K673" s="205"/>
      <c r="L673" s="210"/>
      <c r="M673" s="211"/>
      <c r="N673" s="212"/>
      <c r="O673" s="212"/>
      <c r="P673" s="212"/>
      <c r="Q673" s="212"/>
      <c r="R673" s="212"/>
      <c r="S673" s="212"/>
      <c r="T673" s="213"/>
      <c r="AT673" s="214" t="s">
        <v>158</v>
      </c>
      <c r="AU673" s="214" t="s">
        <v>82</v>
      </c>
      <c r="AV673" s="11" t="s">
        <v>80</v>
      </c>
      <c r="AW673" s="11" t="s">
        <v>35</v>
      </c>
      <c r="AX673" s="11" t="s">
        <v>72</v>
      </c>
      <c r="AY673" s="214" t="s">
        <v>148</v>
      </c>
    </row>
    <row r="674" spans="2:65" s="12" customFormat="1" ht="12">
      <c r="B674" s="215"/>
      <c r="C674" s="216"/>
      <c r="D674" s="206" t="s">
        <v>158</v>
      </c>
      <c r="E674" s="217" t="s">
        <v>21</v>
      </c>
      <c r="F674" s="218" t="s">
        <v>1183</v>
      </c>
      <c r="G674" s="216"/>
      <c r="H674" s="219">
        <v>5.8010000000000002</v>
      </c>
      <c r="I674" s="220"/>
      <c r="J674" s="216"/>
      <c r="K674" s="216"/>
      <c r="L674" s="221"/>
      <c r="M674" s="222"/>
      <c r="N674" s="223"/>
      <c r="O674" s="223"/>
      <c r="P674" s="223"/>
      <c r="Q674" s="223"/>
      <c r="R674" s="223"/>
      <c r="S674" s="223"/>
      <c r="T674" s="224"/>
      <c r="AT674" s="225" t="s">
        <v>158</v>
      </c>
      <c r="AU674" s="225" t="s">
        <v>82</v>
      </c>
      <c r="AV674" s="12" t="s">
        <v>82</v>
      </c>
      <c r="AW674" s="12" t="s">
        <v>35</v>
      </c>
      <c r="AX674" s="12" t="s">
        <v>72</v>
      </c>
      <c r="AY674" s="225" t="s">
        <v>148</v>
      </c>
    </row>
    <row r="675" spans="2:65" s="11" customFormat="1" ht="12">
      <c r="B675" s="204"/>
      <c r="C675" s="205"/>
      <c r="D675" s="206" t="s">
        <v>158</v>
      </c>
      <c r="E675" s="207" t="s">
        <v>21</v>
      </c>
      <c r="F675" s="208" t="s">
        <v>1145</v>
      </c>
      <c r="G675" s="205"/>
      <c r="H675" s="207" t="s">
        <v>21</v>
      </c>
      <c r="I675" s="209"/>
      <c r="J675" s="205"/>
      <c r="K675" s="205"/>
      <c r="L675" s="210"/>
      <c r="M675" s="211"/>
      <c r="N675" s="212"/>
      <c r="O675" s="212"/>
      <c r="P675" s="212"/>
      <c r="Q675" s="212"/>
      <c r="R675" s="212"/>
      <c r="S675" s="212"/>
      <c r="T675" s="213"/>
      <c r="AT675" s="214" t="s">
        <v>158</v>
      </c>
      <c r="AU675" s="214" t="s">
        <v>82</v>
      </c>
      <c r="AV675" s="11" t="s">
        <v>80</v>
      </c>
      <c r="AW675" s="11" t="s">
        <v>35</v>
      </c>
      <c r="AX675" s="11" t="s">
        <v>72</v>
      </c>
      <c r="AY675" s="214" t="s">
        <v>148</v>
      </c>
    </row>
    <row r="676" spans="2:65" s="12" customFormat="1" ht="12">
      <c r="B676" s="215"/>
      <c r="C676" s="216"/>
      <c r="D676" s="206" t="s">
        <v>158</v>
      </c>
      <c r="E676" s="217" t="s">
        <v>21</v>
      </c>
      <c r="F676" s="218" t="s">
        <v>1184</v>
      </c>
      <c r="G676" s="216"/>
      <c r="H676" s="219">
        <v>13.635</v>
      </c>
      <c r="I676" s="220"/>
      <c r="J676" s="216"/>
      <c r="K676" s="216"/>
      <c r="L676" s="221"/>
      <c r="M676" s="222"/>
      <c r="N676" s="223"/>
      <c r="O676" s="223"/>
      <c r="P676" s="223"/>
      <c r="Q676" s="223"/>
      <c r="R676" s="223"/>
      <c r="S676" s="223"/>
      <c r="T676" s="224"/>
      <c r="AT676" s="225" t="s">
        <v>158</v>
      </c>
      <c r="AU676" s="225" t="s">
        <v>82</v>
      </c>
      <c r="AV676" s="12" t="s">
        <v>82</v>
      </c>
      <c r="AW676" s="12" t="s">
        <v>35</v>
      </c>
      <c r="AX676" s="12" t="s">
        <v>72</v>
      </c>
      <c r="AY676" s="225" t="s">
        <v>148</v>
      </c>
    </row>
    <row r="677" spans="2:65" s="11" customFormat="1" ht="12">
      <c r="B677" s="204"/>
      <c r="C677" s="205"/>
      <c r="D677" s="206" t="s">
        <v>158</v>
      </c>
      <c r="E677" s="207" t="s">
        <v>21</v>
      </c>
      <c r="F677" s="208" t="s">
        <v>1147</v>
      </c>
      <c r="G677" s="205"/>
      <c r="H677" s="207" t="s">
        <v>21</v>
      </c>
      <c r="I677" s="209"/>
      <c r="J677" s="205"/>
      <c r="K677" s="205"/>
      <c r="L677" s="210"/>
      <c r="M677" s="211"/>
      <c r="N677" s="212"/>
      <c r="O677" s="212"/>
      <c r="P677" s="212"/>
      <c r="Q677" s="212"/>
      <c r="R677" s="212"/>
      <c r="S677" s="212"/>
      <c r="T677" s="213"/>
      <c r="AT677" s="214" t="s">
        <v>158</v>
      </c>
      <c r="AU677" s="214" t="s">
        <v>82</v>
      </c>
      <c r="AV677" s="11" t="s">
        <v>80</v>
      </c>
      <c r="AW677" s="11" t="s">
        <v>35</v>
      </c>
      <c r="AX677" s="11" t="s">
        <v>72</v>
      </c>
      <c r="AY677" s="214" t="s">
        <v>148</v>
      </c>
    </row>
    <row r="678" spans="2:65" s="12" customFormat="1" ht="12">
      <c r="B678" s="215"/>
      <c r="C678" s="216"/>
      <c r="D678" s="206" t="s">
        <v>158</v>
      </c>
      <c r="E678" s="217" t="s">
        <v>21</v>
      </c>
      <c r="F678" s="218" t="s">
        <v>1185</v>
      </c>
      <c r="G678" s="216"/>
      <c r="H678" s="219">
        <v>14.984999999999999</v>
      </c>
      <c r="I678" s="220"/>
      <c r="J678" s="216"/>
      <c r="K678" s="216"/>
      <c r="L678" s="221"/>
      <c r="M678" s="222"/>
      <c r="N678" s="223"/>
      <c r="O678" s="223"/>
      <c r="P678" s="223"/>
      <c r="Q678" s="223"/>
      <c r="R678" s="223"/>
      <c r="S678" s="223"/>
      <c r="T678" s="224"/>
      <c r="AT678" s="225" t="s">
        <v>158</v>
      </c>
      <c r="AU678" s="225" t="s">
        <v>82</v>
      </c>
      <c r="AV678" s="12" t="s">
        <v>82</v>
      </c>
      <c r="AW678" s="12" t="s">
        <v>35</v>
      </c>
      <c r="AX678" s="12" t="s">
        <v>72</v>
      </c>
      <c r="AY678" s="225" t="s">
        <v>148</v>
      </c>
    </row>
    <row r="679" spans="2:65" s="13" customFormat="1" ht="12">
      <c r="B679" s="226"/>
      <c r="C679" s="227"/>
      <c r="D679" s="206" t="s">
        <v>158</v>
      </c>
      <c r="E679" s="228" t="s">
        <v>21</v>
      </c>
      <c r="F679" s="229" t="s">
        <v>166</v>
      </c>
      <c r="G679" s="227"/>
      <c r="H679" s="230">
        <v>607.04899999999998</v>
      </c>
      <c r="I679" s="231"/>
      <c r="J679" s="227"/>
      <c r="K679" s="227"/>
      <c r="L679" s="232"/>
      <c r="M679" s="233"/>
      <c r="N679" s="234"/>
      <c r="O679" s="234"/>
      <c r="P679" s="234"/>
      <c r="Q679" s="234"/>
      <c r="R679" s="234"/>
      <c r="S679" s="234"/>
      <c r="T679" s="235"/>
      <c r="AT679" s="236" t="s">
        <v>158</v>
      </c>
      <c r="AU679" s="236" t="s">
        <v>82</v>
      </c>
      <c r="AV679" s="13" t="s">
        <v>156</v>
      </c>
      <c r="AW679" s="13" t="s">
        <v>35</v>
      </c>
      <c r="AX679" s="13" t="s">
        <v>80</v>
      </c>
      <c r="AY679" s="236" t="s">
        <v>148</v>
      </c>
    </row>
    <row r="680" spans="2:65" s="1" customFormat="1" ht="16.5" customHeight="1">
      <c r="B680" s="41"/>
      <c r="C680" s="254" t="s">
        <v>1186</v>
      </c>
      <c r="D680" s="254" t="s">
        <v>700</v>
      </c>
      <c r="E680" s="255" t="s">
        <v>1187</v>
      </c>
      <c r="F680" s="256" t="s">
        <v>1188</v>
      </c>
      <c r="G680" s="257" t="s">
        <v>176</v>
      </c>
      <c r="H680" s="258">
        <v>698.10599999999999</v>
      </c>
      <c r="I680" s="259"/>
      <c r="J680" s="260">
        <f>ROUND(I680*H680,2)</f>
        <v>0</v>
      </c>
      <c r="K680" s="256" t="s">
        <v>155</v>
      </c>
      <c r="L680" s="261"/>
      <c r="M680" s="262" t="s">
        <v>21</v>
      </c>
      <c r="N680" s="263" t="s">
        <v>43</v>
      </c>
      <c r="O680" s="42"/>
      <c r="P680" s="201">
        <f>O680*H680</f>
        <v>0</v>
      </c>
      <c r="Q680" s="201">
        <v>1.9E-3</v>
      </c>
      <c r="R680" s="201">
        <f>Q680*H680</f>
        <v>1.3264014</v>
      </c>
      <c r="S680" s="201">
        <v>0</v>
      </c>
      <c r="T680" s="202">
        <f>S680*H680</f>
        <v>0</v>
      </c>
      <c r="AR680" s="24" t="s">
        <v>382</v>
      </c>
      <c r="AT680" s="24" t="s">
        <v>700</v>
      </c>
      <c r="AU680" s="24" t="s">
        <v>82</v>
      </c>
      <c r="AY680" s="24" t="s">
        <v>148</v>
      </c>
      <c r="BE680" s="203">
        <f>IF(N680="základní",J680,0)</f>
        <v>0</v>
      </c>
      <c r="BF680" s="203">
        <f>IF(N680="snížená",J680,0)</f>
        <v>0</v>
      </c>
      <c r="BG680" s="203">
        <f>IF(N680="zákl. přenesená",J680,0)</f>
        <v>0</v>
      </c>
      <c r="BH680" s="203">
        <f>IF(N680="sníž. přenesená",J680,0)</f>
        <v>0</v>
      </c>
      <c r="BI680" s="203">
        <f>IF(N680="nulová",J680,0)</f>
        <v>0</v>
      </c>
      <c r="BJ680" s="24" t="s">
        <v>80</v>
      </c>
      <c r="BK680" s="203">
        <f>ROUND(I680*H680,2)</f>
        <v>0</v>
      </c>
      <c r="BL680" s="24" t="s">
        <v>256</v>
      </c>
      <c r="BM680" s="24" t="s">
        <v>1189</v>
      </c>
    </row>
    <row r="681" spans="2:65" s="12" customFormat="1" ht="12">
      <c r="B681" s="215"/>
      <c r="C681" s="216"/>
      <c r="D681" s="206" t="s">
        <v>158</v>
      </c>
      <c r="E681" s="216"/>
      <c r="F681" s="218" t="s">
        <v>1190</v>
      </c>
      <c r="G681" s="216"/>
      <c r="H681" s="219">
        <v>698.10599999999999</v>
      </c>
      <c r="I681" s="220"/>
      <c r="J681" s="216"/>
      <c r="K681" s="216"/>
      <c r="L681" s="221"/>
      <c r="M681" s="222"/>
      <c r="N681" s="223"/>
      <c r="O681" s="223"/>
      <c r="P681" s="223"/>
      <c r="Q681" s="223"/>
      <c r="R681" s="223"/>
      <c r="S681" s="223"/>
      <c r="T681" s="224"/>
      <c r="AT681" s="225" t="s">
        <v>158</v>
      </c>
      <c r="AU681" s="225" t="s">
        <v>82</v>
      </c>
      <c r="AV681" s="12" t="s">
        <v>82</v>
      </c>
      <c r="AW681" s="12" t="s">
        <v>6</v>
      </c>
      <c r="AX681" s="12" t="s">
        <v>80</v>
      </c>
      <c r="AY681" s="225" t="s">
        <v>148</v>
      </c>
    </row>
    <row r="682" spans="2:65" s="1" customFormat="1" ht="25.5" customHeight="1">
      <c r="B682" s="41"/>
      <c r="C682" s="192" t="s">
        <v>1191</v>
      </c>
      <c r="D682" s="192" t="s">
        <v>151</v>
      </c>
      <c r="E682" s="193" t="s">
        <v>1192</v>
      </c>
      <c r="F682" s="194" t="s">
        <v>1193</v>
      </c>
      <c r="G682" s="195" t="s">
        <v>176</v>
      </c>
      <c r="H682" s="196">
        <v>607.04899999999998</v>
      </c>
      <c r="I682" s="197"/>
      <c r="J682" s="198">
        <f>ROUND(I682*H682,2)</f>
        <v>0</v>
      </c>
      <c r="K682" s="194" t="s">
        <v>155</v>
      </c>
      <c r="L682" s="61"/>
      <c r="M682" s="199" t="s">
        <v>21</v>
      </c>
      <c r="N682" s="200" t="s">
        <v>43</v>
      </c>
      <c r="O682" s="42"/>
      <c r="P682" s="201">
        <f>O682*H682</f>
        <v>0</v>
      </c>
      <c r="Q682" s="201">
        <v>0</v>
      </c>
      <c r="R682" s="201">
        <f>Q682*H682</f>
        <v>0</v>
      </c>
      <c r="S682" s="201">
        <v>0</v>
      </c>
      <c r="T682" s="202">
        <f>S682*H682</f>
        <v>0</v>
      </c>
      <c r="AR682" s="24" t="s">
        <v>256</v>
      </c>
      <c r="AT682" s="24" t="s">
        <v>151</v>
      </c>
      <c r="AU682" s="24" t="s">
        <v>82</v>
      </c>
      <c r="AY682" s="24" t="s">
        <v>148</v>
      </c>
      <c r="BE682" s="203">
        <f>IF(N682="základní",J682,0)</f>
        <v>0</v>
      </c>
      <c r="BF682" s="203">
        <f>IF(N682="snížená",J682,0)</f>
        <v>0</v>
      </c>
      <c r="BG682" s="203">
        <f>IF(N682="zákl. přenesená",J682,0)</f>
        <v>0</v>
      </c>
      <c r="BH682" s="203">
        <f>IF(N682="sníž. přenesená",J682,0)</f>
        <v>0</v>
      </c>
      <c r="BI682" s="203">
        <f>IF(N682="nulová",J682,0)</f>
        <v>0</v>
      </c>
      <c r="BJ682" s="24" t="s">
        <v>80</v>
      </c>
      <c r="BK682" s="203">
        <f>ROUND(I682*H682,2)</f>
        <v>0</v>
      </c>
      <c r="BL682" s="24" t="s">
        <v>256</v>
      </c>
      <c r="BM682" s="24" t="s">
        <v>1194</v>
      </c>
    </row>
    <row r="683" spans="2:65" s="1" customFormat="1" ht="60">
      <c r="B683" s="41"/>
      <c r="C683" s="63"/>
      <c r="D683" s="206" t="s">
        <v>170</v>
      </c>
      <c r="E683" s="63"/>
      <c r="F683" s="237" t="s">
        <v>1195</v>
      </c>
      <c r="G683" s="63"/>
      <c r="H683" s="63"/>
      <c r="I683" s="163"/>
      <c r="J683" s="63"/>
      <c r="K683" s="63"/>
      <c r="L683" s="61"/>
      <c r="M683" s="238"/>
      <c r="N683" s="42"/>
      <c r="O683" s="42"/>
      <c r="P683" s="42"/>
      <c r="Q683" s="42"/>
      <c r="R683" s="42"/>
      <c r="S683" s="42"/>
      <c r="T683" s="78"/>
      <c r="AT683" s="24" t="s">
        <v>170</v>
      </c>
      <c r="AU683" s="24" t="s">
        <v>82</v>
      </c>
    </row>
    <row r="684" spans="2:65" s="11" customFormat="1" ht="12">
      <c r="B684" s="204"/>
      <c r="C684" s="205"/>
      <c r="D684" s="206" t="s">
        <v>158</v>
      </c>
      <c r="E684" s="207" t="s">
        <v>21</v>
      </c>
      <c r="F684" s="208" t="s">
        <v>1127</v>
      </c>
      <c r="G684" s="205"/>
      <c r="H684" s="207" t="s">
        <v>21</v>
      </c>
      <c r="I684" s="209"/>
      <c r="J684" s="205"/>
      <c r="K684" s="205"/>
      <c r="L684" s="210"/>
      <c r="M684" s="211"/>
      <c r="N684" s="212"/>
      <c r="O684" s="212"/>
      <c r="P684" s="212"/>
      <c r="Q684" s="212"/>
      <c r="R684" s="212"/>
      <c r="S684" s="212"/>
      <c r="T684" s="213"/>
      <c r="AT684" s="214" t="s">
        <v>158</v>
      </c>
      <c r="AU684" s="214" t="s">
        <v>82</v>
      </c>
      <c r="AV684" s="11" t="s">
        <v>80</v>
      </c>
      <c r="AW684" s="11" t="s">
        <v>35</v>
      </c>
      <c r="AX684" s="11" t="s">
        <v>72</v>
      </c>
      <c r="AY684" s="214" t="s">
        <v>148</v>
      </c>
    </row>
    <row r="685" spans="2:65" s="12" customFormat="1" ht="12">
      <c r="B685" s="215"/>
      <c r="C685" s="216"/>
      <c r="D685" s="206" t="s">
        <v>158</v>
      </c>
      <c r="E685" s="217" t="s">
        <v>21</v>
      </c>
      <c r="F685" s="218" t="s">
        <v>1128</v>
      </c>
      <c r="G685" s="216"/>
      <c r="H685" s="219">
        <v>170.60300000000001</v>
      </c>
      <c r="I685" s="220"/>
      <c r="J685" s="216"/>
      <c r="K685" s="216"/>
      <c r="L685" s="221"/>
      <c r="M685" s="222"/>
      <c r="N685" s="223"/>
      <c r="O685" s="223"/>
      <c r="P685" s="223"/>
      <c r="Q685" s="223"/>
      <c r="R685" s="223"/>
      <c r="S685" s="223"/>
      <c r="T685" s="224"/>
      <c r="AT685" s="225" t="s">
        <v>158</v>
      </c>
      <c r="AU685" s="225" t="s">
        <v>82</v>
      </c>
      <c r="AV685" s="12" t="s">
        <v>82</v>
      </c>
      <c r="AW685" s="12" t="s">
        <v>35</v>
      </c>
      <c r="AX685" s="12" t="s">
        <v>72</v>
      </c>
      <c r="AY685" s="225" t="s">
        <v>148</v>
      </c>
    </row>
    <row r="686" spans="2:65" s="11" customFormat="1" ht="12">
      <c r="B686" s="204"/>
      <c r="C686" s="205"/>
      <c r="D686" s="206" t="s">
        <v>158</v>
      </c>
      <c r="E686" s="207" t="s">
        <v>21</v>
      </c>
      <c r="F686" s="208" t="s">
        <v>1129</v>
      </c>
      <c r="G686" s="205"/>
      <c r="H686" s="207" t="s">
        <v>21</v>
      </c>
      <c r="I686" s="209"/>
      <c r="J686" s="205"/>
      <c r="K686" s="205"/>
      <c r="L686" s="210"/>
      <c r="M686" s="211"/>
      <c r="N686" s="212"/>
      <c r="O686" s="212"/>
      <c r="P686" s="212"/>
      <c r="Q686" s="212"/>
      <c r="R686" s="212"/>
      <c r="S686" s="212"/>
      <c r="T686" s="213"/>
      <c r="AT686" s="214" t="s">
        <v>158</v>
      </c>
      <c r="AU686" s="214" t="s">
        <v>82</v>
      </c>
      <c r="AV686" s="11" t="s">
        <v>80</v>
      </c>
      <c r="AW686" s="11" t="s">
        <v>35</v>
      </c>
      <c r="AX686" s="11" t="s">
        <v>72</v>
      </c>
      <c r="AY686" s="214" t="s">
        <v>148</v>
      </c>
    </row>
    <row r="687" spans="2:65" s="12" customFormat="1" ht="12">
      <c r="B687" s="215"/>
      <c r="C687" s="216"/>
      <c r="D687" s="206" t="s">
        <v>158</v>
      </c>
      <c r="E687" s="217" t="s">
        <v>21</v>
      </c>
      <c r="F687" s="218" t="s">
        <v>1130</v>
      </c>
      <c r="G687" s="216"/>
      <c r="H687" s="219">
        <v>55.52</v>
      </c>
      <c r="I687" s="220"/>
      <c r="J687" s="216"/>
      <c r="K687" s="216"/>
      <c r="L687" s="221"/>
      <c r="M687" s="222"/>
      <c r="N687" s="223"/>
      <c r="O687" s="223"/>
      <c r="P687" s="223"/>
      <c r="Q687" s="223"/>
      <c r="R687" s="223"/>
      <c r="S687" s="223"/>
      <c r="T687" s="224"/>
      <c r="AT687" s="225" t="s">
        <v>158</v>
      </c>
      <c r="AU687" s="225" t="s">
        <v>82</v>
      </c>
      <c r="AV687" s="12" t="s">
        <v>82</v>
      </c>
      <c r="AW687" s="12" t="s">
        <v>35</v>
      </c>
      <c r="AX687" s="12" t="s">
        <v>72</v>
      </c>
      <c r="AY687" s="225" t="s">
        <v>148</v>
      </c>
    </row>
    <row r="688" spans="2:65" s="11" customFormat="1" ht="12">
      <c r="B688" s="204"/>
      <c r="C688" s="205"/>
      <c r="D688" s="206" t="s">
        <v>158</v>
      </c>
      <c r="E688" s="207" t="s">
        <v>21</v>
      </c>
      <c r="F688" s="208" t="s">
        <v>776</v>
      </c>
      <c r="G688" s="205"/>
      <c r="H688" s="207" t="s">
        <v>21</v>
      </c>
      <c r="I688" s="209"/>
      <c r="J688" s="205"/>
      <c r="K688" s="205"/>
      <c r="L688" s="210"/>
      <c r="M688" s="211"/>
      <c r="N688" s="212"/>
      <c r="O688" s="212"/>
      <c r="P688" s="212"/>
      <c r="Q688" s="212"/>
      <c r="R688" s="212"/>
      <c r="S688" s="212"/>
      <c r="T688" s="213"/>
      <c r="AT688" s="214" t="s">
        <v>158</v>
      </c>
      <c r="AU688" s="214" t="s">
        <v>82</v>
      </c>
      <c r="AV688" s="11" t="s">
        <v>80</v>
      </c>
      <c r="AW688" s="11" t="s">
        <v>35</v>
      </c>
      <c r="AX688" s="11" t="s">
        <v>72</v>
      </c>
      <c r="AY688" s="214" t="s">
        <v>148</v>
      </c>
    </row>
    <row r="689" spans="2:51" s="12" customFormat="1" ht="12">
      <c r="B689" s="215"/>
      <c r="C689" s="216"/>
      <c r="D689" s="206" t="s">
        <v>158</v>
      </c>
      <c r="E689" s="217" t="s">
        <v>21</v>
      </c>
      <c r="F689" s="218" t="s">
        <v>777</v>
      </c>
      <c r="G689" s="216"/>
      <c r="H689" s="219">
        <v>259.23599999999999</v>
      </c>
      <c r="I689" s="220"/>
      <c r="J689" s="216"/>
      <c r="K689" s="216"/>
      <c r="L689" s="221"/>
      <c r="M689" s="222"/>
      <c r="N689" s="223"/>
      <c r="O689" s="223"/>
      <c r="P689" s="223"/>
      <c r="Q689" s="223"/>
      <c r="R689" s="223"/>
      <c r="S689" s="223"/>
      <c r="T689" s="224"/>
      <c r="AT689" s="225" t="s">
        <v>158</v>
      </c>
      <c r="AU689" s="225" t="s">
        <v>82</v>
      </c>
      <c r="AV689" s="12" t="s">
        <v>82</v>
      </c>
      <c r="AW689" s="12" t="s">
        <v>35</v>
      </c>
      <c r="AX689" s="12" t="s">
        <v>72</v>
      </c>
      <c r="AY689" s="225" t="s">
        <v>148</v>
      </c>
    </row>
    <row r="690" spans="2:51" s="11" customFormat="1" ht="12">
      <c r="B690" s="204"/>
      <c r="C690" s="205"/>
      <c r="D690" s="206" t="s">
        <v>158</v>
      </c>
      <c r="E690" s="207" t="s">
        <v>21</v>
      </c>
      <c r="F690" s="208" t="s">
        <v>778</v>
      </c>
      <c r="G690" s="205"/>
      <c r="H690" s="207" t="s">
        <v>21</v>
      </c>
      <c r="I690" s="209"/>
      <c r="J690" s="205"/>
      <c r="K690" s="205"/>
      <c r="L690" s="210"/>
      <c r="M690" s="211"/>
      <c r="N690" s="212"/>
      <c r="O690" s="212"/>
      <c r="P690" s="212"/>
      <c r="Q690" s="212"/>
      <c r="R690" s="212"/>
      <c r="S690" s="212"/>
      <c r="T690" s="213"/>
      <c r="AT690" s="214" t="s">
        <v>158</v>
      </c>
      <c r="AU690" s="214" t="s">
        <v>82</v>
      </c>
      <c r="AV690" s="11" t="s">
        <v>80</v>
      </c>
      <c r="AW690" s="11" t="s">
        <v>35</v>
      </c>
      <c r="AX690" s="11" t="s">
        <v>72</v>
      </c>
      <c r="AY690" s="214" t="s">
        <v>148</v>
      </c>
    </row>
    <row r="691" spans="2:51" s="12" customFormat="1" ht="12">
      <c r="B691" s="215"/>
      <c r="C691" s="216"/>
      <c r="D691" s="206" t="s">
        <v>158</v>
      </c>
      <c r="E691" s="217" t="s">
        <v>21</v>
      </c>
      <c r="F691" s="218" t="s">
        <v>779</v>
      </c>
      <c r="G691" s="216"/>
      <c r="H691" s="219">
        <v>58.378999999999998</v>
      </c>
      <c r="I691" s="220"/>
      <c r="J691" s="216"/>
      <c r="K691" s="216"/>
      <c r="L691" s="221"/>
      <c r="M691" s="222"/>
      <c r="N691" s="223"/>
      <c r="O691" s="223"/>
      <c r="P691" s="223"/>
      <c r="Q691" s="223"/>
      <c r="R691" s="223"/>
      <c r="S691" s="223"/>
      <c r="T691" s="224"/>
      <c r="AT691" s="225" t="s">
        <v>158</v>
      </c>
      <c r="AU691" s="225" t="s">
        <v>82</v>
      </c>
      <c r="AV691" s="12" t="s">
        <v>82</v>
      </c>
      <c r="AW691" s="12" t="s">
        <v>35</v>
      </c>
      <c r="AX691" s="12" t="s">
        <v>72</v>
      </c>
      <c r="AY691" s="225" t="s">
        <v>148</v>
      </c>
    </row>
    <row r="692" spans="2:51" s="11" customFormat="1" ht="12">
      <c r="B692" s="204"/>
      <c r="C692" s="205"/>
      <c r="D692" s="206" t="s">
        <v>158</v>
      </c>
      <c r="E692" s="207" t="s">
        <v>21</v>
      </c>
      <c r="F692" s="208" t="s">
        <v>1135</v>
      </c>
      <c r="G692" s="205"/>
      <c r="H692" s="207" t="s">
        <v>21</v>
      </c>
      <c r="I692" s="209"/>
      <c r="J692" s="205"/>
      <c r="K692" s="205"/>
      <c r="L692" s="210"/>
      <c r="M692" s="211"/>
      <c r="N692" s="212"/>
      <c r="O692" s="212"/>
      <c r="P692" s="212"/>
      <c r="Q692" s="212"/>
      <c r="R692" s="212"/>
      <c r="S692" s="212"/>
      <c r="T692" s="213"/>
      <c r="AT692" s="214" t="s">
        <v>158</v>
      </c>
      <c r="AU692" s="214" t="s">
        <v>82</v>
      </c>
      <c r="AV692" s="11" t="s">
        <v>80</v>
      </c>
      <c r="AW692" s="11" t="s">
        <v>35</v>
      </c>
      <c r="AX692" s="11" t="s">
        <v>72</v>
      </c>
      <c r="AY692" s="214" t="s">
        <v>148</v>
      </c>
    </row>
    <row r="693" spans="2:51" s="12" customFormat="1" ht="12">
      <c r="B693" s="215"/>
      <c r="C693" s="216"/>
      <c r="D693" s="206" t="s">
        <v>158</v>
      </c>
      <c r="E693" s="217" t="s">
        <v>21</v>
      </c>
      <c r="F693" s="218" t="s">
        <v>1179</v>
      </c>
      <c r="G693" s="216"/>
      <c r="H693" s="219">
        <v>17.196999999999999</v>
      </c>
      <c r="I693" s="220"/>
      <c r="J693" s="216"/>
      <c r="K693" s="216"/>
      <c r="L693" s="221"/>
      <c r="M693" s="222"/>
      <c r="N693" s="223"/>
      <c r="O693" s="223"/>
      <c r="P693" s="223"/>
      <c r="Q693" s="223"/>
      <c r="R693" s="223"/>
      <c r="S693" s="223"/>
      <c r="T693" s="224"/>
      <c r="AT693" s="225" t="s">
        <v>158</v>
      </c>
      <c r="AU693" s="225" t="s">
        <v>82</v>
      </c>
      <c r="AV693" s="12" t="s">
        <v>82</v>
      </c>
      <c r="AW693" s="12" t="s">
        <v>35</v>
      </c>
      <c r="AX693" s="12" t="s">
        <v>72</v>
      </c>
      <c r="AY693" s="225" t="s">
        <v>148</v>
      </c>
    </row>
    <row r="694" spans="2:51" s="11" customFormat="1" ht="12">
      <c r="B694" s="204"/>
      <c r="C694" s="205"/>
      <c r="D694" s="206" t="s">
        <v>158</v>
      </c>
      <c r="E694" s="207" t="s">
        <v>21</v>
      </c>
      <c r="F694" s="208" t="s">
        <v>1137</v>
      </c>
      <c r="G694" s="205"/>
      <c r="H694" s="207" t="s">
        <v>21</v>
      </c>
      <c r="I694" s="209"/>
      <c r="J694" s="205"/>
      <c r="K694" s="205"/>
      <c r="L694" s="210"/>
      <c r="M694" s="211"/>
      <c r="N694" s="212"/>
      <c r="O694" s="212"/>
      <c r="P694" s="212"/>
      <c r="Q694" s="212"/>
      <c r="R694" s="212"/>
      <c r="S694" s="212"/>
      <c r="T694" s="213"/>
      <c r="AT694" s="214" t="s">
        <v>158</v>
      </c>
      <c r="AU694" s="214" t="s">
        <v>82</v>
      </c>
      <c r="AV694" s="11" t="s">
        <v>80</v>
      </c>
      <c r="AW694" s="11" t="s">
        <v>35</v>
      </c>
      <c r="AX694" s="11" t="s">
        <v>72</v>
      </c>
      <c r="AY694" s="214" t="s">
        <v>148</v>
      </c>
    </row>
    <row r="695" spans="2:51" s="12" customFormat="1" ht="12">
      <c r="B695" s="215"/>
      <c r="C695" s="216"/>
      <c r="D695" s="206" t="s">
        <v>158</v>
      </c>
      <c r="E695" s="217" t="s">
        <v>21</v>
      </c>
      <c r="F695" s="218" t="s">
        <v>1180</v>
      </c>
      <c r="G695" s="216"/>
      <c r="H695" s="219">
        <v>4.0179999999999998</v>
      </c>
      <c r="I695" s="220"/>
      <c r="J695" s="216"/>
      <c r="K695" s="216"/>
      <c r="L695" s="221"/>
      <c r="M695" s="222"/>
      <c r="N695" s="223"/>
      <c r="O695" s="223"/>
      <c r="P695" s="223"/>
      <c r="Q695" s="223"/>
      <c r="R695" s="223"/>
      <c r="S695" s="223"/>
      <c r="T695" s="224"/>
      <c r="AT695" s="225" t="s">
        <v>158</v>
      </c>
      <c r="AU695" s="225" t="s">
        <v>82</v>
      </c>
      <c r="AV695" s="12" t="s">
        <v>82</v>
      </c>
      <c r="AW695" s="12" t="s">
        <v>35</v>
      </c>
      <c r="AX695" s="12" t="s">
        <v>72</v>
      </c>
      <c r="AY695" s="225" t="s">
        <v>148</v>
      </c>
    </row>
    <row r="696" spans="2:51" s="11" customFormat="1" ht="12">
      <c r="B696" s="204"/>
      <c r="C696" s="205"/>
      <c r="D696" s="206" t="s">
        <v>158</v>
      </c>
      <c r="E696" s="207" t="s">
        <v>21</v>
      </c>
      <c r="F696" s="208" t="s">
        <v>1139</v>
      </c>
      <c r="G696" s="205"/>
      <c r="H696" s="207" t="s">
        <v>21</v>
      </c>
      <c r="I696" s="209"/>
      <c r="J696" s="205"/>
      <c r="K696" s="205"/>
      <c r="L696" s="210"/>
      <c r="M696" s="211"/>
      <c r="N696" s="212"/>
      <c r="O696" s="212"/>
      <c r="P696" s="212"/>
      <c r="Q696" s="212"/>
      <c r="R696" s="212"/>
      <c r="S696" s="212"/>
      <c r="T696" s="213"/>
      <c r="AT696" s="214" t="s">
        <v>158</v>
      </c>
      <c r="AU696" s="214" t="s">
        <v>82</v>
      </c>
      <c r="AV696" s="11" t="s">
        <v>80</v>
      </c>
      <c r="AW696" s="11" t="s">
        <v>35</v>
      </c>
      <c r="AX696" s="11" t="s">
        <v>72</v>
      </c>
      <c r="AY696" s="214" t="s">
        <v>148</v>
      </c>
    </row>
    <row r="697" spans="2:51" s="12" customFormat="1" ht="12">
      <c r="B697" s="215"/>
      <c r="C697" s="216"/>
      <c r="D697" s="206" t="s">
        <v>158</v>
      </c>
      <c r="E697" s="217" t="s">
        <v>21</v>
      </c>
      <c r="F697" s="218" t="s">
        <v>1181</v>
      </c>
      <c r="G697" s="216"/>
      <c r="H697" s="219">
        <v>2.3420000000000001</v>
      </c>
      <c r="I697" s="220"/>
      <c r="J697" s="216"/>
      <c r="K697" s="216"/>
      <c r="L697" s="221"/>
      <c r="M697" s="222"/>
      <c r="N697" s="223"/>
      <c r="O697" s="223"/>
      <c r="P697" s="223"/>
      <c r="Q697" s="223"/>
      <c r="R697" s="223"/>
      <c r="S697" s="223"/>
      <c r="T697" s="224"/>
      <c r="AT697" s="225" t="s">
        <v>158</v>
      </c>
      <c r="AU697" s="225" t="s">
        <v>82</v>
      </c>
      <c r="AV697" s="12" t="s">
        <v>82</v>
      </c>
      <c r="AW697" s="12" t="s">
        <v>35</v>
      </c>
      <c r="AX697" s="12" t="s">
        <v>72</v>
      </c>
      <c r="AY697" s="225" t="s">
        <v>148</v>
      </c>
    </row>
    <row r="698" spans="2:51" s="11" customFormat="1" ht="12">
      <c r="B698" s="204"/>
      <c r="C698" s="205"/>
      <c r="D698" s="206" t="s">
        <v>158</v>
      </c>
      <c r="E698" s="207" t="s">
        <v>21</v>
      </c>
      <c r="F698" s="208" t="s">
        <v>1141</v>
      </c>
      <c r="G698" s="205"/>
      <c r="H698" s="207" t="s">
        <v>21</v>
      </c>
      <c r="I698" s="209"/>
      <c r="J698" s="205"/>
      <c r="K698" s="205"/>
      <c r="L698" s="210"/>
      <c r="M698" s="211"/>
      <c r="N698" s="212"/>
      <c r="O698" s="212"/>
      <c r="P698" s="212"/>
      <c r="Q698" s="212"/>
      <c r="R698" s="212"/>
      <c r="S698" s="212"/>
      <c r="T698" s="213"/>
      <c r="AT698" s="214" t="s">
        <v>158</v>
      </c>
      <c r="AU698" s="214" t="s">
        <v>82</v>
      </c>
      <c r="AV698" s="11" t="s">
        <v>80</v>
      </c>
      <c r="AW698" s="11" t="s">
        <v>35</v>
      </c>
      <c r="AX698" s="11" t="s">
        <v>72</v>
      </c>
      <c r="AY698" s="214" t="s">
        <v>148</v>
      </c>
    </row>
    <row r="699" spans="2:51" s="12" customFormat="1" ht="12">
      <c r="B699" s="215"/>
      <c r="C699" s="216"/>
      <c r="D699" s="206" t="s">
        <v>158</v>
      </c>
      <c r="E699" s="217" t="s">
        <v>21</v>
      </c>
      <c r="F699" s="218" t="s">
        <v>1182</v>
      </c>
      <c r="G699" s="216"/>
      <c r="H699" s="219">
        <v>5.3330000000000002</v>
      </c>
      <c r="I699" s="220"/>
      <c r="J699" s="216"/>
      <c r="K699" s="216"/>
      <c r="L699" s="221"/>
      <c r="M699" s="222"/>
      <c r="N699" s="223"/>
      <c r="O699" s="223"/>
      <c r="P699" s="223"/>
      <c r="Q699" s="223"/>
      <c r="R699" s="223"/>
      <c r="S699" s="223"/>
      <c r="T699" s="224"/>
      <c r="AT699" s="225" t="s">
        <v>158</v>
      </c>
      <c r="AU699" s="225" t="s">
        <v>82</v>
      </c>
      <c r="AV699" s="12" t="s">
        <v>82</v>
      </c>
      <c r="AW699" s="12" t="s">
        <v>35</v>
      </c>
      <c r="AX699" s="12" t="s">
        <v>72</v>
      </c>
      <c r="AY699" s="225" t="s">
        <v>148</v>
      </c>
    </row>
    <row r="700" spans="2:51" s="11" customFormat="1" ht="12">
      <c r="B700" s="204"/>
      <c r="C700" s="205"/>
      <c r="D700" s="206" t="s">
        <v>158</v>
      </c>
      <c r="E700" s="207" t="s">
        <v>21</v>
      </c>
      <c r="F700" s="208" t="s">
        <v>1143</v>
      </c>
      <c r="G700" s="205"/>
      <c r="H700" s="207" t="s">
        <v>21</v>
      </c>
      <c r="I700" s="209"/>
      <c r="J700" s="205"/>
      <c r="K700" s="205"/>
      <c r="L700" s="210"/>
      <c r="M700" s="211"/>
      <c r="N700" s="212"/>
      <c r="O700" s="212"/>
      <c r="P700" s="212"/>
      <c r="Q700" s="212"/>
      <c r="R700" s="212"/>
      <c r="S700" s="212"/>
      <c r="T700" s="213"/>
      <c r="AT700" s="214" t="s">
        <v>158</v>
      </c>
      <c r="AU700" s="214" t="s">
        <v>82</v>
      </c>
      <c r="AV700" s="11" t="s">
        <v>80</v>
      </c>
      <c r="AW700" s="11" t="s">
        <v>35</v>
      </c>
      <c r="AX700" s="11" t="s">
        <v>72</v>
      </c>
      <c r="AY700" s="214" t="s">
        <v>148</v>
      </c>
    </row>
    <row r="701" spans="2:51" s="12" customFormat="1" ht="12">
      <c r="B701" s="215"/>
      <c r="C701" s="216"/>
      <c r="D701" s="206" t="s">
        <v>158</v>
      </c>
      <c r="E701" s="217" t="s">
        <v>21</v>
      </c>
      <c r="F701" s="218" t="s">
        <v>1183</v>
      </c>
      <c r="G701" s="216"/>
      <c r="H701" s="219">
        <v>5.8010000000000002</v>
      </c>
      <c r="I701" s="220"/>
      <c r="J701" s="216"/>
      <c r="K701" s="216"/>
      <c r="L701" s="221"/>
      <c r="M701" s="222"/>
      <c r="N701" s="223"/>
      <c r="O701" s="223"/>
      <c r="P701" s="223"/>
      <c r="Q701" s="223"/>
      <c r="R701" s="223"/>
      <c r="S701" s="223"/>
      <c r="T701" s="224"/>
      <c r="AT701" s="225" t="s">
        <v>158</v>
      </c>
      <c r="AU701" s="225" t="s">
        <v>82</v>
      </c>
      <c r="AV701" s="12" t="s">
        <v>82</v>
      </c>
      <c r="AW701" s="12" t="s">
        <v>35</v>
      </c>
      <c r="AX701" s="12" t="s">
        <v>72</v>
      </c>
      <c r="AY701" s="225" t="s">
        <v>148</v>
      </c>
    </row>
    <row r="702" spans="2:51" s="11" customFormat="1" ht="12">
      <c r="B702" s="204"/>
      <c r="C702" s="205"/>
      <c r="D702" s="206" t="s">
        <v>158</v>
      </c>
      <c r="E702" s="207" t="s">
        <v>21</v>
      </c>
      <c r="F702" s="208" t="s">
        <v>1145</v>
      </c>
      <c r="G702" s="205"/>
      <c r="H702" s="207" t="s">
        <v>21</v>
      </c>
      <c r="I702" s="209"/>
      <c r="J702" s="205"/>
      <c r="K702" s="205"/>
      <c r="L702" s="210"/>
      <c r="M702" s="211"/>
      <c r="N702" s="212"/>
      <c r="O702" s="212"/>
      <c r="P702" s="212"/>
      <c r="Q702" s="212"/>
      <c r="R702" s="212"/>
      <c r="S702" s="212"/>
      <c r="T702" s="213"/>
      <c r="AT702" s="214" t="s">
        <v>158</v>
      </c>
      <c r="AU702" s="214" t="s">
        <v>82</v>
      </c>
      <c r="AV702" s="11" t="s">
        <v>80</v>
      </c>
      <c r="AW702" s="11" t="s">
        <v>35</v>
      </c>
      <c r="AX702" s="11" t="s">
        <v>72</v>
      </c>
      <c r="AY702" s="214" t="s">
        <v>148</v>
      </c>
    </row>
    <row r="703" spans="2:51" s="12" customFormat="1" ht="12">
      <c r="B703" s="215"/>
      <c r="C703" s="216"/>
      <c r="D703" s="206" t="s">
        <v>158</v>
      </c>
      <c r="E703" s="217" t="s">
        <v>21</v>
      </c>
      <c r="F703" s="218" t="s">
        <v>1184</v>
      </c>
      <c r="G703" s="216"/>
      <c r="H703" s="219">
        <v>13.635</v>
      </c>
      <c r="I703" s="220"/>
      <c r="J703" s="216"/>
      <c r="K703" s="216"/>
      <c r="L703" s="221"/>
      <c r="M703" s="222"/>
      <c r="N703" s="223"/>
      <c r="O703" s="223"/>
      <c r="P703" s="223"/>
      <c r="Q703" s="223"/>
      <c r="R703" s="223"/>
      <c r="S703" s="223"/>
      <c r="T703" s="224"/>
      <c r="AT703" s="225" t="s">
        <v>158</v>
      </c>
      <c r="AU703" s="225" t="s">
        <v>82</v>
      </c>
      <c r="AV703" s="12" t="s">
        <v>82</v>
      </c>
      <c r="AW703" s="12" t="s">
        <v>35</v>
      </c>
      <c r="AX703" s="12" t="s">
        <v>72</v>
      </c>
      <c r="AY703" s="225" t="s">
        <v>148</v>
      </c>
    </row>
    <row r="704" spans="2:51" s="11" customFormat="1" ht="12">
      <c r="B704" s="204"/>
      <c r="C704" s="205"/>
      <c r="D704" s="206" t="s">
        <v>158</v>
      </c>
      <c r="E704" s="207" t="s">
        <v>21</v>
      </c>
      <c r="F704" s="208" t="s">
        <v>1147</v>
      </c>
      <c r="G704" s="205"/>
      <c r="H704" s="207" t="s">
        <v>21</v>
      </c>
      <c r="I704" s="209"/>
      <c r="J704" s="205"/>
      <c r="K704" s="205"/>
      <c r="L704" s="210"/>
      <c r="M704" s="211"/>
      <c r="N704" s="212"/>
      <c r="O704" s="212"/>
      <c r="P704" s="212"/>
      <c r="Q704" s="212"/>
      <c r="R704" s="212"/>
      <c r="S704" s="212"/>
      <c r="T704" s="213"/>
      <c r="AT704" s="214" t="s">
        <v>158</v>
      </c>
      <c r="AU704" s="214" t="s">
        <v>82</v>
      </c>
      <c r="AV704" s="11" t="s">
        <v>80</v>
      </c>
      <c r="AW704" s="11" t="s">
        <v>35</v>
      </c>
      <c r="AX704" s="11" t="s">
        <v>72</v>
      </c>
      <c r="AY704" s="214" t="s">
        <v>148</v>
      </c>
    </row>
    <row r="705" spans="2:65" s="12" customFormat="1" ht="12">
      <c r="B705" s="215"/>
      <c r="C705" s="216"/>
      <c r="D705" s="206" t="s">
        <v>158</v>
      </c>
      <c r="E705" s="217" t="s">
        <v>21</v>
      </c>
      <c r="F705" s="218" t="s">
        <v>1185</v>
      </c>
      <c r="G705" s="216"/>
      <c r="H705" s="219">
        <v>14.984999999999999</v>
      </c>
      <c r="I705" s="220"/>
      <c r="J705" s="216"/>
      <c r="K705" s="216"/>
      <c r="L705" s="221"/>
      <c r="M705" s="222"/>
      <c r="N705" s="223"/>
      <c r="O705" s="223"/>
      <c r="P705" s="223"/>
      <c r="Q705" s="223"/>
      <c r="R705" s="223"/>
      <c r="S705" s="223"/>
      <c r="T705" s="224"/>
      <c r="AT705" s="225" t="s">
        <v>158</v>
      </c>
      <c r="AU705" s="225" t="s">
        <v>82</v>
      </c>
      <c r="AV705" s="12" t="s">
        <v>82</v>
      </c>
      <c r="AW705" s="12" t="s">
        <v>35</v>
      </c>
      <c r="AX705" s="12" t="s">
        <v>72</v>
      </c>
      <c r="AY705" s="225" t="s">
        <v>148</v>
      </c>
    </row>
    <row r="706" spans="2:65" s="13" customFormat="1" ht="12">
      <c r="B706" s="226"/>
      <c r="C706" s="227"/>
      <c r="D706" s="206" t="s">
        <v>158</v>
      </c>
      <c r="E706" s="228" t="s">
        <v>21</v>
      </c>
      <c r="F706" s="229" t="s">
        <v>166</v>
      </c>
      <c r="G706" s="227"/>
      <c r="H706" s="230">
        <v>607.04899999999998</v>
      </c>
      <c r="I706" s="231"/>
      <c r="J706" s="227"/>
      <c r="K706" s="227"/>
      <c r="L706" s="232"/>
      <c r="M706" s="233"/>
      <c r="N706" s="234"/>
      <c r="O706" s="234"/>
      <c r="P706" s="234"/>
      <c r="Q706" s="234"/>
      <c r="R706" s="234"/>
      <c r="S706" s="234"/>
      <c r="T706" s="235"/>
      <c r="AT706" s="236" t="s">
        <v>158</v>
      </c>
      <c r="AU706" s="236" t="s">
        <v>82</v>
      </c>
      <c r="AV706" s="13" t="s">
        <v>156</v>
      </c>
      <c r="AW706" s="13" t="s">
        <v>35</v>
      </c>
      <c r="AX706" s="13" t="s">
        <v>80</v>
      </c>
      <c r="AY706" s="236" t="s">
        <v>148</v>
      </c>
    </row>
    <row r="707" spans="2:65" s="1" customFormat="1" ht="16.5" customHeight="1">
      <c r="B707" s="41"/>
      <c r="C707" s="254" t="s">
        <v>1196</v>
      </c>
      <c r="D707" s="254" t="s">
        <v>700</v>
      </c>
      <c r="E707" s="255" t="s">
        <v>1197</v>
      </c>
      <c r="F707" s="256" t="s">
        <v>1198</v>
      </c>
      <c r="G707" s="257" t="s">
        <v>176</v>
      </c>
      <c r="H707" s="258">
        <v>698.10599999999999</v>
      </c>
      <c r="I707" s="259"/>
      <c r="J707" s="260">
        <f>ROUND(I707*H707,2)</f>
        <v>0</v>
      </c>
      <c r="K707" s="256" t="s">
        <v>155</v>
      </c>
      <c r="L707" s="261"/>
      <c r="M707" s="262" t="s">
        <v>21</v>
      </c>
      <c r="N707" s="263" t="s">
        <v>43</v>
      </c>
      <c r="O707" s="42"/>
      <c r="P707" s="201">
        <f>O707*H707</f>
        <v>0</v>
      </c>
      <c r="Q707" s="201">
        <v>2.9999999999999997E-4</v>
      </c>
      <c r="R707" s="201">
        <f>Q707*H707</f>
        <v>0.20943179999999997</v>
      </c>
      <c r="S707" s="201">
        <v>0</v>
      </c>
      <c r="T707" s="202">
        <f>S707*H707</f>
        <v>0</v>
      </c>
      <c r="AR707" s="24" t="s">
        <v>382</v>
      </c>
      <c r="AT707" s="24" t="s">
        <v>700</v>
      </c>
      <c r="AU707" s="24" t="s">
        <v>82</v>
      </c>
      <c r="AY707" s="24" t="s">
        <v>148</v>
      </c>
      <c r="BE707" s="203">
        <f>IF(N707="základní",J707,0)</f>
        <v>0</v>
      </c>
      <c r="BF707" s="203">
        <f>IF(N707="snížená",J707,0)</f>
        <v>0</v>
      </c>
      <c r="BG707" s="203">
        <f>IF(N707="zákl. přenesená",J707,0)</f>
        <v>0</v>
      </c>
      <c r="BH707" s="203">
        <f>IF(N707="sníž. přenesená",J707,0)</f>
        <v>0</v>
      </c>
      <c r="BI707" s="203">
        <f>IF(N707="nulová",J707,0)</f>
        <v>0</v>
      </c>
      <c r="BJ707" s="24" t="s">
        <v>80</v>
      </c>
      <c r="BK707" s="203">
        <f>ROUND(I707*H707,2)</f>
        <v>0</v>
      </c>
      <c r="BL707" s="24" t="s">
        <v>256</v>
      </c>
      <c r="BM707" s="24" t="s">
        <v>1199</v>
      </c>
    </row>
    <row r="708" spans="2:65" s="12" customFormat="1" ht="12">
      <c r="B708" s="215"/>
      <c r="C708" s="216"/>
      <c r="D708" s="206" t="s">
        <v>158</v>
      </c>
      <c r="E708" s="216"/>
      <c r="F708" s="218" t="s">
        <v>1190</v>
      </c>
      <c r="G708" s="216"/>
      <c r="H708" s="219">
        <v>698.10599999999999</v>
      </c>
      <c r="I708" s="220"/>
      <c r="J708" s="216"/>
      <c r="K708" s="216"/>
      <c r="L708" s="221"/>
      <c r="M708" s="222"/>
      <c r="N708" s="223"/>
      <c r="O708" s="223"/>
      <c r="P708" s="223"/>
      <c r="Q708" s="223"/>
      <c r="R708" s="223"/>
      <c r="S708" s="223"/>
      <c r="T708" s="224"/>
      <c r="AT708" s="225" t="s">
        <v>158</v>
      </c>
      <c r="AU708" s="225" t="s">
        <v>82</v>
      </c>
      <c r="AV708" s="12" t="s">
        <v>82</v>
      </c>
      <c r="AW708" s="12" t="s">
        <v>6</v>
      </c>
      <c r="AX708" s="12" t="s">
        <v>80</v>
      </c>
      <c r="AY708" s="225" t="s">
        <v>148</v>
      </c>
    </row>
    <row r="709" spans="2:65" s="1" customFormat="1" ht="38.25" customHeight="1">
      <c r="B709" s="41"/>
      <c r="C709" s="192" t="s">
        <v>1200</v>
      </c>
      <c r="D709" s="192" t="s">
        <v>151</v>
      </c>
      <c r="E709" s="193" t="s">
        <v>1201</v>
      </c>
      <c r="F709" s="194" t="s">
        <v>1202</v>
      </c>
      <c r="G709" s="195" t="s">
        <v>339</v>
      </c>
      <c r="H709" s="196">
        <v>1.651</v>
      </c>
      <c r="I709" s="197"/>
      <c r="J709" s="198">
        <f>ROUND(I709*H709,2)</f>
        <v>0</v>
      </c>
      <c r="K709" s="194" t="s">
        <v>155</v>
      </c>
      <c r="L709" s="61"/>
      <c r="M709" s="199" t="s">
        <v>21</v>
      </c>
      <c r="N709" s="200" t="s">
        <v>43</v>
      </c>
      <c r="O709" s="42"/>
      <c r="P709" s="201">
        <f>O709*H709</f>
        <v>0</v>
      </c>
      <c r="Q709" s="201">
        <v>0</v>
      </c>
      <c r="R709" s="201">
        <f>Q709*H709</f>
        <v>0</v>
      </c>
      <c r="S709" s="201">
        <v>0</v>
      </c>
      <c r="T709" s="202">
        <f>S709*H709</f>
        <v>0</v>
      </c>
      <c r="AR709" s="24" t="s">
        <v>256</v>
      </c>
      <c r="AT709" s="24" t="s">
        <v>151</v>
      </c>
      <c r="AU709" s="24" t="s">
        <v>82</v>
      </c>
      <c r="AY709" s="24" t="s">
        <v>148</v>
      </c>
      <c r="BE709" s="203">
        <f>IF(N709="základní",J709,0)</f>
        <v>0</v>
      </c>
      <c r="BF709" s="203">
        <f>IF(N709="snížená",J709,0)</f>
        <v>0</v>
      </c>
      <c r="BG709" s="203">
        <f>IF(N709="zákl. přenesená",J709,0)</f>
        <v>0</v>
      </c>
      <c r="BH709" s="203">
        <f>IF(N709="sníž. přenesená",J709,0)</f>
        <v>0</v>
      </c>
      <c r="BI709" s="203">
        <f>IF(N709="nulová",J709,0)</f>
        <v>0</v>
      </c>
      <c r="BJ709" s="24" t="s">
        <v>80</v>
      </c>
      <c r="BK709" s="203">
        <f>ROUND(I709*H709,2)</f>
        <v>0</v>
      </c>
      <c r="BL709" s="24" t="s">
        <v>256</v>
      </c>
      <c r="BM709" s="24" t="s">
        <v>1203</v>
      </c>
    </row>
    <row r="710" spans="2:65" s="1" customFormat="1" ht="132">
      <c r="B710" s="41"/>
      <c r="C710" s="63"/>
      <c r="D710" s="206" t="s">
        <v>170</v>
      </c>
      <c r="E710" s="63"/>
      <c r="F710" s="237" t="s">
        <v>1204</v>
      </c>
      <c r="G710" s="63"/>
      <c r="H710" s="63"/>
      <c r="I710" s="163"/>
      <c r="J710" s="63"/>
      <c r="K710" s="63"/>
      <c r="L710" s="61"/>
      <c r="M710" s="238"/>
      <c r="N710" s="42"/>
      <c r="O710" s="42"/>
      <c r="P710" s="42"/>
      <c r="Q710" s="42"/>
      <c r="R710" s="42"/>
      <c r="S710" s="42"/>
      <c r="T710" s="78"/>
      <c r="AT710" s="24" t="s">
        <v>170</v>
      </c>
      <c r="AU710" s="24" t="s">
        <v>82</v>
      </c>
    </row>
    <row r="711" spans="2:65" s="10" customFormat="1" ht="29.85" customHeight="1">
      <c r="B711" s="176"/>
      <c r="C711" s="177"/>
      <c r="D711" s="178" t="s">
        <v>71</v>
      </c>
      <c r="E711" s="190" t="s">
        <v>1205</v>
      </c>
      <c r="F711" s="190" t="s">
        <v>1206</v>
      </c>
      <c r="G711" s="177"/>
      <c r="H711" s="177"/>
      <c r="I711" s="180"/>
      <c r="J711" s="191">
        <f>BK711</f>
        <v>0</v>
      </c>
      <c r="K711" s="177"/>
      <c r="L711" s="182"/>
      <c r="M711" s="183"/>
      <c r="N711" s="184"/>
      <c r="O711" s="184"/>
      <c r="P711" s="185">
        <f>SUM(P712:P857)</f>
        <v>0</v>
      </c>
      <c r="Q711" s="184"/>
      <c r="R711" s="185">
        <f>SUM(R712:R857)</f>
        <v>7.172410479999999</v>
      </c>
      <c r="S711" s="184"/>
      <c r="T711" s="186">
        <f>SUM(T712:T857)</f>
        <v>0</v>
      </c>
      <c r="AR711" s="187" t="s">
        <v>82</v>
      </c>
      <c r="AT711" s="188" t="s">
        <v>71</v>
      </c>
      <c r="AU711" s="188" t="s">
        <v>80</v>
      </c>
      <c r="AY711" s="187" t="s">
        <v>148</v>
      </c>
      <c r="BK711" s="189">
        <f>SUM(BK712:BK857)</f>
        <v>0</v>
      </c>
    </row>
    <row r="712" spans="2:65" s="1" customFormat="1" ht="25.5" customHeight="1">
      <c r="B712" s="41"/>
      <c r="C712" s="192" t="s">
        <v>1207</v>
      </c>
      <c r="D712" s="192" t="s">
        <v>151</v>
      </c>
      <c r="E712" s="193" t="s">
        <v>1208</v>
      </c>
      <c r="F712" s="194" t="s">
        <v>1209</v>
      </c>
      <c r="G712" s="195" t="s">
        <v>176</v>
      </c>
      <c r="H712" s="196">
        <v>295.27800000000002</v>
      </c>
      <c r="I712" s="197"/>
      <c r="J712" s="198">
        <f>ROUND(I712*H712,2)</f>
        <v>0</v>
      </c>
      <c r="K712" s="194" t="s">
        <v>155</v>
      </c>
      <c r="L712" s="61"/>
      <c r="M712" s="199" t="s">
        <v>21</v>
      </c>
      <c r="N712" s="200" t="s">
        <v>43</v>
      </c>
      <c r="O712" s="42"/>
      <c r="P712" s="201">
        <f>O712*H712</f>
        <v>0</v>
      </c>
      <c r="Q712" s="201">
        <v>0</v>
      </c>
      <c r="R712" s="201">
        <f>Q712*H712</f>
        <v>0</v>
      </c>
      <c r="S712" s="201">
        <v>0</v>
      </c>
      <c r="T712" s="202">
        <f>S712*H712</f>
        <v>0</v>
      </c>
      <c r="AR712" s="24" t="s">
        <v>256</v>
      </c>
      <c r="AT712" s="24" t="s">
        <v>151</v>
      </c>
      <c r="AU712" s="24" t="s">
        <v>82</v>
      </c>
      <c r="AY712" s="24" t="s">
        <v>148</v>
      </c>
      <c r="BE712" s="203">
        <f>IF(N712="základní",J712,0)</f>
        <v>0</v>
      </c>
      <c r="BF712" s="203">
        <f>IF(N712="snížená",J712,0)</f>
        <v>0</v>
      </c>
      <c r="BG712" s="203">
        <f>IF(N712="zákl. přenesená",J712,0)</f>
        <v>0</v>
      </c>
      <c r="BH712" s="203">
        <f>IF(N712="sníž. přenesená",J712,0)</f>
        <v>0</v>
      </c>
      <c r="BI712" s="203">
        <f>IF(N712="nulová",J712,0)</f>
        <v>0</v>
      </c>
      <c r="BJ712" s="24" t="s">
        <v>80</v>
      </c>
      <c r="BK712" s="203">
        <f>ROUND(I712*H712,2)</f>
        <v>0</v>
      </c>
      <c r="BL712" s="24" t="s">
        <v>256</v>
      </c>
      <c r="BM712" s="24" t="s">
        <v>1210</v>
      </c>
    </row>
    <row r="713" spans="2:65" s="1" customFormat="1" ht="48">
      <c r="B713" s="41"/>
      <c r="C713" s="63"/>
      <c r="D713" s="206" t="s">
        <v>170</v>
      </c>
      <c r="E713" s="63"/>
      <c r="F713" s="237" t="s">
        <v>1211</v>
      </c>
      <c r="G713" s="63"/>
      <c r="H713" s="63"/>
      <c r="I713" s="163"/>
      <c r="J713" s="63"/>
      <c r="K713" s="63"/>
      <c r="L713" s="61"/>
      <c r="M713" s="238"/>
      <c r="N713" s="42"/>
      <c r="O713" s="42"/>
      <c r="P713" s="42"/>
      <c r="Q713" s="42"/>
      <c r="R713" s="42"/>
      <c r="S713" s="42"/>
      <c r="T713" s="78"/>
      <c r="AT713" s="24" t="s">
        <v>170</v>
      </c>
      <c r="AU713" s="24" t="s">
        <v>82</v>
      </c>
    </row>
    <row r="714" spans="2:65" s="11" customFormat="1" ht="12">
      <c r="B714" s="204"/>
      <c r="C714" s="205"/>
      <c r="D714" s="206" t="s">
        <v>158</v>
      </c>
      <c r="E714" s="207" t="s">
        <v>21</v>
      </c>
      <c r="F714" s="208" t="s">
        <v>1040</v>
      </c>
      <c r="G714" s="205"/>
      <c r="H714" s="207" t="s">
        <v>21</v>
      </c>
      <c r="I714" s="209"/>
      <c r="J714" s="205"/>
      <c r="K714" s="205"/>
      <c r="L714" s="210"/>
      <c r="M714" s="211"/>
      <c r="N714" s="212"/>
      <c r="O714" s="212"/>
      <c r="P714" s="212"/>
      <c r="Q714" s="212"/>
      <c r="R714" s="212"/>
      <c r="S714" s="212"/>
      <c r="T714" s="213"/>
      <c r="AT714" s="214" t="s">
        <v>158</v>
      </c>
      <c r="AU714" s="214" t="s">
        <v>82</v>
      </c>
      <c r="AV714" s="11" t="s">
        <v>80</v>
      </c>
      <c r="AW714" s="11" t="s">
        <v>35</v>
      </c>
      <c r="AX714" s="11" t="s">
        <v>72</v>
      </c>
      <c r="AY714" s="214" t="s">
        <v>148</v>
      </c>
    </row>
    <row r="715" spans="2:65" s="12" customFormat="1" ht="12">
      <c r="B715" s="215"/>
      <c r="C715" s="216"/>
      <c r="D715" s="206" t="s">
        <v>158</v>
      </c>
      <c r="E715" s="217" t="s">
        <v>21</v>
      </c>
      <c r="F715" s="218" t="s">
        <v>1041</v>
      </c>
      <c r="G715" s="216"/>
      <c r="H715" s="219">
        <v>2.5</v>
      </c>
      <c r="I715" s="220"/>
      <c r="J715" s="216"/>
      <c r="K715" s="216"/>
      <c r="L715" s="221"/>
      <c r="M715" s="222"/>
      <c r="N715" s="223"/>
      <c r="O715" s="223"/>
      <c r="P715" s="223"/>
      <c r="Q715" s="223"/>
      <c r="R715" s="223"/>
      <c r="S715" s="223"/>
      <c r="T715" s="224"/>
      <c r="AT715" s="225" t="s">
        <v>158</v>
      </c>
      <c r="AU715" s="225" t="s">
        <v>82</v>
      </c>
      <c r="AV715" s="12" t="s">
        <v>82</v>
      </c>
      <c r="AW715" s="12" t="s">
        <v>35</v>
      </c>
      <c r="AX715" s="12" t="s">
        <v>72</v>
      </c>
      <c r="AY715" s="225" t="s">
        <v>148</v>
      </c>
    </row>
    <row r="716" spans="2:65" s="12" customFormat="1" ht="12">
      <c r="B716" s="215"/>
      <c r="C716" s="216"/>
      <c r="D716" s="206" t="s">
        <v>158</v>
      </c>
      <c r="E716" s="217" t="s">
        <v>21</v>
      </c>
      <c r="F716" s="218" t="s">
        <v>1042</v>
      </c>
      <c r="G716" s="216"/>
      <c r="H716" s="219">
        <v>1.07</v>
      </c>
      <c r="I716" s="220"/>
      <c r="J716" s="216"/>
      <c r="K716" s="216"/>
      <c r="L716" s="221"/>
      <c r="M716" s="222"/>
      <c r="N716" s="223"/>
      <c r="O716" s="223"/>
      <c r="P716" s="223"/>
      <c r="Q716" s="223"/>
      <c r="R716" s="223"/>
      <c r="S716" s="223"/>
      <c r="T716" s="224"/>
      <c r="AT716" s="225" t="s">
        <v>158</v>
      </c>
      <c r="AU716" s="225" t="s">
        <v>82</v>
      </c>
      <c r="AV716" s="12" t="s">
        <v>82</v>
      </c>
      <c r="AW716" s="12" t="s">
        <v>35</v>
      </c>
      <c r="AX716" s="12" t="s">
        <v>72</v>
      </c>
      <c r="AY716" s="225" t="s">
        <v>148</v>
      </c>
    </row>
    <row r="717" spans="2:65" s="12" customFormat="1" ht="12">
      <c r="B717" s="215"/>
      <c r="C717" s="216"/>
      <c r="D717" s="206" t="s">
        <v>158</v>
      </c>
      <c r="E717" s="217" t="s">
        <v>21</v>
      </c>
      <c r="F717" s="218" t="s">
        <v>1043</v>
      </c>
      <c r="G717" s="216"/>
      <c r="H717" s="219">
        <v>5.0999999999999996</v>
      </c>
      <c r="I717" s="220"/>
      <c r="J717" s="216"/>
      <c r="K717" s="216"/>
      <c r="L717" s="221"/>
      <c r="M717" s="222"/>
      <c r="N717" s="223"/>
      <c r="O717" s="223"/>
      <c r="P717" s="223"/>
      <c r="Q717" s="223"/>
      <c r="R717" s="223"/>
      <c r="S717" s="223"/>
      <c r="T717" s="224"/>
      <c r="AT717" s="225" t="s">
        <v>158</v>
      </c>
      <c r="AU717" s="225" t="s">
        <v>82</v>
      </c>
      <c r="AV717" s="12" t="s">
        <v>82</v>
      </c>
      <c r="AW717" s="12" t="s">
        <v>35</v>
      </c>
      <c r="AX717" s="12" t="s">
        <v>72</v>
      </c>
      <c r="AY717" s="225" t="s">
        <v>148</v>
      </c>
    </row>
    <row r="718" spans="2:65" s="12" customFormat="1" ht="12">
      <c r="B718" s="215"/>
      <c r="C718" s="216"/>
      <c r="D718" s="206" t="s">
        <v>158</v>
      </c>
      <c r="E718" s="217" t="s">
        <v>21</v>
      </c>
      <c r="F718" s="218" t="s">
        <v>1044</v>
      </c>
      <c r="G718" s="216"/>
      <c r="H718" s="219">
        <v>2.4</v>
      </c>
      <c r="I718" s="220"/>
      <c r="J718" s="216"/>
      <c r="K718" s="216"/>
      <c r="L718" s="221"/>
      <c r="M718" s="222"/>
      <c r="N718" s="223"/>
      <c r="O718" s="223"/>
      <c r="P718" s="223"/>
      <c r="Q718" s="223"/>
      <c r="R718" s="223"/>
      <c r="S718" s="223"/>
      <c r="T718" s="224"/>
      <c r="AT718" s="225" t="s">
        <v>158</v>
      </c>
      <c r="AU718" s="225" t="s">
        <v>82</v>
      </c>
      <c r="AV718" s="12" t="s">
        <v>82</v>
      </c>
      <c r="AW718" s="12" t="s">
        <v>35</v>
      </c>
      <c r="AX718" s="12" t="s">
        <v>72</v>
      </c>
      <c r="AY718" s="225" t="s">
        <v>148</v>
      </c>
    </row>
    <row r="719" spans="2:65" s="12" customFormat="1" ht="12">
      <c r="B719" s="215"/>
      <c r="C719" s="216"/>
      <c r="D719" s="206" t="s">
        <v>158</v>
      </c>
      <c r="E719" s="217" t="s">
        <v>21</v>
      </c>
      <c r="F719" s="218" t="s">
        <v>1045</v>
      </c>
      <c r="G719" s="216"/>
      <c r="H719" s="219">
        <v>15.21</v>
      </c>
      <c r="I719" s="220"/>
      <c r="J719" s="216"/>
      <c r="K719" s="216"/>
      <c r="L719" s="221"/>
      <c r="M719" s="222"/>
      <c r="N719" s="223"/>
      <c r="O719" s="223"/>
      <c r="P719" s="223"/>
      <c r="Q719" s="223"/>
      <c r="R719" s="223"/>
      <c r="S719" s="223"/>
      <c r="T719" s="224"/>
      <c r="AT719" s="225" t="s">
        <v>158</v>
      </c>
      <c r="AU719" s="225" t="s">
        <v>82</v>
      </c>
      <c r="AV719" s="12" t="s">
        <v>82</v>
      </c>
      <c r="AW719" s="12" t="s">
        <v>35</v>
      </c>
      <c r="AX719" s="12" t="s">
        <v>72</v>
      </c>
      <c r="AY719" s="225" t="s">
        <v>148</v>
      </c>
    </row>
    <row r="720" spans="2:65" s="12" customFormat="1" ht="12">
      <c r="B720" s="215"/>
      <c r="C720" s="216"/>
      <c r="D720" s="206" t="s">
        <v>158</v>
      </c>
      <c r="E720" s="217" t="s">
        <v>21</v>
      </c>
      <c r="F720" s="218" t="s">
        <v>1046</v>
      </c>
      <c r="G720" s="216"/>
      <c r="H720" s="219">
        <v>10.584</v>
      </c>
      <c r="I720" s="220"/>
      <c r="J720" s="216"/>
      <c r="K720" s="216"/>
      <c r="L720" s="221"/>
      <c r="M720" s="222"/>
      <c r="N720" s="223"/>
      <c r="O720" s="223"/>
      <c r="P720" s="223"/>
      <c r="Q720" s="223"/>
      <c r="R720" s="223"/>
      <c r="S720" s="223"/>
      <c r="T720" s="224"/>
      <c r="AT720" s="225" t="s">
        <v>158</v>
      </c>
      <c r="AU720" s="225" t="s">
        <v>82</v>
      </c>
      <c r="AV720" s="12" t="s">
        <v>82</v>
      </c>
      <c r="AW720" s="12" t="s">
        <v>35</v>
      </c>
      <c r="AX720" s="12" t="s">
        <v>72</v>
      </c>
      <c r="AY720" s="225" t="s">
        <v>148</v>
      </c>
    </row>
    <row r="721" spans="2:65" s="12" customFormat="1" ht="12">
      <c r="B721" s="215"/>
      <c r="C721" s="216"/>
      <c r="D721" s="206" t="s">
        <v>158</v>
      </c>
      <c r="E721" s="217" t="s">
        <v>21</v>
      </c>
      <c r="F721" s="218" t="s">
        <v>1047</v>
      </c>
      <c r="G721" s="216"/>
      <c r="H721" s="219">
        <v>8.8000000000000007</v>
      </c>
      <c r="I721" s="220"/>
      <c r="J721" s="216"/>
      <c r="K721" s="216"/>
      <c r="L721" s="221"/>
      <c r="M721" s="222"/>
      <c r="N721" s="223"/>
      <c r="O721" s="223"/>
      <c r="P721" s="223"/>
      <c r="Q721" s="223"/>
      <c r="R721" s="223"/>
      <c r="S721" s="223"/>
      <c r="T721" s="224"/>
      <c r="AT721" s="225" t="s">
        <v>158</v>
      </c>
      <c r="AU721" s="225" t="s">
        <v>82</v>
      </c>
      <c r="AV721" s="12" t="s">
        <v>82</v>
      </c>
      <c r="AW721" s="12" t="s">
        <v>35</v>
      </c>
      <c r="AX721" s="12" t="s">
        <v>72</v>
      </c>
      <c r="AY721" s="225" t="s">
        <v>148</v>
      </c>
    </row>
    <row r="722" spans="2:65" s="12" customFormat="1" ht="12">
      <c r="B722" s="215"/>
      <c r="C722" s="216"/>
      <c r="D722" s="206" t="s">
        <v>158</v>
      </c>
      <c r="E722" s="217" t="s">
        <v>21</v>
      </c>
      <c r="F722" s="218" t="s">
        <v>1048</v>
      </c>
      <c r="G722" s="216"/>
      <c r="H722" s="219">
        <v>11.214</v>
      </c>
      <c r="I722" s="220"/>
      <c r="J722" s="216"/>
      <c r="K722" s="216"/>
      <c r="L722" s="221"/>
      <c r="M722" s="222"/>
      <c r="N722" s="223"/>
      <c r="O722" s="223"/>
      <c r="P722" s="223"/>
      <c r="Q722" s="223"/>
      <c r="R722" s="223"/>
      <c r="S722" s="223"/>
      <c r="T722" s="224"/>
      <c r="AT722" s="225" t="s">
        <v>158</v>
      </c>
      <c r="AU722" s="225" t="s">
        <v>82</v>
      </c>
      <c r="AV722" s="12" t="s">
        <v>82</v>
      </c>
      <c r="AW722" s="12" t="s">
        <v>35</v>
      </c>
      <c r="AX722" s="12" t="s">
        <v>72</v>
      </c>
      <c r="AY722" s="225" t="s">
        <v>148</v>
      </c>
    </row>
    <row r="723" spans="2:65" s="12" customFormat="1" ht="12">
      <c r="B723" s="215"/>
      <c r="C723" s="216"/>
      <c r="D723" s="206" t="s">
        <v>158</v>
      </c>
      <c r="E723" s="217" t="s">
        <v>21</v>
      </c>
      <c r="F723" s="218" t="s">
        <v>1049</v>
      </c>
      <c r="G723" s="216"/>
      <c r="H723" s="219">
        <v>143.1</v>
      </c>
      <c r="I723" s="220"/>
      <c r="J723" s="216"/>
      <c r="K723" s="216"/>
      <c r="L723" s="221"/>
      <c r="M723" s="222"/>
      <c r="N723" s="223"/>
      <c r="O723" s="223"/>
      <c r="P723" s="223"/>
      <c r="Q723" s="223"/>
      <c r="R723" s="223"/>
      <c r="S723" s="223"/>
      <c r="T723" s="224"/>
      <c r="AT723" s="225" t="s">
        <v>158</v>
      </c>
      <c r="AU723" s="225" t="s">
        <v>82</v>
      </c>
      <c r="AV723" s="12" t="s">
        <v>82</v>
      </c>
      <c r="AW723" s="12" t="s">
        <v>35</v>
      </c>
      <c r="AX723" s="12" t="s">
        <v>72</v>
      </c>
      <c r="AY723" s="225" t="s">
        <v>148</v>
      </c>
    </row>
    <row r="724" spans="2:65" s="12" customFormat="1" ht="12">
      <c r="B724" s="215"/>
      <c r="C724" s="216"/>
      <c r="D724" s="206" t="s">
        <v>158</v>
      </c>
      <c r="E724" s="217" t="s">
        <v>21</v>
      </c>
      <c r="F724" s="218" t="s">
        <v>1050</v>
      </c>
      <c r="G724" s="216"/>
      <c r="H724" s="219">
        <v>36.200000000000003</v>
      </c>
      <c r="I724" s="220"/>
      <c r="J724" s="216"/>
      <c r="K724" s="216"/>
      <c r="L724" s="221"/>
      <c r="M724" s="222"/>
      <c r="N724" s="223"/>
      <c r="O724" s="223"/>
      <c r="P724" s="223"/>
      <c r="Q724" s="223"/>
      <c r="R724" s="223"/>
      <c r="S724" s="223"/>
      <c r="T724" s="224"/>
      <c r="AT724" s="225" t="s">
        <v>158</v>
      </c>
      <c r="AU724" s="225" t="s">
        <v>82</v>
      </c>
      <c r="AV724" s="12" t="s">
        <v>82</v>
      </c>
      <c r="AW724" s="12" t="s">
        <v>35</v>
      </c>
      <c r="AX724" s="12" t="s">
        <v>72</v>
      </c>
      <c r="AY724" s="225" t="s">
        <v>148</v>
      </c>
    </row>
    <row r="725" spans="2:65" s="12" customFormat="1" ht="12">
      <c r="B725" s="215"/>
      <c r="C725" s="216"/>
      <c r="D725" s="206" t="s">
        <v>158</v>
      </c>
      <c r="E725" s="217" t="s">
        <v>21</v>
      </c>
      <c r="F725" s="218" t="s">
        <v>1051</v>
      </c>
      <c r="G725" s="216"/>
      <c r="H725" s="219">
        <v>7.4</v>
      </c>
      <c r="I725" s="220"/>
      <c r="J725" s="216"/>
      <c r="K725" s="216"/>
      <c r="L725" s="221"/>
      <c r="M725" s="222"/>
      <c r="N725" s="223"/>
      <c r="O725" s="223"/>
      <c r="P725" s="223"/>
      <c r="Q725" s="223"/>
      <c r="R725" s="223"/>
      <c r="S725" s="223"/>
      <c r="T725" s="224"/>
      <c r="AT725" s="225" t="s">
        <v>158</v>
      </c>
      <c r="AU725" s="225" t="s">
        <v>82</v>
      </c>
      <c r="AV725" s="12" t="s">
        <v>82</v>
      </c>
      <c r="AW725" s="12" t="s">
        <v>35</v>
      </c>
      <c r="AX725" s="12" t="s">
        <v>72</v>
      </c>
      <c r="AY725" s="225" t="s">
        <v>148</v>
      </c>
    </row>
    <row r="726" spans="2:65" s="12" customFormat="1" ht="12">
      <c r="B726" s="215"/>
      <c r="C726" s="216"/>
      <c r="D726" s="206" t="s">
        <v>158</v>
      </c>
      <c r="E726" s="217" t="s">
        <v>21</v>
      </c>
      <c r="F726" s="218" t="s">
        <v>1052</v>
      </c>
      <c r="G726" s="216"/>
      <c r="H726" s="219">
        <v>51.7</v>
      </c>
      <c r="I726" s="220"/>
      <c r="J726" s="216"/>
      <c r="K726" s="216"/>
      <c r="L726" s="221"/>
      <c r="M726" s="222"/>
      <c r="N726" s="223"/>
      <c r="O726" s="223"/>
      <c r="P726" s="223"/>
      <c r="Q726" s="223"/>
      <c r="R726" s="223"/>
      <c r="S726" s="223"/>
      <c r="T726" s="224"/>
      <c r="AT726" s="225" t="s">
        <v>158</v>
      </c>
      <c r="AU726" s="225" t="s">
        <v>82</v>
      </c>
      <c r="AV726" s="12" t="s">
        <v>82</v>
      </c>
      <c r="AW726" s="12" t="s">
        <v>35</v>
      </c>
      <c r="AX726" s="12" t="s">
        <v>72</v>
      </c>
      <c r="AY726" s="225" t="s">
        <v>148</v>
      </c>
    </row>
    <row r="727" spans="2:65" s="13" customFormat="1" ht="12">
      <c r="B727" s="226"/>
      <c r="C727" s="227"/>
      <c r="D727" s="206" t="s">
        <v>158</v>
      </c>
      <c r="E727" s="228" t="s">
        <v>21</v>
      </c>
      <c r="F727" s="229" t="s">
        <v>166</v>
      </c>
      <c r="G727" s="227"/>
      <c r="H727" s="230">
        <v>295.27800000000002</v>
      </c>
      <c r="I727" s="231"/>
      <c r="J727" s="227"/>
      <c r="K727" s="227"/>
      <c r="L727" s="232"/>
      <c r="M727" s="233"/>
      <c r="N727" s="234"/>
      <c r="O727" s="234"/>
      <c r="P727" s="234"/>
      <c r="Q727" s="234"/>
      <c r="R727" s="234"/>
      <c r="S727" s="234"/>
      <c r="T727" s="235"/>
      <c r="AT727" s="236" t="s">
        <v>158</v>
      </c>
      <c r="AU727" s="236" t="s">
        <v>82</v>
      </c>
      <c r="AV727" s="13" t="s">
        <v>156</v>
      </c>
      <c r="AW727" s="13" t="s">
        <v>35</v>
      </c>
      <c r="AX727" s="13" t="s">
        <v>80</v>
      </c>
      <c r="AY727" s="236" t="s">
        <v>148</v>
      </c>
    </row>
    <row r="728" spans="2:65" s="1" customFormat="1" ht="16.5" customHeight="1">
      <c r="B728" s="41"/>
      <c r="C728" s="254" t="s">
        <v>1212</v>
      </c>
      <c r="D728" s="254" t="s">
        <v>700</v>
      </c>
      <c r="E728" s="255" t="s">
        <v>1213</v>
      </c>
      <c r="F728" s="256" t="s">
        <v>1214</v>
      </c>
      <c r="G728" s="257" t="s">
        <v>176</v>
      </c>
      <c r="H728" s="258">
        <v>301.18400000000003</v>
      </c>
      <c r="I728" s="259"/>
      <c r="J728" s="260">
        <f>ROUND(I728*H728,2)</f>
        <v>0</v>
      </c>
      <c r="K728" s="256" t="s">
        <v>155</v>
      </c>
      <c r="L728" s="261"/>
      <c r="M728" s="262" t="s">
        <v>21</v>
      </c>
      <c r="N728" s="263" t="s">
        <v>43</v>
      </c>
      <c r="O728" s="42"/>
      <c r="P728" s="201">
        <f>O728*H728</f>
        <v>0</v>
      </c>
      <c r="Q728" s="201">
        <v>3.0000000000000001E-3</v>
      </c>
      <c r="R728" s="201">
        <f>Q728*H728</f>
        <v>0.90355200000000013</v>
      </c>
      <c r="S728" s="201">
        <v>0</v>
      </c>
      <c r="T728" s="202">
        <f>S728*H728</f>
        <v>0</v>
      </c>
      <c r="AR728" s="24" t="s">
        <v>382</v>
      </c>
      <c r="AT728" s="24" t="s">
        <v>700</v>
      </c>
      <c r="AU728" s="24" t="s">
        <v>82</v>
      </c>
      <c r="AY728" s="24" t="s">
        <v>148</v>
      </c>
      <c r="BE728" s="203">
        <f>IF(N728="základní",J728,0)</f>
        <v>0</v>
      </c>
      <c r="BF728" s="203">
        <f>IF(N728="snížená",J728,0)</f>
        <v>0</v>
      </c>
      <c r="BG728" s="203">
        <f>IF(N728="zákl. přenesená",J728,0)</f>
        <v>0</v>
      </c>
      <c r="BH728" s="203">
        <f>IF(N728="sníž. přenesená",J728,0)</f>
        <v>0</v>
      </c>
      <c r="BI728" s="203">
        <f>IF(N728="nulová",J728,0)</f>
        <v>0</v>
      </c>
      <c r="BJ728" s="24" t="s">
        <v>80</v>
      </c>
      <c r="BK728" s="203">
        <f>ROUND(I728*H728,2)</f>
        <v>0</v>
      </c>
      <c r="BL728" s="24" t="s">
        <v>256</v>
      </c>
      <c r="BM728" s="24" t="s">
        <v>1215</v>
      </c>
    </row>
    <row r="729" spans="2:65" s="12" customFormat="1" ht="12">
      <c r="B729" s="215"/>
      <c r="C729" s="216"/>
      <c r="D729" s="206" t="s">
        <v>158</v>
      </c>
      <c r="E729" s="216"/>
      <c r="F729" s="218" t="s">
        <v>1216</v>
      </c>
      <c r="G729" s="216"/>
      <c r="H729" s="219">
        <v>301.18400000000003</v>
      </c>
      <c r="I729" s="220"/>
      <c r="J729" s="216"/>
      <c r="K729" s="216"/>
      <c r="L729" s="221"/>
      <c r="M729" s="222"/>
      <c r="N729" s="223"/>
      <c r="O729" s="223"/>
      <c r="P729" s="223"/>
      <c r="Q729" s="223"/>
      <c r="R729" s="223"/>
      <c r="S729" s="223"/>
      <c r="T729" s="224"/>
      <c r="AT729" s="225" t="s">
        <v>158</v>
      </c>
      <c r="AU729" s="225" t="s">
        <v>82</v>
      </c>
      <c r="AV729" s="12" t="s">
        <v>82</v>
      </c>
      <c r="AW729" s="12" t="s">
        <v>6</v>
      </c>
      <c r="AX729" s="12" t="s">
        <v>80</v>
      </c>
      <c r="AY729" s="225" t="s">
        <v>148</v>
      </c>
    </row>
    <row r="730" spans="2:65" s="1" customFormat="1" ht="16.5" customHeight="1">
      <c r="B730" s="41"/>
      <c r="C730" s="192" t="s">
        <v>1217</v>
      </c>
      <c r="D730" s="192" t="s">
        <v>151</v>
      </c>
      <c r="E730" s="193" t="s">
        <v>1218</v>
      </c>
      <c r="F730" s="194" t="s">
        <v>1219</v>
      </c>
      <c r="G730" s="195" t="s">
        <v>213</v>
      </c>
      <c r="H730" s="196">
        <v>171.88900000000001</v>
      </c>
      <c r="I730" s="197"/>
      <c r="J730" s="198">
        <f>ROUND(I730*H730,2)</f>
        <v>0</v>
      </c>
      <c r="K730" s="194" t="s">
        <v>155</v>
      </c>
      <c r="L730" s="61"/>
      <c r="M730" s="199" t="s">
        <v>21</v>
      </c>
      <c r="N730" s="200" t="s">
        <v>43</v>
      </c>
      <c r="O730" s="42"/>
      <c r="P730" s="201">
        <f>O730*H730</f>
        <v>0</v>
      </c>
      <c r="Q730" s="201">
        <v>0</v>
      </c>
      <c r="R730" s="201">
        <f>Q730*H730</f>
        <v>0</v>
      </c>
      <c r="S730" s="201">
        <v>0</v>
      </c>
      <c r="T730" s="202">
        <f>S730*H730</f>
        <v>0</v>
      </c>
      <c r="AR730" s="24" t="s">
        <v>256</v>
      </c>
      <c r="AT730" s="24" t="s">
        <v>151</v>
      </c>
      <c r="AU730" s="24" t="s">
        <v>82</v>
      </c>
      <c r="AY730" s="24" t="s">
        <v>148</v>
      </c>
      <c r="BE730" s="203">
        <f>IF(N730="základní",J730,0)</f>
        <v>0</v>
      </c>
      <c r="BF730" s="203">
        <f>IF(N730="snížená",J730,0)</f>
        <v>0</v>
      </c>
      <c r="BG730" s="203">
        <f>IF(N730="zákl. přenesená",J730,0)</f>
        <v>0</v>
      </c>
      <c r="BH730" s="203">
        <f>IF(N730="sníž. přenesená",J730,0)</f>
        <v>0</v>
      </c>
      <c r="BI730" s="203">
        <f>IF(N730="nulová",J730,0)</f>
        <v>0</v>
      </c>
      <c r="BJ730" s="24" t="s">
        <v>80</v>
      </c>
      <c r="BK730" s="203">
        <f>ROUND(I730*H730,2)</f>
        <v>0</v>
      </c>
      <c r="BL730" s="24" t="s">
        <v>256</v>
      </c>
      <c r="BM730" s="24" t="s">
        <v>1220</v>
      </c>
    </row>
    <row r="731" spans="2:65" s="1" customFormat="1" ht="48">
      <c r="B731" s="41"/>
      <c r="C731" s="63"/>
      <c r="D731" s="206" t="s">
        <v>170</v>
      </c>
      <c r="E731" s="63"/>
      <c r="F731" s="237" t="s">
        <v>1211</v>
      </c>
      <c r="G731" s="63"/>
      <c r="H731" s="63"/>
      <c r="I731" s="163"/>
      <c r="J731" s="63"/>
      <c r="K731" s="63"/>
      <c r="L731" s="61"/>
      <c r="M731" s="238"/>
      <c r="N731" s="42"/>
      <c r="O731" s="42"/>
      <c r="P731" s="42"/>
      <c r="Q731" s="42"/>
      <c r="R731" s="42"/>
      <c r="S731" s="42"/>
      <c r="T731" s="78"/>
      <c r="AT731" s="24" t="s">
        <v>170</v>
      </c>
      <c r="AU731" s="24" t="s">
        <v>82</v>
      </c>
    </row>
    <row r="732" spans="2:65" s="11" customFormat="1" ht="12">
      <c r="B732" s="204"/>
      <c r="C732" s="205"/>
      <c r="D732" s="206" t="s">
        <v>158</v>
      </c>
      <c r="E732" s="207" t="s">
        <v>21</v>
      </c>
      <c r="F732" s="208" t="s">
        <v>1040</v>
      </c>
      <c r="G732" s="205"/>
      <c r="H732" s="207" t="s">
        <v>21</v>
      </c>
      <c r="I732" s="209"/>
      <c r="J732" s="205"/>
      <c r="K732" s="205"/>
      <c r="L732" s="210"/>
      <c r="M732" s="211"/>
      <c r="N732" s="212"/>
      <c r="O732" s="212"/>
      <c r="P732" s="212"/>
      <c r="Q732" s="212"/>
      <c r="R732" s="212"/>
      <c r="S732" s="212"/>
      <c r="T732" s="213"/>
      <c r="AT732" s="214" t="s">
        <v>158</v>
      </c>
      <c r="AU732" s="214" t="s">
        <v>82</v>
      </c>
      <c r="AV732" s="11" t="s">
        <v>80</v>
      </c>
      <c r="AW732" s="11" t="s">
        <v>35</v>
      </c>
      <c r="AX732" s="11" t="s">
        <v>72</v>
      </c>
      <c r="AY732" s="214" t="s">
        <v>148</v>
      </c>
    </row>
    <row r="733" spans="2:65" s="12" customFormat="1" ht="12">
      <c r="B733" s="215"/>
      <c r="C733" s="216"/>
      <c r="D733" s="206" t="s">
        <v>158</v>
      </c>
      <c r="E733" s="217" t="s">
        <v>21</v>
      </c>
      <c r="F733" s="218" t="s">
        <v>1221</v>
      </c>
      <c r="G733" s="216"/>
      <c r="H733" s="219">
        <v>4.5</v>
      </c>
      <c r="I733" s="220"/>
      <c r="J733" s="216"/>
      <c r="K733" s="216"/>
      <c r="L733" s="221"/>
      <c r="M733" s="222"/>
      <c r="N733" s="223"/>
      <c r="O733" s="223"/>
      <c r="P733" s="223"/>
      <c r="Q733" s="223"/>
      <c r="R733" s="223"/>
      <c r="S733" s="223"/>
      <c r="T733" s="224"/>
      <c r="AT733" s="225" t="s">
        <v>158</v>
      </c>
      <c r="AU733" s="225" t="s">
        <v>82</v>
      </c>
      <c r="AV733" s="12" t="s">
        <v>82</v>
      </c>
      <c r="AW733" s="12" t="s">
        <v>35</v>
      </c>
      <c r="AX733" s="12" t="s">
        <v>72</v>
      </c>
      <c r="AY733" s="225" t="s">
        <v>148</v>
      </c>
    </row>
    <row r="734" spans="2:65" s="12" customFormat="1" ht="12">
      <c r="B734" s="215"/>
      <c r="C734" s="216"/>
      <c r="D734" s="206" t="s">
        <v>158</v>
      </c>
      <c r="E734" s="217" t="s">
        <v>21</v>
      </c>
      <c r="F734" s="218" t="s">
        <v>1222</v>
      </c>
      <c r="G734" s="216"/>
      <c r="H734" s="219">
        <v>3.8420000000000001</v>
      </c>
      <c r="I734" s="220"/>
      <c r="J734" s="216"/>
      <c r="K734" s="216"/>
      <c r="L734" s="221"/>
      <c r="M734" s="222"/>
      <c r="N734" s="223"/>
      <c r="O734" s="223"/>
      <c r="P734" s="223"/>
      <c r="Q734" s="223"/>
      <c r="R734" s="223"/>
      <c r="S734" s="223"/>
      <c r="T734" s="224"/>
      <c r="AT734" s="225" t="s">
        <v>158</v>
      </c>
      <c r="AU734" s="225" t="s">
        <v>82</v>
      </c>
      <c r="AV734" s="12" t="s">
        <v>82</v>
      </c>
      <c r="AW734" s="12" t="s">
        <v>35</v>
      </c>
      <c r="AX734" s="12" t="s">
        <v>72</v>
      </c>
      <c r="AY734" s="225" t="s">
        <v>148</v>
      </c>
    </row>
    <row r="735" spans="2:65" s="12" customFormat="1" ht="12">
      <c r="B735" s="215"/>
      <c r="C735" s="216"/>
      <c r="D735" s="206" t="s">
        <v>158</v>
      </c>
      <c r="E735" s="217" t="s">
        <v>21</v>
      </c>
      <c r="F735" s="218" t="s">
        <v>1223</v>
      </c>
      <c r="G735" s="216"/>
      <c r="H735" s="219">
        <v>9.27</v>
      </c>
      <c r="I735" s="220"/>
      <c r="J735" s="216"/>
      <c r="K735" s="216"/>
      <c r="L735" s="221"/>
      <c r="M735" s="222"/>
      <c r="N735" s="223"/>
      <c r="O735" s="223"/>
      <c r="P735" s="223"/>
      <c r="Q735" s="223"/>
      <c r="R735" s="223"/>
      <c r="S735" s="223"/>
      <c r="T735" s="224"/>
      <c r="AT735" s="225" t="s">
        <v>158</v>
      </c>
      <c r="AU735" s="225" t="s">
        <v>82</v>
      </c>
      <c r="AV735" s="12" t="s">
        <v>82</v>
      </c>
      <c r="AW735" s="12" t="s">
        <v>35</v>
      </c>
      <c r="AX735" s="12" t="s">
        <v>72</v>
      </c>
      <c r="AY735" s="225" t="s">
        <v>148</v>
      </c>
    </row>
    <row r="736" spans="2:65" s="12" customFormat="1" ht="12">
      <c r="B736" s="215"/>
      <c r="C736" s="216"/>
      <c r="D736" s="206" t="s">
        <v>158</v>
      </c>
      <c r="E736" s="217" t="s">
        <v>21</v>
      </c>
      <c r="F736" s="218" t="s">
        <v>1224</v>
      </c>
      <c r="G736" s="216"/>
      <c r="H736" s="219">
        <v>6.24</v>
      </c>
      <c r="I736" s="220"/>
      <c r="J736" s="216"/>
      <c r="K736" s="216"/>
      <c r="L736" s="221"/>
      <c r="M736" s="222"/>
      <c r="N736" s="223"/>
      <c r="O736" s="223"/>
      <c r="P736" s="223"/>
      <c r="Q736" s="223"/>
      <c r="R736" s="223"/>
      <c r="S736" s="223"/>
      <c r="T736" s="224"/>
      <c r="AT736" s="225" t="s">
        <v>158</v>
      </c>
      <c r="AU736" s="225" t="s">
        <v>82</v>
      </c>
      <c r="AV736" s="12" t="s">
        <v>82</v>
      </c>
      <c r="AW736" s="12" t="s">
        <v>35</v>
      </c>
      <c r="AX736" s="12" t="s">
        <v>72</v>
      </c>
      <c r="AY736" s="225" t="s">
        <v>148</v>
      </c>
    </row>
    <row r="737" spans="2:65" s="12" customFormat="1" ht="12">
      <c r="B737" s="215"/>
      <c r="C737" s="216"/>
      <c r="D737" s="206" t="s">
        <v>158</v>
      </c>
      <c r="E737" s="217" t="s">
        <v>21</v>
      </c>
      <c r="F737" s="218" t="s">
        <v>1225</v>
      </c>
      <c r="G737" s="216"/>
      <c r="H737" s="219">
        <v>13.105</v>
      </c>
      <c r="I737" s="220"/>
      <c r="J737" s="216"/>
      <c r="K737" s="216"/>
      <c r="L737" s="221"/>
      <c r="M737" s="222"/>
      <c r="N737" s="223"/>
      <c r="O737" s="223"/>
      <c r="P737" s="223"/>
      <c r="Q737" s="223"/>
      <c r="R737" s="223"/>
      <c r="S737" s="223"/>
      <c r="T737" s="224"/>
      <c r="AT737" s="225" t="s">
        <v>158</v>
      </c>
      <c r="AU737" s="225" t="s">
        <v>82</v>
      </c>
      <c r="AV737" s="12" t="s">
        <v>82</v>
      </c>
      <c r="AW737" s="12" t="s">
        <v>35</v>
      </c>
      <c r="AX737" s="12" t="s">
        <v>72</v>
      </c>
      <c r="AY737" s="225" t="s">
        <v>148</v>
      </c>
    </row>
    <row r="738" spans="2:65" s="12" customFormat="1" ht="12">
      <c r="B738" s="215"/>
      <c r="C738" s="216"/>
      <c r="D738" s="206" t="s">
        <v>158</v>
      </c>
      <c r="E738" s="217" t="s">
        <v>21</v>
      </c>
      <c r="F738" s="218" t="s">
        <v>1226</v>
      </c>
      <c r="G738" s="216"/>
      <c r="H738" s="219">
        <v>9.4499999999999993</v>
      </c>
      <c r="I738" s="220"/>
      <c r="J738" s="216"/>
      <c r="K738" s="216"/>
      <c r="L738" s="221"/>
      <c r="M738" s="222"/>
      <c r="N738" s="223"/>
      <c r="O738" s="223"/>
      <c r="P738" s="223"/>
      <c r="Q738" s="223"/>
      <c r="R738" s="223"/>
      <c r="S738" s="223"/>
      <c r="T738" s="224"/>
      <c r="AT738" s="225" t="s">
        <v>158</v>
      </c>
      <c r="AU738" s="225" t="s">
        <v>82</v>
      </c>
      <c r="AV738" s="12" t="s">
        <v>82</v>
      </c>
      <c r="AW738" s="12" t="s">
        <v>35</v>
      </c>
      <c r="AX738" s="12" t="s">
        <v>72</v>
      </c>
      <c r="AY738" s="225" t="s">
        <v>148</v>
      </c>
    </row>
    <row r="739" spans="2:65" s="12" customFormat="1" ht="12">
      <c r="B739" s="215"/>
      <c r="C739" s="216"/>
      <c r="D739" s="206" t="s">
        <v>158</v>
      </c>
      <c r="E739" s="217" t="s">
        <v>21</v>
      </c>
      <c r="F739" s="218" t="s">
        <v>1227</v>
      </c>
      <c r="G739" s="216"/>
      <c r="H739" s="219">
        <v>11.62</v>
      </c>
      <c r="I739" s="220"/>
      <c r="J739" s="216"/>
      <c r="K739" s="216"/>
      <c r="L739" s="221"/>
      <c r="M739" s="222"/>
      <c r="N739" s="223"/>
      <c r="O739" s="223"/>
      <c r="P739" s="223"/>
      <c r="Q739" s="223"/>
      <c r="R739" s="223"/>
      <c r="S739" s="223"/>
      <c r="T739" s="224"/>
      <c r="AT739" s="225" t="s">
        <v>158</v>
      </c>
      <c r="AU739" s="225" t="s">
        <v>82</v>
      </c>
      <c r="AV739" s="12" t="s">
        <v>82</v>
      </c>
      <c r="AW739" s="12" t="s">
        <v>35</v>
      </c>
      <c r="AX739" s="12" t="s">
        <v>72</v>
      </c>
      <c r="AY739" s="225" t="s">
        <v>148</v>
      </c>
    </row>
    <row r="740" spans="2:65" s="12" customFormat="1" ht="12">
      <c r="B740" s="215"/>
      <c r="C740" s="216"/>
      <c r="D740" s="206" t="s">
        <v>158</v>
      </c>
      <c r="E740" s="217" t="s">
        <v>21</v>
      </c>
      <c r="F740" s="218" t="s">
        <v>1228</v>
      </c>
      <c r="G740" s="216"/>
      <c r="H740" s="219">
        <v>73.995000000000005</v>
      </c>
      <c r="I740" s="220"/>
      <c r="J740" s="216"/>
      <c r="K740" s="216"/>
      <c r="L740" s="221"/>
      <c r="M740" s="222"/>
      <c r="N740" s="223"/>
      <c r="O740" s="223"/>
      <c r="P740" s="223"/>
      <c r="Q740" s="223"/>
      <c r="R740" s="223"/>
      <c r="S740" s="223"/>
      <c r="T740" s="224"/>
      <c r="AT740" s="225" t="s">
        <v>158</v>
      </c>
      <c r="AU740" s="225" t="s">
        <v>82</v>
      </c>
      <c r="AV740" s="12" t="s">
        <v>82</v>
      </c>
      <c r="AW740" s="12" t="s">
        <v>35</v>
      </c>
      <c r="AX740" s="12" t="s">
        <v>72</v>
      </c>
      <c r="AY740" s="225" t="s">
        <v>148</v>
      </c>
    </row>
    <row r="741" spans="2:65" s="11" customFormat="1" ht="12">
      <c r="B741" s="204"/>
      <c r="C741" s="205"/>
      <c r="D741" s="206" t="s">
        <v>158</v>
      </c>
      <c r="E741" s="207" t="s">
        <v>21</v>
      </c>
      <c r="F741" s="208" t="s">
        <v>1229</v>
      </c>
      <c r="G741" s="205"/>
      <c r="H741" s="207" t="s">
        <v>21</v>
      </c>
      <c r="I741" s="209"/>
      <c r="J741" s="205"/>
      <c r="K741" s="205"/>
      <c r="L741" s="210"/>
      <c r="M741" s="211"/>
      <c r="N741" s="212"/>
      <c r="O741" s="212"/>
      <c r="P741" s="212"/>
      <c r="Q741" s="212"/>
      <c r="R741" s="212"/>
      <c r="S741" s="212"/>
      <c r="T741" s="213"/>
      <c r="AT741" s="214" t="s">
        <v>158</v>
      </c>
      <c r="AU741" s="214" t="s">
        <v>82</v>
      </c>
      <c r="AV741" s="11" t="s">
        <v>80</v>
      </c>
      <c r="AW741" s="11" t="s">
        <v>35</v>
      </c>
      <c r="AX741" s="11" t="s">
        <v>72</v>
      </c>
      <c r="AY741" s="214" t="s">
        <v>148</v>
      </c>
    </row>
    <row r="742" spans="2:65" s="12" customFormat="1" ht="12">
      <c r="B742" s="215"/>
      <c r="C742" s="216"/>
      <c r="D742" s="206" t="s">
        <v>158</v>
      </c>
      <c r="E742" s="217" t="s">
        <v>21</v>
      </c>
      <c r="F742" s="218" t="s">
        <v>1230</v>
      </c>
      <c r="G742" s="216"/>
      <c r="H742" s="219">
        <v>10.067</v>
      </c>
      <c r="I742" s="220"/>
      <c r="J742" s="216"/>
      <c r="K742" s="216"/>
      <c r="L742" s="221"/>
      <c r="M742" s="222"/>
      <c r="N742" s="223"/>
      <c r="O742" s="223"/>
      <c r="P742" s="223"/>
      <c r="Q742" s="223"/>
      <c r="R742" s="223"/>
      <c r="S742" s="223"/>
      <c r="T742" s="224"/>
      <c r="AT742" s="225" t="s">
        <v>158</v>
      </c>
      <c r="AU742" s="225" t="s">
        <v>82</v>
      </c>
      <c r="AV742" s="12" t="s">
        <v>82</v>
      </c>
      <c r="AW742" s="12" t="s">
        <v>35</v>
      </c>
      <c r="AX742" s="12" t="s">
        <v>72</v>
      </c>
      <c r="AY742" s="225" t="s">
        <v>148</v>
      </c>
    </row>
    <row r="743" spans="2:65" s="12" customFormat="1" ht="12">
      <c r="B743" s="215"/>
      <c r="C743" s="216"/>
      <c r="D743" s="206" t="s">
        <v>158</v>
      </c>
      <c r="E743" s="217" t="s">
        <v>21</v>
      </c>
      <c r="F743" s="218" t="s">
        <v>1231</v>
      </c>
      <c r="G743" s="216"/>
      <c r="H743" s="219">
        <v>29.8</v>
      </c>
      <c r="I743" s="220"/>
      <c r="J743" s="216"/>
      <c r="K743" s="216"/>
      <c r="L743" s="221"/>
      <c r="M743" s="222"/>
      <c r="N743" s="223"/>
      <c r="O743" s="223"/>
      <c r="P743" s="223"/>
      <c r="Q743" s="223"/>
      <c r="R743" s="223"/>
      <c r="S743" s="223"/>
      <c r="T743" s="224"/>
      <c r="AT743" s="225" t="s">
        <v>158</v>
      </c>
      <c r="AU743" s="225" t="s">
        <v>82</v>
      </c>
      <c r="AV743" s="12" t="s">
        <v>82</v>
      </c>
      <c r="AW743" s="12" t="s">
        <v>35</v>
      </c>
      <c r="AX743" s="12" t="s">
        <v>72</v>
      </c>
      <c r="AY743" s="225" t="s">
        <v>148</v>
      </c>
    </row>
    <row r="744" spans="2:65" s="13" customFormat="1" ht="12">
      <c r="B744" s="226"/>
      <c r="C744" s="227"/>
      <c r="D744" s="206" t="s">
        <v>158</v>
      </c>
      <c r="E744" s="228" t="s">
        <v>21</v>
      </c>
      <c r="F744" s="229" t="s">
        <v>166</v>
      </c>
      <c r="G744" s="227"/>
      <c r="H744" s="230">
        <v>171.88900000000001</v>
      </c>
      <c r="I744" s="231"/>
      <c r="J744" s="227"/>
      <c r="K744" s="227"/>
      <c r="L744" s="232"/>
      <c r="M744" s="233"/>
      <c r="N744" s="234"/>
      <c r="O744" s="234"/>
      <c r="P744" s="234"/>
      <c r="Q744" s="234"/>
      <c r="R744" s="234"/>
      <c r="S744" s="234"/>
      <c r="T744" s="235"/>
      <c r="AT744" s="236" t="s">
        <v>158</v>
      </c>
      <c r="AU744" s="236" t="s">
        <v>82</v>
      </c>
      <c r="AV744" s="13" t="s">
        <v>156</v>
      </c>
      <c r="AW744" s="13" t="s">
        <v>35</v>
      </c>
      <c r="AX744" s="13" t="s">
        <v>80</v>
      </c>
      <c r="AY744" s="236" t="s">
        <v>148</v>
      </c>
    </row>
    <row r="745" spans="2:65" s="1" customFormat="1" ht="16.5" customHeight="1">
      <c r="B745" s="41"/>
      <c r="C745" s="254" t="s">
        <v>1232</v>
      </c>
      <c r="D745" s="254" t="s">
        <v>700</v>
      </c>
      <c r="E745" s="255" t="s">
        <v>1233</v>
      </c>
      <c r="F745" s="256" t="s">
        <v>1234</v>
      </c>
      <c r="G745" s="257" t="s">
        <v>213</v>
      </c>
      <c r="H745" s="258">
        <v>171.88900000000001</v>
      </c>
      <c r="I745" s="259"/>
      <c r="J745" s="260">
        <f>ROUND(I745*H745,2)</f>
        <v>0</v>
      </c>
      <c r="K745" s="256" t="s">
        <v>155</v>
      </c>
      <c r="L745" s="261"/>
      <c r="M745" s="262" t="s">
        <v>21</v>
      </c>
      <c r="N745" s="263" t="s">
        <v>43</v>
      </c>
      <c r="O745" s="42"/>
      <c r="P745" s="201">
        <f>O745*H745</f>
        <v>0</v>
      </c>
      <c r="Q745" s="201">
        <v>2.9999999999999997E-4</v>
      </c>
      <c r="R745" s="201">
        <f>Q745*H745</f>
        <v>5.15667E-2</v>
      </c>
      <c r="S745" s="201">
        <v>0</v>
      </c>
      <c r="T745" s="202">
        <f>S745*H745</f>
        <v>0</v>
      </c>
      <c r="AR745" s="24" t="s">
        <v>382</v>
      </c>
      <c r="AT745" s="24" t="s">
        <v>700</v>
      </c>
      <c r="AU745" s="24" t="s">
        <v>82</v>
      </c>
      <c r="AY745" s="24" t="s">
        <v>148</v>
      </c>
      <c r="BE745" s="203">
        <f>IF(N745="základní",J745,0)</f>
        <v>0</v>
      </c>
      <c r="BF745" s="203">
        <f>IF(N745="snížená",J745,0)</f>
        <v>0</v>
      </c>
      <c r="BG745" s="203">
        <f>IF(N745="zákl. přenesená",J745,0)</f>
        <v>0</v>
      </c>
      <c r="BH745" s="203">
        <f>IF(N745="sníž. přenesená",J745,0)</f>
        <v>0</v>
      </c>
      <c r="BI745" s="203">
        <f>IF(N745="nulová",J745,0)</f>
        <v>0</v>
      </c>
      <c r="BJ745" s="24" t="s">
        <v>80</v>
      </c>
      <c r="BK745" s="203">
        <f>ROUND(I745*H745,2)</f>
        <v>0</v>
      </c>
      <c r="BL745" s="24" t="s">
        <v>256</v>
      </c>
      <c r="BM745" s="24" t="s">
        <v>1235</v>
      </c>
    </row>
    <row r="746" spans="2:65" s="1" customFormat="1" ht="25.5" customHeight="1">
      <c r="B746" s="41"/>
      <c r="C746" s="192" t="s">
        <v>1236</v>
      </c>
      <c r="D746" s="192" t="s">
        <v>151</v>
      </c>
      <c r="E746" s="193" t="s">
        <v>1237</v>
      </c>
      <c r="F746" s="194" t="s">
        <v>1238</v>
      </c>
      <c r="G746" s="195" t="s">
        <v>176</v>
      </c>
      <c r="H746" s="196">
        <v>7.5</v>
      </c>
      <c r="I746" s="197"/>
      <c r="J746" s="198">
        <f>ROUND(I746*H746,2)</f>
        <v>0</v>
      </c>
      <c r="K746" s="194" t="s">
        <v>155</v>
      </c>
      <c r="L746" s="61"/>
      <c r="M746" s="199" t="s">
        <v>21</v>
      </c>
      <c r="N746" s="200" t="s">
        <v>43</v>
      </c>
      <c r="O746" s="42"/>
      <c r="P746" s="201">
        <f>O746*H746</f>
        <v>0</v>
      </c>
      <c r="Q746" s="201">
        <v>6.0000000000000001E-3</v>
      </c>
      <c r="R746" s="201">
        <f>Q746*H746</f>
        <v>4.4999999999999998E-2</v>
      </c>
      <c r="S746" s="201">
        <v>0</v>
      </c>
      <c r="T746" s="202">
        <f>S746*H746</f>
        <v>0</v>
      </c>
      <c r="AR746" s="24" t="s">
        <v>256</v>
      </c>
      <c r="AT746" s="24" t="s">
        <v>151</v>
      </c>
      <c r="AU746" s="24" t="s">
        <v>82</v>
      </c>
      <c r="AY746" s="24" t="s">
        <v>148</v>
      </c>
      <c r="BE746" s="203">
        <f>IF(N746="základní",J746,0)</f>
        <v>0</v>
      </c>
      <c r="BF746" s="203">
        <f>IF(N746="snížená",J746,0)</f>
        <v>0</v>
      </c>
      <c r="BG746" s="203">
        <f>IF(N746="zákl. přenesená",J746,0)</f>
        <v>0</v>
      </c>
      <c r="BH746" s="203">
        <f>IF(N746="sníž. přenesená",J746,0)</f>
        <v>0</v>
      </c>
      <c r="BI746" s="203">
        <f>IF(N746="nulová",J746,0)</f>
        <v>0</v>
      </c>
      <c r="BJ746" s="24" t="s">
        <v>80</v>
      </c>
      <c r="BK746" s="203">
        <f>ROUND(I746*H746,2)</f>
        <v>0</v>
      </c>
      <c r="BL746" s="24" t="s">
        <v>256</v>
      </c>
      <c r="BM746" s="24" t="s">
        <v>1239</v>
      </c>
    </row>
    <row r="747" spans="2:65" s="1" customFormat="1" ht="96">
      <c r="B747" s="41"/>
      <c r="C747" s="63"/>
      <c r="D747" s="206" t="s">
        <v>170</v>
      </c>
      <c r="E747" s="63"/>
      <c r="F747" s="237" t="s">
        <v>1240</v>
      </c>
      <c r="G747" s="63"/>
      <c r="H747" s="63"/>
      <c r="I747" s="163"/>
      <c r="J747" s="63"/>
      <c r="K747" s="63"/>
      <c r="L747" s="61"/>
      <c r="M747" s="238"/>
      <c r="N747" s="42"/>
      <c r="O747" s="42"/>
      <c r="P747" s="42"/>
      <c r="Q747" s="42"/>
      <c r="R747" s="42"/>
      <c r="S747" s="42"/>
      <c r="T747" s="78"/>
      <c r="AT747" s="24" t="s">
        <v>170</v>
      </c>
      <c r="AU747" s="24" t="s">
        <v>82</v>
      </c>
    </row>
    <row r="748" spans="2:65" s="12" customFormat="1" ht="12">
      <c r="B748" s="215"/>
      <c r="C748" s="216"/>
      <c r="D748" s="206" t="s">
        <v>158</v>
      </c>
      <c r="E748" s="217" t="s">
        <v>21</v>
      </c>
      <c r="F748" s="218" t="s">
        <v>1241</v>
      </c>
      <c r="G748" s="216"/>
      <c r="H748" s="219">
        <v>7.5</v>
      </c>
      <c r="I748" s="220"/>
      <c r="J748" s="216"/>
      <c r="K748" s="216"/>
      <c r="L748" s="221"/>
      <c r="M748" s="222"/>
      <c r="N748" s="223"/>
      <c r="O748" s="223"/>
      <c r="P748" s="223"/>
      <c r="Q748" s="223"/>
      <c r="R748" s="223"/>
      <c r="S748" s="223"/>
      <c r="T748" s="224"/>
      <c r="AT748" s="225" t="s">
        <v>158</v>
      </c>
      <c r="AU748" s="225" t="s">
        <v>82</v>
      </c>
      <c r="AV748" s="12" t="s">
        <v>82</v>
      </c>
      <c r="AW748" s="12" t="s">
        <v>35</v>
      </c>
      <c r="AX748" s="12" t="s">
        <v>80</v>
      </c>
      <c r="AY748" s="225" t="s">
        <v>148</v>
      </c>
    </row>
    <row r="749" spans="2:65" s="1" customFormat="1" ht="25.5" customHeight="1">
      <c r="B749" s="41"/>
      <c r="C749" s="254" t="s">
        <v>1242</v>
      </c>
      <c r="D749" s="254" t="s">
        <v>700</v>
      </c>
      <c r="E749" s="255" t="s">
        <v>1243</v>
      </c>
      <c r="F749" s="256" t="s">
        <v>1244</v>
      </c>
      <c r="G749" s="257" t="s">
        <v>176</v>
      </c>
      <c r="H749" s="258">
        <v>7.65</v>
      </c>
      <c r="I749" s="259"/>
      <c r="J749" s="260">
        <f>ROUND(I749*H749,2)</f>
        <v>0</v>
      </c>
      <c r="K749" s="256" t="s">
        <v>155</v>
      </c>
      <c r="L749" s="261"/>
      <c r="M749" s="262" t="s">
        <v>21</v>
      </c>
      <c r="N749" s="263" t="s">
        <v>43</v>
      </c>
      <c r="O749" s="42"/>
      <c r="P749" s="201">
        <f>O749*H749</f>
        <v>0</v>
      </c>
      <c r="Q749" s="201">
        <v>1.9130000000000001E-2</v>
      </c>
      <c r="R749" s="201">
        <f>Q749*H749</f>
        <v>0.14634450000000002</v>
      </c>
      <c r="S749" s="201">
        <v>0</v>
      </c>
      <c r="T749" s="202">
        <f>S749*H749</f>
        <v>0</v>
      </c>
      <c r="AR749" s="24" t="s">
        <v>382</v>
      </c>
      <c r="AT749" s="24" t="s">
        <v>700</v>
      </c>
      <c r="AU749" s="24" t="s">
        <v>82</v>
      </c>
      <c r="AY749" s="24" t="s">
        <v>148</v>
      </c>
      <c r="BE749" s="203">
        <f>IF(N749="základní",J749,0)</f>
        <v>0</v>
      </c>
      <c r="BF749" s="203">
        <f>IF(N749="snížená",J749,0)</f>
        <v>0</v>
      </c>
      <c r="BG749" s="203">
        <f>IF(N749="zákl. přenesená",J749,0)</f>
        <v>0</v>
      </c>
      <c r="BH749" s="203">
        <f>IF(N749="sníž. přenesená",J749,0)</f>
        <v>0</v>
      </c>
      <c r="BI749" s="203">
        <f>IF(N749="nulová",J749,0)</f>
        <v>0</v>
      </c>
      <c r="BJ749" s="24" t="s">
        <v>80</v>
      </c>
      <c r="BK749" s="203">
        <f>ROUND(I749*H749,2)</f>
        <v>0</v>
      </c>
      <c r="BL749" s="24" t="s">
        <v>256</v>
      </c>
      <c r="BM749" s="24" t="s">
        <v>1245</v>
      </c>
    </row>
    <row r="750" spans="2:65" s="12" customFormat="1" ht="12">
      <c r="B750" s="215"/>
      <c r="C750" s="216"/>
      <c r="D750" s="206" t="s">
        <v>158</v>
      </c>
      <c r="E750" s="216"/>
      <c r="F750" s="218" t="s">
        <v>1246</v>
      </c>
      <c r="G750" s="216"/>
      <c r="H750" s="219">
        <v>7.65</v>
      </c>
      <c r="I750" s="220"/>
      <c r="J750" s="216"/>
      <c r="K750" s="216"/>
      <c r="L750" s="221"/>
      <c r="M750" s="222"/>
      <c r="N750" s="223"/>
      <c r="O750" s="223"/>
      <c r="P750" s="223"/>
      <c r="Q750" s="223"/>
      <c r="R750" s="223"/>
      <c r="S750" s="223"/>
      <c r="T750" s="224"/>
      <c r="AT750" s="225" t="s">
        <v>158</v>
      </c>
      <c r="AU750" s="225" t="s">
        <v>82</v>
      </c>
      <c r="AV750" s="12" t="s">
        <v>82</v>
      </c>
      <c r="AW750" s="12" t="s">
        <v>6</v>
      </c>
      <c r="AX750" s="12" t="s">
        <v>80</v>
      </c>
      <c r="AY750" s="225" t="s">
        <v>148</v>
      </c>
    </row>
    <row r="751" spans="2:65" s="1" customFormat="1" ht="25.5" customHeight="1">
      <c r="B751" s="41"/>
      <c r="C751" s="192" t="s">
        <v>1247</v>
      </c>
      <c r="D751" s="192" t="s">
        <v>151</v>
      </c>
      <c r="E751" s="193" t="s">
        <v>1248</v>
      </c>
      <c r="F751" s="194" t="s">
        <v>1249</v>
      </c>
      <c r="G751" s="195" t="s">
        <v>176</v>
      </c>
      <c r="H751" s="196">
        <v>36.421999999999997</v>
      </c>
      <c r="I751" s="197"/>
      <c r="J751" s="198">
        <f>ROUND(I751*H751,2)</f>
        <v>0</v>
      </c>
      <c r="K751" s="194" t="s">
        <v>155</v>
      </c>
      <c r="L751" s="61"/>
      <c r="M751" s="199" t="s">
        <v>21</v>
      </c>
      <c r="N751" s="200" t="s">
        <v>43</v>
      </c>
      <c r="O751" s="42"/>
      <c r="P751" s="201">
        <f>O751*H751</f>
        <v>0</v>
      </c>
      <c r="Q751" s="201">
        <v>3.0000000000000001E-3</v>
      </c>
      <c r="R751" s="201">
        <f>Q751*H751</f>
        <v>0.10926599999999999</v>
      </c>
      <c r="S751" s="201">
        <v>0</v>
      </c>
      <c r="T751" s="202">
        <f>S751*H751</f>
        <v>0</v>
      </c>
      <c r="AR751" s="24" t="s">
        <v>256</v>
      </c>
      <c r="AT751" s="24" t="s">
        <v>151</v>
      </c>
      <c r="AU751" s="24" t="s">
        <v>82</v>
      </c>
      <c r="AY751" s="24" t="s">
        <v>148</v>
      </c>
      <c r="BE751" s="203">
        <f>IF(N751="základní",J751,0)</f>
        <v>0</v>
      </c>
      <c r="BF751" s="203">
        <f>IF(N751="snížená",J751,0)</f>
        <v>0</v>
      </c>
      <c r="BG751" s="203">
        <f>IF(N751="zákl. přenesená",J751,0)</f>
        <v>0</v>
      </c>
      <c r="BH751" s="203">
        <f>IF(N751="sníž. přenesená",J751,0)</f>
        <v>0</v>
      </c>
      <c r="BI751" s="203">
        <f>IF(N751="nulová",J751,0)</f>
        <v>0</v>
      </c>
      <c r="BJ751" s="24" t="s">
        <v>80</v>
      </c>
      <c r="BK751" s="203">
        <f>ROUND(I751*H751,2)</f>
        <v>0</v>
      </c>
      <c r="BL751" s="24" t="s">
        <v>256</v>
      </c>
      <c r="BM751" s="24" t="s">
        <v>1250</v>
      </c>
    </row>
    <row r="752" spans="2:65" s="1" customFormat="1" ht="96">
      <c r="B752" s="41"/>
      <c r="C752" s="63"/>
      <c r="D752" s="206" t="s">
        <v>170</v>
      </c>
      <c r="E752" s="63"/>
      <c r="F752" s="237" t="s">
        <v>1240</v>
      </c>
      <c r="G752" s="63"/>
      <c r="H752" s="63"/>
      <c r="I752" s="163"/>
      <c r="J752" s="63"/>
      <c r="K752" s="63"/>
      <c r="L752" s="61"/>
      <c r="M752" s="238"/>
      <c r="N752" s="42"/>
      <c r="O752" s="42"/>
      <c r="P752" s="42"/>
      <c r="Q752" s="42"/>
      <c r="R752" s="42"/>
      <c r="S752" s="42"/>
      <c r="T752" s="78"/>
      <c r="AT752" s="24" t="s">
        <v>170</v>
      </c>
      <c r="AU752" s="24" t="s">
        <v>82</v>
      </c>
    </row>
    <row r="753" spans="2:65" s="11" customFormat="1" ht="12">
      <c r="B753" s="204"/>
      <c r="C753" s="205"/>
      <c r="D753" s="206" t="s">
        <v>158</v>
      </c>
      <c r="E753" s="207" t="s">
        <v>21</v>
      </c>
      <c r="F753" s="208" t="s">
        <v>1251</v>
      </c>
      <c r="G753" s="205"/>
      <c r="H753" s="207" t="s">
        <v>21</v>
      </c>
      <c r="I753" s="209"/>
      <c r="J753" s="205"/>
      <c r="K753" s="205"/>
      <c r="L753" s="210"/>
      <c r="M753" s="211"/>
      <c r="N753" s="212"/>
      <c r="O753" s="212"/>
      <c r="P753" s="212"/>
      <c r="Q753" s="212"/>
      <c r="R753" s="212"/>
      <c r="S753" s="212"/>
      <c r="T753" s="213"/>
      <c r="AT753" s="214" t="s">
        <v>158</v>
      </c>
      <c r="AU753" s="214" t="s">
        <v>82</v>
      </c>
      <c r="AV753" s="11" t="s">
        <v>80</v>
      </c>
      <c r="AW753" s="11" t="s">
        <v>35</v>
      </c>
      <c r="AX753" s="11" t="s">
        <v>72</v>
      </c>
      <c r="AY753" s="214" t="s">
        <v>148</v>
      </c>
    </row>
    <row r="754" spans="2:65" s="11" customFormat="1" ht="12">
      <c r="B754" s="204"/>
      <c r="C754" s="205"/>
      <c r="D754" s="206" t="s">
        <v>158</v>
      </c>
      <c r="E754" s="207" t="s">
        <v>21</v>
      </c>
      <c r="F754" s="208" t="s">
        <v>1135</v>
      </c>
      <c r="G754" s="205"/>
      <c r="H754" s="207" t="s">
        <v>21</v>
      </c>
      <c r="I754" s="209"/>
      <c r="J754" s="205"/>
      <c r="K754" s="205"/>
      <c r="L754" s="210"/>
      <c r="M754" s="211"/>
      <c r="N754" s="212"/>
      <c r="O754" s="212"/>
      <c r="P754" s="212"/>
      <c r="Q754" s="212"/>
      <c r="R754" s="212"/>
      <c r="S754" s="212"/>
      <c r="T754" s="213"/>
      <c r="AT754" s="214" t="s">
        <v>158</v>
      </c>
      <c r="AU754" s="214" t="s">
        <v>82</v>
      </c>
      <c r="AV754" s="11" t="s">
        <v>80</v>
      </c>
      <c r="AW754" s="11" t="s">
        <v>35</v>
      </c>
      <c r="AX754" s="11" t="s">
        <v>72</v>
      </c>
      <c r="AY754" s="214" t="s">
        <v>148</v>
      </c>
    </row>
    <row r="755" spans="2:65" s="12" customFormat="1" ht="12">
      <c r="B755" s="215"/>
      <c r="C755" s="216"/>
      <c r="D755" s="206" t="s">
        <v>158</v>
      </c>
      <c r="E755" s="217" t="s">
        <v>21</v>
      </c>
      <c r="F755" s="218" t="s">
        <v>1252</v>
      </c>
      <c r="G755" s="216"/>
      <c r="H755" s="219">
        <v>10.378</v>
      </c>
      <c r="I755" s="220"/>
      <c r="J755" s="216"/>
      <c r="K755" s="216"/>
      <c r="L755" s="221"/>
      <c r="M755" s="222"/>
      <c r="N755" s="223"/>
      <c r="O755" s="223"/>
      <c r="P755" s="223"/>
      <c r="Q755" s="223"/>
      <c r="R755" s="223"/>
      <c r="S755" s="223"/>
      <c r="T755" s="224"/>
      <c r="AT755" s="225" t="s">
        <v>158</v>
      </c>
      <c r="AU755" s="225" t="s">
        <v>82</v>
      </c>
      <c r="AV755" s="12" t="s">
        <v>82</v>
      </c>
      <c r="AW755" s="12" t="s">
        <v>35</v>
      </c>
      <c r="AX755" s="12" t="s">
        <v>72</v>
      </c>
      <c r="AY755" s="225" t="s">
        <v>148</v>
      </c>
    </row>
    <row r="756" spans="2:65" s="11" customFormat="1" ht="12">
      <c r="B756" s="204"/>
      <c r="C756" s="205"/>
      <c r="D756" s="206" t="s">
        <v>158</v>
      </c>
      <c r="E756" s="207" t="s">
        <v>21</v>
      </c>
      <c r="F756" s="208" t="s">
        <v>1147</v>
      </c>
      <c r="G756" s="205"/>
      <c r="H756" s="207" t="s">
        <v>21</v>
      </c>
      <c r="I756" s="209"/>
      <c r="J756" s="205"/>
      <c r="K756" s="205"/>
      <c r="L756" s="210"/>
      <c r="M756" s="211"/>
      <c r="N756" s="212"/>
      <c r="O756" s="212"/>
      <c r="P756" s="212"/>
      <c r="Q756" s="212"/>
      <c r="R756" s="212"/>
      <c r="S756" s="212"/>
      <c r="T756" s="213"/>
      <c r="AT756" s="214" t="s">
        <v>158</v>
      </c>
      <c r="AU756" s="214" t="s">
        <v>82</v>
      </c>
      <c r="AV756" s="11" t="s">
        <v>80</v>
      </c>
      <c r="AW756" s="11" t="s">
        <v>35</v>
      </c>
      <c r="AX756" s="11" t="s">
        <v>72</v>
      </c>
      <c r="AY756" s="214" t="s">
        <v>148</v>
      </c>
    </row>
    <row r="757" spans="2:65" s="12" customFormat="1" ht="12">
      <c r="B757" s="215"/>
      <c r="C757" s="216"/>
      <c r="D757" s="206" t="s">
        <v>158</v>
      </c>
      <c r="E757" s="217" t="s">
        <v>21</v>
      </c>
      <c r="F757" s="218" t="s">
        <v>1253</v>
      </c>
      <c r="G757" s="216"/>
      <c r="H757" s="219">
        <v>26.044</v>
      </c>
      <c r="I757" s="220"/>
      <c r="J757" s="216"/>
      <c r="K757" s="216"/>
      <c r="L757" s="221"/>
      <c r="M757" s="222"/>
      <c r="N757" s="223"/>
      <c r="O757" s="223"/>
      <c r="P757" s="223"/>
      <c r="Q757" s="223"/>
      <c r="R757" s="223"/>
      <c r="S757" s="223"/>
      <c r="T757" s="224"/>
      <c r="AT757" s="225" t="s">
        <v>158</v>
      </c>
      <c r="AU757" s="225" t="s">
        <v>82</v>
      </c>
      <c r="AV757" s="12" t="s">
        <v>82</v>
      </c>
      <c r="AW757" s="12" t="s">
        <v>35</v>
      </c>
      <c r="AX757" s="12" t="s">
        <v>72</v>
      </c>
      <c r="AY757" s="225" t="s">
        <v>148</v>
      </c>
    </row>
    <row r="758" spans="2:65" s="13" customFormat="1" ht="12">
      <c r="B758" s="226"/>
      <c r="C758" s="227"/>
      <c r="D758" s="206" t="s">
        <v>158</v>
      </c>
      <c r="E758" s="228" t="s">
        <v>21</v>
      </c>
      <c r="F758" s="229" t="s">
        <v>166</v>
      </c>
      <c r="G758" s="227"/>
      <c r="H758" s="230">
        <v>36.421999999999997</v>
      </c>
      <c r="I758" s="231"/>
      <c r="J758" s="227"/>
      <c r="K758" s="227"/>
      <c r="L758" s="232"/>
      <c r="M758" s="233"/>
      <c r="N758" s="234"/>
      <c r="O758" s="234"/>
      <c r="P758" s="234"/>
      <c r="Q758" s="234"/>
      <c r="R758" s="234"/>
      <c r="S758" s="234"/>
      <c r="T758" s="235"/>
      <c r="AT758" s="236" t="s">
        <v>158</v>
      </c>
      <c r="AU758" s="236" t="s">
        <v>82</v>
      </c>
      <c r="AV758" s="13" t="s">
        <v>156</v>
      </c>
      <c r="AW758" s="13" t="s">
        <v>35</v>
      </c>
      <c r="AX758" s="13" t="s">
        <v>80</v>
      </c>
      <c r="AY758" s="236" t="s">
        <v>148</v>
      </c>
    </row>
    <row r="759" spans="2:65" s="1" customFormat="1" ht="16.5" customHeight="1">
      <c r="B759" s="41"/>
      <c r="C759" s="254" t="s">
        <v>1254</v>
      </c>
      <c r="D759" s="254" t="s">
        <v>700</v>
      </c>
      <c r="E759" s="255" t="s">
        <v>1255</v>
      </c>
      <c r="F759" s="256" t="s">
        <v>1256</v>
      </c>
      <c r="G759" s="257" t="s">
        <v>176</v>
      </c>
      <c r="H759" s="258">
        <v>22.577000000000002</v>
      </c>
      <c r="I759" s="259"/>
      <c r="J759" s="260">
        <f>ROUND(I759*H759,2)</f>
        <v>0</v>
      </c>
      <c r="K759" s="256" t="s">
        <v>155</v>
      </c>
      <c r="L759" s="261"/>
      <c r="M759" s="262" t="s">
        <v>21</v>
      </c>
      <c r="N759" s="263" t="s">
        <v>43</v>
      </c>
      <c r="O759" s="42"/>
      <c r="P759" s="201">
        <f>O759*H759</f>
        <v>0</v>
      </c>
      <c r="Q759" s="201">
        <v>2E-3</v>
      </c>
      <c r="R759" s="201">
        <f>Q759*H759</f>
        <v>4.5154000000000007E-2</v>
      </c>
      <c r="S759" s="201">
        <v>0</v>
      </c>
      <c r="T759" s="202">
        <f>S759*H759</f>
        <v>0</v>
      </c>
      <c r="AR759" s="24" t="s">
        <v>382</v>
      </c>
      <c r="AT759" s="24" t="s">
        <v>700</v>
      </c>
      <c r="AU759" s="24" t="s">
        <v>82</v>
      </c>
      <c r="AY759" s="24" t="s">
        <v>148</v>
      </c>
      <c r="BE759" s="203">
        <f>IF(N759="základní",J759,0)</f>
        <v>0</v>
      </c>
      <c r="BF759" s="203">
        <f>IF(N759="snížená",J759,0)</f>
        <v>0</v>
      </c>
      <c r="BG759" s="203">
        <f>IF(N759="zákl. přenesená",J759,0)</f>
        <v>0</v>
      </c>
      <c r="BH759" s="203">
        <f>IF(N759="sníž. přenesená",J759,0)</f>
        <v>0</v>
      </c>
      <c r="BI759" s="203">
        <f>IF(N759="nulová",J759,0)</f>
        <v>0</v>
      </c>
      <c r="BJ759" s="24" t="s">
        <v>80</v>
      </c>
      <c r="BK759" s="203">
        <f>ROUND(I759*H759,2)</f>
        <v>0</v>
      </c>
      <c r="BL759" s="24" t="s">
        <v>256</v>
      </c>
      <c r="BM759" s="24" t="s">
        <v>1257</v>
      </c>
    </row>
    <row r="760" spans="2:65" s="11" customFormat="1" ht="12">
      <c r="B760" s="204"/>
      <c r="C760" s="205"/>
      <c r="D760" s="206" t="s">
        <v>158</v>
      </c>
      <c r="E760" s="207" t="s">
        <v>21</v>
      </c>
      <c r="F760" s="208" t="s">
        <v>1251</v>
      </c>
      <c r="G760" s="205"/>
      <c r="H760" s="207" t="s">
        <v>21</v>
      </c>
      <c r="I760" s="209"/>
      <c r="J760" s="205"/>
      <c r="K760" s="205"/>
      <c r="L760" s="210"/>
      <c r="M760" s="211"/>
      <c r="N760" s="212"/>
      <c r="O760" s="212"/>
      <c r="P760" s="212"/>
      <c r="Q760" s="212"/>
      <c r="R760" s="212"/>
      <c r="S760" s="212"/>
      <c r="T760" s="213"/>
      <c r="AT760" s="214" t="s">
        <v>158</v>
      </c>
      <c r="AU760" s="214" t="s">
        <v>82</v>
      </c>
      <c r="AV760" s="11" t="s">
        <v>80</v>
      </c>
      <c r="AW760" s="11" t="s">
        <v>35</v>
      </c>
      <c r="AX760" s="11" t="s">
        <v>72</v>
      </c>
      <c r="AY760" s="214" t="s">
        <v>148</v>
      </c>
    </row>
    <row r="761" spans="2:65" s="11" customFormat="1" ht="12">
      <c r="B761" s="204"/>
      <c r="C761" s="205"/>
      <c r="D761" s="206" t="s">
        <v>158</v>
      </c>
      <c r="E761" s="207" t="s">
        <v>21</v>
      </c>
      <c r="F761" s="208" t="s">
        <v>1135</v>
      </c>
      <c r="G761" s="205"/>
      <c r="H761" s="207" t="s">
        <v>21</v>
      </c>
      <c r="I761" s="209"/>
      <c r="J761" s="205"/>
      <c r="K761" s="205"/>
      <c r="L761" s="210"/>
      <c r="M761" s="211"/>
      <c r="N761" s="212"/>
      <c r="O761" s="212"/>
      <c r="P761" s="212"/>
      <c r="Q761" s="212"/>
      <c r="R761" s="212"/>
      <c r="S761" s="212"/>
      <c r="T761" s="213"/>
      <c r="AT761" s="214" t="s">
        <v>158</v>
      </c>
      <c r="AU761" s="214" t="s">
        <v>82</v>
      </c>
      <c r="AV761" s="11" t="s">
        <v>80</v>
      </c>
      <c r="AW761" s="11" t="s">
        <v>35</v>
      </c>
      <c r="AX761" s="11" t="s">
        <v>72</v>
      </c>
      <c r="AY761" s="214" t="s">
        <v>148</v>
      </c>
    </row>
    <row r="762" spans="2:65" s="12" customFormat="1" ht="12">
      <c r="B762" s="215"/>
      <c r="C762" s="216"/>
      <c r="D762" s="206" t="s">
        <v>158</v>
      </c>
      <c r="E762" s="217" t="s">
        <v>21</v>
      </c>
      <c r="F762" s="218" t="s">
        <v>1252</v>
      </c>
      <c r="G762" s="216"/>
      <c r="H762" s="219">
        <v>10.378</v>
      </c>
      <c r="I762" s="220"/>
      <c r="J762" s="216"/>
      <c r="K762" s="216"/>
      <c r="L762" s="221"/>
      <c r="M762" s="222"/>
      <c r="N762" s="223"/>
      <c r="O762" s="223"/>
      <c r="P762" s="223"/>
      <c r="Q762" s="223"/>
      <c r="R762" s="223"/>
      <c r="S762" s="223"/>
      <c r="T762" s="224"/>
      <c r="AT762" s="225" t="s">
        <v>158</v>
      </c>
      <c r="AU762" s="225" t="s">
        <v>82</v>
      </c>
      <c r="AV762" s="12" t="s">
        <v>82</v>
      </c>
      <c r="AW762" s="12" t="s">
        <v>35</v>
      </c>
      <c r="AX762" s="12" t="s">
        <v>72</v>
      </c>
      <c r="AY762" s="225" t="s">
        <v>148</v>
      </c>
    </row>
    <row r="763" spans="2:65" s="11" customFormat="1" ht="12">
      <c r="B763" s="204"/>
      <c r="C763" s="205"/>
      <c r="D763" s="206" t="s">
        <v>158</v>
      </c>
      <c r="E763" s="207" t="s">
        <v>21</v>
      </c>
      <c r="F763" s="208" t="s">
        <v>1147</v>
      </c>
      <c r="G763" s="205"/>
      <c r="H763" s="207" t="s">
        <v>21</v>
      </c>
      <c r="I763" s="209"/>
      <c r="J763" s="205"/>
      <c r="K763" s="205"/>
      <c r="L763" s="210"/>
      <c r="M763" s="211"/>
      <c r="N763" s="212"/>
      <c r="O763" s="212"/>
      <c r="P763" s="212"/>
      <c r="Q763" s="212"/>
      <c r="R763" s="212"/>
      <c r="S763" s="212"/>
      <c r="T763" s="213"/>
      <c r="AT763" s="214" t="s">
        <v>158</v>
      </c>
      <c r="AU763" s="214" t="s">
        <v>82</v>
      </c>
      <c r="AV763" s="11" t="s">
        <v>80</v>
      </c>
      <c r="AW763" s="11" t="s">
        <v>35</v>
      </c>
      <c r="AX763" s="11" t="s">
        <v>72</v>
      </c>
      <c r="AY763" s="214" t="s">
        <v>148</v>
      </c>
    </row>
    <row r="764" spans="2:65" s="12" customFormat="1" ht="12">
      <c r="B764" s="215"/>
      <c r="C764" s="216"/>
      <c r="D764" s="206" t="s">
        <v>158</v>
      </c>
      <c r="E764" s="217" t="s">
        <v>21</v>
      </c>
      <c r="F764" s="218" t="s">
        <v>1258</v>
      </c>
      <c r="G764" s="216"/>
      <c r="H764" s="219">
        <v>11.756</v>
      </c>
      <c r="I764" s="220"/>
      <c r="J764" s="216"/>
      <c r="K764" s="216"/>
      <c r="L764" s="221"/>
      <c r="M764" s="222"/>
      <c r="N764" s="223"/>
      <c r="O764" s="223"/>
      <c r="P764" s="223"/>
      <c r="Q764" s="223"/>
      <c r="R764" s="223"/>
      <c r="S764" s="223"/>
      <c r="T764" s="224"/>
      <c r="AT764" s="225" t="s">
        <v>158</v>
      </c>
      <c r="AU764" s="225" t="s">
        <v>82</v>
      </c>
      <c r="AV764" s="12" t="s">
        <v>82</v>
      </c>
      <c r="AW764" s="12" t="s">
        <v>35</v>
      </c>
      <c r="AX764" s="12" t="s">
        <v>72</v>
      </c>
      <c r="AY764" s="225" t="s">
        <v>148</v>
      </c>
    </row>
    <row r="765" spans="2:65" s="13" customFormat="1" ht="12">
      <c r="B765" s="226"/>
      <c r="C765" s="227"/>
      <c r="D765" s="206" t="s">
        <v>158</v>
      </c>
      <c r="E765" s="228" t="s">
        <v>21</v>
      </c>
      <c r="F765" s="229" t="s">
        <v>166</v>
      </c>
      <c r="G765" s="227"/>
      <c r="H765" s="230">
        <v>22.134</v>
      </c>
      <c r="I765" s="231"/>
      <c r="J765" s="227"/>
      <c r="K765" s="227"/>
      <c r="L765" s="232"/>
      <c r="M765" s="233"/>
      <c r="N765" s="234"/>
      <c r="O765" s="234"/>
      <c r="P765" s="234"/>
      <c r="Q765" s="234"/>
      <c r="R765" s="234"/>
      <c r="S765" s="234"/>
      <c r="T765" s="235"/>
      <c r="AT765" s="236" t="s">
        <v>158</v>
      </c>
      <c r="AU765" s="236" t="s">
        <v>82</v>
      </c>
      <c r="AV765" s="13" t="s">
        <v>156</v>
      </c>
      <c r="AW765" s="13" t="s">
        <v>35</v>
      </c>
      <c r="AX765" s="13" t="s">
        <v>80</v>
      </c>
      <c r="AY765" s="236" t="s">
        <v>148</v>
      </c>
    </row>
    <row r="766" spans="2:65" s="12" customFormat="1" ht="12">
      <c r="B766" s="215"/>
      <c r="C766" s="216"/>
      <c r="D766" s="206" t="s">
        <v>158</v>
      </c>
      <c r="E766" s="216"/>
      <c r="F766" s="218" t="s">
        <v>1259</v>
      </c>
      <c r="G766" s="216"/>
      <c r="H766" s="219">
        <v>22.577000000000002</v>
      </c>
      <c r="I766" s="220"/>
      <c r="J766" s="216"/>
      <c r="K766" s="216"/>
      <c r="L766" s="221"/>
      <c r="M766" s="222"/>
      <c r="N766" s="223"/>
      <c r="O766" s="223"/>
      <c r="P766" s="223"/>
      <c r="Q766" s="223"/>
      <c r="R766" s="223"/>
      <c r="S766" s="223"/>
      <c r="T766" s="224"/>
      <c r="AT766" s="225" t="s">
        <v>158</v>
      </c>
      <c r="AU766" s="225" t="s">
        <v>82</v>
      </c>
      <c r="AV766" s="12" t="s">
        <v>82</v>
      </c>
      <c r="AW766" s="12" t="s">
        <v>6</v>
      </c>
      <c r="AX766" s="12" t="s">
        <v>80</v>
      </c>
      <c r="AY766" s="225" t="s">
        <v>148</v>
      </c>
    </row>
    <row r="767" spans="2:65" s="1" customFormat="1" ht="16.5" customHeight="1">
      <c r="B767" s="41"/>
      <c r="C767" s="254" t="s">
        <v>1260</v>
      </c>
      <c r="D767" s="254" t="s">
        <v>700</v>
      </c>
      <c r="E767" s="255" t="s">
        <v>1261</v>
      </c>
      <c r="F767" s="256" t="s">
        <v>1262</v>
      </c>
      <c r="G767" s="257" t="s">
        <v>176</v>
      </c>
      <c r="H767" s="258">
        <v>14.574</v>
      </c>
      <c r="I767" s="259"/>
      <c r="J767" s="260">
        <f>ROUND(I767*H767,2)</f>
        <v>0</v>
      </c>
      <c r="K767" s="256" t="s">
        <v>21</v>
      </c>
      <c r="L767" s="261"/>
      <c r="M767" s="262" t="s">
        <v>21</v>
      </c>
      <c r="N767" s="263" t="s">
        <v>43</v>
      </c>
      <c r="O767" s="42"/>
      <c r="P767" s="201">
        <f>O767*H767</f>
        <v>0</v>
      </c>
      <c r="Q767" s="201">
        <v>4.1999999999999997E-3</v>
      </c>
      <c r="R767" s="201">
        <f>Q767*H767</f>
        <v>6.1210799999999996E-2</v>
      </c>
      <c r="S767" s="201">
        <v>0</v>
      </c>
      <c r="T767" s="202">
        <f>S767*H767</f>
        <v>0</v>
      </c>
      <c r="AR767" s="24" t="s">
        <v>382</v>
      </c>
      <c r="AT767" s="24" t="s">
        <v>700</v>
      </c>
      <c r="AU767" s="24" t="s">
        <v>82</v>
      </c>
      <c r="AY767" s="24" t="s">
        <v>148</v>
      </c>
      <c r="BE767" s="203">
        <f>IF(N767="základní",J767,0)</f>
        <v>0</v>
      </c>
      <c r="BF767" s="203">
        <f>IF(N767="snížená",J767,0)</f>
        <v>0</v>
      </c>
      <c r="BG767" s="203">
        <f>IF(N767="zákl. přenesená",J767,0)</f>
        <v>0</v>
      </c>
      <c r="BH767" s="203">
        <f>IF(N767="sníž. přenesená",J767,0)</f>
        <v>0</v>
      </c>
      <c r="BI767" s="203">
        <f>IF(N767="nulová",J767,0)</f>
        <v>0</v>
      </c>
      <c r="BJ767" s="24" t="s">
        <v>80</v>
      </c>
      <c r="BK767" s="203">
        <f>ROUND(I767*H767,2)</f>
        <v>0</v>
      </c>
      <c r="BL767" s="24" t="s">
        <v>256</v>
      </c>
      <c r="BM767" s="24" t="s">
        <v>1263</v>
      </c>
    </row>
    <row r="768" spans="2:65" s="11" customFormat="1" ht="12">
      <c r="B768" s="204"/>
      <c r="C768" s="205"/>
      <c r="D768" s="206" t="s">
        <v>158</v>
      </c>
      <c r="E768" s="207" t="s">
        <v>21</v>
      </c>
      <c r="F768" s="208" t="s">
        <v>1251</v>
      </c>
      <c r="G768" s="205"/>
      <c r="H768" s="207" t="s">
        <v>21</v>
      </c>
      <c r="I768" s="209"/>
      <c r="J768" s="205"/>
      <c r="K768" s="205"/>
      <c r="L768" s="210"/>
      <c r="M768" s="211"/>
      <c r="N768" s="212"/>
      <c r="O768" s="212"/>
      <c r="P768" s="212"/>
      <c r="Q768" s="212"/>
      <c r="R768" s="212"/>
      <c r="S768" s="212"/>
      <c r="T768" s="213"/>
      <c r="AT768" s="214" t="s">
        <v>158</v>
      </c>
      <c r="AU768" s="214" t="s">
        <v>82</v>
      </c>
      <c r="AV768" s="11" t="s">
        <v>80</v>
      </c>
      <c r="AW768" s="11" t="s">
        <v>35</v>
      </c>
      <c r="AX768" s="11" t="s">
        <v>72</v>
      </c>
      <c r="AY768" s="214" t="s">
        <v>148</v>
      </c>
    </row>
    <row r="769" spans="2:65" s="11" customFormat="1" ht="12">
      <c r="B769" s="204"/>
      <c r="C769" s="205"/>
      <c r="D769" s="206" t="s">
        <v>158</v>
      </c>
      <c r="E769" s="207" t="s">
        <v>21</v>
      </c>
      <c r="F769" s="208" t="s">
        <v>1147</v>
      </c>
      <c r="G769" s="205"/>
      <c r="H769" s="207" t="s">
        <v>21</v>
      </c>
      <c r="I769" s="209"/>
      <c r="J769" s="205"/>
      <c r="K769" s="205"/>
      <c r="L769" s="210"/>
      <c r="M769" s="211"/>
      <c r="N769" s="212"/>
      <c r="O769" s="212"/>
      <c r="P769" s="212"/>
      <c r="Q769" s="212"/>
      <c r="R769" s="212"/>
      <c r="S769" s="212"/>
      <c r="T769" s="213"/>
      <c r="AT769" s="214" t="s">
        <v>158</v>
      </c>
      <c r="AU769" s="214" t="s">
        <v>82</v>
      </c>
      <c r="AV769" s="11" t="s">
        <v>80</v>
      </c>
      <c r="AW769" s="11" t="s">
        <v>35</v>
      </c>
      <c r="AX769" s="11" t="s">
        <v>72</v>
      </c>
      <c r="AY769" s="214" t="s">
        <v>148</v>
      </c>
    </row>
    <row r="770" spans="2:65" s="12" customFormat="1" ht="12">
      <c r="B770" s="215"/>
      <c r="C770" s="216"/>
      <c r="D770" s="206" t="s">
        <v>158</v>
      </c>
      <c r="E770" s="217" t="s">
        <v>21</v>
      </c>
      <c r="F770" s="218" t="s">
        <v>1264</v>
      </c>
      <c r="G770" s="216"/>
      <c r="H770" s="219">
        <v>14.288</v>
      </c>
      <c r="I770" s="220"/>
      <c r="J770" s="216"/>
      <c r="K770" s="216"/>
      <c r="L770" s="221"/>
      <c r="M770" s="222"/>
      <c r="N770" s="223"/>
      <c r="O770" s="223"/>
      <c r="P770" s="223"/>
      <c r="Q770" s="223"/>
      <c r="R770" s="223"/>
      <c r="S770" s="223"/>
      <c r="T770" s="224"/>
      <c r="AT770" s="225" t="s">
        <v>158</v>
      </c>
      <c r="AU770" s="225" t="s">
        <v>82</v>
      </c>
      <c r="AV770" s="12" t="s">
        <v>82</v>
      </c>
      <c r="AW770" s="12" t="s">
        <v>35</v>
      </c>
      <c r="AX770" s="12" t="s">
        <v>72</v>
      </c>
      <c r="AY770" s="225" t="s">
        <v>148</v>
      </c>
    </row>
    <row r="771" spans="2:65" s="13" customFormat="1" ht="12">
      <c r="B771" s="226"/>
      <c r="C771" s="227"/>
      <c r="D771" s="206" t="s">
        <v>158</v>
      </c>
      <c r="E771" s="228" t="s">
        <v>21</v>
      </c>
      <c r="F771" s="229" t="s">
        <v>166</v>
      </c>
      <c r="G771" s="227"/>
      <c r="H771" s="230">
        <v>14.288</v>
      </c>
      <c r="I771" s="231"/>
      <c r="J771" s="227"/>
      <c r="K771" s="227"/>
      <c r="L771" s="232"/>
      <c r="M771" s="233"/>
      <c r="N771" s="234"/>
      <c r="O771" s="234"/>
      <c r="P771" s="234"/>
      <c r="Q771" s="234"/>
      <c r="R771" s="234"/>
      <c r="S771" s="234"/>
      <c r="T771" s="235"/>
      <c r="AT771" s="236" t="s">
        <v>158</v>
      </c>
      <c r="AU771" s="236" t="s">
        <v>82</v>
      </c>
      <c r="AV771" s="13" t="s">
        <v>156</v>
      </c>
      <c r="AW771" s="13" t="s">
        <v>35</v>
      </c>
      <c r="AX771" s="13" t="s">
        <v>80</v>
      </c>
      <c r="AY771" s="236" t="s">
        <v>148</v>
      </c>
    </row>
    <row r="772" spans="2:65" s="12" customFormat="1" ht="12">
      <c r="B772" s="215"/>
      <c r="C772" s="216"/>
      <c r="D772" s="206" t="s">
        <v>158</v>
      </c>
      <c r="E772" s="216"/>
      <c r="F772" s="218" t="s">
        <v>1265</v>
      </c>
      <c r="G772" s="216"/>
      <c r="H772" s="219">
        <v>14.574</v>
      </c>
      <c r="I772" s="220"/>
      <c r="J772" s="216"/>
      <c r="K772" s="216"/>
      <c r="L772" s="221"/>
      <c r="M772" s="222"/>
      <c r="N772" s="223"/>
      <c r="O772" s="223"/>
      <c r="P772" s="223"/>
      <c r="Q772" s="223"/>
      <c r="R772" s="223"/>
      <c r="S772" s="223"/>
      <c r="T772" s="224"/>
      <c r="AT772" s="225" t="s">
        <v>158</v>
      </c>
      <c r="AU772" s="225" t="s">
        <v>82</v>
      </c>
      <c r="AV772" s="12" t="s">
        <v>82</v>
      </c>
      <c r="AW772" s="12" t="s">
        <v>6</v>
      </c>
      <c r="AX772" s="12" t="s">
        <v>80</v>
      </c>
      <c r="AY772" s="225" t="s">
        <v>148</v>
      </c>
    </row>
    <row r="773" spans="2:65" s="1" customFormat="1" ht="38.25" customHeight="1">
      <c r="B773" s="41"/>
      <c r="C773" s="192" t="s">
        <v>1266</v>
      </c>
      <c r="D773" s="192" t="s">
        <v>151</v>
      </c>
      <c r="E773" s="193" t="s">
        <v>1267</v>
      </c>
      <c r="F773" s="194" t="s">
        <v>1268</v>
      </c>
      <c r="G773" s="195" t="s">
        <v>176</v>
      </c>
      <c r="H773" s="196">
        <v>861.35500000000002</v>
      </c>
      <c r="I773" s="197"/>
      <c r="J773" s="198">
        <f>ROUND(I773*H773,2)</f>
        <v>0</v>
      </c>
      <c r="K773" s="194" t="s">
        <v>155</v>
      </c>
      <c r="L773" s="61"/>
      <c r="M773" s="199" t="s">
        <v>21</v>
      </c>
      <c r="N773" s="200" t="s">
        <v>43</v>
      </c>
      <c r="O773" s="42"/>
      <c r="P773" s="201">
        <f>O773*H773</f>
        <v>0</v>
      </c>
      <c r="Q773" s="201">
        <v>1.0200000000000001E-3</v>
      </c>
      <c r="R773" s="201">
        <f>Q773*H773</f>
        <v>0.87858210000000003</v>
      </c>
      <c r="S773" s="201">
        <v>0</v>
      </c>
      <c r="T773" s="202">
        <f>S773*H773</f>
        <v>0</v>
      </c>
      <c r="AR773" s="24" t="s">
        <v>256</v>
      </c>
      <c r="AT773" s="24" t="s">
        <v>151</v>
      </c>
      <c r="AU773" s="24" t="s">
        <v>82</v>
      </c>
      <c r="AY773" s="24" t="s">
        <v>148</v>
      </c>
      <c r="BE773" s="203">
        <f>IF(N773="základní",J773,0)</f>
        <v>0</v>
      </c>
      <c r="BF773" s="203">
        <f>IF(N773="snížená",J773,0)</f>
        <v>0</v>
      </c>
      <c r="BG773" s="203">
        <f>IF(N773="zákl. přenesená",J773,0)</f>
        <v>0</v>
      </c>
      <c r="BH773" s="203">
        <f>IF(N773="sníž. přenesená",J773,0)</f>
        <v>0</v>
      </c>
      <c r="BI773" s="203">
        <f>IF(N773="nulová",J773,0)</f>
        <v>0</v>
      </c>
      <c r="BJ773" s="24" t="s">
        <v>80</v>
      </c>
      <c r="BK773" s="203">
        <f>ROUND(I773*H773,2)</f>
        <v>0</v>
      </c>
      <c r="BL773" s="24" t="s">
        <v>256</v>
      </c>
      <c r="BM773" s="24" t="s">
        <v>1269</v>
      </c>
    </row>
    <row r="774" spans="2:65" s="1" customFormat="1" ht="72">
      <c r="B774" s="41"/>
      <c r="C774" s="63"/>
      <c r="D774" s="206" t="s">
        <v>170</v>
      </c>
      <c r="E774" s="63"/>
      <c r="F774" s="237" t="s">
        <v>1270</v>
      </c>
      <c r="G774" s="63"/>
      <c r="H774" s="63"/>
      <c r="I774" s="163"/>
      <c r="J774" s="63"/>
      <c r="K774" s="63"/>
      <c r="L774" s="61"/>
      <c r="M774" s="238"/>
      <c r="N774" s="42"/>
      <c r="O774" s="42"/>
      <c r="P774" s="42"/>
      <c r="Q774" s="42"/>
      <c r="R774" s="42"/>
      <c r="S774" s="42"/>
      <c r="T774" s="78"/>
      <c r="AT774" s="24" t="s">
        <v>170</v>
      </c>
      <c r="AU774" s="24" t="s">
        <v>82</v>
      </c>
    </row>
    <row r="775" spans="2:65" s="11" customFormat="1" ht="12">
      <c r="B775" s="204"/>
      <c r="C775" s="205"/>
      <c r="D775" s="206" t="s">
        <v>158</v>
      </c>
      <c r="E775" s="207" t="s">
        <v>21</v>
      </c>
      <c r="F775" s="208" t="s">
        <v>1127</v>
      </c>
      <c r="G775" s="205"/>
      <c r="H775" s="207" t="s">
        <v>21</v>
      </c>
      <c r="I775" s="209"/>
      <c r="J775" s="205"/>
      <c r="K775" s="205"/>
      <c r="L775" s="210"/>
      <c r="M775" s="211"/>
      <c r="N775" s="212"/>
      <c r="O775" s="212"/>
      <c r="P775" s="212"/>
      <c r="Q775" s="212"/>
      <c r="R775" s="212"/>
      <c r="S775" s="212"/>
      <c r="T775" s="213"/>
      <c r="AT775" s="214" t="s">
        <v>158</v>
      </c>
      <c r="AU775" s="214" t="s">
        <v>82</v>
      </c>
      <c r="AV775" s="11" t="s">
        <v>80</v>
      </c>
      <c r="AW775" s="11" t="s">
        <v>35</v>
      </c>
      <c r="AX775" s="11" t="s">
        <v>72</v>
      </c>
      <c r="AY775" s="214" t="s">
        <v>148</v>
      </c>
    </row>
    <row r="776" spans="2:65" s="12" customFormat="1" ht="12">
      <c r="B776" s="215"/>
      <c r="C776" s="216"/>
      <c r="D776" s="206" t="s">
        <v>158</v>
      </c>
      <c r="E776" s="217" t="s">
        <v>21</v>
      </c>
      <c r="F776" s="218" t="s">
        <v>1128</v>
      </c>
      <c r="G776" s="216"/>
      <c r="H776" s="219">
        <v>170.60300000000001</v>
      </c>
      <c r="I776" s="220"/>
      <c r="J776" s="216"/>
      <c r="K776" s="216"/>
      <c r="L776" s="221"/>
      <c r="M776" s="222"/>
      <c r="N776" s="223"/>
      <c r="O776" s="223"/>
      <c r="P776" s="223"/>
      <c r="Q776" s="223"/>
      <c r="R776" s="223"/>
      <c r="S776" s="223"/>
      <c r="T776" s="224"/>
      <c r="AT776" s="225" t="s">
        <v>158</v>
      </c>
      <c r="AU776" s="225" t="s">
        <v>82</v>
      </c>
      <c r="AV776" s="12" t="s">
        <v>82</v>
      </c>
      <c r="AW776" s="12" t="s">
        <v>35</v>
      </c>
      <c r="AX776" s="12" t="s">
        <v>72</v>
      </c>
      <c r="AY776" s="225" t="s">
        <v>148</v>
      </c>
    </row>
    <row r="777" spans="2:65" s="11" customFormat="1" ht="12">
      <c r="B777" s="204"/>
      <c r="C777" s="205"/>
      <c r="D777" s="206" t="s">
        <v>158</v>
      </c>
      <c r="E777" s="207" t="s">
        <v>21</v>
      </c>
      <c r="F777" s="208" t="s">
        <v>1129</v>
      </c>
      <c r="G777" s="205"/>
      <c r="H777" s="207" t="s">
        <v>21</v>
      </c>
      <c r="I777" s="209"/>
      <c r="J777" s="205"/>
      <c r="K777" s="205"/>
      <c r="L777" s="210"/>
      <c r="M777" s="211"/>
      <c r="N777" s="212"/>
      <c r="O777" s="212"/>
      <c r="P777" s="212"/>
      <c r="Q777" s="212"/>
      <c r="R777" s="212"/>
      <c r="S777" s="212"/>
      <c r="T777" s="213"/>
      <c r="AT777" s="214" t="s">
        <v>158</v>
      </c>
      <c r="AU777" s="214" t="s">
        <v>82</v>
      </c>
      <c r="AV777" s="11" t="s">
        <v>80</v>
      </c>
      <c r="AW777" s="11" t="s">
        <v>35</v>
      </c>
      <c r="AX777" s="11" t="s">
        <v>72</v>
      </c>
      <c r="AY777" s="214" t="s">
        <v>148</v>
      </c>
    </row>
    <row r="778" spans="2:65" s="12" customFormat="1" ht="12">
      <c r="B778" s="215"/>
      <c r="C778" s="216"/>
      <c r="D778" s="206" t="s">
        <v>158</v>
      </c>
      <c r="E778" s="217" t="s">
        <v>21</v>
      </c>
      <c r="F778" s="218" t="s">
        <v>1130</v>
      </c>
      <c r="G778" s="216"/>
      <c r="H778" s="219">
        <v>55.52</v>
      </c>
      <c r="I778" s="220"/>
      <c r="J778" s="216"/>
      <c r="K778" s="216"/>
      <c r="L778" s="221"/>
      <c r="M778" s="222"/>
      <c r="N778" s="223"/>
      <c r="O778" s="223"/>
      <c r="P778" s="223"/>
      <c r="Q778" s="223"/>
      <c r="R778" s="223"/>
      <c r="S778" s="223"/>
      <c r="T778" s="224"/>
      <c r="AT778" s="225" t="s">
        <v>158</v>
      </c>
      <c r="AU778" s="225" t="s">
        <v>82</v>
      </c>
      <c r="AV778" s="12" t="s">
        <v>82</v>
      </c>
      <c r="AW778" s="12" t="s">
        <v>35</v>
      </c>
      <c r="AX778" s="12" t="s">
        <v>72</v>
      </c>
      <c r="AY778" s="225" t="s">
        <v>148</v>
      </c>
    </row>
    <row r="779" spans="2:65" s="11" customFormat="1" ht="12">
      <c r="B779" s="204"/>
      <c r="C779" s="205"/>
      <c r="D779" s="206" t="s">
        <v>158</v>
      </c>
      <c r="E779" s="207" t="s">
        <v>21</v>
      </c>
      <c r="F779" s="208" t="s">
        <v>776</v>
      </c>
      <c r="G779" s="205"/>
      <c r="H779" s="207" t="s">
        <v>21</v>
      </c>
      <c r="I779" s="209"/>
      <c r="J779" s="205"/>
      <c r="K779" s="205"/>
      <c r="L779" s="210"/>
      <c r="M779" s="211"/>
      <c r="N779" s="212"/>
      <c r="O779" s="212"/>
      <c r="P779" s="212"/>
      <c r="Q779" s="212"/>
      <c r="R779" s="212"/>
      <c r="S779" s="212"/>
      <c r="T779" s="213"/>
      <c r="AT779" s="214" t="s">
        <v>158</v>
      </c>
      <c r="AU779" s="214" t="s">
        <v>82</v>
      </c>
      <c r="AV779" s="11" t="s">
        <v>80</v>
      </c>
      <c r="AW779" s="11" t="s">
        <v>35</v>
      </c>
      <c r="AX779" s="11" t="s">
        <v>72</v>
      </c>
      <c r="AY779" s="214" t="s">
        <v>148</v>
      </c>
    </row>
    <row r="780" spans="2:65" s="12" customFormat="1" ht="12">
      <c r="B780" s="215"/>
      <c r="C780" s="216"/>
      <c r="D780" s="206" t="s">
        <v>158</v>
      </c>
      <c r="E780" s="217" t="s">
        <v>21</v>
      </c>
      <c r="F780" s="218" t="s">
        <v>1271</v>
      </c>
      <c r="G780" s="216"/>
      <c r="H780" s="219">
        <v>518.47299999999996</v>
      </c>
      <c r="I780" s="220"/>
      <c r="J780" s="216"/>
      <c r="K780" s="216"/>
      <c r="L780" s="221"/>
      <c r="M780" s="222"/>
      <c r="N780" s="223"/>
      <c r="O780" s="223"/>
      <c r="P780" s="223"/>
      <c r="Q780" s="223"/>
      <c r="R780" s="223"/>
      <c r="S780" s="223"/>
      <c r="T780" s="224"/>
      <c r="AT780" s="225" t="s">
        <v>158</v>
      </c>
      <c r="AU780" s="225" t="s">
        <v>82</v>
      </c>
      <c r="AV780" s="12" t="s">
        <v>82</v>
      </c>
      <c r="AW780" s="12" t="s">
        <v>35</v>
      </c>
      <c r="AX780" s="12" t="s">
        <v>72</v>
      </c>
      <c r="AY780" s="225" t="s">
        <v>148</v>
      </c>
    </row>
    <row r="781" spans="2:65" s="11" customFormat="1" ht="12">
      <c r="B781" s="204"/>
      <c r="C781" s="205"/>
      <c r="D781" s="206" t="s">
        <v>158</v>
      </c>
      <c r="E781" s="207" t="s">
        <v>21</v>
      </c>
      <c r="F781" s="208" t="s">
        <v>778</v>
      </c>
      <c r="G781" s="205"/>
      <c r="H781" s="207" t="s">
        <v>21</v>
      </c>
      <c r="I781" s="209"/>
      <c r="J781" s="205"/>
      <c r="K781" s="205"/>
      <c r="L781" s="210"/>
      <c r="M781" s="211"/>
      <c r="N781" s="212"/>
      <c r="O781" s="212"/>
      <c r="P781" s="212"/>
      <c r="Q781" s="212"/>
      <c r="R781" s="212"/>
      <c r="S781" s="212"/>
      <c r="T781" s="213"/>
      <c r="AT781" s="214" t="s">
        <v>158</v>
      </c>
      <c r="AU781" s="214" t="s">
        <v>82</v>
      </c>
      <c r="AV781" s="11" t="s">
        <v>80</v>
      </c>
      <c r="AW781" s="11" t="s">
        <v>35</v>
      </c>
      <c r="AX781" s="11" t="s">
        <v>72</v>
      </c>
      <c r="AY781" s="214" t="s">
        <v>148</v>
      </c>
    </row>
    <row r="782" spans="2:65" s="12" customFormat="1" ht="12">
      <c r="B782" s="215"/>
      <c r="C782" s="216"/>
      <c r="D782" s="206" t="s">
        <v>158</v>
      </c>
      <c r="E782" s="217" t="s">
        <v>21</v>
      </c>
      <c r="F782" s="218" t="s">
        <v>1272</v>
      </c>
      <c r="G782" s="216"/>
      <c r="H782" s="219">
        <v>116.759</v>
      </c>
      <c r="I782" s="220"/>
      <c r="J782" s="216"/>
      <c r="K782" s="216"/>
      <c r="L782" s="221"/>
      <c r="M782" s="222"/>
      <c r="N782" s="223"/>
      <c r="O782" s="223"/>
      <c r="P782" s="223"/>
      <c r="Q782" s="223"/>
      <c r="R782" s="223"/>
      <c r="S782" s="223"/>
      <c r="T782" s="224"/>
      <c r="AT782" s="225" t="s">
        <v>158</v>
      </c>
      <c r="AU782" s="225" t="s">
        <v>82</v>
      </c>
      <c r="AV782" s="12" t="s">
        <v>82</v>
      </c>
      <c r="AW782" s="12" t="s">
        <v>35</v>
      </c>
      <c r="AX782" s="12" t="s">
        <v>72</v>
      </c>
      <c r="AY782" s="225" t="s">
        <v>148</v>
      </c>
    </row>
    <row r="783" spans="2:65" s="13" customFormat="1" ht="12">
      <c r="B783" s="226"/>
      <c r="C783" s="227"/>
      <c r="D783" s="206" t="s">
        <v>158</v>
      </c>
      <c r="E783" s="228" t="s">
        <v>21</v>
      </c>
      <c r="F783" s="229" t="s">
        <v>166</v>
      </c>
      <c r="G783" s="227"/>
      <c r="H783" s="230">
        <v>861.35500000000002</v>
      </c>
      <c r="I783" s="231"/>
      <c r="J783" s="227"/>
      <c r="K783" s="227"/>
      <c r="L783" s="232"/>
      <c r="M783" s="233"/>
      <c r="N783" s="234"/>
      <c r="O783" s="234"/>
      <c r="P783" s="234"/>
      <c r="Q783" s="234"/>
      <c r="R783" s="234"/>
      <c r="S783" s="234"/>
      <c r="T783" s="235"/>
      <c r="AT783" s="236" t="s">
        <v>158</v>
      </c>
      <c r="AU783" s="236" t="s">
        <v>82</v>
      </c>
      <c r="AV783" s="13" t="s">
        <v>156</v>
      </c>
      <c r="AW783" s="13" t="s">
        <v>35</v>
      </c>
      <c r="AX783" s="13" t="s">
        <v>80</v>
      </c>
      <c r="AY783" s="236" t="s">
        <v>148</v>
      </c>
    </row>
    <row r="784" spans="2:65" s="1" customFormat="1" ht="16.5" customHeight="1">
      <c r="B784" s="41"/>
      <c r="C784" s="254" t="s">
        <v>1273</v>
      </c>
      <c r="D784" s="254" t="s">
        <v>700</v>
      </c>
      <c r="E784" s="255" t="s">
        <v>1274</v>
      </c>
      <c r="F784" s="256" t="s">
        <v>1275</v>
      </c>
      <c r="G784" s="257" t="s">
        <v>176</v>
      </c>
      <c r="H784" s="258">
        <v>230.64500000000001</v>
      </c>
      <c r="I784" s="259"/>
      <c r="J784" s="260">
        <f>ROUND(I784*H784,2)</f>
        <v>0</v>
      </c>
      <c r="K784" s="256" t="s">
        <v>155</v>
      </c>
      <c r="L784" s="261"/>
      <c r="M784" s="262" t="s">
        <v>21</v>
      </c>
      <c r="N784" s="263" t="s">
        <v>43</v>
      </c>
      <c r="O784" s="42"/>
      <c r="P784" s="201">
        <f>O784*H784</f>
        <v>0</v>
      </c>
      <c r="Q784" s="201">
        <v>4.0000000000000001E-3</v>
      </c>
      <c r="R784" s="201">
        <f>Q784*H784</f>
        <v>0.92258000000000007</v>
      </c>
      <c r="S784" s="201">
        <v>0</v>
      </c>
      <c r="T784" s="202">
        <f>S784*H784</f>
        <v>0</v>
      </c>
      <c r="AR784" s="24" t="s">
        <v>382</v>
      </c>
      <c r="AT784" s="24" t="s">
        <v>700</v>
      </c>
      <c r="AU784" s="24" t="s">
        <v>82</v>
      </c>
      <c r="AY784" s="24" t="s">
        <v>148</v>
      </c>
      <c r="BE784" s="203">
        <f>IF(N784="základní",J784,0)</f>
        <v>0</v>
      </c>
      <c r="BF784" s="203">
        <f>IF(N784="snížená",J784,0)</f>
        <v>0</v>
      </c>
      <c r="BG784" s="203">
        <f>IF(N784="zákl. přenesená",J784,0)</f>
        <v>0</v>
      </c>
      <c r="BH784" s="203">
        <f>IF(N784="sníž. přenesená",J784,0)</f>
        <v>0</v>
      </c>
      <c r="BI784" s="203">
        <f>IF(N784="nulová",J784,0)</f>
        <v>0</v>
      </c>
      <c r="BJ784" s="24" t="s">
        <v>80</v>
      </c>
      <c r="BK784" s="203">
        <f>ROUND(I784*H784,2)</f>
        <v>0</v>
      </c>
      <c r="BL784" s="24" t="s">
        <v>256</v>
      </c>
      <c r="BM784" s="24" t="s">
        <v>1276</v>
      </c>
    </row>
    <row r="785" spans="2:65" s="11" customFormat="1" ht="12">
      <c r="B785" s="204"/>
      <c r="C785" s="205"/>
      <c r="D785" s="206" t="s">
        <v>158</v>
      </c>
      <c r="E785" s="207" t="s">
        <v>21</v>
      </c>
      <c r="F785" s="208" t="s">
        <v>1127</v>
      </c>
      <c r="G785" s="205"/>
      <c r="H785" s="207" t="s">
        <v>21</v>
      </c>
      <c r="I785" s="209"/>
      <c r="J785" s="205"/>
      <c r="K785" s="205"/>
      <c r="L785" s="210"/>
      <c r="M785" s="211"/>
      <c r="N785" s="212"/>
      <c r="O785" s="212"/>
      <c r="P785" s="212"/>
      <c r="Q785" s="212"/>
      <c r="R785" s="212"/>
      <c r="S785" s="212"/>
      <c r="T785" s="213"/>
      <c r="AT785" s="214" t="s">
        <v>158</v>
      </c>
      <c r="AU785" s="214" t="s">
        <v>82</v>
      </c>
      <c r="AV785" s="11" t="s">
        <v>80</v>
      </c>
      <c r="AW785" s="11" t="s">
        <v>35</v>
      </c>
      <c r="AX785" s="11" t="s">
        <v>72</v>
      </c>
      <c r="AY785" s="214" t="s">
        <v>148</v>
      </c>
    </row>
    <row r="786" spans="2:65" s="12" customFormat="1" ht="12">
      <c r="B786" s="215"/>
      <c r="C786" s="216"/>
      <c r="D786" s="206" t="s">
        <v>158</v>
      </c>
      <c r="E786" s="217" t="s">
        <v>21</v>
      </c>
      <c r="F786" s="218" t="s">
        <v>1128</v>
      </c>
      <c r="G786" s="216"/>
      <c r="H786" s="219">
        <v>170.60300000000001</v>
      </c>
      <c r="I786" s="220"/>
      <c r="J786" s="216"/>
      <c r="K786" s="216"/>
      <c r="L786" s="221"/>
      <c r="M786" s="222"/>
      <c r="N786" s="223"/>
      <c r="O786" s="223"/>
      <c r="P786" s="223"/>
      <c r="Q786" s="223"/>
      <c r="R786" s="223"/>
      <c r="S786" s="223"/>
      <c r="T786" s="224"/>
      <c r="AT786" s="225" t="s">
        <v>158</v>
      </c>
      <c r="AU786" s="225" t="s">
        <v>82</v>
      </c>
      <c r="AV786" s="12" t="s">
        <v>82</v>
      </c>
      <c r="AW786" s="12" t="s">
        <v>35</v>
      </c>
      <c r="AX786" s="12" t="s">
        <v>72</v>
      </c>
      <c r="AY786" s="225" t="s">
        <v>148</v>
      </c>
    </row>
    <row r="787" spans="2:65" s="11" customFormat="1" ht="12">
      <c r="B787" s="204"/>
      <c r="C787" s="205"/>
      <c r="D787" s="206" t="s">
        <v>158</v>
      </c>
      <c r="E787" s="207" t="s">
        <v>21</v>
      </c>
      <c r="F787" s="208" t="s">
        <v>1129</v>
      </c>
      <c r="G787" s="205"/>
      <c r="H787" s="207" t="s">
        <v>21</v>
      </c>
      <c r="I787" s="209"/>
      <c r="J787" s="205"/>
      <c r="K787" s="205"/>
      <c r="L787" s="210"/>
      <c r="M787" s="211"/>
      <c r="N787" s="212"/>
      <c r="O787" s="212"/>
      <c r="P787" s="212"/>
      <c r="Q787" s="212"/>
      <c r="R787" s="212"/>
      <c r="S787" s="212"/>
      <c r="T787" s="213"/>
      <c r="AT787" s="214" t="s">
        <v>158</v>
      </c>
      <c r="AU787" s="214" t="s">
        <v>82</v>
      </c>
      <c r="AV787" s="11" t="s">
        <v>80</v>
      </c>
      <c r="AW787" s="11" t="s">
        <v>35</v>
      </c>
      <c r="AX787" s="11" t="s">
        <v>72</v>
      </c>
      <c r="AY787" s="214" t="s">
        <v>148</v>
      </c>
    </row>
    <row r="788" spans="2:65" s="12" customFormat="1" ht="12">
      <c r="B788" s="215"/>
      <c r="C788" s="216"/>
      <c r="D788" s="206" t="s">
        <v>158</v>
      </c>
      <c r="E788" s="217" t="s">
        <v>21</v>
      </c>
      <c r="F788" s="218" t="s">
        <v>1130</v>
      </c>
      <c r="G788" s="216"/>
      <c r="H788" s="219">
        <v>55.52</v>
      </c>
      <c r="I788" s="220"/>
      <c r="J788" s="216"/>
      <c r="K788" s="216"/>
      <c r="L788" s="221"/>
      <c r="M788" s="222"/>
      <c r="N788" s="223"/>
      <c r="O788" s="223"/>
      <c r="P788" s="223"/>
      <c r="Q788" s="223"/>
      <c r="R788" s="223"/>
      <c r="S788" s="223"/>
      <c r="T788" s="224"/>
      <c r="AT788" s="225" t="s">
        <v>158</v>
      </c>
      <c r="AU788" s="225" t="s">
        <v>82</v>
      </c>
      <c r="AV788" s="12" t="s">
        <v>82</v>
      </c>
      <c r="AW788" s="12" t="s">
        <v>35</v>
      </c>
      <c r="AX788" s="12" t="s">
        <v>72</v>
      </c>
      <c r="AY788" s="225" t="s">
        <v>148</v>
      </c>
    </row>
    <row r="789" spans="2:65" s="13" customFormat="1" ht="12">
      <c r="B789" s="226"/>
      <c r="C789" s="227"/>
      <c r="D789" s="206" t="s">
        <v>158</v>
      </c>
      <c r="E789" s="228" t="s">
        <v>21</v>
      </c>
      <c r="F789" s="229" t="s">
        <v>166</v>
      </c>
      <c r="G789" s="227"/>
      <c r="H789" s="230">
        <v>226.12299999999999</v>
      </c>
      <c r="I789" s="231"/>
      <c r="J789" s="227"/>
      <c r="K789" s="227"/>
      <c r="L789" s="232"/>
      <c r="M789" s="233"/>
      <c r="N789" s="234"/>
      <c r="O789" s="234"/>
      <c r="P789" s="234"/>
      <c r="Q789" s="234"/>
      <c r="R789" s="234"/>
      <c r="S789" s="234"/>
      <c r="T789" s="235"/>
      <c r="AT789" s="236" t="s">
        <v>158</v>
      </c>
      <c r="AU789" s="236" t="s">
        <v>82</v>
      </c>
      <c r="AV789" s="13" t="s">
        <v>156</v>
      </c>
      <c r="AW789" s="13" t="s">
        <v>35</v>
      </c>
      <c r="AX789" s="13" t="s">
        <v>80</v>
      </c>
      <c r="AY789" s="236" t="s">
        <v>148</v>
      </c>
    </row>
    <row r="790" spans="2:65" s="12" customFormat="1" ht="12">
      <c r="B790" s="215"/>
      <c r="C790" s="216"/>
      <c r="D790" s="206" t="s">
        <v>158</v>
      </c>
      <c r="E790" s="216"/>
      <c r="F790" s="218" t="s">
        <v>1277</v>
      </c>
      <c r="G790" s="216"/>
      <c r="H790" s="219">
        <v>230.64500000000001</v>
      </c>
      <c r="I790" s="220"/>
      <c r="J790" s="216"/>
      <c r="K790" s="216"/>
      <c r="L790" s="221"/>
      <c r="M790" s="222"/>
      <c r="N790" s="223"/>
      <c r="O790" s="223"/>
      <c r="P790" s="223"/>
      <c r="Q790" s="223"/>
      <c r="R790" s="223"/>
      <c r="S790" s="223"/>
      <c r="T790" s="224"/>
      <c r="AT790" s="225" t="s">
        <v>158</v>
      </c>
      <c r="AU790" s="225" t="s">
        <v>82</v>
      </c>
      <c r="AV790" s="12" t="s">
        <v>82</v>
      </c>
      <c r="AW790" s="12" t="s">
        <v>6</v>
      </c>
      <c r="AX790" s="12" t="s">
        <v>80</v>
      </c>
      <c r="AY790" s="225" t="s">
        <v>148</v>
      </c>
    </row>
    <row r="791" spans="2:65" s="1" customFormat="1" ht="16.5" customHeight="1">
      <c r="B791" s="41"/>
      <c r="C791" s="254" t="s">
        <v>1278</v>
      </c>
      <c r="D791" s="254" t="s">
        <v>700</v>
      </c>
      <c r="E791" s="255" t="s">
        <v>1279</v>
      </c>
      <c r="F791" s="256" t="s">
        <v>1280</v>
      </c>
      <c r="G791" s="257" t="s">
        <v>176</v>
      </c>
      <c r="H791" s="258">
        <v>58.378999999999998</v>
      </c>
      <c r="I791" s="259"/>
      <c r="J791" s="260">
        <f>ROUND(I791*H791,2)</f>
        <v>0</v>
      </c>
      <c r="K791" s="256" t="s">
        <v>21</v>
      </c>
      <c r="L791" s="261"/>
      <c r="M791" s="262" t="s">
        <v>21</v>
      </c>
      <c r="N791" s="263" t="s">
        <v>43</v>
      </c>
      <c r="O791" s="42"/>
      <c r="P791" s="201">
        <f>O791*H791</f>
        <v>0</v>
      </c>
      <c r="Q791" s="201">
        <v>2.8E-3</v>
      </c>
      <c r="R791" s="201">
        <f>Q791*H791</f>
        <v>0.1634612</v>
      </c>
      <c r="S791" s="201">
        <v>0</v>
      </c>
      <c r="T791" s="202">
        <f>S791*H791</f>
        <v>0</v>
      </c>
      <c r="AR791" s="24" t="s">
        <v>382</v>
      </c>
      <c r="AT791" s="24" t="s">
        <v>700</v>
      </c>
      <c r="AU791" s="24" t="s">
        <v>82</v>
      </c>
      <c r="AY791" s="24" t="s">
        <v>148</v>
      </c>
      <c r="BE791" s="203">
        <f>IF(N791="základní",J791,0)</f>
        <v>0</v>
      </c>
      <c r="BF791" s="203">
        <f>IF(N791="snížená",J791,0)</f>
        <v>0</v>
      </c>
      <c r="BG791" s="203">
        <f>IF(N791="zákl. přenesená",J791,0)</f>
        <v>0</v>
      </c>
      <c r="BH791" s="203">
        <f>IF(N791="sníž. přenesená",J791,0)</f>
        <v>0</v>
      </c>
      <c r="BI791" s="203">
        <f>IF(N791="nulová",J791,0)</f>
        <v>0</v>
      </c>
      <c r="BJ791" s="24" t="s">
        <v>80</v>
      </c>
      <c r="BK791" s="203">
        <f>ROUND(I791*H791,2)</f>
        <v>0</v>
      </c>
      <c r="BL791" s="24" t="s">
        <v>256</v>
      </c>
      <c r="BM791" s="24" t="s">
        <v>1281</v>
      </c>
    </row>
    <row r="792" spans="2:65" s="11" customFormat="1" ht="12">
      <c r="B792" s="204"/>
      <c r="C792" s="205"/>
      <c r="D792" s="206" t="s">
        <v>158</v>
      </c>
      <c r="E792" s="207" t="s">
        <v>21</v>
      </c>
      <c r="F792" s="208" t="s">
        <v>778</v>
      </c>
      <c r="G792" s="205"/>
      <c r="H792" s="207" t="s">
        <v>21</v>
      </c>
      <c r="I792" s="209"/>
      <c r="J792" s="205"/>
      <c r="K792" s="205"/>
      <c r="L792" s="210"/>
      <c r="M792" s="211"/>
      <c r="N792" s="212"/>
      <c r="O792" s="212"/>
      <c r="P792" s="212"/>
      <c r="Q792" s="212"/>
      <c r="R792" s="212"/>
      <c r="S792" s="212"/>
      <c r="T792" s="213"/>
      <c r="AT792" s="214" t="s">
        <v>158</v>
      </c>
      <c r="AU792" s="214" t="s">
        <v>82</v>
      </c>
      <c r="AV792" s="11" t="s">
        <v>80</v>
      </c>
      <c r="AW792" s="11" t="s">
        <v>35</v>
      </c>
      <c r="AX792" s="11" t="s">
        <v>72</v>
      </c>
      <c r="AY792" s="214" t="s">
        <v>148</v>
      </c>
    </row>
    <row r="793" spans="2:65" s="12" customFormat="1" ht="12">
      <c r="B793" s="215"/>
      <c r="C793" s="216"/>
      <c r="D793" s="206" t="s">
        <v>158</v>
      </c>
      <c r="E793" s="217" t="s">
        <v>21</v>
      </c>
      <c r="F793" s="218" t="s">
        <v>779</v>
      </c>
      <c r="G793" s="216"/>
      <c r="H793" s="219">
        <v>58.378999999999998</v>
      </c>
      <c r="I793" s="220"/>
      <c r="J793" s="216"/>
      <c r="K793" s="216"/>
      <c r="L793" s="221"/>
      <c r="M793" s="222"/>
      <c r="N793" s="223"/>
      <c r="O793" s="223"/>
      <c r="P793" s="223"/>
      <c r="Q793" s="223"/>
      <c r="R793" s="223"/>
      <c r="S793" s="223"/>
      <c r="T793" s="224"/>
      <c r="AT793" s="225" t="s">
        <v>158</v>
      </c>
      <c r="AU793" s="225" t="s">
        <v>82</v>
      </c>
      <c r="AV793" s="12" t="s">
        <v>82</v>
      </c>
      <c r="AW793" s="12" t="s">
        <v>35</v>
      </c>
      <c r="AX793" s="12" t="s">
        <v>80</v>
      </c>
      <c r="AY793" s="225" t="s">
        <v>148</v>
      </c>
    </row>
    <row r="794" spans="2:65" s="1" customFormat="1" ht="16.5" customHeight="1">
      <c r="B794" s="41"/>
      <c r="C794" s="254" t="s">
        <v>1282</v>
      </c>
      <c r="D794" s="254" t="s">
        <v>700</v>
      </c>
      <c r="E794" s="255" t="s">
        <v>1283</v>
      </c>
      <c r="F794" s="256" t="s">
        <v>1284</v>
      </c>
      <c r="G794" s="257" t="s">
        <v>176</v>
      </c>
      <c r="H794" s="258">
        <v>259.23599999999999</v>
      </c>
      <c r="I794" s="259"/>
      <c r="J794" s="260">
        <f>ROUND(I794*H794,2)</f>
        <v>0</v>
      </c>
      <c r="K794" s="256" t="s">
        <v>155</v>
      </c>
      <c r="L794" s="261"/>
      <c r="M794" s="262" t="s">
        <v>21</v>
      </c>
      <c r="N794" s="263" t="s">
        <v>43</v>
      </c>
      <c r="O794" s="42"/>
      <c r="P794" s="201">
        <f>O794*H794</f>
        <v>0</v>
      </c>
      <c r="Q794" s="201">
        <v>2.8E-3</v>
      </c>
      <c r="R794" s="201">
        <f>Q794*H794</f>
        <v>0.72586079999999997</v>
      </c>
      <c r="S794" s="201">
        <v>0</v>
      </c>
      <c r="T794" s="202">
        <f>S794*H794</f>
        <v>0</v>
      </c>
      <c r="AR794" s="24" t="s">
        <v>382</v>
      </c>
      <c r="AT794" s="24" t="s">
        <v>700</v>
      </c>
      <c r="AU794" s="24" t="s">
        <v>82</v>
      </c>
      <c r="AY794" s="24" t="s">
        <v>148</v>
      </c>
      <c r="BE794" s="203">
        <f>IF(N794="základní",J794,0)</f>
        <v>0</v>
      </c>
      <c r="BF794" s="203">
        <f>IF(N794="snížená",J794,0)</f>
        <v>0</v>
      </c>
      <c r="BG794" s="203">
        <f>IF(N794="zákl. přenesená",J794,0)</f>
        <v>0</v>
      </c>
      <c r="BH794" s="203">
        <f>IF(N794="sníž. přenesená",J794,0)</f>
        <v>0</v>
      </c>
      <c r="BI794" s="203">
        <f>IF(N794="nulová",J794,0)</f>
        <v>0</v>
      </c>
      <c r="BJ794" s="24" t="s">
        <v>80</v>
      </c>
      <c r="BK794" s="203">
        <f>ROUND(I794*H794,2)</f>
        <v>0</v>
      </c>
      <c r="BL794" s="24" t="s">
        <v>256</v>
      </c>
      <c r="BM794" s="24" t="s">
        <v>1285</v>
      </c>
    </row>
    <row r="795" spans="2:65" s="11" customFormat="1" ht="12">
      <c r="B795" s="204"/>
      <c r="C795" s="205"/>
      <c r="D795" s="206" t="s">
        <v>158</v>
      </c>
      <c r="E795" s="207" t="s">
        <v>21</v>
      </c>
      <c r="F795" s="208" t="s">
        <v>776</v>
      </c>
      <c r="G795" s="205"/>
      <c r="H795" s="207" t="s">
        <v>21</v>
      </c>
      <c r="I795" s="209"/>
      <c r="J795" s="205"/>
      <c r="K795" s="205"/>
      <c r="L795" s="210"/>
      <c r="M795" s="211"/>
      <c r="N795" s="212"/>
      <c r="O795" s="212"/>
      <c r="P795" s="212"/>
      <c r="Q795" s="212"/>
      <c r="R795" s="212"/>
      <c r="S795" s="212"/>
      <c r="T795" s="213"/>
      <c r="AT795" s="214" t="s">
        <v>158</v>
      </c>
      <c r="AU795" s="214" t="s">
        <v>82</v>
      </c>
      <c r="AV795" s="11" t="s">
        <v>80</v>
      </c>
      <c r="AW795" s="11" t="s">
        <v>35</v>
      </c>
      <c r="AX795" s="11" t="s">
        <v>72</v>
      </c>
      <c r="AY795" s="214" t="s">
        <v>148</v>
      </c>
    </row>
    <row r="796" spans="2:65" s="12" customFormat="1" ht="12">
      <c r="B796" s="215"/>
      <c r="C796" s="216"/>
      <c r="D796" s="206" t="s">
        <v>158</v>
      </c>
      <c r="E796" s="217" t="s">
        <v>21</v>
      </c>
      <c r="F796" s="218" t="s">
        <v>777</v>
      </c>
      <c r="G796" s="216"/>
      <c r="H796" s="219">
        <v>259.23599999999999</v>
      </c>
      <c r="I796" s="220"/>
      <c r="J796" s="216"/>
      <c r="K796" s="216"/>
      <c r="L796" s="221"/>
      <c r="M796" s="222"/>
      <c r="N796" s="223"/>
      <c r="O796" s="223"/>
      <c r="P796" s="223"/>
      <c r="Q796" s="223"/>
      <c r="R796" s="223"/>
      <c r="S796" s="223"/>
      <c r="T796" s="224"/>
      <c r="AT796" s="225" t="s">
        <v>158</v>
      </c>
      <c r="AU796" s="225" t="s">
        <v>82</v>
      </c>
      <c r="AV796" s="12" t="s">
        <v>82</v>
      </c>
      <c r="AW796" s="12" t="s">
        <v>35</v>
      </c>
      <c r="AX796" s="12" t="s">
        <v>80</v>
      </c>
      <c r="AY796" s="225" t="s">
        <v>148</v>
      </c>
    </row>
    <row r="797" spans="2:65" s="1" customFormat="1" ht="16.5" customHeight="1">
      <c r="B797" s="41"/>
      <c r="C797" s="254" t="s">
        <v>1286</v>
      </c>
      <c r="D797" s="254" t="s">
        <v>700</v>
      </c>
      <c r="E797" s="255" t="s">
        <v>1287</v>
      </c>
      <c r="F797" s="256" t="s">
        <v>1288</v>
      </c>
      <c r="G797" s="257" t="s">
        <v>176</v>
      </c>
      <c r="H797" s="258">
        <v>259.23599999999999</v>
      </c>
      <c r="I797" s="259"/>
      <c r="J797" s="260">
        <f>ROUND(I797*H797,2)</f>
        <v>0</v>
      </c>
      <c r="K797" s="256" t="s">
        <v>21</v>
      </c>
      <c r="L797" s="261"/>
      <c r="M797" s="262" t="s">
        <v>21</v>
      </c>
      <c r="N797" s="263" t="s">
        <v>43</v>
      </c>
      <c r="O797" s="42"/>
      <c r="P797" s="201">
        <f>O797*H797</f>
        <v>0</v>
      </c>
      <c r="Q797" s="201">
        <v>4.1999999999999997E-3</v>
      </c>
      <c r="R797" s="201">
        <f>Q797*H797</f>
        <v>1.0887912</v>
      </c>
      <c r="S797" s="201">
        <v>0</v>
      </c>
      <c r="T797" s="202">
        <f>S797*H797</f>
        <v>0</v>
      </c>
      <c r="AR797" s="24" t="s">
        <v>382</v>
      </c>
      <c r="AT797" s="24" t="s">
        <v>700</v>
      </c>
      <c r="AU797" s="24" t="s">
        <v>82</v>
      </c>
      <c r="AY797" s="24" t="s">
        <v>148</v>
      </c>
      <c r="BE797" s="203">
        <f>IF(N797="základní",J797,0)</f>
        <v>0</v>
      </c>
      <c r="BF797" s="203">
        <f>IF(N797="snížená",J797,0)</f>
        <v>0</v>
      </c>
      <c r="BG797" s="203">
        <f>IF(N797="zákl. přenesená",J797,0)</f>
        <v>0</v>
      </c>
      <c r="BH797" s="203">
        <f>IF(N797="sníž. přenesená",J797,0)</f>
        <v>0</v>
      </c>
      <c r="BI797" s="203">
        <f>IF(N797="nulová",J797,0)</f>
        <v>0</v>
      </c>
      <c r="BJ797" s="24" t="s">
        <v>80</v>
      </c>
      <c r="BK797" s="203">
        <f>ROUND(I797*H797,2)</f>
        <v>0</v>
      </c>
      <c r="BL797" s="24" t="s">
        <v>256</v>
      </c>
      <c r="BM797" s="24" t="s">
        <v>1289</v>
      </c>
    </row>
    <row r="798" spans="2:65" s="11" customFormat="1" ht="12">
      <c r="B798" s="204"/>
      <c r="C798" s="205"/>
      <c r="D798" s="206" t="s">
        <v>158</v>
      </c>
      <c r="E798" s="207" t="s">
        <v>21</v>
      </c>
      <c r="F798" s="208" t="s">
        <v>776</v>
      </c>
      <c r="G798" s="205"/>
      <c r="H798" s="207" t="s">
        <v>21</v>
      </c>
      <c r="I798" s="209"/>
      <c r="J798" s="205"/>
      <c r="K798" s="205"/>
      <c r="L798" s="210"/>
      <c r="M798" s="211"/>
      <c r="N798" s="212"/>
      <c r="O798" s="212"/>
      <c r="P798" s="212"/>
      <c r="Q798" s="212"/>
      <c r="R798" s="212"/>
      <c r="S798" s="212"/>
      <c r="T798" s="213"/>
      <c r="AT798" s="214" t="s">
        <v>158</v>
      </c>
      <c r="AU798" s="214" t="s">
        <v>82</v>
      </c>
      <c r="AV798" s="11" t="s">
        <v>80</v>
      </c>
      <c r="AW798" s="11" t="s">
        <v>35</v>
      </c>
      <c r="AX798" s="11" t="s">
        <v>72</v>
      </c>
      <c r="AY798" s="214" t="s">
        <v>148</v>
      </c>
    </row>
    <row r="799" spans="2:65" s="12" customFormat="1" ht="12">
      <c r="B799" s="215"/>
      <c r="C799" s="216"/>
      <c r="D799" s="206" t="s">
        <v>158</v>
      </c>
      <c r="E799" s="217" t="s">
        <v>21</v>
      </c>
      <c r="F799" s="218" t="s">
        <v>777</v>
      </c>
      <c r="G799" s="216"/>
      <c r="H799" s="219">
        <v>259.23599999999999</v>
      </c>
      <c r="I799" s="220"/>
      <c r="J799" s="216"/>
      <c r="K799" s="216"/>
      <c r="L799" s="221"/>
      <c r="M799" s="222"/>
      <c r="N799" s="223"/>
      <c r="O799" s="223"/>
      <c r="P799" s="223"/>
      <c r="Q799" s="223"/>
      <c r="R799" s="223"/>
      <c r="S799" s="223"/>
      <c r="T799" s="224"/>
      <c r="AT799" s="225" t="s">
        <v>158</v>
      </c>
      <c r="AU799" s="225" t="s">
        <v>82</v>
      </c>
      <c r="AV799" s="12" t="s">
        <v>82</v>
      </c>
      <c r="AW799" s="12" t="s">
        <v>35</v>
      </c>
      <c r="AX799" s="12" t="s">
        <v>80</v>
      </c>
      <c r="AY799" s="225" t="s">
        <v>148</v>
      </c>
    </row>
    <row r="800" spans="2:65" s="1" customFormat="1" ht="16.5" customHeight="1">
      <c r="B800" s="41"/>
      <c r="C800" s="254" t="s">
        <v>1290</v>
      </c>
      <c r="D800" s="254" t="s">
        <v>700</v>
      </c>
      <c r="E800" s="255" t="s">
        <v>1291</v>
      </c>
      <c r="F800" s="256" t="s">
        <v>1292</v>
      </c>
      <c r="G800" s="257" t="s">
        <v>176</v>
      </c>
      <c r="H800" s="258">
        <v>58.378999999999998</v>
      </c>
      <c r="I800" s="259"/>
      <c r="J800" s="260">
        <f>ROUND(I800*H800,2)</f>
        <v>0</v>
      </c>
      <c r="K800" s="256" t="s">
        <v>21</v>
      </c>
      <c r="L800" s="261"/>
      <c r="M800" s="262" t="s">
        <v>21</v>
      </c>
      <c r="N800" s="263" t="s">
        <v>43</v>
      </c>
      <c r="O800" s="42"/>
      <c r="P800" s="201">
        <f>O800*H800</f>
        <v>0</v>
      </c>
      <c r="Q800" s="201">
        <v>1.8E-3</v>
      </c>
      <c r="R800" s="201">
        <f>Q800*H800</f>
        <v>0.10508219999999999</v>
      </c>
      <c r="S800" s="201">
        <v>0</v>
      </c>
      <c r="T800" s="202">
        <f>S800*H800</f>
        <v>0</v>
      </c>
      <c r="AR800" s="24" t="s">
        <v>382</v>
      </c>
      <c r="AT800" s="24" t="s">
        <v>700</v>
      </c>
      <c r="AU800" s="24" t="s">
        <v>82</v>
      </c>
      <c r="AY800" s="24" t="s">
        <v>148</v>
      </c>
      <c r="BE800" s="203">
        <f>IF(N800="základní",J800,0)</f>
        <v>0</v>
      </c>
      <c r="BF800" s="203">
        <f>IF(N800="snížená",J800,0)</f>
        <v>0</v>
      </c>
      <c r="BG800" s="203">
        <f>IF(N800="zákl. přenesená",J800,0)</f>
        <v>0</v>
      </c>
      <c r="BH800" s="203">
        <f>IF(N800="sníž. přenesená",J800,0)</f>
        <v>0</v>
      </c>
      <c r="BI800" s="203">
        <f>IF(N800="nulová",J800,0)</f>
        <v>0</v>
      </c>
      <c r="BJ800" s="24" t="s">
        <v>80</v>
      </c>
      <c r="BK800" s="203">
        <f>ROUND(I800*H800,2)</f>
        <v>0</v>
      </c>
      <c r="BL800" s="24" t="s">
        <v>256</v>
      </c>
      <c r="BM800" s="24" t="s">
        <v>1293</v>
      </c>
    </row>
    <row r="801" spans="2:65" s="11" customFormat="1" ht="12">
      <c r="B801" s="204"/>
      <c r="C801" s="205"/>
      <c r="D801" s="206" t="s">
        <v>158</v>
      </c>
      <c r="E801" s="207" t="s">
        <v>21</v>
      </c>
      <c r="F801" s="208" t="s">
        <v>778</v>
      </c>
      <c r="G801" s="205"/>
      <c r="H801" s="207" t="s">
        <v>21</v>
      </c>
      <c r="I801" s="209"/>
      <c r="J801" s="205"/>
      <c r="K801" s="205"/>
      <c r="L801" s="210"/>
      <c r="M801" s="211"/>
      <c r="N801" s="212"/>
      <c r="O801" s="212"/>
      <c r="P801" s="212"/>
      <c r="Q801" s="212"/>
      <c r="R801" s="212"/>
      <c r="S801" s="212"/>
      <c r="T801" s="213"/>
      <c r="AT801" s="214" t="s">
        <v>158</v>
      </c>
      <c r="AU801" s="214" t="s">
        <v>82</v>
      </c>
      <c r="AV801" s="11" t="s">
        <v>80</v>
      </c>
      <c r="AW801" s="11" t="s">
        <v>35</v>
      </c>
      <c r="AX801" s="11" t="s">
        <v>72</v>
      </c>
      <c r="AY801" s="214" t="s">
        <v>148</v>
      </c>
    </row>
    <row r="802" spans="2:65" s="12" customFormat="1" ht="12">
      <c r="B802" s="215"/>
      <c r="C802" s="216"/>
      <c r="D802" s="206" t="s">
        <v>158</v>
      </c>
      <c r="E802" s="217" t="s">
        <v>21</v>
      </c>
      <c r="F802" s="218" t="s">
        <v>779</v>
      </c>
      <c r="G802" s="216"/>
      <c r="H802" s="219">
        <v>58.378999999999998</v>
      </c>
      <c r="I802" s="220"/>
      <c r="J802" s="216"/>
      <c r="K802" s="216"/>
      <c r="L802" s="221"/>
      <c r="M802" s="222"/>
      <c r="N802" s="223"/>
      <c r="O802" s="223"/>
      <c r="P802" s="223"/>
      <c r="Q802" s="223"/>
      <c r="R802" s="223"/>
      <c r="S802" s="223"/>
      <c r="T802" s="224"/>
      <c r="AT802" s="225" t="s">
        <v>158</v>
      </c>
      <c r="AU802" s="225" t="s">
        <v>82</v>
      </c>
      <c r="AV802" s="12" t="s">
        <v>82</v>
      </c>
      <c r="AW802" s="12" t="s">
        <v>35</v>
      </c>
      <c r="AX802" s="12" t="s">
        <v>80</v>
      </c>
      <c r="AY802" s="225" t="s">
        <v>148</v>
      </c>
    </row>
    <row r="803" spans="2:65" s="1" customFormat="1" ht="16.5" customHeight="1">
      <c r="B803" s="41"/>
      <c r="C803" s="192" t="s">
        <v>1294</v>
      </c>
      <c r="D803" s="192" t="s">
        <v>151</v>
      </c>
      <c r="E803" s="193" t="s">
        <v>1295</v>
      </c>
      <c r="F803" s="194" t="s">
        <v>1296</v>
      </c>
      <c r="G803" s="195" t="s">
        <v>213</v>
      </c>
      <c r="H803" s="196">
        <v>45.405000000000001</v>
      </c>
      <c r="I803" s="197"/>
      <c r="J803" s="198">
        <f>ROUND(I803*H803,2)</f>
        <v>0</v>
      </c>
      <c r="K803" s="194" t="s">
        <v>155</v>
      </c>
      <c r="L803" s="61"/>
      <c r="M803" s="199" t="s">
        <v>21</v>
      </c>
      <c r="N803" s="200" t="s">
        <v>43</v>
      </c>
      <c r="O803" s="42"/>
      <c r="P803" s="201">
        <f>O803*H803</f>
        <v>0</v>
      </c>
      <c r="Q803" s="201">
        <v>0</v>
      </c>
      <c r="R803" s="201">
        <f>Q803*H803</f>
        <v>0</v>
      </c>
      <c r="S803" s="201">
        <v>0</v>
      </c>
      <c r="T803" s="202">
        <f>S803*H803</f>
        <v>0</v>
      </c>
      <c r="AR803" s="24" t="s">
        <v>256</v>
      </c>
      <c r="AT803" s="24" t="s">
        <v>151</v>
      </c>
      <c r="AU803" s="24" t="s">
        <v>82</v>
      </c>
      <c r="AY803" s="24" t="s">
        <v>148</v>
      </c>
      <c r="BE803" s="203">
        <f>IF(N803="základní",J803,0)</f>
        <v>0</v>
      </c>
      <c r="BF803" s="203">
        <f>IF(N803="snížená",J803,0)</f>
        <v>0</v>
      </c>
      <c r="BG803" s="203">
        <f>IF(N803="zákl. přenesená",J803,0)</f>
        <v>0</v>
      </c>
      <c r="BH803" s="203">
        <f>IF(N803="sníž. přenesená",J803,0)</f>
        <v>0</v>
      </c>
      <c r="BI803" s="203">
        <f>IF(N803="nulová",J803,0)</f>
        <v>0</v>
      </c>
      <c r="BJ803" s="24" t="s">
        <v>80</v>
      </c>
      <c r="BK803" s="203">
        <f>ROUND(I803*H803,2)</f>
        <v>0</v>
      </c>
      <c r="BL803" s="24" t="s">
        <v>256</v>
      </c>
      <c r="BM803" s="24" t="s">
        <v>1297</v>
      </c>
    </row>
    <row r="804" spans="2:65" s="1" customFormat="1" ht="72">
      <c r="B804" s="41"/>
      <c r="C804" s="63"/>
      <c r="D804" s="206" t="s">
        <v>170</v>
      </c>
      <c r="E804" s="63"/>
      <c r="F804" s="237" t="s">
        <v>1270</v>
      </c>
      <c r="G804" s="63"/>
      <c r="H804" s="63"/>
      <c r="I804" s="163"/>
      <c r="J804" s="63"/>
      <c r="K804" s="63"/>
      <c r="L804" s="61"/>
      <c r="M804" s="238"/>
      <c r="N804" s="42"/>
      <c r="O804" s="42"/>
      <c r="P804" s="42"/>
      <c r="Q804" s="42"/>
      <c r="R804" s="42"/>
      <c r="S804" s="42"/>
      <c r="T804" s="78"/>
      <c r="AT804" s="24" t="s">
        <v>170</v>
      </c>
      <c r="AU804" s="24" t="s">
        <v>82</v>
      </c>
    </row>
    <row r="805" spans="2:65" s="11" customFormat="1" ht="12">
      <c r="B805" s="204"/>
      <c r="C805" s="205"/>
      <c r="D805" s="206" t="s">
        <v>158</v>
      </c>
      <c r="E805" s="207" t="s">
        <v>21</v>
      </c>
      <c r="F805" s="208" t="s">
        <v>1135</v>
      </c>
      <c r="G805" s="205"/>
      <c r="H805" s="207" t="s">
        <v>21</v>
      </c>
      <c r="I805" s="209"/>
      <c r="J805" s="205"/>
      <c r="K805" s="205"/>
      <c r="L805" s="210"/>
      <c r="M805" s="211"/>
      <c r="N805" s="212"/>
      <c r="O805" s="212"/>
      <c r="P805" s="212"/>
      <c r="Q805" s="212"/>
      <c r="R805" s="212"/>
      <c r="S805" s="212"/>
      <c r="T805" s="213"/>
      <c r="AT805" s="214" t="s">
        <v>158</v>
      </c>
      <c r="AU805" s="214" t="s">
        <v>82</v>
      </c>
      <c r="AV805" s="11" t="s">
        <v>80</v>
      </c>
      <c r="AW805" s="11" t="s">
        <v>35</v>
      </c>
      <c r="AX805" s="11" t="s">
        <v>72</v>
      </c>
      <c r="AY805" s="214" t="s">
        <v>148</v>
      </c>
    </row>
    <row r="806" spans="2:65" s="12" customFormat="1" ht="12">
      <c r="B806" s="215"/>
      <c r="C806" s="216"/>
      <c r="D806" s="206" t="s">
        <v>158</v>
      </c>
      <c r="E806" s="217" t="s">
        <v>21</v>
      </c>
      <c r="F806" s="218" t="s">
        <v>1298</v>
      </c>
      <c r="G806" s="216"/>
      <c r="H806" s="219">
        <v>29.65</v>
      </c>
      <c r="I806" s="220"/>
      <c r="J806" s="216"/>
      <c r="K806" s="216"/>
      <c r="L806" s="221"/>
      <c r="M806" s="222"/>
      <c r="N806" s="223"/>
      <c r="O806" s="223"/>
      <c r="P806" s="223"/>
      <c r="Q806" s="223"/>
      <c r="R806" s="223"/>
      <c r="S806" s="223"/>
      <c r="T806" s="224"/>
      <c r="AT806" s="225" t="s">
        <v>158</v>
      </c>
      <c r="AU806" s="225" t="s">
        <v>82</v>
      </c>
      <c r="AV806" s="12" t="s">
        <v>82</v>
      </c>
      <c r="AW806" s="12" t="s">
        <v>35</v>
      </c>
      <c r="AX806" s="12" t="s">
        <v>72</v>
      </c>
      <c r="AY806" s="225" t="s">
        <v>148</v>
      </c>
    </row>
    <row r="807" spans="2:65" s="11" customFormat="1" ht="12">
      <c r="B807" s="204"/>
      <c r="C807" s="205"/>
      <c r="D807" s="206" t="s">
        <v>158</v>
      </c>
      <c r="E807" s="207" t="s">
        <v>21</v>
      </c>
      <c r="F807" s="208" t="s">
        <v>1137</v>
      </c>
      <c r="G807" s="205"/>
      <c r="H807" s="207" t="s">
        <v>21</v>
      </c>
      <c r="I807" s="209"/>
      <c r="J807" s="205"/>
      <c r="K807" s="205"/>
      <c r="L807" s="210"/>
      <c r="M807" s="211"/>
      <c r="N807" s="212"/>
      <c r="O807" s="212"/>
      <c r="P807" s="212"/>
      <c r="Q807" s="212"/>
      <c r="R807" s="212"/>
      <c r="S807" s="212"/>
      <c r="T807" s="213"/>
      <c r="AT807" s="214" t="s">
        <v>158</v>
      </c>
      <c r="AU807" s="214" t="s">
        <v>82</v>
      </c>
      <c r="AV807" s="11" t="s">
        <v>80</v>
      </c>
      <c r="AW807" s="11" t="s">
        <v>35</v>
      </c>
      <c r="AX807" s="11" t="s">
        <v>72</v>
      </c>
      <c r="AY807" s="214" t="s">
        <v>148</v>
      </c>
    </row>
    <row r="808" spans="2:65" s="12" customFormat="1" ht="12">
      <c r="B808" s="215"/>
      <c r="C808" s="216"/>
      <c r="D808" s="206" t="s">
        <v>158</v>
      </c>
      <c r="E808" s="217" t="s">
        <v>21</v>
      </c>
      <c r="F808" s="218" t="s">
        <v>1299</v>
      </c>
      <c r="G808" s="216"/>
      <c r="H808" s="219">
        <v>15.755000000000001</v>
      </c>
      <c r="I808" s="220"/>
      <c r="J808" s="216"/>
      <c r="K808" s="216"/>
      <c r="L808" s="221"/>
      <c r="M808" s="222"/>
      <c r="N808" s="223"/>
      <c r="O808" s="223"/>
      <c r="P808" s="223"/>
      <c r="Q808" s="223"/>
      <c r="R808" s="223"/>
      <c r="S808" s="223"/>
      <c r="T808" s="224"/>
      <c r="AT808" s="225" t="s">
        <v>158</v>
      </c>
      <c r="AU808" s="225" t="s">
        <v>82</v>
      </c>
      <c r="AV808" s="12" t="s">
        <v>82</v>
      </c>
      <c r="AW808" s="12" t="s">
        <v>35</v>
      </c>
      <c r="AX808" s="12" t="s">
        <v>72</v>
      </c>
      <c r="AY808" s="225" t="s">
        <v>148</v>
      </c>
    </row>
    <row r="809" spans="2:65" s="13" customFormat="1" ht="12">
      <c r="B809" s="226"/>
      <c r="C809" s="227"/>
      <c r="D809" s="206" t="s">
        <v>158</v>
      </c>
      <c r="E809" s="228" t="s">
        <v>21</v>
      </c>
      <c r="F809" s="229" t="s">
        <v>166</v>
      </c>
      <c r="G809" s="227"/>
      <c r="H809" s="230">
        <v>45.405000000000001</v>
      </c>
      <c r="I809" s="231"/>
      <c r="J809" s="227"/>
      <c r="K809" s="227"/>
      <c r="L809" s="232"/>
      <c r="M809" s="233"/>
      <c r="N809" s="234"/>
      <c r="O809" s="234"/>
      <c r="P809" s="234"/>
      <c r="Q809" s="234"/>
      <c r="R809" s="234"/>
      <c r="S809" s="234"/>
      <c r="T809" s="235"/>
      <c r="AT809" s="236" t="s">
        <v>158</v>
      </c>
      <c r="AU809" s="236" t="s">
        <v>82</v>
      </c>
      <c r="AV809" s="13" t="s">
        <v>156</v>
      </c>
      <c r="AW809" s="13" t="s">
        <v>35</v>
      </c>
      <c r="AX809" s="13" t="s">
        <v>80</v>
      </c>
      <c r="AY809" s="236" t="s">
        <v>148</v>
      </c>
    </row>
    <row r="810" spans="2:65" s="1" customFormat="1" ht="16.5" customHeight="1">
      <c r="B810" s="41"/>
      <c r="C810" s="254" t="s">
        <v>1300</v>
      </c>
      <c r="D810" s="254" t="s">
        <v>700</v>
      </c>
      <c r="E810" s="255" t="s">
        <v>1301</v>
      </c>
      <c r="F810" s="256" t="s">
        <v>1302</v>
      </c>
      <c r="G810" s="257" t="s">
        <v>176</v>
      </c>
      <c r="H810" s="258">
        <v>20.669</v>
      </c>
      <c r="I810" s="259"/>
      <c r="J810" s="260">
        <f>ROUND(I810*H810,2)</f>
        <v>0</v>
      </c>
      <c r="K810" s="256" t="s">
        <v>155</v>
      </c>
      <c r="L810" s="261"/>
      <c r="M810" s="262" t="s">
        <v>21</v>
      </c>
      <c r="N810" s="263" t="s">
        <v>43</v>
      </c>
      <c r="O810" s="42"/>
      <c r="P810" s="201">
        <f>O810*H810</f>
        <v>0</v>
      </c>
      <c r="Q810" s="201">
        <v>1.5E-3</v>
      </c>
      <c r="R810" s="201">
        <f>Q810*H810</f>
        <v>3.10035E-2</v>
      </c>
      <c r="S810" s="201">
        <v>0</v>
      </c>
      <c r="T810" s="202">
        <f>S810*H810</f>
        <v>0</v>
      </c>
      <c r="AR810" s="24" t="s">
        <v>382</v>
      </c>
      <c r="AT810" s="24" t="s">
        <v>700</v>
      </c>
      <c r="AU810" s="24" t="s">
        <v>82</v>
      </c>
      <c r="AY810" s="24" t="s">
        <v>148</v>
      </c>
      <c r="BE810" s="203">
        <f>IF(N810="základní",J810,0)</f>
        <v>0</v>
      </c>
      <c r="BF810" s="203">
        <f>IF(N810="snížená",J810,0)</f>
        <v>0</v>
      </c>
      <c r="BG810" s="203">
        <f>IF(N810="zákl. přenesená",J810,0)</f>
        <v>0</v>
      </c>
      <c r="BH810" s="203">
        <f>IF(N810="sníž. přenesená",J810,0)</f>
        <v>0</v>
      </c>
      <c r="BI810" s="203">
        <f>IF(N810="nulová",J810,0)</f>
        <v>0</v>
      </c>
      <c r="BJ810" s="24" t="s">
        <v>80</v>
      </c>
      <c r="BK810" s="203">
        <f>ROUND(I810*H810,2)</f>
        <v>0</v>
      </c>
      <c r="BL810" s="24" t="s">
        <v>256</v>
      </c>
      <c r="BM810" s="24" t="s">
        <v>1303</v>
      </c>
    </row>
    <row r="811" spans="2:65" s="11" customFormat="1" ht="12">
      <c r="B811" s="204"/>
      <c r="C811" s="205"/>
      <c r="D811" s="206" t="s">
        <v>158</v>
      </c>
      <c r="E811" s="207" t="s">
        <v>21</v>
      </c>
      <c r="F811" s="208" t="s">
        <v>1135</v>
      </c>
      <c r="G811" s="205"/>
      <c r="H811" s="207" t="s">
        <v>21</v>
      </c>
      <c r="I811" s="209"/>
      <c r="J811" s="205"/>
      <c r="K811" s="205"/>
      <c r="L811" s="210"/>
      <c r="M811" s="211"/>
      <c r="N811" s="212"/>
      <c r="O811" s="212"/>
      <c r="P811" s="212"/>
      <c r="Q811" s="212"/>
      <c r="R811" s="212"/>
      <c r="S811" s="212"/>
      <c r="T811" s="213"/>
      <c r="AT811" s="214" t="s">
        <v>158</v>
      </c>
      <c r="AU811" s="214" t="s">
        <v>82</v>
      </c>
      <c r="AV811" s="11" t="s">
        <v>80</v>
      </c>
      <c r="AW811" s="11" t="s">
        <v>35</v>
      </c>
      <c r="AX811" s="11" t="s">
        <v>72</v>
      </c>
      <c r="AY811" s="214" t="s">
        <v>148</v>
      </c>
    </row>
    <row r="812" spans="2:65" s="12" customFormat="1" ht="12">
      <c r="B812" s="215"/>
      <c r="C812" s="216"/>
      <c r="D812" s="206" t="s">
        <v>158</v>
      </c>
      <c r="E812" s="217" t="s">
        <v>21</v>
      </c>
      <c r="F812" s="218" t="s">
        <v>1304</v>
      </c>
      <c r="G812" s="216"/>
      <c r="H812" s="219">
        <v>13.343</v>
      </c>
      <c r="I812" s="220"/>
      <c r="J812" s="216"/>
      <c r="K812" s="216"/>
      <c r="L812" s="221"/>
      <c r="M812" s="222"/>
      <c r="N812" s="223"/>
      <c r="O812" s="223"/>
      <c r="P812" s="223"/>
      <c r="Q812" s="223"/>
      <c r="R812" s="223"/>
      <c r="S812" s="223"/>
      <c r="T812" s="224"/>
      <c r="AT812" s="225" t="s">
        <v>158</v>
      </c>
      <c r="AU812" s="225" t="s">
        <v>82</v>
      </c>
      <c r="AV812" s="12" t="s">
        <v>82</v>
      </c>
      <c r="AW812" s="12" t="s">
        <v>35</v>
      </c>
      <c r="AX812" s="12" t="s">
        <v>72</v>
      </c>
      <c r="AY812" s="225" t="s">
        <v>148</v>
      </c>
    </row>
    <row r="813" spans="2:65" s="11" customFormat="1" ht="12">
      <c r="B813" s="204"/>
      <c r="C813" s="205"/>
      <c r="D813" s="206" t="s">
        <v>158</v>
      </c>
      <c r="E813" s="207" t="s">
        <v>21</v>
      </c>
      <c r="F813" s="208" t="s">
        <v>1137</v>
      </c>
      <c r="G813" s="205"/>
      <c r="H813" s="207" t="s">
        <v>21</v>
      </c>
      <c r="I813" s="209"/>
      <c r="J813" s="205"/>
      <c r="K813" s="205"/>
      <c r="L813" s="210"/>
      <c r="M813" s="211"/>
      <c r="N813" s="212"/>
      <c r="O813" s="212"/>
      <c r="P813" s="212"/>
      <c r="Q813" s="212"/>
      <c r="R813" s="212"/>
      <c r="S813" s="212"/>
      <c r="T813" s="213"/>
      <c r="AT813" s="214" t="s">
        <v>158</v>
      </c>
      <c r="AU813" s="214" t="s">
        <v>82</v>
      </c>
      <c r="AV813" s="11" t="s">
        <v>80</v>
      </c>
      <c r="AW813" s="11" t="s">
        <v>35</v>
      </c>
      <c r="AX813" s="11" t="s">
        <v>72</v>
      </c>
      <c r="AY813" s="214" t="s">
        <v>148</v>
      </c>
    </row>
    <row r="814" spans="2:65" s="12" customFormat="1" ht="12">
      <c r="B814" s="215"/>
      <c r="C814" s="216"/>
      <c r="D814" s="206" t="s">
        <v>158</v>
      </c>
      <c r="E814" s="217" t="s">
        <v>21</v>
      </c>
      <c r="F814" s="218" t="s">
        <v>1305</v>
      </c>
      <c r="G814" s="216"/>
      <c r="H814" s="219">
        <v>7.3259999999999996</v>
      </c>
      <c r="I814" s="220"/>
      <c r="J814" s="216"/>
      <c r="K814" s="216"/>
      <c r="L814" s="221"/>
      <c r="M814" s="222"/>
      <c r="N814" s="223"/>
      <c r="O814" s="223"/>
      <c r="P814" s="223"/>
      <c r="Q814" s="223"/>
      <c r="R814" s="223"/>
      <c r="S814" s="223"/>
      <c r="T814" s="224"/>
      <c r="AT814" s="225" t="s">
        <v>158</v>
      </c>
      <c r="AU814" s="225" t="s">
        <v>82</v>
      </c>
      <c r="AV814" s="12" t="s">
        <v>82</v>
      </c>
      <c r="AW814" s="12" t="s">
        <v>35</v>
      </c>
      <c r="AX814" s="12" t="s">
        <v>72</v>
      </c>
      <c r="AY814" s="225" t="s">
        <v>148</v>
      </c>
    </row>
    <row r="815" spans="2:65" s="13" customFormat="1" ht="12">
      <c r="B815" s="226"/>
      <c r="C815" s="227"/>
      <c r="D815" s="206" t="s">
        <v>158</v>
      </c>
      <c r="E815" s="228" t="s">
        <v>21</v>
      </c>
      <c r="F815" s="229" t="s">
        <v>166</v>
      </c>
      <c r="G815" s="227"/>
      <c r="H815" s="230">
        <v>20.669</v>
      </c>
      <c r="I815" s="231"/>
      <c r="J815" s="227"/>
      <c r="K815" s="227"/>
      <c r="L815" s="232"/>
      <c r="M815" s="233"/>
      <c r="N815" s="234"/>
      <c r="O815" s="234"/>
      <c r="P815" s="234"/>
      <c r="Q815" s="234"/>
      <c r="R815" s="234"/>
      <c r="S815" s="234"/>
      <c r="T815" s="235"/>
      <c r="AT815" s="236" t="s">
        <v>158</v>
      </c>
      <c r="AU815" s="236" t="s">
        <v>82</v>
      </c>
      <c r="AV815" s="13" t="s">
        <v>156</v>
      </c>
      <c r="AW815" s="13" t="s">
        <v>35</v>
      </c>
      <c r="AX815" s="13" t="s">
        <v>80</v>
      </c>
      <c r="AY815" s="236" t="s">
        <v>148</v>
      </c>
    </row>
    <row r="816" spans="2:65" s="1" customFormat="1" ht="25.5" customHeight="1">
      <c r="B816" s="41"/>
      <c r="C816" s="192" t="s">
        <v>1306</v>
      </c>
      <c r="D816" s="192" t="s">
        <v>151</v>
      </c>
      <c r="E816" s="193" t="s">
        <v>1307</v>
      </c>
      <c r="F816" s="194" t="s">
        <v>1308</v>
      </c>
      <c r="G816" s="195" t="s">
        <v>176</v>
      </c>
      <c r="H816" s="196">
        <v>543.73800000000006</v>
      </c>
      <c r="I816" s="197"/>
      <c r="J816" s="198">
        <f>ROUND(I816*H816,2)</f>
        <v>0</v>
      </c>
      <c r="K816" s="194" t="s">
        <v>155</v>
      </c>
      <c r="L816" s="61"/>
      <c r="M816" s="199" t="s">
        <v>21</v>
      </c>
      <c r="N816" s="200" t="s">
        <v>43</v>
      </c>
      <c r="O816" s="42"/>
      <c r="P816" s="201">
        <f>O816*H816</f>
        <v>0</v>
      </c>
      <c r="Q816" s="201">
        <v>1.0200000000000001E-3</v>
      </c>
      <c r="R816" s="201">
        <f>Q816*H816</f>
        <v>0.55461276000000015</v>
      </c>
      <c r="S816" s="201">
        <v>0</v>
      </c>
      <c r="T816" s="202">
        <f>S816*H816</f>
        <v>0</v>
      </c>
      <c r="AR816" s="24" t="s">
        <v>256</v>
      </c>
      <c r="AT816" s="24" t="s">
        <v>151</v>
      </c>
      <c r="AU816" s="24" t="s">
        <v>82</v>
      </c>
      <c r="AY816" s="24" t="s">
        <v>148</v>
      </c>
      <c r="BE816" s="203">
        <f>IF(N816="základní",J816,0)</f>
        <v>0</v>
      </c>
      <c r="BF816" s="203">
        <f>IF(N816="snížená",J816,0)</f>
        <v>0</v>
      </c>
      <c r="BG816" s="203">
        <f>IF(N816="zákl. přenesená",J816,0)</f>
        <v>0</v>
      </c>
      <c r="BH816" s="203">
        <f>IF(N816="sníž. přenesená",J816,0)</f>
        <v>0</v>
      </c>
      <c r="BI816" s="203">
        <f>IF(N816="nulová",J816,0)</f>
        <v>0</v>
      </c>
      <c r="BJ816" s="24" t="s">
        <v>80</v>
      </c>
      <c r="BK816" s="203">
        <f>ROUND(I816*H816,2)</f>
        <v>0</v>
      </c>
      <c r="BL816" s="24" t="s">
        <v>256</v>
      </c>
      <c r="BM816" s="24" t="s">
        <v>1309</v>
      </c>
    </row>
    <row r="817" spans="2:65" s="1" customFormat="1" ht="72">
      <c r="B817" s="41"/>
      <c r="C817" s="63"/>
      <c r="D817" s="206" t="s">
        <v>170</v>
      </c>
      <c r="E817" s="63"/>
      <c r="F817" s="237" t="s">
        <v>1270</v>
      </c>
      <c r="G817" s="63"/>
      <c r="H817" s="63"/>
      <c r="I817" s="163"/>
      <c r="J817" s="63"/>
      <c r="K817" s="63"/>
      <c r="L817" s="61"/>
      <c r="M817" s="238"/>
      <c r="N817" s="42"/>
      <c r="O817" s="42"/>
      <c r="P817" s="42"/>
      <c r="Q817" s="42"/>
      <c r="R817" s="42"/>
      <c r="S817" s="42"/>
      <c r="T817" s="78"/>
      <c r="AT817" s="24" t="s">
        <v>170</v>
      </c>
      <c r="AU817" s="24" t="s">
        <v>82</v>
      </c>
    </row>
    <row r="818" spans="2:65" s="11" customFormat="1" ht="12">
      <c r="B818" s="204"/>
      <c r="C818" s="205"/>
      <c r="D818" s="206" t="s">
        <v>158</v>
      </c>
      <c r="E818" s="207" t="s">
        <v>21</v>
      </c>
      <c r="F818" s="208" t="s">
        <v>1127</v>
      </c>
      <c r="G818" s="205"/>
      <c r="H818" s="207" t="s">
        <v>21</v>
      </c>
      <c r="I818" s="209"/>
      <c r="J818" s="205"/>
      <c r="K818" s="205"/>
      <c r="L818" s="210"/>
      <c r="M818" s="211"/>
      <c r="N818" s="212"/>
      <c r="O818" s="212"/>
      <c r="P818" s="212"/>
      <c r="Q818" s="212"/>
      <c r="R818" s="212"/>
      <c r="S818" s="212"/>
      <c r="T818" s="213"/>
      <c r="AT818" s="214" t="s">
        <v>158</v>
      </c>
      <c r="AU818" s="214" t="s">
        <v>82</v>
      </c>
      <c r="AV818" s="11" t="s">
        <v>80</v>
      </c>
      <c r="AW818" s="11" t="s">
        <v>35</v>
      </c>
      <c r="AX818" s="11" t="s">
        <v>72</v>
      </c>
      <c r="AY818" s="214" t="s">
        <v>148</v>
      </c>
    </row>
    <row r="819" spans="2:65" s="12" customFormat="1" ht="12">
      <c r="B819" s="215"/>
      <c r="C819" s="216"/>
      <c r="D819" s="206" t="s">
        <v>158</v>
      </c>
      <c r="E819" s="217" t="s">
        <v>21</v>
      </c>
      <c r="F819" s="218" t="s">
        <v>1128</v>
      </c>
      <c r="G819" s="216"/>
      <c r="H819" s="219">
        <v>170.60300000000001</v>
      </c>
      <c r="I819" s="220"/>
      <c r="J819" s="216"/>
      <c r="K819" s="216"/>
      <c r="L819" s="221"/>
      <c r="M819" s="222"/>
      <c r="N819" s="223"/>
      <c r="O819" s="223"/>
      <c r="P819" s="223"/>
      <c r="Q819" s="223"/>
      <c r="R819" s="223"/>
      <c r="S819" s="223"/>
      <c r="T819" s="224"/>
      <c r="AT819" s="225" t="s">
        <v>158</v>
      </c>
      <c r="AU819" s="225" t="s">
        <v>82</v>
      </c>
      <c r="AV819" s="12" t="s">
        <v>82</v>
      </c>
      <c r="AW819" s="12" t="s">
        <v>35</v>
      </c>
      <c r="AX819" s="12" t="s">
        <v>72</v>
      </c>
      <c r="AY819" s="225" t="s">
        <v>148</v>
      </c>
    </row>
    <row r="820" spans="2:65" s="11" customFormat="1" ht="12">
      <c r="B820" s="204"/>
      <c r="C820" s="205"/>
      <c r="D820" s="206" t="s">
        <v>158</v>
      </c>
      <c r="E820" s="207" t="s">
        <v>21</v>
      </c>
      <c r="F820" s="208" t="s">
        <v>1129</v>
      </c>
      <c r="G820" s="205"/>
      <c r="H820" s="207" t="s">
        <v>21</v>
      </c>
      <c r="I820" s="209"/>
      <c r="J820" s="205"/>
      <c r="K820" s="205"/>
      <c r="L820" s="210"/>
      <c r="M820" s="211"/>
      <c r="N820" s="212"/>
      <c r="O820" s="212"/>
      <c r="P820" s="212"/>
      <c r="Q820" s="212"/>
      <c r="R820" s="212"/>
      <c r="S820" s="212"/>
      <c r="T820" s="213"/>
      <c r="AT820" s="214" t="s">
        <v>158</v>
      </c>
      <c r="AU820" s="214" t="s">
        <v>82</v>
      </c>
      <c r="AV820" s="11" t="s">
        <v>80</v>
      </c>
      <c r="AW820" s="11" t="s">
        <v>35</v>
      </c>
      <c r="AX820" s="11" t="s">
        <v>72</v>
      </c>
      <c r="AY820" s="214" t="s">
        <v>148</v>
      </c>
    </row>
    <row r="821" spans="2:65" s="12" customFormat="1" ht="12">
      <c r="B821" s="215"/>
      <c r="C821" s="216"/>
      <c r="D821" s="206" t="s">
        <v>158</v>
      </c>
      <c r="E821" s="217" t="s">
        <v>21</v>
      </c>
      <c r="F821" s="218" t="s">
        <v>1130</v>
      </c>
      <c r="G821" s="216"/>
      <c r="H821" s="219">
        <v>55.52</v>
      </c>
      <c r="I821" s="220"/>
      <c r="J821" s="216"/>
      <c r="K821" s="216"/>
      <c r="L821" s="221"/>
      <c r="M821" s="222"/>
      <c r="N821" s="223"/>
      <c r="O821" s="223"/>
      <c r="P821" s="223"/>
      <c r="Q821" s="223"/>
      <c r="R821" s="223"/>
      <c r="S821" s="223"/>
      <c r="T821" s="224"/>
      <c r="AT821" s="225" t="s">
        <v>158</v>
      </c>
      <c r="AU821" s="225" t="s">
        <v>82</v>
      </c>
      <c r="AV821" s="12" t="s">
        <v>82</v>
      </c>
      <c r="AW821" s="12" t="s">
        <v>35</v>
      </c>
      <c r="AX821" s="12" t="s">
        <v>72</v>
      </c>
      <c r="AY821" s="225" t="s">
        <v>148</v>
      </c>
    </row>
    <row r="822" spans="2:65" s="11" customFormat="1" ht="12">
      <c r="B822" s="204"/>
      <c r="C822" s="205"/>
      <c r="D822" s="206" t="s">
        <v>158</v>
      </c>
      <c r="E822" s="207" t="s">
        <v>21</v>
      </c>
      <c r="F822" s="208" t="s">
        <v>776</v>
      </c>
      <c r="G822" s="205"/>
      <c r="H822" s="207" t="s">
        <v>21</v>
      </c>
      <c r="I822" s="209"/>
      <c r="J822" s="205"/>
      <c r="K822" s="205"/>
      <c r="L822" s="210"/>
      <c r="M822" s="211"/>
      <c r="N822" s="212"/>
      <c r="O822" s="212"/>
      <c r="P822" s="212"/>
      <c r="Q822" s="212"/>
      <c r="R822" s="212"/>
      <c r="S822" s="212"/>
      <c r="T822" s="213"/>
      <c r="AT822" s="214" t="s">
        <v>158</v>
      </c>
      <c r="AU822" s="214" t="s">
        <v>82</v>
      </c>
      <c r="AV822" s="11" t="s">
        <v>80</v>
      </c>
      <c r="AW822" s="11" t="s">
        <v>35</v>
      </c>
      <c r="AX822" s="11" t="s">
        <v>72</v>
      </c>
      <c r="AY822" s="214" t="s">
        <v>148</v>
      </c>
    </row>
    <row r="823" spans="2:65" s="12" customFormat="1" ht="12">
      <c r="B823" s="215"/>
      <c r="C823" s="216"/>
      <c r="D823" s="206" t="s">
        <v>158</v>
      </c>
      <c r="E823" s="217" t="s">
        <v>21</v>
      </c>
      <c r="F823" s="218" t="s">
        <v>777</v>
      </c>
      <c r="G823" s="216"/>
      <c r="H823" s="219">
        <v>259.23599999999999</v>
      </c>
      <c r="I823" s="220"/>
      <c r="J823" s="216"/>
      <c r="K823" s="216"/>
      <c r="L823" s="221"/>
      <c r="M823" s="222"/>
      <c r="N823" s="223"/>
      <c r="O823" s="223"/>
      <c r="P823" s="223"/>
      <c r="Q823" s="223"/>
      <c r="R823" s="223"/>
      <c r="S823" s="223"/>
      <c r="T823" s="224"/>
      <c r="AT823" s="225" t="s">
        <v>158</v>
      </c>
      <c r="AU823" s="225" t="s">
        <v>82</v>
      </c>
      <c r="AV823" s="12" t="s">
        <v>82</v>
      </c>
      <c r="AW823" s="12" t="s">
        <v>35</v>
      </c>
      <c r="AX823" s="12" t="s">
        <v>72</v>
      </c>
      <c r="AY823" s="225" t="s">
        <v>148</v>
      </c>
    </row>
    <row r="824" spans="2:65" s="11" customFormat="1" ht="12">
      <c r="B824" s="204"/>
      <c r="C824" s="205"/>
      <c r="D824" s="206" t="s">
        <v>158</v>
      </c>
      <c r="E824" s="207" t="s">
        <v>21</v>
      </c>
      <c r="F824" s="208" t="s">
        <v>778</v>
      </c>
      <c r="G824" s="205"/>
      <c r="H824" s="207" t="s">
        <v>21</v>
      </c>
      <c r="I824" s="209"/>
      <c r="J824" s="205"/>
      <c r="K824" s="205"/>
      <c r="L824" s="210"/>
      <c r="M824" s="211"/>
      <c r="N824" s="212"/>
      <c r="O824" s="212"/>
      <c r="P824" s="212"/>
      <c r="Q824" s="212"/>
      <c r="R824" s="212"/>
      <c r="S824" s="212"/>
      <c r="T824" s="213"/>
      <c r="AT824" s="214" t="s">
        <v>158</v>
      </c>
      <c r="AU824" s="214" t="s">
        <v>82</v>
      </c>
      <c r="AV824" s="11" t="s">
        <v>80</v>
      </c>
      <c r="AW824" s="11" t="s">
        <v>35</v>
      </c>
      <c r="AX824" s="11" t="s">
        <v>72</v>
      </c>
      <c r="AY824" s="214" t="s">
        <v>148</v>
      </c>
    </row>
    <row r="825" spans="2:65" s="12" customFormat="1" ht="12">
      <c r="B825" s="215"/>
      <c r="C825" s="216"/>
      <c r="D825" s="206" t="s">
        <v>158</v>
      </c>
      <c r="E825" s="217" t="s">
        <v>21</v>
      </c>
      <c r="F825" s="218" t="s">
        <v>779</v>
      </c>
      <c r="G825" s="216"/>
      <c r="H825" s="219">
        <v>58.378999999999998</v>
      </c>
      <c r="I825" s="220"/>
      <c r="J825" s="216"/>
      <c r="K825" s="216"/>
      <c r="L825" s="221"/>
      <c r="M825" s="222"/>
      <c r="N825" s="223"/>
      <c r="O825" s="223"/>
      <c r="P825" s="223"/>
      <c r="Q825" s="223"/>
      <c r="R825" s="223"/>
      <c r="S825" s="223"/>
      <c r="T825" s="224"/>
      <c r="AT825" s="225" t="s">
        <v>158</v>
      </c>
      <c r="AU825" s="225" t="s">
        <v>82</v>
      </c>
      <c r="AV825" s="12" t="s">
        <v>82</v>
      </c>
      <c r="AW825" s="12" t="s">
        <v>35</v>
      </c>
      <c r="AX825" s="12" t="s">
        <v>72</v>
      </c>
      <c r="AY825" s="225" t="s">
        <v>148</v>
      </c>
    </row>
    <row r="826" spans="2:65" s="13" customFormat="1" ht="12">
      <c r="B826" s="226"/>
      <c r="C826" s="227"/>
      <c r="D826" s="206" t="s">
        <v>158</v>
      </c>
      <c r="E826" s="228" t="s">
        <v>21</v>
      </c>
      <c r="F826" s="229" t="s">
        <v>166</v>
      </c>
      <c r="G826" s="227"/>
      <c r="H826" s="230">
        <v>543.73800000000006</v>
      </c>
      <c r="I826" s="231"/>
      <c r="J826" s="227"/>
      <c r="K826" s="227"/>
      <c r="L826" s="232"/>
      <c r="M826" s="233"/>
      <c r="N826" s="234"/>
      <c r="O826" s="234"/>
      <c r="P826" s="234"/>
      <c r="Q826" s="234"/>
      <c r="R826" s="234"/>
      <c r="S826" s="234"/>
      <c r="T826" s="235"/>
      <c r="AT826" s="236" t="s">
        <v>158</v>
      </c>
      <c r="AU826" s="236" t="s">
        <v>82</v>
      </c>
      <c r="AV826" s="13" t="s">
        <v>156</v>
      </c>
      <c r="AW826" s="13" t="s">
        <v>35</v>
      </c>
      <c r="AX826" s="13" t="s">
        <v>80</v>
      </c>
      <c r="AY826" s="236" t="s">
        <v>148</v>
      </c>
    </row>
    <row r="827" spans="2:65" s="1" customFormat="1" ht="16.5" customHeight="1">
      <c r="B827" s="41"/>
      <c r="C827" s="254" t="s">
        <v>1310</v>
      </c>
      <c r="D827" s="254" t="s">
        <v>700</v>
      </c>
      <c r="E827" s="255" t="s">
        <v>1311</v>
      </c>
      <c r="F827" s="256" t="s">
        <v>1312</v>
      </c>
      <c r="G827" s="257" t="s">
        <v>154</v>
      </c>
      <c r="H827" s="258">
        <v>28.413</v>
      </c>
      <c r="I827" s="259"/>
      <c r="J827" s="260">
        <f>ROUND(I827*H827,2)</f>
        <v>0</v>
      </c>
      <c r="K827" s="256" t="s">
        <v>155</v>
      </c>
      <c r="L827" s="261"/>
      <c r="M827" s="262" t="s">
        <v>21</v>
      </c>
      <c r="N827" s="263" t="s">
        <v>43</v>
      </c>
      <c r="O827" s="42"/>
      <c r="P827" s="201">
        <f>O827*H827</f>
        <v>0</v>
      </c>
      <c r="Q827" s="201">
        <v>0.02</v>
      </c>
      <c r="R827" s="201">
        <f>Q827*H827</f>
        <v>0.56825999999999999</v>
      </c>
      <c r="S827" s="201">
        <v>0</v>
      </c>
      <c r="T827" s="202">
        <f>S827*H827</f>
        <v>0</v>
      </c>
      <c r="AR827" s="24" t="s">
        <v>382</v>
      </c>
      <c r="AT827" s="24" t="s">
        <v>700</v>
      </c>
      <c r="AU827" s="24" t="s">
        <v>82</v>
      </c>
      <c r="AY827" s="24" t="s">
        <v>148</v>
      </c>
      <c r="BE827" s="203">
        <f>IF(N827="základní",J827,0)</f>
        <v>0</v>
      </c>
      <c r="BF827" s="203">
        <f>IF(N827="snížená",J827,0)</f>
        <v>0</v>
      </c>
      <c r="BG827" s="203">
        <f>IF(N827="zákl. přenesená",J827,0)</f>
        <v>0</v>
      </c>
      <c r="BH827" s="203">
        <f>IF(N827="sníž. přenesená",J827,0)</f>
        <v>0</v>
      </c>
      <c r="BI827" s="203">
        <f>IF(N827="nulová",J827,0)</f>
        <v>0</v>
      </c>
      <c r="BJ827" s="24" t="s">
        <v>80</v>
      </c>
      <c r="BK827" s="203">
        <f>ROUND(I827*H827,2)</f>
        <v>0</v>
      </c>
      <c r="BL827" s="24" t="s">
        <v>256</v>
      </c>
      <c r="BM827" s="24" t="s">
        <v>1313</v>
      </c>
    </row>
    <row r="828" spans="2:65" s="11" customFormat="1" ht="12">
      <c r="B828" s="204"/>
      <c r="C828" s="205"/>
      <c r="D828" s="206" t="s">
        <v>158</v>
      </c>
      <c r="E828" s="207" t="s">
        <v>21</v>
      </c>
      <c r="F828" s="208" t="s">
        <v>1127</v>
      </c>
      <c r="G828" s="205"/>
      <c r="H828" s="207" t="s">
        <v>21</v>
      </c>
      <c r="I828" s="209"/>
      <c r="J828" s="205"/>
      <c r="K828" s="205"/>
      <c r="L828" s="210"/>
      <c r="M828" s="211"/>
      <c r="N828" s="212"/>
      <c r="O828" s="212"/>
      <c r="P828" s="212"/>
      <c r="Q828" s="212"/>
      <c r="R828" s="212"/>
      <c r="S828" s="212"/>
      <c r="T828" s="213"/>
      <c r="AT828" s="214" t="s">
        <v>158</v>
      </c>
      <c r="AU828" s="214" t="s">
        <v>82</v>
      </c>
      <c r="AV828" s="11" t="s">
        <v>80</v>
      </c>
      <c r="AW828" s="11" t="s">
        <v>35</v>
      </c>
      <c r="AX828" s="11" t="s">
        <v>72</v>
      </c>
      <c r="AY828" s="214" t="s">
        <v>148</v>
      </c>
    </row>
    <row r="829" spans="2:65" s="12" customFormat="1" ht="12">
      <c r="B829" s="215"/>
      <c r="C829" s="216"/>
      <c r="D829" s="206" t="s">
        <v>158</v>
      </c>
      <c r="E829" s="217" t="s">
        <v>21</v>
      </c>
      <c r="F829" s="218" t="s">
        <v>1314</v>
      </c>
      <c r="G829" s="216"/>
      <c r="H829" s="219">
        <v>17.913</v>
      </c>
      <c r="I829" s="220"/>
      <c r="J829" s="216"/>
      <c r="K829" s="216"/>
      <c r="L829" s="221"/>
      <c r="M829" s="222"/>
      <c r="N829" s="223"/>
      <c r="O829" s="223"/>
      <c r="P829" s="223"/>
      <c r="Q829" s="223"/>
      <c r="R829" s="223"/>
      <c r="S829" s="223"/>
      <c r="T829" s="224"/>
      <c r="AT829" s="225" t="s">
        <v>158</v>
      </c>
      <c r="AU829" s="225" t="s">
        <v>82</v>
      </c>
      <c r="AV829" s="12" t="s">
        <v>82</v>
      </c>
      <c r="AW829" s="12" t="s">
        <v>35</v>
      </c>
      <c r="AX829" s="12" t="s">
        <v>72</v>
      </c>
      <c r="AY829" s="225" t="s">
        <v>148</v>
      </c>
    </row>
    <row r="830" spans="2:65" s="11" customFormat="1" ht="12">
      <c r="B830" s="204"/>
      <c r="C830" s="205"/>
      <c r="D830" s="206" t="s">
        <v>158</v>
      </c>
      <c r="E830" s="207" t="s">
        <v>21</v>
      </c>
      <c r="F830" s="208" t="s">
        <v>1129</v>
      </c>
      <c r="G830" s="205"/>
      <c r="H830" s="207" t="s">
        <v>21</v>
      </c>
      <c r="I830" s="209"/>
      <c r="J830" s="205"/>
      <c r="K830" s="205"/>
      <c r="L830" s="210"/>
      <c r="M830" s="211"/>
      <c r="N830" s="212"/>
      <c r="O830" s="212"/>
      <c r="P830" s="212"/>
      <c r="Q830" s="212"/>
      <c r="R830" s="212"/>
      <c r="S830" s="212"/>
      <c r="T830" s="213"/>
      <c r="AT830" s="214" t="s">
        <v>158</v>
      </c>
      <c r="AU830" s="214" t="s">
        <v>82</v>
      </c>
      <c r="AV830" s="11" t="s">
        <v>80</v>
      </c>
      <c r="AW830" s="11" t="s">
        <v>35</v>
      </c>
      <c r="AX830" s="11" t="s">
        <v>72</v>
      </c>
      <c r="AY830" s="214" t="s">
        <v>148</v>
      </c>
    </row>
    <row r="831" spans="2:65" s="12" customFormat="1" ht="12">
      <c r="B831" s="215"/>
      <c r="C831" s="216"/>
      <c r="D831" s="206" t="s">
        <v>158</v>
      </c>
      <c r="E831" s="217" t="s">
        <v>21</v>
      </c>
      <c r="F831" s="218" t="s">
        <v>1315</v>
      </c>
      <c r="G831" s="216"/>
      <c r="H831" s="219">
        <v>5.83</v>
      </c>
      <c r="I831" s="220"/>
      <c r="J831" s="216"/>
      <c r="K831" s="216"/>
      <c r="L831" s="221"/>
      <c r="M831" s="222"/>
      <c r="N831" s="223"/>
      <c r="O831" s="223"/>
      <c r="P831" s="223"/>
      <c r="Q831" s="223"/>
      <c r="R831" s="223"/>
      <c r="S831" s="223"/>
      <c r="T831" s="224"/>
      <c r="AT831" s="225" t="s">
        <v>158</v>
      </c>
      <c r="AU831" s="225" t="s">
        <v>82</v>
      </c>
      <c r="AV831" s="12" t="s">
        <v>82</v>
      </c>
      <c r="AW831" s="12" t="s">
        <v>35</v>
      </c>
      <c r="AX831" s="12" t="s">
        <v>72</v>
      </c>
      <c r="AY831" s="225" t="s">
        <v>148</v>
      </c>
    </row>
    <row r="832" spans="2:65" s="11" customFormat="1" ht="12">
      <c r="B832" s="204"/>
      <c r="C832" s="205"/>
      <c r="D832" s="206" t="s">
        <v>158</v>
      </c>
      <c r="E832" s="207" t="s">
        <v>21</v>
      </c>
      <c r="F832" s="208" t="s">
        <v>778</v>
      </c>
      <c r="G832" s="205"/>
      <c r="H832" s="207" t="s">
        <v>21</v>
      </c>
      <c r="I832" s="209"/>
      <c r="J832" s="205"/>
      <c r="K832" s="205"/>
      <c r="L832" s="210"/>
      <c r="M832" s="211"/>
      <c r="N832" s="212"/>
      <c r="O832" s="212"/>
      <c r="P832" s="212"/>
      <c r="Q832" s="212"/>
      <c r="R832" s="212"/>
      <c r="S832" s="212"/>
      <c r="T832" s="213"/>
      <c r="AT832" s="214" t="s">
        <v>158</v>
      </c>
      <c r="AU832" s="214" t="s">
        <v>82</v>
      </c>
      <c r="AV832" s="11" t="s">
        <v>80</v>
      </c>
      <c r="AW832" s="11" t="s">
        <v>35</v>
      </c>
      <c r="AX832" s="11" t="s">
        <v>72</v>
      </c>
      <c r="AY832" s="214" t="s">
        <v>148</v>
      </c>
    </row>
    <row r="833" spans="2:65" s="12" customFormat="1" ht="12">
      <c r="B833" s="215"/>
      <c r="C833" s="216"/>
      <c r="D833" s="206" t="s">
        <v>158</v>
      </c>
      <c r="E833" s="217" t="s">
        <v>21</v>
      </c>
      <c r="F833" s="218" t="s">
        <v>1316</v>
      </c>
      <c r="G833" s="216"/>
      <c r="H833" s="219">
        <v>4.67</v>
      </c>
      <c r="I833" s="220"/>
      <c r="J833" s="216"/>
      <c r="K833" s="216"/>
      <c r="L833" s="221"/>
      <c r="M833" s="222"/>
      <c r="N833" s="223"/>
      <c r="O833" s="223"/>
      <c r="P833" s="223"/>
      <c r="Q833" s="223"/>
      <c r="R833" s="223"/>
      <c r="S833" s="223"/>
      <c r="T833" s="224"/>
      <c r="AT833" s="225" t="s">
        <v>158</v>
      </c>
      <c r="AU833" s="225" t="s">
        <v>82</v>
      </c>
      <c r="AV833" s="12" t="s">
        <v>82</v>
      </c>
      <c r="AW833" s="12" t="s">
        <v>35</v>
      </c>
      <c r="AX833" s="12" t="s">
        <v>72</v>
      </c>
      <c r="AY833" s="225" t="s">
        <v>148</v>
      </c>
    </row>
    <row r="834" spans="2:65" s="13" customFormat="1" ht="12">
      <c r="B834" s="226"/>
      <c r="C834" s="227"/>
      <c r="D834" s="206" t="s">
        <v>158</v>
      </c>
      <c r="E834" s="228" t="s">
        <v>21</v>
      </c>
      <c r="F834" s="229" t="s">
        <v>166</v>
      </c>
      <c r="G834" s="227"/>
      <c r="H834" s="230">
        <v>28.413</v>
      </c>
      <c r="I834" s="231"/>
      <c r="J834" s="227"/>
      <c r="K834" s="227"/>
      <c r="L834" s="232"/>
      <c r="M834" s="233"/>
      <c r="N834" s="234"/>
      <c r="O834" s="234"/>
      <c r="P834" s="234"/>
      <c r="Q834" s="234"/>
      <c r="R834" s="234"/>
      <c r="S834" s="234"/>
      <c r="T834" s="235"/>
      <c r="AT834" s="236" t="s">
        <v>158</v>
      </c>
      <c r="AU834" s="236" t="s">
        <v>82</v>
      </c>
      <c r="AV834" s="13" t="s">
        <v>156</v>
      </c>
      <c r="AW834" s="13" t="s">
        <v>35</v>
      </c>
      <c r="AX834" s="13" t="s">
        <v>80</v>
      </c>
      <c r="AY834" s="236" t="s">
        <v>148</v>
      </c>
    </row>
    <row r="835" spans="2:65" s="1" customFormat="1" ht="16.5" customHeight="1">
      <c r="B835" s="41"/>
      <c r="C835" s="254" t="s">
        <v>1317</v>
      </c>
      <c r="D835" s="254" t="s">
        <v>700</v>
      </c>
      <c r="E835" s="255" t="s">
        <v>1318</v>
      </c>
      <c r="F835" s="256" t="s">
        <v>1319</v>
      </c>
      <c r="G835" s="257" t="s">
        <v>154</v>
      </c>
      <c r="H835" s="258">
        <v>27.22</v>
      </c>
      <c r="I835" s="259"/>
      <c r="J835" s="260">
        <f>ROUND(I835*H835,2)</f>
        <v>0</v>
      </c>
      <c r="K835" s="256" t="s">
        <v>21</v>
      </c>
      <c r="L835" s="261"/>
      <c r="M835" s="262" t="s">
        <v>21</v>
      </c>
      <c r="N835" s="263" t="s">
        <v>43</v>
      </c>
      <c r="O835" s="42"/>
      <c r="P835" s="201">
        <f>O835*H835</f>
        <v>0</v>
      </c>
      <c r="Q835" s="201">
        <v>1.4999999999999999E-2</v>
      </c>
      <c r="R835" s="201">
        <f>Q835*H835</f>
        <v>0.40829999999999994</v>
      </c>
      <c r="S835" s="201">
        <v>0</v>
      </c>
      <c r="T835" s="202">
        <f>S835*H835</f>
        <v>0</v>
      </c>
      <c r="AR835" s="24" t="s">
        <v>382</v>
      </c>
      <c r="AT835" s="24" t="s">
        <v>700</v>
      </c>
      <c r="AU835" s="24" t="s">
        <v>82</v>
      </c>
      <c r="AY835" s="24" t="s">
        <v>148</v>
      </c>
      <c r="BE835" s="203">
        <f>IF(N835="základní",J835,0)</f>
        <v>0</v>
      </c>
      <c r="BF835" s="203">
        <f>IF(N835="snížená",J835,0)</f>
        <v>0</v>
      </c>
      <c r="BG835" s="203">
        <f>IF(N835="zákl. přenesená",J835,0)</f>
        <v>0</v>
      </c>
      <c r="BH835" s="203">
        <f>IF(N835="sníž. přenesená",J835,0)</f>
        <v>0</v>
      </c>
      <c r="BI835" s="203">
        <f>IF(N835="nulová",J835,0)</f>
        <v>0</v>
      </c>
      <c r="BJ835" s="24" t="s">
        <v>80</v>
      </c>
      <c r="BK835" s="203">
        <f>ROUND(I835*H835,2)</f>
        <v>0</v>
      </c>
      <c r="BL835" s="24" t="s">
        <v>256</v>
      </c>
      <c r="BM835" s="24" t="s">
        <v>1320</v>
      </c>
    </row>
    <row r="836" spans="2:65" s="11" customFormat="1" ht="12">
      <c r="B836" s="204"/>
      <c r="C836" s="205"/>
      <c r="D836" s="206" t="s">
        <v>158</v>
      </c>
      <c r="E836" s="207" t="s">
        <v>21</v>
      </c>
      <c r="F836" s="208" t="s">
        <v>776</v>
      </c>
      <c r="G836" s="205"/>
      <c r="H836" s="207" t="s">
        <v>21</v>
      </c>
      <c r="I836" s="209"/>
      <c r="J836" s="205"/>
      <c r="K836" s="205"/>
      <c r="L836" s="210"/>
      <c r="M836" s="211"/>
      <c r="N836" s="212"/>
      <c r="O836" s="212"/>
      <c r="P836" s="212"/>
      <c r="Q836" s="212"/>
      <c r="R836" s="212"/>
      <c r="S836" s="212"/>
      <c r="T836" s="213"/>
      <c r="AT836" s="214" t="s">
        <v>158</v>
      </c>
      <c r="AU836" s="214" t="s">
        <v>82</v>
      </c>
      <c r="AV836" s="11" t="s">
        <v>80</v>
      </c>
      <c r="AW836" s="11" t="s">
        <v>35</v>
      </c>
      <c r="AX836" s="11" t="s">
        <v>72</v>
      </c>
      <c r="AY836" s="214" t="s">
        <v>148</v>
      </c>
    </row>
    <row r="837" spans="2:65" s="12" customFormat="1" ht="12">
      <c r="B837" s="215"/>
      <c r="C837" s="216"/>
      <c r="D837" s="206" t="s">
        <v>158</v>
      </c>
      <c r="E837" s="217" t="s">
        <v>21</v>
      </c>
      <c r="F837" s="218" t="s">
        <v>1321</v>
      </c>
      <c r="G837" s="216"/>
      <c r="H837" s="219">
        <v>27.22</v>
      </c>
      <c r="I837" s="220"/>
      <c r="J837" s="216"/>
      <c r="K837" s="216"/>
      <c r="L837" s="221"/>
      <c r="M837" s="222"/>
      <c r="N837" s="223"/>
      <c r="O837" s="223"/>
      <c r="P837" s="223"/>
      <c r="Q837" s="223"/>
      <c r="R837" s="223"/>
      <c r="S837" s="223"/>
      <c r="T837" s="224"/>
      <c r="AT837" s="225" t="s">
        <v>158</v>
      </c>
      <c r="AU837" s="225" t="s">
        <v>82</v>
      </c>
      <c r="AV837" s="12" t="s">
        <v>82</v>
      </c>
      <c r="AW837" s="12" t="s">
        <v>35</v>
      </c>
      <c r="AX837" s="12" t="s">
        <v>72</v>
      </c>
      <c r="AY837" s="225" t="s">
        <v>148</v>
      </c>
    </row>
    <row r="838" spans="2:65" s="13" customFormat="1" ht="12">
      <c r="B838" s="226"/>
      <c r="C838" s="227"/>
      <c r="D838" s="206" t="s">
        <v>158</v>
      </c>
      <c r="E838" s="228" t="s">
        <v>21</v>
      </c>
      <c r="F838" s="229" t="s">
        <v>166</v>
      </c>
      <c r="G838" s="227"/>
      <c r="H838" s="230">
        <v>27.22</v>
      </c>
      <c r="I838" s="231"/>
      <c r="J838" s="227"/>
      <c r="K838" s="227"/>
      <c r="L838" s="232"/>
      <c r="M838" s="233"/>
      <c r="N838" s="234"/>
      <c r="O838" s="234"/>
      <c r="P838" s="234"/>
      <c r="Q838" s="234"/>
      <c r="R838" s="234"/>
      <c r="S838" s="234"/>
      <c r="T838" s="235"/>
      <c r="AT838" s="236" t="s">
        <v>158</v>
      </c>
      <c r="AU838" s="236" t="s">
        <v>82</v>
      </c>
      <c r="AV838" s="13" t="s">
        <v>156</v>
      </c>
      <c r="AW838" s="13" t="s">
        <v>35</v>
      </c>
      <c r="AX838" s="13" t="s">
        <v>80</v>
      </c>
      <c r="AY838" s="236" t="s">
        <v>148</v>
      </c>
    </row>
    <row r="839" spans="2:65" s="1" customFormat="1" ht="25.5" customHeight="1">
      <c r="B839" s="41"/>
      <c r="C839" s="192" t="s">
        <v>1322</v>
      </c>
      <c r="D839" s="192" t="s">
        <v>151</v>
      </c>
      <c r="E839" s="193" t="s">
        <v>1323</v>
      </c>
      <c r="F839" s="194" t="s">
        <v>1324</v>
      </c>
      <c r="G839" s="195" t="s">
        <v>176</v>
      </c>
      <c r="H839" s="196">
        <v>295.27800000000002</v>
      </c>
      <c r="I839" s="197"/>
      <c r="J839" s="198">
        <f>ROUND(I839*H839,2)</f>
        <v>0</v>
      </c>
      <c r="K839" s="194" t="s">
        <v>155</v>
      </c>
      <c r="L839" s="61"/>
      <c r="M839" s="199" t="s">
        <v>21</v>
      </c>
      <c r="N839" s="200" t="s">
        <v>43</v>
      </c>
      <c r="O839" s="42"/>
      <c r="P839" s="201">
        <f>O839*H839</f>
        <v>0</v>
      </c>
      <c r="Q839" s="201">
        <v>0</v>
      </c>
      <c r="R839" s="201">
        <f>Q839*H839</f>
        <v>0</v>
      </c>
      <c r="S839" s="201">
        <v>0</v>
      </c>
      <c r="T839" s="202">
        <f>S839*H839</f>
        <v>0</v>
      </c>
      <c r="AR839" s="24" t="s">
        <v>256</v>
      </c>
      <c r="AT839" s="24" t="s">
        <v>151</v>
      </c>
      <c r="AU839" s="24" t="s">
        <v>82</v>
      </c>
      <c r="AY839" s="24" t="s">
        <v>148</v>
      </c>
      <c r="BE839" s="203">
        <f>IF(N839="základní",J839,0)</f>
        <v>0</v>
      </c>
      <c r="BF839" s="203">
        <f>IF(N839="snížená",J839,0)</f>
        <v>0</v>
      </c>
      <c r="BG839" s="203">
        <f>IF(N839="zákl. přenesená",J839,0)</f>
        <v>0</v>
      </c>
      <c r="BH839" s="203">
        <f>IF(N839="sníž. přenesená",J839,0)</f>
        <v>0</v>
      </c>
      <c r="BI839" s="203">
        <f>IF(N839="nulová",J839,0)</f>
        <v>0</v>
      </c>
      <c r="BJ839" s="24" t="s">
        <v>80</v>
      </c>
      <c r="BK839" s="203">
        <f>ROUND(I839*H839,2)</f>
        <v>0</v>
      </c>
      <c r="BL839" s="24" t="s">
        <v>256</v>
      </c>
      <c r="BM839" s="24" t="s">
        <v>1325</v>
      </c>
    </row>
    <row r="840" spans="2:65" s="11" customFormat="1" ht="12">
      <c r="B840" s="204"/>
      <c r="C840" s="205"/>
      <c r="D840" s="206" t="s">
        <v>158</v>
      </c>
      <c r="E840" s="207" t="s">
        <v>21</v>
      </c>
      <c r="F840" s="208" t="s">
        <v>1040</v>
      </c>
      <c r="G840" s="205"/>
      <c r="H840" s="207" t="s">
        <v>21</v>
      </c>
      <c r="I840" s="209"/>
      <c r="J840" s="205"/>
      <c r="K840" s="205"/>
      <c r="L840" s="210"/>
      <c r="M840" s="211"/>
      <c r="N840" s="212"/>
      <c r="O840" s="212"/>
      <c r="P840" s="212"/>
      <c r="Q840" s="212"/>
      <c r="R840" s="212"/>
      <c r="S840" s="212"/>
      <c r="T840" s="213"/>
      <c r="AT840" s="214" t="s">
        <v>158</v>
      </c>
      <c r="AU840" s="214" t="s">
        <v>82</v>
      </c>
      <c r="AV840" s="11" t="s">
        <v>80</v>
      </c>
      <c r="AW840" s="11" t="s">
        <v>35</v>
      </c>
      <c r="AX840" s="11" t="s">
        <v>72</v>
      </c>
      <c r="AY840" s="214" t="s">
        <v>148</v>
      </c>
    </row>
    <row r="841" spans="2:65" s="12" customFormat="1" ht="12">
      <c r="B841" s="215"/>
      <c r="C841" s="216"/>
      <c r="D841" s="206" t="s">
        <v>158</v>
      </c>
      <c r="E841" s="217" t="s">
        <v>21</v>
      </c>
      <c r="F841" s="218" t="s">
        <v>1041</v>
      </c>
      <c r="G841" s="216"/>
      <c r="H841" s="219">
        <v>2.5</v>
      </c>
      <c r="I841" s="220"/>
      <c r="J841" s="216"/>
      <c r="K841" s="216"/>
      <c r="L841" s="221"/>
      <c r="M841" s="222"/>
      <c r="N841" s="223"/>
      <c r="O841" s="223"/>
      <c r="P841" s="223"/>
      <c r="Q841" s="223"/>
      <c r="R841" s="223"/>
      <c r="S841" s="223"/>
      <c r="T841" s="224"/>
      <c r="AT841" s="225" t="s">
        <v>158</v>
      </c>
      <c r="AU841" s="225" t="s">
        <v>82</v>
      </c>
      <c r="AV841" s="12" t="s">
        <v>82</v>
      </c>
      <c r="AW841" s="12" t="s">
        <v>35</v>
      </c>
      <c r="AX841" s="12" t="s">
        <v>72</v>
      </c>
      <c r="AY841" s="225" t="s">
        <v>148</v>
      </c>
    </row>
    <row r="842" spans="2:65" s="12" customFormat="1" ht="12">
      <c r="B842" s="215"/>
      <c r="C842" s="216"/>
      <c r="D842" s="206" t="s">
        <v>158</v>
      </c>
      <c r="E842" s="217" t="s">
        <v>21</v>
      </c>
      <c r="F842" s="218" t="s">
        <v>1042</v>
      </c>
      <c r="G842" s="216"/>
      <c r="H842" s="219">
        <v>1.07</v>
      </c>
      <c r="I842" s="220"/>
      <c r="J842" s="216"/>
      <c r="K842" s="216"/>
      <c r="L842" s="221"/>
      <c r="M842" s="222"/>
      <c r="N842" s="223"/>
      <c r="O842" s="223"/>
      <c r="P842" s="223"/>
      <c r="Q842" s="223"/>
      <c r="R842" s="223"/>
      <c r="S842" s="223"/>
      <c r="T842" s="224"/>
      <c r="AT842" s="225" t="s">
        <v>158</v>
      </c>
      <c r="AU842" s="225" t="s">
        <v>82</v>
      </c>
      <c r="AV842" s="12" t="s">
        <v>82</v>
      </c>
      <c r="AW842" s="12" t="s">
        <v>35</v>
      </c>
      <c r="AX842" s="12" t="s">
        <v>72</v>
      </c>
      <c r="AY842" s="225" t="s">
        <v>148</v>
      </c>
    </row>
    <row r="843" spans="2:65" s="12" customFormat="1" ht="12">
      <c r="B843" s="215"/>
      <c r="C843" s="216"/>
      <c r="D843" s="206" t="s">
        <v>158</v>
      </c>
      <c r="E843" s="217" t="s">
        <v>21</v>
      </c>
      <c r="F843" s="218" t="s">
        <v>1043</v>
      </c>
      <c r="G843" s="216"/>
      <c r="H843" s="219">
        <v>5.0999999999999996</v>
      </c>
      <c r="I843" s="220"/>
      <c r="J843" s="216"/>
      <c r="K843" s="216"/>
      <c r="L843" s="221"/>
      <c r="M843" s="222"/>
      <c r="N843" s="223"/>
      <c r="O843" s="223"/>
      <c r="P843" s="223"/>
      <c r="Q843" s="223"/>
      <c r="R843" s="223"/>
      <c r="S843" s="223"/>
      <c r="T843" s="224"/>
      <c r="AT843" s="225" t="s">
        <v>158</v>
      </c>
      <c r="AU843" s="225" t="s">
        <v>82</v>
      </c>
      <c r="AV843" s="12" t="s">
        <v>82</v>
      </c>
      <c r="AW843" s="12" t="s">
        <v>35</v>
      </c>
      <c r="AX843" s="12" t="s">
        <v>72</v>
      </c>
      <c r="AY843" s="225" t="s">
        <v>148</v>
      </c>
    </row>
    <row r="844" spans="2:65" s="12" customFormat="1" ht="12">
      <c r="B844" s="215"/>
      <c r="C844" s="216"/>
      <c r="D844" s="206" t="s">
        <v>158</v>
      </c>
      <c r="E844" s="217" t="s">
        <v>21</v>
      </c>
      <c r="F844" s="218" t="s">
        <v>1044</v>
      </c>
      <c r="G844" s="216"/>
      <c r="H844" s="219">
        <v>2.4</v>
      </c>
      <c r="I844" s="220"/>
      <c r="J844" s="216"/>
      <c r="K844" s="216"/>
      <c r="L844" s="221"/>
      <c r="M844" s="222"/>
      <c r="N844" s="223"/>
      <c r="O844" s="223"/>
      <c r="P844" s="223"/>
      <c r="Q844" s="223"/>
      <c r="R844" s="223"/>
      <c r="S844" s="223"/>
      <c r="T844" s="224"/>
      <c r="AT844" s="225" t="s">
        <v>158</v>
      </c>
      <c r="AU844" s="225" t="s">
        <v>82</v>
      </c>
      <c r="AV844" s="12" t="s">
        <v>82</v>
      </c>
      <c r="AW844" s="12" t="s">
        <v>35</v>
      </c>
      <c r="AX844" s="12" t="s">
        <v>72</v>
      </c>
      <c r="AY844" s="225" t="s">
        <v>148</v>
      </c>
    </row>
    <row r="845" spans="2:65" s="12" customFormat="1" ht="12">
      <c r="B845" s="215"/>
      <c r="C845" s="216"/>
      <c r="D845" s="206" t="s">
        <v>158</v>
      </c>
      <c r="E845" s="217" t="s">
        <v>21</v>
      </c>
      <c r="F845" s="218" t="s">
        <v>1045</v>
      </c>
      <c r="G845" s="216"/>
      <c r="H845" s="219">
        <v>15.21</v>
      </c>
      <c r="I845" s="220"/>
      <c r="J845" s="216"/>
      <c r="K845" s="216"/>
      <c r="L845" s="221"/>
      <c r="M845" s="222"/>
      <c r="N845" s="223"/>
      <c r="O845" s="223"/>
      <c r="P845" s="223"/>
      <c r="Q845" s="223"/>
      <c r="R845" s="223"/>
      <c r="S845" s="223"/>
      <c r="T845" s="224"/>
      <c r="AT845" s="225" t="s">
        <v>158</v>
      </c>
      <c r="AU845" s="225" t="s">
        <v>82</v>
      </c>
      <c r="AV845" s="12" t="s">
        <v>82</v>
      </c>
      <c r="AW845" s="12" t="s">
        <v>35</v>
      </c>
      <c r="AX845" s="12" t="s">
        <v>72</v>
      </c>
      <c r="AY845" s="225" t="s">
        <v>148</v>
      </c>
    </row>
    <row r="846" spans="2:65" s="12" customFormat="1" ht="12">
      <c r="B846" s="215"/>
      <c r="C846" s="216"/>
      <c r="D846" s="206" t="s">
        <v>158</v>
      </c>
      <c r="E846" s="217" t="s">
        <v>21</v>
      </c>
      <c r="F846" s="218" t="s">
        <v>1046</v>
      </c>
      <c r="G846" s="216"/>
      <c r="H846" s="219">
        <v>10.584</v>
      </c>
      <c r="I846" s="220"/>
      <c r="J846" s="216"/>
      <c r="K846" s="216"/>
      <c r="L846" s="221"/>
      <c r="M846" s="222"/>
      <c r="N846" s="223"/>
      <c r="O846" s="223"/>
      <c r="P846" s="223"/>
      <c r="Q846" s="223"/>
      <c r="R846" s="223"/>
      <c r="S846" s="223"/>
      <c r="T846" s="224"/>
      <c r="AT846" s="225" t="s">
        <v>158</v>
      </c>
      <c r="AU846" s="225" t="s">
        <v>82</v>
      </c>
      <c r="AV846" s="12" t="s">
        <v>82</v>
      </c>
      <c r="AW846" s="12" t="s">
        <v>35</v>
      </c>
      <c r="AX846" s="12" t="s">
        <v>72</v>
      </c>
      <c r="AY846" s="225" t="s">
        <v>148</v>
      </c>
    </row>
    <row r="847" spans="2:65" s="12" customFormat="1" ht="12">
      <c r="B847" s="215"/>
      <c r="C847" s="216"/>
      <c r="D847" s="206" t="s">
        <v>158</v>
      </c>
      <c r="E847" s="217" t="s">
        <v>21</v>
      </c>
      <c r="F847" s="218" t="s">
        <v>1047</v>
      </c>
      <c r="G847" s="216"/>
      <c r="H847" s="219">
        <v>8.8000000000000007</v>
      </c>
      <c r="I847" s="220"/>
      <c r="J847" s="216"/>
      <c r="K847" s="216"/>
      <c r="L847" s="221"/>
      <c r="M847" s="222"/>
      <c r="N847" s="223"/>
      <c r="O847" s="223"/>
      <c r="P847" s="223"/>
      <c r="Q847" s="223"/>
      <c r="R847" s="223"/>
      <c r="S847" s="223"/>
      <c r="T847" s="224"/>
      <c r="AT847" s="225" t="s">
        <v>158</v>
      </c>
      <c r="AU847" s="225" t="s">
        <v>82</v>
      </c>
      <c r="AV847" s="12" t="s">
        <v>82</v>
      </c>
      <c r="AW847" s="12" t="s">
        <v>35</v>
      </c>
      <c r="AX847" s="12" t="s">
        <v>72</v>
      </c>
      <c r="AY847" s="225" t="s">
        <v>148</v>
      </c>
    </row>
    <row r="848" spans="2:65" s="12" customFormat="1" ht="12">
      <c r="B848" s="215"/>
      <c r="C848" s="216"/>
      <c r="D848" s="206" t="s">
        <v>158</v>
      </c>
      <c r="E848" s="217" t="s">
        <v>21</v>
      </c>
      <c r="F848" s="218" t="s">
        <v>1048</v>
      </c>
      <c r="G848" s="216"/>
      <c r="H848" s="219">
        <v>11.214</v>
      </c>
      <c r="I848" s="220"/>
      <c r="J848" s="216"/>
      <c r="K848" s="216"/>
      <c r="L848" s="221"/>
      <c r="M848" s="222"/>
      <c r="N848" s="223"/>
      <c r="O848" s="223"/>
      <c r="P848" s="223"/>
      <c r="Q848" s="223"/>
      <c r="R848" s="223"/>
      <c r="S848" s="223"/>
      <c r="T848" s="224"/>
      <c r="AT848" s="225" t="s">
        <v>158</v>
      </c>
      <c r="AU848" s="225" t="s">
        <v>82</v>
      </c>
      <c r="AV848" s="12" t="s">
        <v>82</v>
      </c>
      <c r="AW848" s="12" t="s">
        <v>35</v>
      </c>
      <c r="AX848" s="12" t="s">
        <v>72</v>
      </c>
      <c r="AY848" s="225" t="s">
        <v>148</v>
      </c>
    </row>
    <row r="849" spans="2:65" s="12" customFormat="1" ht="12">
      <c r="B849" s="215"/>
      <c r="C849" s="216"/>
      <c r="D849" s="206" t="s">
        <v>158</v>
      </c>
      <c r="E849" s="217" t="s">
        <v>21</v>
      </c>
      <c r="F849" s="218" t="s">
        <v>1049</v>
      </c>
      <c r="G849" s="216"/>
      <c r="H849" s="219">
        <v>143.1</v>
      </c>
      <c r="I849" s="220"/>
      <c r="J849" s="216"/>
      <c r="K849" s="216"/>
      <c r="L849" s="221"/>
      <c r="M849" s="222"/>
      <c r="N849" s="223"/>
      <c r="O849" s="223"/>
      <c r="P849" s="223"/>
      <c r="Q849" s="223"/>
      <c r="R849" s="223"/>
      <c r="S849" s="223"/>
      <c r="T849" s="224"/>
      <c r="AT849" s="225" t="s">
        <v>158</v>
      </c>
      <c r="AU849" s="225" t="s">
        <v>82</v>
      </c>
      <c r="AV849" s="12" t="s">
        <v>82</v>
      </c>
      <c r="AW849" s="12" t="s">
        <v>35</v>
      </c>
      <c r="AX849" s="12" t="s">
        <v>72</v>
      </c>
      <c r="AY849" s="225" t="s">
        <v>148</v>
      </c>
    </row>
    <row r="850" spans="2:65" s="12" customFormat="1" ht="12">
      <c r="B850" s="215"/>
      <c r="C850" s="216"/>
      <c r="D850" s="206" t="s">
        <v>158</v>
      </c>
      <c r="E850" s="217" t="s">
        <v>21</v>
      </c>
      <c r="F850" s="218" t="s">
        <v>1050</v>
      </c>
      <c r="G850" s="216"/>
      <c r="H850" s="219">
        <v>36.200000000000003</v>
      </c>
      <c r="I850" s="220"/>
      <c r="J850" s="216"/>
      <c r="K850" s="216"/>
      <c r="L850" s="221"/>
      <c r="M850" s="222"/>
      <c r="N850" s="223"/>
      <c r="O850" s="223"/>
      <c r="P850" s="223"/>
      <c r="Q850" s="223"/>
      <c r="R850" s="223"/>
      <c r="S850" s="223"/>
      <c r="T850" s="224"/>
      <c r="AT850" s="225" t="s">
        <v>158</v>
      </c>
      <c r="AU850" s="225" t="s">
        <v>82</v>
      </c>
      <c r="AV850" s="12" t="s">
        <v>82</v>
      </c>
      <c r="AW850" s="12" t="s">
        <v>35</v>
      </c>
      <c r="AX850" s="12" t="s">
        <v>72</v>
      </c>
      <c r="AY850" s="225" t="s">
        <v>148</v>
      </c>
    </row>
    <row r="851" spans="2:65" s="12" customFormat="1" ht="12">
      <c r="B851" s="215"/>
      <c r="C851" s="216"/>
      <c r="D851" s="206" t="s">
        <v>158</v>
      </c>
      <c r="E851" s="217" t="s">
        <v>21</v>
      </c>
      <c r="F851" s="218" t="s">
        <v>1051</v>
      </c>
      <c r="G851" s="216"/>
      <c r="H851" s="219">
        <v>7.4</v>
      </c>
      <c r="I851" s="220"/>
      <c r="J851" s="216"/>
      <c r="K851" s="216"/>
      <c r="L851" s="221"/>
      <c r="M851" s="222"/>
      <c r="N851" s="223"/>
      <c r="O851" s="223"/>
      <c r="P851" s="223"/>
      <c r="Q851" s="223"/>
      <c r="R851" s="223"/>
      <c r="S851" s="223"/>
      <c r="T851" s="224"/>
      <c r="AT851" s="225" t="s">
        <v>158</v>
      </c>
      <c r="AU851" s="225" t="s">
        <v>82</v>
      </c>
      <c r="AV851" s="12" t="s">
        <v>82</v>
      </c>
      <c r="AW851" s="12" t="s">
        <v>35</v>
      </c>
      <c r="AX851" s="12" t="s">
        <v>72</v>
      </c>
      <c r="AY851" s="225" t="s">
        <v>148</v>
      </c>
    </row>
    <row r="852" spans="2:65" s="12" customFormat="1" ht="12">
      <c r="B852" s="215"/>
      <c r="C852" s="216"/>
      <c r="D852" s="206" t="s">
        <v>158</v>
      </c>
      <c r="E852" s="217" t="s">
        <v>21</v>
      </c>
      <c r="F852" s="218" t="s">
        <v>1052</v>
      </c>
      <c r="G852" s="216"/>
      <c r="H852" s="219">
        <v>51.7</v>
      </c>
      <c r="I852" s="220"/>
      <c r="J852" s="216"/>
      <c r="K852" s="216"/>
      <c r="L852" s="221"/>
      <c r="M852" s="222"/>
      <c r="N852" s="223"/>
      <c r="O852" s="223"/>
      <c r="P852" s="223"/>
      <c r="Q852" s="223"/>
      <c r="R852" s="223"/>
      <c r="S852" s="223"/>
      <c r="T852" s="224"/>
      <c r="AT852" s="225" t="s">
        <v>158</v>
      </c>
      <c r="AU852" s="225" t="s">
        <v>82</v>
      </c>
      <c r="AV852" s="12" t="s">
        <v>82</v>
      </c>
      <c r="AW852" s="12" t="s">
        <v>35</v>
      </c>
      <c r="AX852" s="12" t="s">
        <v>72</v>
      </c>
      <c r="AY852" s="225" t="s">
        <v>148</v>
      </c>
    </row>
    <row r="853" spans="2:65" s="13" customFormat="1" ht="12">
      <c r="B853" s="226"/>
      <c r="C853" s="227"/>
      <c r="D853" s="206" t="s">
        <v>158</v>
      </c>
      <c r="E853" s="228" t="s">
        <v>21</v>
      </c>
      <c r="F853" s="229" t="s">
        <v>166</v>
      </c>
      <c r="G853" s="227"/>
      <c r="H853" s="230">
        <v>295.27800000000002</v>
      </c>
      <c r="I853" s="231"/>
      <c r="J853" s="227"/>
      <c r="K853" s="227"/>
      <c r="L853" s="232"/>
      <c r="M853" s="233"/>
      <c r="N853" s="234"/>
      <c r="O853" s="234"/>
      <c r="P853" s="234"/>
      <c r="Q853" s="234"/>
      <c r="R853" s="234"/>
      <c r="S853" s="234"/>
      <c r="T853" s="235"/>
      <c r="AT853" s="236" t="s">
        <v>158</v>
      </c>
      <c r="AU853" s="236" t="s">
        <v>82</v>
      </c>
      <c r="AV853" s="13" t="s">
        <v>156</v>
      </c>
      <c r="AW853" s="13" t="s">
        <v>35</v>
      </c>
      <c r="AX853" s="13" t="s">
        <v>80</v>
      </c>
      <c r="AY853" s="236" t="s">
        <v>148</v>
      </c>
    </row>
    <row r="854" spans="2:65" s="1" customFormat="1" ht="25.5" customHeight="1">
      <c r="B854" s="41"/>
      <c r="C854" s="254" t="s">
        <v>1326</v>
      </c>
      <c r="D854" s="254" t="s">
        <v>700</v>
      </c>
      <c r="E854" s="255" t="s">
        <v>1327</v>
      </c>
      <c r="F854" s="256" t="s">
        <v>1328</v>
      </c>
      <c r="G854" s="257" t="s">
        <v>176</v>
      </c>
      <c r="H854" s="258">
        <v>324.80599999999998</v>
      </c>
      <c r="I854" s="259"/>
      <c r="J854" s="260">
        <f>ROUND(I854*H854,2)</f>
        <v>0</v>
      </c>
      <c r="K854" s="256" t="s">
        <v>155</v>
      </c>
      <c r="L854" s="261"/>
      <c r="M854" s="262" t="s">
        <v>21</v>
      </c>
      <c r="N854" s="263" t="s">
        <v>43</v>
      </c>
      <c r="O854" s="42"/>
      <c r="P854" s="201">
        <f>O854*H854</f>
        <v>0</v>
      </c>
      <c r="Q854" s="201">
        <v>1.1199999999999999E-3</v>
      </c>
      <c r="R854" s="201">
        <f>Q854*H854</f>
        <v>0.36378271999999995</v>
      </c>
      <c r="S854" s="201">
        <v>0</v>
      </c>
      <c r="T854" s="202">
        <f>S854*H854</f>
        <v>0</v>
      </c>
      <c r="AR854" s="24" t="s">
        <v>382</v>
      </c>
      <c r="AT854" s="24" t="s">
        <v>700</v>
      </c>
      <c r="AU854" s="24" t="s">
        <v>82</v>
      </c>
      <c r="AY854" s="24" t="s">
        <v>148</v>
      </c>
      <c r="BE854" s="203">
        <f>IF(N854="základní",J854,0)</f>
        <v>0</v>
      </c>
      <c r="BF854" s="203">
        <f>IF(N854="snížená",J854,0)</f>
        <v>0</v>
      </c>
      <c r="BG854" s="203">
        <f>IF(N854="zákl. přenesená",J854,0)</f>
        <v>0</v>
      </c>
      <c r="BH854" s="203">
        <f>IF(N854="sníž. přenesená",J854,0)</f>
        <v>0</v>
      </c>
      <c r="BI854" s="203">
        <f>IF(N854="nulová",J854,0)</f>
        <v>0</v>
      </c>
      <c r="BJ854" s="24" t="s">
        <v>80</v>
      </c>
      <c r="BK854" s="203">
        <f>ROUND(I854*H854,2)</f>
        <v>0</v>
      </c>
      <c r="BL854" s="24" t="s">
        <v>256</v>
      </c>
      <c r="BM854" s="24" t="s">
        <v>1329</v>
      </c>
    </row>
    <row r="855" spans="2:65" s="12" customFormat="1" ht="12">
      <c r="B855" s="215"/>
      <c r="C855" s="216"/>
      <c r="D855" s="206" t="s">
        <v>158</v>
      </c>
      <c r="E855" s="216"/>
      <c r="F855" s="218" t="s">
        <v>1330</v>
      </c>
      <c r="G855" s="216"/>
      <c r="H855" s="219">
        <v>324.80599999999998</v>
      </c>
      <c r="I855" s="220"/>
      <c r="J855" s="216"/>
      <c r="K855" s="216"/>
      <c r="L855" s="221"/>
      <c r="M855" s="222"/>
      <c r="N855" s="223"/>
      <c r="O855" s="223"/>
      <c r="P855" s="223"/>
      <c r="Q855" s="223"/>
      <c r="R855" s="223"/>
      <c r="S855" s="223"/>
      <c r="T855" s="224"/>
      <c r="AT855" s="225" t="s">
        <v>158</v>
      </c>
      <c r="AU855" s="225" t="s">
        <v>82</v>
      </c>
      <c r="AV855" s="12" t="s">
        <v>82</v>
      </c>
      <c r="AW855" s="12" t="s">
        <v>6</v>
      </c>
      <c r="AX855" s="12" t="s">
        <v>80</v>
      </c>
      <c r="AY855" s="225" t="s">
        <v>148</v>
      </c>
    </row>
    <row r="856" spans="2:65" s="1" customFormat="1" ht="38.25" customHeight="1">
      <c r="B856" s="41"/>
      <c r="C856" s="192" t="s">
        <v>1331</v>
      </c>
      <c r="D856" s="192" t="s">
        <v>151</v>
      </c>
      <c r="E856" s="193" t="s">
        <v>1332</v>
      </c>
      <c r="F856" s="194" t="s">
        <v>1333</v>
      </c>
      <c r="G856" s="195" t="s">
        <v>339</v>
      </c>
      <c r="H856" s="196">
        <v>7.1719999999999997</v>
      </c>
      <c r="I856" s="197"/>
      <c r="J856" s="198">
        <f>ROUND(I856*H856,2)</f>
        <v>0</v>
      </c>
      <c r="K856" s="194" t="s">
        <v>155</v>
      </c>
      <c r="L856" s="61"/>
      <c r="M856" s="199" t="s">
        <v>21</v>
      </c>
      <c r="N856" s="200" t="s">
        <v>43</v>
      </c>
      <c r="O856" s="42"/>
      <c r="P856" s="201">
        <f>O856*H856</f>
        <v>0</v>
      </c>
      <c r="Q856" s="201">
        <v>0</v>
      </c>
      <c r="R856" s="201">
        <f>Q856*H856</f>
        <v>0</v>
      </c>
      <c r="S856" s="201">
        <v>0</v>
      </c>
      <c r="T856" s="202">
        <f>S856*H856</f>
        <v>0</v>
      </c>
      <c r="AR856" s="24" t="s">
        <v>256</v>
      </c>
      <c r="AT856" s="24" t="s">
        <v>151</v>
      </c>
      <c r="AU856" s="24" t="s">
        <v>82</v>
      </c>
      <c r="AY856" s="24" t="s">
        <v>148</v>
      </c>
      <c r="BE856" s="203">
        <f>IF(N856="základní",J856,0)</f>
        <v>0</v>
      </c>
      <c r="BF856" s="203">
        <f>IF(N856="snížená",J856,0)</f>
        <v>0</v>
      </c>
      <c r="BG856" s="203">
        <f>IF(N856="zákl. přenesená",J856,0)</f>
        <v>0</v>
      </c>
      <c r="BH856" s="203">
        <f>IF(N856="sníž. přenesená",J856,0)</f>
        <v>0</v>
      </c>
      <c r="BI856" s="203">
        <f>IF(N856="nulová",J856,0)</f>
        <v>0</v>
      </c>
      <c r="BJ856" s="24" t="s">
        <v>80</v>
      </c>
      <c r="BK856" s="203">
        <f>ROUND(I856*H856,2)</f>
        <v>0</v>
      </c>
      <c r="BL856" s="24" t="s">
        <v>256</v>
      </c>
      <c r="BM856" s="24" t="s">
        <v>1334</v>
      </c>
    </row>
    <row r="857" spans="2:65" s="1" customFormat="1" ht="132">
      <c r="B857" s="41"/>
      <c r="C857" s="63"/>
      <c r="D857" s="206" t="s">
        <v>170</v>
      </c>
      <c r="E857" s="63"/>
      <c r="F857" s="237" t="s">
        <v>1335</v>
      </c>
      <c r="G857" s="63"/>
      <c r="H857" s="63"/>
      <c r="I857" s="163"/>
      <c r="J857" s="63"/>
      <c r="K857" s="63"/>
      <c r="L857" s="61"/>
      <c r="M857" s="238"/>
      <c r="N857" s="42"/>
      <c r="O857" s="42"/>
      <c r="P857" s="42"/>
      <c r="Q857" s="42"/>
      <c r="R857" s="42"/>
      <c r="S857" s="42"/>
      <c r="T857" s="78"/>
      <c r="AT857" s="24" t="s">
        <v>170</v>
      </c>
      <c r="AU857" s="24" t="s">
        <v>82</v>
      </c>
    </row>
    <row r="858" spans="2:65" s="10" customFormat="1" ht="29.85" customHeight="1">
      <c r="B858" s="176"/>
      <c r="C858" s="177"/>
      <c r="D858" s="178" t="s">
        <v>71</v>
      </c>
      <c r="E858" s="190" t="s">
        <v>1336</v>
      </c>
      <c r="F858" s="190" t="s">
        <v>1337</v>
      </c>
      <c r="G858" s="177"/>
      <c r="H858" s="177"/>
      <c r="I858" s="180"/>
      <c r="J858" s="191">
        <f>BK858</f>
        <v>0</v>
      </c>
      <c r="K858" s="177"/>
      <c r="L858" s="182"/>
      <c r="M858" s="183"/>
      <c r="N858" s="184"/>
      <c r="O858" s="184"/>
      <c r="P858" s="185">
        <f>SUM(P859:P913)</f>
        <v>0</v>
      </c>
      <c r="Q858" s="184"/>
      <c r="R858" s="185">
        <f>SUM(R859:R913)</f>
        <v>14.57152896</v>
      </c>
      <c r="S858" s="184"/>
      <c r="T858" s="186">
        <f>SUM(T859:T913)</f>
        <v>0</v>
      </c>
      <c r="AR858" s="187" t="s">
        <v>82</v>
      </c>
      <c r="AT858" s="188" t="s">
        <v>71</v>
      </c>
      <c r="AU858" s="188" t="s">
        <v>80</v>
      </c>
      <c r="AY858" s="187" t="s">
        <v>148</v>
      </c>
      <c r="BK858" s="189">
        <f>SUM(BK859:BK913)</f>
        <v>0</v>
      </c>
    </row>
    <row r="859" spans="2:65" s="1" customFormat="1" ht="38.25" customHeight="1">
      <c r="B859" s="41"/>
      <c r="C859" s="192" t="s">
        <v>1338</v>
      </c>
      <c r="D859" s="192" t="s">
        <v>151</v>
      </c>
      <c r="E859" s="193" t="s">
        <v>1339</v>
      </c>
      <c r="F859" s="194" t="s">
        <v>1340</v>
      </c>
      <c r="G859" s="195" t="s">
        <v>176</v>
      </c>
      <c r="H859" s="196">
        <v>166.7</v>
      </c>
      <c r="I859" s="197"/>
      <c r="J859" s="198">
        <f>ROUND(I859*H859,2)</f>
        <v>0</v>
      </c>
      <c r="K859" s="194" t="s">
        <v>155</v>
      </c>
      <c r="L859" s="61"/>
      <c r="M859" s="199" t="s">
        <v>21</v>
      </c>
      <c r="N859" s="200" t="s">
        <v>43</v>
      </c>
      <c r="O859" s="42"/>
      <c r="P859" s="201">
        <f>O859*H859</f>
        <v>0</v>
      </c>
      <c r="Q859" s="201">
        <v>1.223E-2</v>
      </c>
      <c r="R859" s="201">
        <f>Q859*H859</f>
        <v>2.0387409999999999</v>
      </c>
      <c r="S859" s="201">
        <v>0</v>
      </c>
      <c r="T859" s="202">
        <f>S859*H859</f>
        <v>0</v>
      </c>
      <c r="AR859" s="24" t="s">
        <v>256</v>
      </c>
      <c r="AT859" s="24" t="s">
        <v>151</v>
      </c>
      <c r="AU859" s="24" t="s">
        <v>82</v>
      </c>
      <c r="AY859" s="24" t="s">
        <v>148</v>
      </c>
      <c r="BE859" s="203">
        <f>IF(N859="základní",J859,0)</f>
        <v>0</v>
      </c>
      <c r="BF859" s="203">
        <f>IF(N859="snížená",J859,0)</f>
        <v>0</v>
      </c>
      <c r="BG859" s="203">
        <f>IF(N859="zákl. přenesená",J859,0)</f>
        <v>0</v>
      </c>
      <c r="BH859" s="203">
        <f>IF(N859="sníž. přenesená",J859,0)</f>
        <v>0</v>
      </c>
      <c r="BI859" s="203">
        <f>IF(N859="nulová",J859,0)</f>
        <v>0</v>
      </c>
      <c r="BJ859" s="24" t="s">
        <v>80</v>
      </c>
      <c r="BK859" s="203">
        <f>ROUND(I859*H859,2)</f>
        <v>0</v>
      </c>
      <c r="BL859" s="24" t="s">
        <v>256</v>
      </c>
      <c r="BM859" s="24" t="s">
        <v>1341</v>
      </c>
    </row>
    <row r="860" spans="2:65" s="1" customFormat="1" ht="180">
      <c r="B860" s="41"/>
      <c r="C860" s="63"/>
      <c r="D860" s="206" t="s">
        <v>170</v>
      </c>
      <c r="E860" s="63"/>
      <c r="F860" s="237" t="s">
        <v>1342</v>
      </c>
      <c r="G860" s="63"/>
      <c r="H860" s="63"/>
      <c r="I860" s="163"/>
      <c r="J860" s="63"/>
      <c r="K860" s="63"/>
      <c r="L860" s="61"/>
      <c r="M860" s="238"/>
      <c r="N860" s="42"/>
      <c r="O860" s="42"/>
      <c r="P860" s="42"/>
      <c r="Q860" s="42"/>
      <c r="R860" s="42"/>
      <c r="S860" s="42"/>
      <c r="T860" s="78"/>
      <c r="AT860" s="24" t="s">
        <v>170</v>
      </c>
      <c r="AU860" s="24" t="s">
        <v>82</v>
      </c>
    </row>
    <row r="861" spans="2:65" s="12" customFormat="1" ht="12">
      <c r="B861" s="215"/>
      <c r="C861" s="216"/>
      <c r="D861" s="206" t="s">
        <v>158</v>
      </c>
      <c r="E861" s="217" t="s">
        <v>21</v>
      </c>
      <c r="F861" s="218" t="s">
        <v>1343</v>
      </c>
      <c r="G861" s="216"/>
      <c r="H861" s="219">
        <v>17.100000000000001</v>
      </c>
      <c r="I861" s="220"/>
      <c r="J861" s="216"/>
      <c r="K861" s="216"/>
      <c r="L861" s="221"/>
      <c r="M861" s="222"/>
      <c r="N861" s="223"/>
      <c r="O861" s="223"/>
      <c r="P861" s="223"/>
      <c r="Q861" s="223"/>
      <c r="R861" s="223"/>
      <c r="S861" s="223"/>
      <c r="T861" s="224"/>
      <c r="AT861" s="225" t="s">
        <v>158</v>
      </c>
      <c r="AU861" s="225" t="s">
        <v>82</v>
      </c>
      <c r="AV861" s="12" t="s">
        <v>82</v>
      </c>
      <c r="AW861" s="12" t="s">
        <v>35</v>
      </c>
      <c r="AX861" s="12" t="s">
        <v>72</v>
      </c>
      <c r="AY861" s="225" t="s">
        <v>148</v>
      </c>
    </row>
    <row r="862" spans="2:65" s="12" customFormat="1" ht="12">
      <c r="B862" s="215"/>
      <c r="C862" s="216"/>
      <c r="D862" s="206" t="s">
        <v>158</v>
      </c>
      <c r="E862" s="217" t="s">
        <v>21</v>
      </c>
      <c r="F862" s="218" t="s">
        <v>1108</v>
      </c>
      <c r="G862" s="216"/>
      <c r="H862" s="219">
        <v>1.7</v>
      </c>
      <c r="I862" s="220"/>
      <c r="J862" s="216"/>
      <c r="K862" s="216"/>
      <c r="L862" s="221"/>
      <c r="M862" s="222"/>
      <c r="N862" s="223"/>
      <c r="O862" s="223"/>
      <c r="P862" s="223"/>
      <c r="Q862" s="223"/>
      <c r="R862" s="223"/>
      <c r="S862" s="223"/>
      <c r="T862" s="224"/>
      <c r="AT862" s="225" t="s">
        <v>158</v>
      </c>
      <c r="AU862" s="225" t="s">
        <v>82</v>
      </c>
      <c r="AV862" s="12" t="s">
        <v>82</v>
      </c>
      <c r="AW862" s="12" t="s">
        <v>35</v>
      </c>
      <c r="AX862" s="12" t="s">
        <v>72</v>
      </c>
      <c r="AY862" s="225" t="s">
        <v>148</v>
      </c>
    </row>
    <row r="863" spans="2:65" s="12" customFormat="1" ht="12">
      <c r="B863" s="215"/>
      <c r="C863" s="216"/>
      <c r="D863" s="206" t="s">
        <v>158</v>
      </c>
      <c r="E863" s="217" t="s">
        <v>21</v>
      </c>
      <c r="F863" s="218" t="s">
        <v>1110</v>
      </c>
      <c r="G863" s="216"/>
      <c r="H863" s="219">
        <v>2.4</v>
      </c>
      <c r="I863" s="220"/>
      <c r="J863" s="216"/>
      <c r="K863" s="216"/>
      <c r="L863" s="221"/>
      <c r="M863" s="222"/>
      <c r="N863" s="223"/>
      <c r="O863" s="223"/>
      <c r="P863" s="223"/>
      <c r="Q863" s="223"/>
      <c r="R863" s="223"/>
      <c r="S863" s="223"/>
      <c r="T863" s="224"/>
      <c r="AT863" s="225" t="s">
        <v>158</v>
      </c>
      <c r="AU863" s="225" t="s">
        <v>82</v>
      </c>
      <c r="AV863" s="12" t="s">
        <v>82</v>
      </c>
      <c r="AW863" s="12" t="s">
        <v>35</v>
      </c>
      <c r="AX863" s="12" t="s">
        <v>72</v>
      </c>
      <c r="AY863" s="225" t="s">
        <v>148</v>
      </c>
    </row>
    <row r="864" spans="2:65" s="12" customFormat="1" ht="12">
      <c r="B864" s="215"/>
      <c r="C864" s="216"/>
      <c r="D864" s="206" t="s">
        <v>158</v>
      </c>
      <c r="E864" s="217" t="s">
        <v>21</v>
      </c>
      <c r="F864" s="218" t="s">
        <v>1111</v>
      </c>
      <c r="G864" s="216"/>
      <c r="H864" s="219">
        <v>24.5</v>
      </c>
      <c r="I864" s="220"/>
      <c r="J864" s="216"/>
      <c r="K864" s="216"/>
      <c r="L864" s="221"/>
      <c r="M864" s="222"/>
      <c r="N864" s="223"/>
      <c r="O864" s="223"/>
      <c r="P864" s="223"/>
      <c r="Q864" s="223"/>
      <c r="R864" s="223"/>
      <c r="S864" s="223"/>
      <c r="T864" s="224"/>
      <c r="AT864" s="225" t="s">
        <v>158</v>
      </c>
      <c r="AU864" s="225" t="s">
        <v>82</v>
      </c>
      <c r="AV864" s="12" t="s">
        <v>82</v>
      </c>
      <c r="AW864" s="12" t="s">
        <v>35</v>
      </c>
      <c r="AX864" s="12" t="s">
        <v>72</v>
      </c>
      <c r="AY864" s="225" t="s">
        <v>148</v>
      </c>
    </row>
    <row r="865" spans="2:65" s="12" customFormat="1" ht="12">
      <c r="B865" s="215"/>
      <c r="C865" s="216"/>
      <c r="D865" s="206" t="s">
        <v>158</v>
      </c>
      <c r="E865" s="217" t="s">
        <v>21</v>
      </c>
      <c r="F865" s="218" t="s">
        <v>1112</v>
      </c>
      <c r="G865" s="216"/>
      <c r="H865" s="219">
        <v>3.7</v>
      </c>
      <c r="I865" s="220"/>
      <c r="J865" s="216"/>
      <c r="K865" s="216"/>
      <c r="L865" s="221"/>
      <c r="M865" s="222"/>
      <c r="N865" s="223"/>
      <c r="O865" s="223"/>
      <c r="P865" s="223"/>
      <c r="Q865" s="223"/>
      <c r="R865" s="223"/>
      <c r="S865" s="223"/>
      <c r="T865" s="224"/>
      <c r="AT865" s="225" t="s">
        <v>158</v>
      </c>
      <c r="AU865" s="225" t="s">
        <v>82</v>
      </c>
      <c r="AV865" s="12" t="s">
        <v>82</v>
      </c>
      <c r="AW865" s="12" t="s">
        <v>35</v>
      </c>
      <c r="AX865" s="12" t="s">
        <v>72</v>
      </c>
      <c r="AY865" s="225" t="s">
        <v>148</v>
      </c>
    </row>
    <row r="866" spans="2:65" s="12" customFormat="1" ht="12">
      <c r="B866" s="215"/>
      <c r="C866" s="216"/>
      <c r="D866" s="206" t="s">
        <v>158</v>
      </c>
      <c r="E866" s="217" t="s">
        <v>21</v>
      </c>
      <c r="F866" s="218" t="s">
        <v>1113</v>
      </c>
      <c r="G866" s="216"/>
      <c r="H866" s="219">
        <v>22.5</v>
      </c>
      <c r="I866" s="220"/>
      <c r="J866" s="216"/>
      <c r="K866" s="216"/>
      <c r="L866" s="221"/>
      <c r="M866" s="222"/>
      <c r="N866" s="223"/>
      <c r="O866" s="223"/>
      <c r="P866" s="223"/>
      <c r="Q866" s="223"/>
      <c r="R866" s="223"/>
      <c r="S866" s="223"/>
      <c r="T866" s="224"/>
      <c r="AT866" s="225" t="s">
        <v>158</v>
      </c>
      <c r="AU866" s="225" t="s">
        <v>82</v>
      </c>
      <c r="AV866" s="12" t="s">
        <v>82</v>
      </c>
      <c r="AW866" s="12" t="s">
        <v>35</v>
      </c>
      <c r="AX866" s="12" t="s">
        <v>72</v>
      </c>
      <c r="AY866" s="225" t="s">
        <v>148</v>
      </c>
    </row>
    <row r="867" spans="2:65" s="12" customFormat="1" ht="12">
      <c r="B867" s="215"/>
      <c r="C867" s="216"/>
      <c r="D867" s="206" t="s">
        <v>158</v>
      </c>
      <c r="E867" s="217" t="s">
        <v>21</v>
      </c>
      <c r="F867" s="218" t="s">
        <v>1344</v>
      </c>
      <c r="G867" s="216"/>
      <c r="H867" s="219">
        <v>3.7</v>
      </c>
      <c r="I867" s="220"/>
      <c r="J867" s="216"/>
      <c r="K867" s="216"/>
      <c r="L867" s="221"/>
      <c r="M867" s="222"/>
      <c r="N867" s="223"/>
      <c r="O867" s="223"/>
      <c r="P867" s="223"/>
      <c r="Q867" s="223"/>
      <c r="R867" s="223"/>
      <c r="S867" s="223"/>
      <c r="T867" s="224"/>
      <c r="AT867" s="225" t="s">
        <v>158</v>
      </c>
      <c r="AU867" s="225" t="s">
        <v>82</v>
      </c>
      <c r="AV867" s="12" t="s">
        <v>82</v>
      </c>
      <c r="AW867" s="12" t="s">
        <v>35</v>
      </c>
      <c r="AX867" s="12" t="s">
        <v>72</v>
      </c>
      <c r="AY867" s="225" t="s">
        <v>148</v>
      </c>
    </row>
    <row r="868" spans="2:65" s="12" customFormat="1" ht="12">
      <c r="B868" s="215"/>
      <c r="C868" s="216"/>
      <c r="D868" s="206" t="s">
        <v>158</v>
      </c>
      <c r="E868" s="217" t="s">
        <v>21</v>
      </c>
      <c r="F868" s="218" t="s">
        <v>1345</v>
      </c>
      <c r="G868" s="216"/>
      <c r="H868" s="219">
        <v>9.3000000000000007</v>
      </c>
      <c r="I868" s="220"/>
      <c r="J868" s="216"/>
      <c r="K868" s="216"/>
      <c r="L868" s="221"/>
      <c r="M868" s="222"/>
      <c r="N868" s="223"/>
      <c r="O868" s="223"/>
      <c r="P868" s="223"/>
      <c r="Q868" s="223"/>
      <c r="R868" s="223"/>
      <c r="S868" s="223"/>
      <c r="T868" s="224"/>
      <c r="AT868" s="225" t="s">
        <v>158</v>
      </c>
      <c r="AU868" s="225" t="s">
        <v>82</v>
      </c>
      <c r="AV868" s="12" t="s">
        <v>82</v>
      </c>
      <c r="AW868" s="12" t="s">
        <v>35</v>
      </c>
      <c r="AX868" s="12" t="s">
        <v>72</v>
      </c>
      <c r="AY868" s="225" t="s">
        <v>148</v>
      </c>
    </row>
    <row r="869" spans="2:65" s="12" customFormat="1" ht="12">
      <c r="B869" s="215"/>
      <c r="C869" s="216"/>
      <c r="D869" s="206" t="s">
        <v>158</v>
      </c>
      <c r="E869" s="217" t="s">
        <v>21</v>
      </c>
      <c r="F869" s="218" t="s">
        <v>1346</v>
      </c>
      <c r="G869" s="216"/>
      <c r="H869" s="219">
        <v>8.8000000000000007</v>
      </c>
      <c r="I869" s="220"/>
      <c r="J869" s="216"/>
      <c r="K869" s="216"/>
      <c r="L869" s="221"/>
      <c r="M869" s="222"/>
      <c r="N869" s="223"/>
      <c r="O869" s="223"/>
      <c r="P869" s="223"/>
      <c r="Q869" s="223"/>
      <c r="R869" s="223"/>
      <c r="S869" s="223"/>
      <c r="T869" s="224"/>
      <c r="AT869" s="225" t="s">
        <v>158</v>
      </c>
      <c r="AU869" s="225" t="s">
        <v>82</v>
      </c>
      <c r="AV869" s="12" t="s">
        <v>82</v>
      </c>
      <c r="AW869" s="12" t="s">
        <v>35</v>
      </c>
      <c r="AX869" s="12" t="s">
        <v>72</v>
      </c>
      <c r="AY869" s="225" t="s">
        <v>148</v>
      </c>
    </row>
    <row r="870" spans="2:65" s="12" customFormat="1" ht="12">
      <c r="B870" s="215"/>
      <c r="C870" s="216"/>
      <c r="D870" s="206" t="s">
        <v>158</v>
      </c>
      <c r="E870" s="217" t="s">
        <v>21</v>
      </c>
      <c r="F870" s="218" t="s">
        <v>1347</v>
      </c>
      <c r="G870" s="216"/>
      <c r="H870" s="219">
        <v>38.200000000000003</v>
      </c>
      <c r="I870" s="220"/>
      <c r="J870" s="216"/>
      <c r="K870" s="216"/>
      <c r="L870" s="221"/>
      <c r="M870" s="222"/>
      <c r="N870" s="223"/>
      <c r="O870" s="223"/>
      <c r="P870" s="223"/>
      <c r="Q870" s="223"/>
      <c r="R870" s="223"/>
      <c r="S870" s="223"/>
      <c r="T870" s="224"/>
      <c r="AT870" s="225" t="s">
        <v>158</v>
      </c>
      <c r="AU870" s="225" t="s">
        <v>82</v>
      </c>
      <c r="AV870" s="12" t="s">
        <v>82</v>
      </c>
      <c r="AW870" s="12" t="s">
        <v>35</v>
      </c>
      <c r="AX870" s="12" t="s">
        <v>72</v>
      </c>
      <c r="AY870" s="225" t="s">
        <v>148</v>
      </c>
    </row>
    <row r="871" spans="2:65" s="12" customFormat="1" ht="12">
      <c r="B871" s="215"/>
      <c r="C871" s="216"/>
      <c r="D871" s="206" t="s">
        <v>158</v>
      </c>
      <c r="E871" s="217" t="s">
        <v>21</v>
      </c>
      <c r="F871" s="218" t="s">
        <v>1348</v>
      </c>
      <c r="G871" s="216"/>
      <c r="H871" s="219">
        <v>7.1</v>
      </c>
      <c r="I871" s="220"/>
      <c r="J871" s="216"/>
      <c r="K871" s="216"/>
      <c r="L871" s="221"/>
      <c r="M871" s="222"/>
      <c r="N871" s="223"/>
      <c r="O871" s="223"/>
      <c r="P871" s="223"/>
      <c r="Q871" s="223"/>
      <c r="R871" s="223"/>
      <c r="S871" s="223"/>
      <c r="T871" s="224"/>
      <c r="AT871" s="225" t="s">
        <v>158</v>
      </c>
      <c r="AU871" s="225" t="s">
        <v>82</v>
      </c>
      <c r="AV871" s="12" t="s">
        <v>82</v>
      </c>
      <c r="AW871" s="12" t="s">
        <v>35</v>
      </c>
      <c r="AX871" s="12" t="s">
        <v>72</v>
      </c>
      <c r="AY871" s="225" t="s">
        <v>148</v>
      </c>
    </row>
    <row r="872" spans="2:65" s="12" customFormat="1" ht="12">
      <c r="B872" s="215"/>
      <c r="C872" s="216"/>
      <c r="D872" s="206" t="s">
        <v>158</v>
      </c>
      <c r="E872" s="217" t="s">
        <v>21</v>
      </c>
      <c r="F872" s="218" t="s">
        <v>1349</v>
      </c>
      <c r="G872" s="216"/>
      <c r="H872" s="219">
        <v>27.7</v>
      </c>
      <c r="I872" s="220"/>
      <c r="J872" s="216"/>
      <c r="K872" s="216"/>
      <c r="L872" s="221"/>
      <c r="M872" s="222"/>
      <c r="N872" s="223"/>
      <c r="O872" s="223"/>
      <c r="P872" s="223"/>
      <c r="Q872" s="223"/>
      <c r="R872" s="223"/>
      <c r="S872" s="223"/>
      <c r="T872" s="224"/>
      <c r="AT872" s="225" t="s">
        <v>158</v>
      </c>
      <c r="AU872" s="225" t="s">
        <v>82</v>
      </c>
      <c r="AV872" s="12" t="s">
        <v>82</v>
      </c>
      <c r="AW872" s="12" t="s">
        <v>35</v>
      </c>
      <c r="AX872" s="12" t="s">
        <v>72</v>
      </c>
      <c r="AY872" s="225" t="s">
        <v>148</v>
      </c>
    </row>
    <row r="873" spans="2:65" s="13" customFormat="1" ht="12">
      <c r="B873" s="226"/>
      <c r="C873" s="227"/>
      <c r="D873" s="206" t="s">
        <v>158</v>
      </c>
      <c r="E873" s="228" t="s">
        <v>21</v>
      </c>
      <c r="F873" s="229" t="s">
        <v>166</v>
      </c>
      <c r="G873" s="227"/>
      <c r="H873" s="230">
        <v>166.7</v>
      </c>
      <c r="I873" s="231"/>
      <c r="J873" s="227"/>
      <c r="K873" s="227"/>
      <c r="L873" s="232"/>
      <c r="M873" s="233"/>
      <c r="N873" s="234"/>
      <c r="O873" s="234"/>
      <c r="P873" s="234"/>
      <c r="Q873" s="234"/>
      <c r="R873" s="234"/>
      <c r="S873" s="234"/>
      <c r="T873" s="235"/>
      <c r="AT873" s="236" t="s">
        <v>158</v>
      </c>
      <c r="AU873" s="236" t="s">
        <v>82</v>
      </c>
      <c r="AV873" s="13" t="s">
        <v>156</v>
      </c>
      <c r="AW873" s="13" t="s">
        <v>35</v>
      </c>
      <c r="AX873" s="13" t="s">
        <v>80</v>
      </c>
      <c r="AY873" s="236" t="s">
        <v>148</v>
      </c>
    </row>
    <row r="874" spans="2:65" s="1" customFormat="1" ht="38.25" customHeight="1">
      <c r="B874" s="41"/>
      <c r="C874" s="192" t="s">
        <v>1350</v>
      </c>
      <c r="D874" s="192" t="s">
        <v>151</v>
      </c>
      <c r="E874" s="193" t="s">
        <v>1351</v>
      </c>
      <c r="F874" s="194" t="s">
        <v>1352</v>
      </c>
      <c r="G874" s="195" t="s">
        <v>176</v>
      </c>
      <c r="H874" s="196">
        <v>274.12400000000002</v>
      </c>
      <c r="I874" s="197"/>
      <c r="J874" s="198">
        <f>ROUND(I874*H874,2)</f>
        <v>0</v>
      </c>
      <c r="K874" s="194" t="s">
        <v>155</v>
      </c>
      <c r="L874" s="61"/>
      <c r="M874" s="199" t="s">
        <v>21</v>
      </c>
      <c r="N874" s="200" t="s">
        <v>43</v>
      </c>
      <c r="O874" s="42"/>
      <c r="P874" s="201">
        <f>O874*H874</f>
        <v>0</v>
      </c>
      <c r="Q874" s="201">
        <v>1.379E-2</v>
      </c>
      <c r="R874" s="201">
        <f>Q874*H874</f>
        <v>3.7801699600000003</v>
      </c>
      <c r="S874" s="201">
        <v>0</v>
      </c>
      <c r="T874" s="202">
        <f>S874*H874</f>
        <v>0</v>
      </c>
      <c r="AR874" s="24" t="s">
        <v>256</v>
      </c>
      <c r="AT874" s="24" t="s">
        <v>151</v>
      </c>
      <c r="AU874" s="24" t="s">
        <v>82</v>
      </c>
      <c r="AY874" s="24" t="s">
        <v>148</v>
      </c>
      <c r="BE874" s="203">
        <f>IF(N874="základní",J874,0)</f>
        <v>0</v>
      </c>
      <c r="BF874" s="203">
        <f>IF(N874="snížená",J874,0)</f>
        <v>0</v>
      </c>
      <c r="BG874" s="203">
        <f>IF(N874="zákl. přenesená",J874,0)</f>
        <v>0</v>
      </c>
      <c r="BH874" s="203">
        <f>IF(N874="sníž. přenesená",J874,0)</f>
        <v>0</v>
      </c>
      <c r="BI874" s="203">
        <f>IF(N874="nulová",J874,0)</f>
        <v>0</v>
      </c>
      <c r="BJ874" s="24" t="s">
        <v>80</v>
      </c>
      <c r="BK874" s="203">
        <f>ROUND(I874*H874,2)</f>
        <v>0</v>
      </c>
      <c r="BL874" s="24" t="s">
        <v>256</v>
      </c>
      <c r="BM874" s="24" t="s">
        <v>1353</v>
      </c>
    </row>
    <row r="875" spans="2:65" s="1" customFormat="1" ht="180">
      <c r="B875" s="41"/>
      <c r="C875" s="63"/>
      <c r="D875" s="206" t="s">
        <v>170</v>
      </c>
      <c r="E875" s="63"/>
      <c r="F875" s="237" t="s">
        <v>1342</v>
      </c>
      <c r="G875" s="63"/>
      <c r="H875" s="63"/>
      <c r="I875" s="163"/>
      <c r="J875" s="63"/>
      <c r="K875" s="63"/>
      <c r="L875" s="61"/>
      <c r="M875" s="238"/>
      <c r="N875" s="42"/>
      <c r="O875" s="42"/>
      <c r="P875" s="42"/>
      <c r="Q875" s="42"/>
      <c r="R875" s="42"/>
      <c r="S875" s="42"/>
      <c r="T875" s="78"/>
      <c r="AT875" s="24" t="s">
        <v>170</v>
      </c>
      <c r="AU875" s="24" t="s">
        <v>82</v>
      </c>
    </row>
    <row r="876" spans="2:65" s="12" customFormat="1" ht="12">
      <c r="B876" s="215"/>
      <c r="C876" s="216"/>
      <c r="D876" s="206" t="s">
        <v>158</v>
      </c>
      <c r="E876" s="217" t="s">
        <v>21</v>
      </c>
      <c r="F876" s="218" t="s">
        <v>1354</v>
      </c>
      <c r="G876" s="216"/>
      <c r="H876" s="219">
        <v>24.3</v>
      </c>
      <c r="I876" s="220"/>
      <c r="J876" s="216"/>
      <c r="K876" s="216"/>
      <c r="L876" s="221"/>
      <c r="M876" s="222"/>
      <c r="N876" s="223"/>
      <c r="O876" s="223"/>
      <c r="P876" s="223"/>
      <c r="Q876" s="223"/>
      <c r="R876" s="223"/>
      <c r="S876" s="223"/>
      <c r="T876" s="224"/>
      <c r="AT876" s="225" t="s">
        <v>158</v>
      </c>
      <c r="AU876" s="225" t="s">
        <v>82</v>
      </c>
      <c r="AV876" s="12" t="s">
        <v>82</v>
      </c>
      <c r="AW876" s="12" t="s">
        <v>35</v>
      </c>
      <c r="AX876" s="12" t="s">
        <v>72</v>
      </c>
      <c r="AY876" s="225" t="s">
        <v>148</v>
      </c>
    </row>
    <row r="877" spans="2:65" s="12" customFormat="1" ht="12">
      <c r="B877" s="215"/>
      <c r="C877" s="216"/>
      <c r="D877" s="206" t="s">
        <v>158</v>
      </c>
      <c r="E877" s="217" t="s">
        <v>21</v>
      </c>
      <c r="F877" s="218" t="s">
        <v>1355</v>
      </c>
      <c r="G877" s="216"/>
      <c r="H877" s="219">
        <v>143.1</v>
      </c>
      <c r="I877" s="220"/>
      <c r="J877" s="216"/>
      <c r="K877" s="216"/>
      <c r="L877" s="221"/>
      <c r="M877" s="222"/>
      <c r="N877" s="223"/>
      <c r="O877" s="223"/>
      <c r="P877" s="223"/>
      <c r="Q877" s="223"/>
      <c r="R877" s="223"/>
      <c r="S877" s="223"/>
      <c r="T877" s="224"/>
      <c r="AT877" s="225" t="s">
        <v>158</v>
      </c>
      <c r="AU877" s="225" t="s">
        <v>82</v>
      </c>
      <c r="AV877" s="12" t="s">
        <v>82</v>
      </c>
      <c r="AW877" s="12" t="s">
        <v>35</v>
      </c>
      <c r="AX877" s="12" t="s">
        <v>72</v>
      </c>
      <c r="AY877" s="225" t="s">
        <v>148</v>
      </c>
    </row>
    <row r="878" spans="2:65" s="12" customFormat="1" ht="12">
      <c r="B878" s="215"/>
      <c r="C878" s="216"/>
      <c r="D878" s="206" t="s">
        <v>158</v>
      </c>
      <c r="E878" s="217" t="s">
        <v>21</v>
      </c>
      <c r="F878" s="218" t="s">
        <v>1356</v>
      </c>
      <c r="G878" s="216"/>
      <c r="H878" s="219">
        <v>36.200000000000003</v>
      </c>
      <c r="I878" s="220"/>
      <c r="J878" s="216"/>
      <c r="K878" s="216"/>
      <c r="L878" s="221"/>
      <c r="M878" s="222"/>
      <c r="N878" s="223"/>
      <c r="O878" s="223"/>
      <c r="P878" s="223"/>
      <c r="Q878" s="223"/>
      <c r="R878" s="223"/>
      <c r="S878" s="223"/>
      <c r="T878" s="224"/>
      <c r="AT878" s="225" t="s">
        <v>158</v>
      </c>
      <c r="AU878" s="225" t="s">
        <v>82</v>
      </c>
      <c r="AV878" s="12" t="s">
        <v>82</v>
      </c>
      <c r="AW878" s="12" t="s">
        <v>35</v>
      </c>
      <c r="AX878" s="12" t="s">
        <v>72</v>
      </c>
      <c r="AY878" s="225" t="s">
        <v>148</v>
      </c>
    </row>
    <row r="879" spans="2:65" s="12" customFormat="1" ht="12">
      <c r="B879" s="215"/>
      <c r="C879" s="216"/>
      <c r="D879" s="206" t="s">
        <v>158</v>
      </c>
      <c r="E879" s="217" t="s">
        <v>21</v>
      </c>
      <c r="F879" s="218" t="s">
        <v>1357</v>
      </c>
      <c r="G879" s="216"/>
      <c r="H879" s="219">
        <v>11.423999999999999</v>
      </c>
      <c r="I879" s="220"/>
      <c r="J879" s="216"/>
      <c r="K879" s="216"/>
      <c r="L879" s="221"/>
      <c r="M879" s="222"/>
      <c r="N879" s="223"/>
      <c r="O879" s="223"/>
      <c r="P879" s="223"/>
      <c r="Q879" s="223"/>
      <c r="R879" s="223"/>
      <c r="S879" s="223"/>
      <c r="T879" s="224"/>
      <c r="AT879" s="225" t="s">
        <v>158</v>
      </c>
      <c r="AU879" s="225" t="s">
        <v>82</v>
      </c>
      <c r="AV879" s="12" t="s">
        <v>82</v>
      </c>
      <c r="AW879" s="12" t="s">
        <v>35</v>
      </c>
      <c r="AX879" s="12" t="s">
        <v>72</v>
      </c>
      <c r="AY879" s="225" t="s">
        <v>148</v>
      </c>
    </row>
    <row r="880" spans="2:65" s="12" customFormat="1" ht="12">
      <c r="B880" s="215"/>
      <c r="C880" s="216"/>
      <c r="D880" s="206" t="s">
        <v>158</v>
      </c>
      <c r="E880" s="217" t="s">
        <v>21</v>
      </c>
      <c r="F880" s="218" t="s">
        <v>1358</v>
      </c>
      <c r="G880" s="216"/>
      <c r="H880" s="219">
        <v>7.4</v>
      </c>
      <c r="I880" s="220"/>
      <c r="J880" s="216"/>
      <c r="K880" s="216"/>
      <c r="L880" s="221"/>
      <c r="M880" s="222"/>
      <c r="N880" s="223"/>
      <c r="O880" s="223"/>
      <c r="P880" s="223"/>
      <c r="Q880" s="223"/>
      <c r="R880" s="223"/>
      <c r="S880" s="223"/>
      <c r="T880" s="224"/>
      <c r="AT880" s="225" t="s">
        <v>158</v>
      </c>
      <c r="AU880" s="225" t="s">
        <v>82</v>
      </c>
      <c r="AV880" s="12" t="s">
        <v>82</v>
      </c>
      <c r="AW880" s="12" t="s">
        <v>35</v>
      </c>
      <c r="AX880" s="12" t="s">
        <v>72</v>
      </c>
      <c r="AY880" s="225" t="s">
        <v>148</v>
      </c>
    </row>
    <row r="881" spans="2:65" s="12" customFormat="1" ht="12">
      <c r="B881" s="215"/>
      <c r="C881" s="216"/>
      <c r="D881" s="206" t="s">
        <v>158</v>
      </c>
      <c r="E881" s="217" t="s">
        <v>21</v>
      </c>
      <c r="F881" s="218" t="s">
        <v>1359</v>
      </c>
      <c r="G881" s="216"/>
      <c r="H881" s="219">
        <v>51.7</v>
      </c>
      <c r="I881" s="220"/>
      <c r="J881" s="216"/>
      <c r="K881" s="216"/>
      <c r="L881" s="221"/>
      <c r="M881" s="222"/>
      <c r="N881" s="223"/>
      <c r="O881" s="223"/>
      <c r="P881" s="223"/>
      <c r="Q881" s="223"/>
      <c r="R881" s="223"/>
      <c r="S881" s="223"/>
      <c r="T881" s="224"/>
      <c r="AT881" s="225" t="s">
        <v>158</v>
      </c>
      <c r="AU881" s="225" t="s">
        <v>82</v>
      </c>
      <c r="AV881" s="12" t="s">
        <v>82</v>
      </c>
      <c r="AW881" s="12" t="s">
        <v>35</v>
      </c>
      <c r="AX881" s="12" t="s">
        <v>72</v>
      </c>
      <c r="AY881" s="225" t="s">
        <v>148</v>
      </c>
    </row>
    <row r="882" spans="2:65" s="13" customFormat="1" ht="12">
      <c r="B882" s="226"/>
      <c r="C882" s="227"/>
      <c r="D882" s="206" t="s">
        <v>158</v>
      </c>
      <c r="E882" s="228" t="s">
        <v>21</v>
      </c>
      <c r="F882" s="229" t="s">
        <v>166</v>
      </c>
      <c r="G882" s="227"/>
      <c r="H882" s="230">
        <v>274.12400000000002</v>
      </c>
      <c r="I882" s="231"/>
      <c r="J882" s="227"/>
      <c r="K882" s="227"/>
      <c r="L882" s="232"/>
      <c r="M882" s="233"/>
      <c r="N882" s="234"/>
      <c r="O882" s="234"/>
      <c r="P882" s="234"/>
      <c r="Q882" s="234"/>
      <c r="R882" s="234"/>
      <c r="S882" s="234"/>
      <c r="T882" s="235"/>
      <c r="AT882" s="236" t="s">
        <v>158</v>
      </c>
      <c r="AU882" s="236" t="s">
        <v>82</v>
      </c>
      <c r="AV882" s="13" t="s">
        <v>156</v>
      </c>
      <c r="AW882" s="13" t="s">
        <v>35</v>
      </c>
      <c r="AX882" s="13" t="s">
        <v>80</v>
      </c>
      <c r="AY882" s="236" t="s">
        <v>148</v>
      </c>
    </row>
    <row r="883" spans="2:65" s="1" customFormat="1" ht="38.25" customHeight="1">
      <c r="B883" s="41"/>
      <c r="C883" s="192" t="s">
        <v>1360</v>
      </c>
      <c r="D883" s="192" t="s">
        <v>151</v>
      </c>
      <c r="E883" s="193" t="s">
        <v>1361</v>
      </c>
      <c r="F883" s="194" t="s">
        <v>1362</v>
      </c>
      <c r="G883" s="195" t="s">
        <v>176</v>
      </c>
      <c r="H883" s="196">
        <v>8.5</v>
      </c>
      <c r="I883" s="197"/>
      <c r="J883" s="198">
        <f>ROUND(I883*H883,2)</f>
        <v>0</v>
      </c>
      <c r="K883" s="194" t="s">
        <v>155</v>
      </c>
      <c r="L883" s="61"/>
      <c r="M883" s="199" t="s">
        <v>21</v>
      </c>
      <c r="N883" s="200" t="s">
        <v>43</v>
      </c>
      <c r="O883" s="42"/>
      <c r="P883" s="201">
        <f>O883*H883</f>
        <v>0</v>
      </c>
      <c r="Q883" s="201">
        <v>1.2540000000000001E-2</v>
      </c>
      <c r="R883" s="201">
        <f>Q883*H883</f>
        <v>0.10659</v>
      </c>
      <c r="S883" s="201">
        <v>0</v>
      </c>
      <c r="T883" s="202">
        <f>S883*H883</f>
        <v>0</v>
      </c>
      <c r="AR883" s="24" t="s">
        <v>256</v>
      </c>
      <c r="AT883" s="24" t="s">
        <v>151</v>
      </c>
      <c r="AU883" s="24" t="s">
        <v>82</v>
      </c>
      <c r="AY883" s="24" t="s">
        <v>148</v>
      </c>
      <c r="BE883" s="203">
        <f>IF(N883="základní",J883,0)</f>
        <v>0</v>
      </c>
      <c r="BF883" s="203">
        <f>IF(N883="snížená",J883,0)</f>
        <v>0</v>
      </c>
      <c r="BG883" s="203">
        <f>IF(N883="zákl. přenesená",J883,0)</f>
        <v>0</v>
      </c>
      <c r="BH883" s="203">
        <f>IF(N883="sníž. přenesená",J883,0)</f>
        <v>0</v>
      </c>
      <c r="BI883" s="203">
        <f>IF(N883="nulová",J883,0)</f>
        <v>0</v>
      </c>
      <c r="BJ883" s="24" t="s">
        <v>80</v>
      </c>
      <c r="BK883" s="203">
        <f>ROUND(I883*H883,2)</f>
        <v>0</v>
      </c>
      <c r="BL883" s="24" t="s">
        <v>256</v>
      </c>
      <c r="BM883" s="24" t="s">
        <v>1363</v>
      </c>
    </row>
    <row r="884" spans="2:65" s="1" customFormat="1" ht="180">
      <c r="B884" s="41"/>
      <c r="C884" s="63"/>
      <c r="D884" s="206" t="s">
        <v>170</v>
      </c>
      <c r="E884" s="63"/>
      <c r="F884" s="237" t="s">
        <v>1342</v>
      </c>
      <c r="G884" s="63"/>
      <c r="H884" s="63"/>
      <c r="I884" s="163"/>
      <c r="J884" s="63"/>
      <c r="K884" s="63"/>
      <c r="L884" s="61"/>
      <c r="M884" s="238"/>
      <c r="N884" s="42"/>
      <c r="O884" s="42"/>
      <c r="P884" s="42"/>
      <c r="Q884" s="42"/>
      <c r="R884" s="42"/>
      <c r="S884" s="42"/>
      <c r="T884" s="78"/>
      <c r="AT884" s="24" t="s">
        <v>170</v>
      </c>
      <c r="AU884" s="24" t="s">
        <v>82</v>
      </c>
    </row>
    <row r="885" spans="2:65" s="12" customFormat="1" ht="12">
      <c r="B885" s="215"/>
      <c r="C885" s="216"/>
      <c r="D885" s="206" t="s">
        <v>158</v>
      </c>
      <c r="E885" s="217" t="s">
        <v>21</v>
      </c>
      <c r="F885" s="218" t="s">
        <v>1109</v>
      </c>
      <c r="G885" s="216"/>
      <c r="H885" s="219">
        <v>5.0999999999999996</v>
      </c>
      <c r="I885" s="220"/>
      <c r="J885" s="216"/>
      <c r="K885" s="216"/>
      <c r="L885" s="221"/>
      <c r="M885" s="222"/>
      <c r="N885" s="223"/>
      <c r="O885" s="223"/>
      <c r="P885" s="223"/>
      <c r="Q885" s="223"/>
      <c r="R885" s="223"/>
      <c r="S885" s="223"/>
      <c r="T885" s="224"/>
      <c r="AT885" s="225" t="s">
        <v>158</v>
      </c>
      <c r="AU885" s="225" t="s">
        <v>82</v>
      </c>
      <c r="AV885" s="12" t="s">
        <v>82</v>
      </c>
      <c r="AW885" s="12" t="s">
        <v>35</v>
      </c>
      <c r="AX885" s="12" t="s">
        <v>72</v>
      </c>
      <c r="AY885" s="225" t="s">
        <v>148</v>
      </c>
    </row>
    <row r="886" spans="2:65" s="12" customFormat="1" ht="12">
      <c r="B886" s="215"/>
      <c r="C886" s="216"/>
      <c r="D886" s="206" t="s">
        <v>158</v>
      </c>
      <c r="E886" s="217" t="s">
        <v>21</v>
      </c>
      <c r="F886" s="218" t="s">
        <v>1114</v>
      </c>
      <c r="G886" s="216"/>
      <c r="H886" s="219">
        <v>3.4</v>
      </c>
      <c r="I886" s="220"/>
      <c r="J886" s="216"/>
      <c r="K886" s="216"/>
      <c r="L886" s="221"/>
      <c r="M886" s="222"/>
      <c r="N886" s="223"/>
      <c r="O886" s="223"/>
      <c r="P886" s="223"/>
      <c r="Q886" s="223"/>
      <c r="R886" s="223"/>
      <c r="S886" s="223"/>
      <c r="T886" s="224"/>
      <c r="AT886" s="225" t="s">
        <v>158</v>
      </c>
      <c r="AU886" s="225" t="s">
        <v>82</v>
      </c>
      <c r="AV886" s="12" t="s">
        <v>82</v>
      </c>
      <c r="AW886" s="12" t="s">
        <v>35</v>
      </c>
      <c r="AX886" s="12" t="s">
        <v>72</v>
      </c>
      <c r="AY886" s="225" t="s">
        <v>148</v>
      </c>
    </row>
    <row r="887" spans="2:65" s="13" customFormat="1" ht="12">
      <c r="B887" s="226"/>
      <c r="C887" s="227"/>
      <c r="D887" s="206" t="s">
        <v>158</v>
      </c>
      <c r="E887" s="228" t="s">
        <v>21</v>
      </c>
      <c r="F887" s="229" t="s">
        <v>166</v>
      </c>
      <c r="G887" s="227"/>
      <c r="H887" s="230">
        <v>8.5</v>
      </c>
      <c r="I887" s="231"/>
      <c r="J887" s="227"/>
      <c r="K887" s="227"/>
      <c r="L887" s="232"/>
      <c r="M887" s="233"/>
      <c r="N887" s="234"/>
      <c r="O887" s="234"/>
      <c r="P887" s="234"/>
      <c r="Q887" s="234"/>
      <c r="R887" s="234"/>
      <c r="S887" s="234"/>
      <c r="T887" s="235"/>
      <c r="AT887" s="236" t="s">
        <v>158</v>
      </c>
      <c r="AU887" s="236" t="s">
        <v>82</v>
      </c>
      <c r="AV887" s="13" t="s">
        <v>156</v>
      </c>
      <c r="AW887" s="13" t="s">
        <v>35</v>
      </c>
      <c r="AX887" s="13" t="s">
        <v>80</v>
      </c>
      <c r="AY887" s="236" t="s">
        <v>148</v>
      </c>
    </row>
    <row r="888" spans="2:65" s="1" customFormat="1" ht="38.25" customHeight="1">
      <c r="B888" s="41"/>
      <c r="C888" s="192" t="s">
        <v>1364</v>
      </c>
      <c r="D888" s="192" t="s">
        <v>151</v>
      </c>
      <c r="E888" s="193" t="s">
        <v>1365</v>
      </c>
      <c r="F888" s="194" t="s">
        <v>1366</v>
      </c>
      <c r="G888" s="195" t="s">
        <v>176</v>
      </c>
      <c r="H888" s="196">
        <v>445.2</v>
      </c>
      <c r="I888" s="197"/>
      <c r="J888" s="198">
        <f>ROUND(I888*H888,2)</f>
        <v>0</v>
      </c>
      <c r="K888" s="194" t="s">
        <v>155</v>
      </c>
      <c r="L888" s="61"/>
      <c r="M888" s="199" t="s">
        <v>21</v>
      </c>
      <c r="N888" s="200" t="s">
        <v>43</v>
      </c>
      <c r="O888" s="42"/>
      <c r="P888" s="201">
        <f>O888*H888</f>
        <v>0</v>
      </c>
      <c r="Q888" s="201">
        <v>1.6809999999999999E-2</v>
      </c>
      <c r="R888" s="201">
        <f>Q888*H888</f>
        <v>7.4838119999999995</v>
      </c>
      <c r="S888" s="201">
        <v>0</v>
      </c>
      <c r="T888" s="202">
        <f>S888*H888</f>
        <v>0</v>
      </c>
      <c r="AR888" s="24" t="s">
        <v>256</v>
      </c>
      <c r="AT888" s="24" t="s">
        <v>151</v>
      </c>
      <c r="AU888" s="24" t="s">
        <v>82</v>
      </c>
      <c r="AY888" s="24" t="s">
        <v>148</v>
      </c>
      <c r="BE888" s="203">
        <f>IF(N888="základní",J888,0)</f>
        <v>0</v>
      </c>
      <c r="BF888" s="203">
        <f>IF(N888="snížená",J888,0)</f>
        <v>0</v>
      </c>
      <c r="BG888" s="203">
        <f>IF(N888="zákl. přenesená",J888,0)</f>
        <v>0</v>
      </c>
      <c r="BH888" s="203">
        <f>IF(N888="sníž. přenesená",J888,0)</f>
        <v>0</v>
      </c>
      <c r="BI888" s="203">
        <f>IF(N888="nulová",J888,0)</f>
        <v>0</v>
      </c>
      <c r="BJ888" s="24" t="s">
        <v>80</v>
      </c>
      <c r="BK888" s="203">
        <f>ROUND(I888*H888,2)</f>
        <v>0</v>
      </c>
      <c r="BL888" s="24" t="s">
        <v>256</v>
      </c>
      <c r="BM888" s="24" t="s">
        <v>1367</v>
      </c>
    </row>
    <row r="889" spans="2:65" s="1" customFormat="1" ht="180">
      <c r="B889" s="41"/>
      <c r="C889" s="63"/>
      <c r="D889" s="206" t="s">
        <v>170</v>
      </c>
      <c r="E889" s="63"/>
      <c r="F889" s="237" t="s">
        <v>1342</v>
      </c>
      <c r="G889" s="63"/>
      <c r="H889" s="63"/>
      <c r="I889" s="163"/>
      <c r="J889" s="63"/>
      <c r="K889" s="63"/>
      <c r="L889" s="61"/>
      <c r="M889" s="238"/>
      <c r="N889" s="42"/>
      <c r="O889" s="42"/>
      <c r="P889" s="42"/>
      <c r="Q889" s="42"/>
      <c r="R889" s="42"/>
      <c r="S889" s="42"/>
      <c r="T889" s="78"/>
      <c r="AT889" s="24" t="s">
        <v>170</v>
      </c>
      <c r="AU889" s="24" t="s">
        <v>82</v>
      </c>
    </row>
    <row r="890" spans="2:65" s="1" customFormat="1" ht="24">
      <c r="B890" s="41"/>
      <c r="C890" s="63"/>
      <c r="D890" s="206" t="s">
        <v>351</v>
      </c>
      <c r="E890" s="63"/>
      <c r="F890" s="237" t="s">
        <v>1368</v>
      </c>
      <c r="G890" s="63"/>
      <c r="H890" s="63"/>
      <c r="I890" s="163"/>
      <c r="J890" s="63"/>
      <c r="K890" s="63"/>
      <c r="L890" s="61"/>
      <c r="M890" s="238"/>
      <c r="N890" s="42"/>
      <c r="O890" s="42"/>
      <c r="P890" s="42"/>
      <c r="Q890" s="42"/>
      <c r="R890" s="42"/>
      <c r="S890" s="42"/>
      <c r="T890" s="78"/>
      <c r="AT890" s="24" t="s">
        <v>351</v>
      </c>
      <c r="AU890" s="24" t="s">
        <v>82</v>
      </c>
    </row>
    <row r="891" spans="2:65" s="12" customFormat="1" ht="12">
      <c r="B891" s="215"/>
      <c r="C891" s="216"/>
      <c r="D891" s="206" t="s">
        <v>158</v>
      </c>
      <c r="E891" s="217" t="s">
        <v>21</v>
      </c>
      <c r="F891" s="218" t="s">
        <v>1369</v>
      </c>
      <c r="G891" s="216"/>
      <c r="H891" s="219">
        <v>172.1</v>
      </c>
      <c r="I891" s="220"/>
      <c r="J891" s="216"/>
      <c r="K891" s="216"/>
      <c r="L891" s="221"/>
      <c r="M891" s="222"/>
      <c r="N891" s="223"/>
      <c r="O891" s="223"/>
      <c r="P891" s="223"/>
      <c r="Q891" s="223"/>
      <c r="R891" s="223"/>
      <c r="S891" s="223"/>
      <c r="T891" s="224"/>
      <c r="AT891" s="225" t="s">
        <v>158</v>
      </c>
      <c r="AU891" s="225" t="s">
        <v>82</v>
      </c>
      <c r="AV891" s="12" t="s">
        <v>82</v>
      </c>
      <c r="AW891" s="12" t="s">
        <v>35</v>
      </c>
      <c r="AX891" s="12" t="s">
        <v>72</v>
      </c>
      <c r="AY891" s="225" t="s">
        <v>148</v>
      </c>
    </row>
    <row r="892" spans="2:65" s="12" customFormat="1" ht="12">
      <c r="B892" s="215"/>
      <c r="C892" s="216"/>
      <c r="D892" s="206" t="s">
        <v>158</v>
      </c>
      <c r="E892" s="217" t="s">
        <v>21</v>
      </c>
      <c r="F892" s="218" t="s">
        <v>1370</v>
      </c>
      <c r="G892" s="216"/>
      <c r="H892" s="219">
        <v>105.7</v>
      </c>
      <c r="I892" s="220"/>
      <c r="J892" s="216"/>
      <c r="K892" s="216"/>
      <c r="L892" s="221"/>
      <c r="M892" s="222"/>
      <c r="N892" s="223"/>
      <c r="O892" s="223"/>
      <c r="P892" s="223"/>
      <c r="Q892" s="223"/>
      <c r="R892" s="223"/>
      <c r="S892" s="223"/>
      <c r="T892" s="224"/>
      <c r="AT892" s="225" t="s">
        <v>158</v>
      </c>
      <c r="AU892" s="225" t="s">
        <v>82</v>
      </c>
      <c r="AV892" s="12" t="s">
        <v>82</v>
      </c>
      <c r="AW892" s="12" t="s">
        <v>35</v>
      </c>
      <c r="AX892" s="12" t="s">
        <v>72</v>
      </c>
      <c r="AY892" s="225" t="s">
        <v>148</v>
      </c>
    </row>
    <row r="893" spans="2:65" s="12" customFormat="1" ht="12">
      <c r="B893" s="215"/>
      <c r="C893" s="216"/>
      <c r="D893" s="206" t="s">
        <v>158</v>
      </c>
      <c r="E893" s="217" t="s">
        <v>21</v>
      </c>
      <c r="F893" s="218" t="s">
        <v>1354</v>
      </c>
      <c r="G893" s="216"/>
      <c r="H893" s="219">
        <v>24.3</v>
      </c>
      <c r="I893" s="220"/>
      <c r="J893" s="216"/>
      <c r="K893" s="216"/>
      <c r="L893" s="221"/>
      <c r="M893" s="222"/>
      <c r="N893" s="223"/>
      <c r="O893" s="223"/>
      <c r="P893" s="223"/>
      <c r="Q893" s="223"/>
      <c r="R893" s="223"/>
      <c r="S893" s="223"/>
      <c r="T893" s="224"/>
      <c r="AT893" s="225" t="s">
        <v>158</v>
      </c>
      <c r="AU893" s="225" t="s">
        <v>82</v>
      </c>
      <c r="AV893" s="12" t="s">
        <v>82</v>
      </c>
      <c r="AW893" s="12" t="s">
        <v>35</v>
      </c>
      <c r="AX893" s="12" t="s">
        <v>72</v>
      </c>
      <c r="AY893" s="225" t="s">
        <v>148</v>
      </c>
    </row>
    <row r="894" spans="2:65" s="12" customFormat="1" ht="12">
      <c r="B894" s="215"/>
      <c r="C894" s="216"/>
      <c r="D894" s="206" t="s">
        <v>158</v>
      </c>
      <c r="E894" s="217" t="s">
        <v>21</v>
      </c>
      <c r="F894" s="218" t="s">
        <v>1355</v>
      </c>
      <c r="G894" s="216"/>
      <c r="H894" s="219">
        <v>143.1</v>
      </c>
      <c r="I894" s="220"/>
      <c r="J894" s="216"/>
      <c r="K894" s="216"/>
      <c r="L894" s="221"/>
      <c r="M894" s="222"/>
      <c r="N894" s="223"/>
      <c r="O894" s="223"/>
      <c r="P894" s="223"/>
      <c r="Q894" s="223"/>
      <c r="R894" s="223"/>
      <c r="S894" s="223"/>
      <c r="T894" s="224"/>
      <c r="AT894" s="225" t="s">
        <v>158</v>
      </c>
      <c r="AU894" s="225" t="s">
        <v>82</v>
      </c>
      <c r="AV894" s="12" t="s">
        <v>82</v>
      </c>
      <c r="AW894" s="12" t="s">
        <v>35</v>
      </c>
      <c r="AX894" s="12" t="s">
        <v>72</v>
      </c>
      <c r="AY894" s="225" t="s">
        <v>148</v>
      </c>
    </row>
    <row r="895" spans="2:65" s="13" customFormat="1" ht="12">
      <c r="B895" s="226"/>
      <c r="C895" s="227"/>
      <c r="D895" s="206" t="s">
        <v>158</v>
      </c>
      <c r="E895" s="228" t="s">
        <v>21</v>
      </c>
      <c r="F895" s="229" t="s">
        <v>166</v>
      </c>
      <c r="G895" s="227"/>
      <c r="H895" s="230">
        <v>445.2</v>
      </c>
      <c r="I895" s="231"/>
      <c r="J895" s="227"/>
      <c r="K895" s="227"/>
      <c r="L895" s="232"/>
      <c r="M895" s="233"/>
      <c r="N895" s="234"/>
      <c r="O895" s="234"/>
      <c r="P895" s="234"/>
      <c r="Q895" s="234"/>
      <c r="R895" s="234"/>
      <c r="S895" s="234"/>
      <c r="T895" s="235"/>
      <c r="AT895" s="236" t="s">
        <v>158</v>
      </c>
      <c r="AU895" s="236" t="s">
        <v>82</v>
      </c>
      <c r="AV895" s="13" t="s">
        <v>156</v>
      </c>
      <c r="AW895" s="13" t="s">
        <v>35</v>
      </c>
      <c r="AX895" s="13" t="s">
        <v>80</v>
      </c>
      <c r="AY895" s="236" t="s">
        <v>148</v>
      </c>
    </row>
    <row r="896" spans="2:65" s="1" customFormat="1" ht="38.25" customHeight="1">
      <c r="B896" s="41"/>
      <c r="C896" s="192" t="s">
        <v>1371</v>
      </c>
      <c r="D896" s="192" t="s">
        <v>151</v>
      </c>
      <c r="E896" s="193" t="s">
        <v>1372</v>
      </c>
      <c r="F896" s="194" t="s">
        <v>1373</v>
      </c>
      <c r="G896" s="195" t="s">
        <v>213</v>
      </c>
      <c r="H896" s="196">
        <v>9.6</v>
      </c>
      <c r="I896" s="197"/>
      <c r="J896" s="198">
        <f>ROUND(I896*H896,2)</f>
        <v>0</v>
      </c>
      <c r="K896" s="194" t="s">
        <v>155</v>
      </c>
      <c r="L896" s="61"/>
      <c r="M896" s="199" t="s">
        <v>21</v>
      </c>
      <c r="N896" s="200" t="s">
        <v>43</v>
      </c>
      <c r="O896" s="42"/>
      <c r="P896" s="201">
        <f>O896*H896</f>
        <v>0</v>
      </c>
      <c r="Q896" s="201">
        <v>2.121E-2</v>
      </c>
      <c r="R896" s="201">
        <f>Q896*H896</f>
        <v>0.20361599999999999</v>
      </c>
      <c r="S896" s="201">
        <v>0</v>
      </c>
      <c r="T896" s="202">
        <f>S896*H896</f>
        <v>0</v>
      </c>
      <c r="AR896" s="24" t="s">
        <v>256</v>
      </c>
      <c r="AT896" s="24" t="s">
        <v>151</v>
      </c>
      <c r="AU896" s="24" t="s">
        <v>82</v>
      </c>
      <c r="AY896" s="24" t="s">
        <v>148</v>
      </c>
      <c r="BE896" s="203">
        <f>IF(N896="základní",J896,0)</f>
        <v>0</v>
      </c>
      <c r="BF896" s="203">
        <f>IF(N896="snížená",J896,0)</f>
        <v>0</v>
      </c>
      <c r="BG896" s="203">
        <f>IF(N896="zákl. přenesená",J896,0)</f>
        <v>0</v>
      </c>
      <c r="BH896" s="203">
        <f>IF(N896="sníž. přenesená",J896,0)</f>
        <v>0</v>
      </c>
      <c r="BI896" s="203">
        <f>IF(N896="nulová",J896,0)</f>
        <v>0</v>
      </c>
      <c r="BJ896" s="24" t="s">
        <v>80</v>
      </c>
      <c r="BK896" s="203">
        <f>ROUND(I896*H896,2)</f>
        <v>0</v>
      </c>
      <c r="BL896" s="24" t="s">
        <v>256</v>
      </c>
      <c r="BM896" s="24" t="s">
        <v>1374</v>
      </c>
    </row>
    <row r="897" spans="2:65" s="1" customFormat="1" ht="144">
      <c r="B897" s="41"/>
      <c r="C897" s="63"/>
      <c r="D897" s="206" t="s">
        <v>170</v>
      </c>
      <c r="E897" s="63"/>
      <c r="F897" s="237" t="s">
        <v>1375</v>
      </c>
      <c r="G897" s="63"/>
      <c r="H897" s="63"/>
      <c r="I897" s="163"/>
      <c r="J897" s="63"/>
      <c r="K897" s="63"/>
      <c r="L897" s="61"/>
      <c r="M897" s="238"/>
      <c r="N897" s="42"/>
      <c r="O897" s="42"/>
      <c r="P897" s="42"/>
      <c r="Q897" s="42"/>
      <c r="R897" s="42"/>
      <c r="S897" s="42"/>
      <c r="T897" s="78"/>
      <c r="AT897" s="24" t="s">
        <v>170</v>
      </c>
      <c r="AU897" s="24" t="s">
        <v>82</v>
      </c>
    </row>
    <row r="898" spans="2:65" s="11" customFormat="1" ht="12">
      <c r="B898" s="204"/>
      <c r="C898" s="205"/>
      <c r="D898" s="206" t="s">
        <v>158</v>
      </c>
      <c r="E898" s="207" t="s">
        <v>21</v>
      </c>
      <c r="F898" s="208" t="s">
        <v>1376</v>
      </c>
      <c r="G898" s="205"/>
      <c r="H898" s="207" t="s">
        <v>21</v>
      </c>
      <c r="I898" s="209"/>
      <c r="J898" s="205"/>
      <c r="K898" s="205"/>
      <c r="L898" s="210"/>
      <c r="M898" s="211"/>
      <c r="N898" s="212"/>
      <c r="O898" s="212"/>
      <c r="P898" s="212"/>
      <c r="Q898" s="212"/>
      <c r="R898" s="212"/>
      <c r="S898" s="212"/>
      <c r="T898" s="213"/>
      <c r="AT898" s="214" t="s">
        <v>158</v>
      </c>
      <c r="AU898" s="214" t="s">
        <v>82</v>
      </c>
      <c r="AV898" s="11" t="s">
        <v>80</v>
      </c>
      <c r="AW898" s="11" t="s">
        <v>35</v>
      </c>
      <c r="AX898" s="11" t="s">
        <v>72</v>
      </c>
      <c r="AY898" s="214" t="s">
        <v>148</v>
      </c>
    </row>
    <row r="899" spans="2:65" s="12" customFormat="1" ht="12">
      <c r="B899" s="215"/>
      <c r="C899" s="216"/>
      <c r="D899" s="206" t="s">
        <v>158</v>
      </c>
      <c r="E899" s="217" t="s">
        <v>21</v>
      </c>
      <c r="F899" s="218" t="s">
        <v>1377</v>
      </c>
      <c r="G899" s="216"/>
      <c r="H899" s="219">
        <v>9.6</v>
      </c>
      <c r="I899" s="220"/>
      <c r="J899" s="216"/>
      <c r="K899" s="216"/>
      <c r="L899" s="221"/>
      <c r="M899" s="222"/>
      <c r="N899" s="223"/>
      <c r="O899" s="223"/>
      <c r="P899" s="223"/>
      <c r="Q899" s="223"/>
      <c r="R899" s="223"/>
      <c r="S899" s="223"/>
      <c r="T899" s="224"/>
      <c r="AT899" s="225" t="s">
        <v>158</v>
      </c>
      <c r="AU899" s="225" t="s">
        <v>82</v>
      </c>
      <c r="AV899" s="12" t="s">
        <v>82</v>
      </c>
      <c r="AW899" s="12" t="s">
        <v>35</v>
      </c>
      <c r="AX899" s="12" t="s">
        <v>80</v>
      </c>
      <c r="AY899" s="225" t="s">
        <v>148</v>
      </c>
    </row>
    <row r="900" spans="2:65" s="1" customFormat="1" ht="25.5" customHeight="1">
      <c r="B900" s="41"/>
      <c r="C900" s="192" t="s">
        <v>1378</v>
      </c>
      <c r="D900" s="192" t="s">
        <v>151</v>
      </c>
      <c r="E900" s="193" t="s">
        <v>1379</v>
      </c>
      <c r="F900" s="194" t="s">
        <v>1380</v>
      </c>
      <c r="G900" s="195" t="s">
        <v>176</v>
      </c>
      <c r="H900" s="196">
        <v>34.5</v>
      </c>
      <c r="I900" s="197"/>
      <c r="J900" s="198">
        <f>ROUND(I900*H900,2)</f>
        <v>0</v>
      </c>
      <c r="K900" s="194" t="s">
        <v>155</v>
      </c>
      <c r="L900" s="61"/>
      <c r="M900" s="199" t="s">
        <v>21</v>
      </c>
      <c r="N900" s="200" t="s">
        <v>43</v>
      </c>
      <c r="O900" s="42"/>
      <c r="P900" s="201">
        <f>O900*H900</f>
        <v>0</v>
      </c>
      <c r="Q900" s="201">
        <v>1.874E-2</v>
      </c>
      <c r="R900" s="201">
        <f>Q900*H900</f>
        <v>0.64652999999999994</v>
      </c>
      <c r="S900" s="201">
        <v>0</v>
      </c>
      <c r="T900" s="202">
        <f>S900*H900</f>
        <v>0</v>
      </c>
      <c r="AR900" s="24" t="s">
        <v>256</v>
      </c>
      <c r="AT900" s="24" t="s">
        <v>151</v>
      </c>
      <c r="AU900" s="24" t="s">
        <v>82</v>
      </c>
      <c r="AY900" s="24" t="s">
        <v>148</v>
      </c>
      <c r="BE900" s="203">
        <f>IF(N900="základní",J900,0)</f>
        <v>0</v>
      </c>
      <c r="BF900" s="203">
        <f>IF(N900="snížená",J900,0)</f>
        <v>0</v>
      </c>
      <c r="BG900" s="203">
        <f>IF(N900="zákl. přenesená",J900,0)</f>
        <v>0</v>
      </c>
      <c r="BH900" s="203">
        <f>IF(N900="sníž. přenesená",J900,0)</f>
        <v>0</v>
      </c>
      <c r="BI900" s="203">
        <f>IF(N900="nulová",J900,0)</f>
        <v>0</v>
      </c>
      <c r="BJ900" s="24" t="s">
        <v>80</v>
      </c>
      <c r="BK900" s="203">
        <f>ROUND(I900*H900,2)</f>
        <v>0</v>
      </c>
      <c r="BL900" s="24" t="s">
        <v>256</v>
      </c>
      <c r="BM900" s="24" t="s">
        <v>1381</v>
      </c>
    </row>
    <row r="901" spans="2:65" s="1" customFormat="1" ht="72">
      <c r="B901" s="41"/>
      <c r="C901" s="63"/>
      <c r="D901" s="206" t="s">
        <v>170</v>
      </c>
      <c r="E901" s="63"/>
      <c r="F901" s="237" t="s">
        <v>1382</v>
      </c>
      <c r="G901" s="63"/>
      <c r="H901" s="63"/>
      <c r="I901" s="163"/>
      <c r="J901" s="63"/>
      <c r="K901" s="63"/>
      <c r="L901" s="61"/>
      <c r="M901" s="238"/>
      <c r="N901" s="42"/>
      <c r="O901" s="42"/>
      <c r="P901" s="42"/>
      <c r="Q901" s="42"/>
      <c r="R901" s="42"/>
      <c r="S901" s="42"/>
      <c r="T901" s="78"/>
      <c r="AT901" s="24" t="s">
        <v>170</v>
      </c>
      <c r="AU901" s="24" t="s">
        <v>82</v>
      </c>
    </row>
    <row r="902" spans="2:65" s="12" customFormat="1" ht="12">
      <c r="B902" s="215"/>
      <c r="C902" s="216"/>
      <c r="D902" s="206" t="s">
        <v>158</v>
      </c>
      <c r="E902" s="217" t="s">
        <v>21</v>
      </c>
      <c r="F902" s="218" t="s">
        <v>1383</v>
      </c>
      <c r="G902" s="216"/>
      <c r="H902" s="219">
        <v>12.425000000000001</v>
      </c>
      <c r="I902" s="220"/>
      <c r="J902" s="216"/>
      <c r="K902" s="216"/>
      <c r="L902" s="221"/>
      <c r="M902" s="222"/>
      <c r="N902" s="223"/>
      <c r="O902" s="223"/>
      <c r="P902" s="223"/>
      <c r="Q902" s="223"/>
      <c r="R902" s="223"/>
      <c r="S902" s="223"/>
      <c r="T902" s="224"/>
      <c r="AT902" s="225" t="s">
        <v>158</v>
      </c>
      <c r="AU902" s="225" t="s">
        <v>82</v>
      </c>
      <c r="AV902" s="12" t="s">
        <v>82</v>
      </c>
      <c r="AW902" s="12" t="s">
        <v>35</v>
      </c>
      <c r="AX902" s="12" t="s">
        <v>72</v>
      </c>
      <c r="AY902" s="225" t="s">
        <v>148</v>
      </c>
    </row>
    <row r="903" spans="2:65" s="12" customFormat="1" ht="12">
      <c r="B903" s="215"/>
      <c r="C903" s="216"/>
      <c r="D903" s="206" t="s">
        <v>158</v>
      </c>
      <c r="E903" s="217" t="s">
        <v>21</v>
      </c>
      <c r="F903" s="218" t="s">
        <v>1384</v>
      </c>
      <c r="G903" s="216"/>
      <c r="H903" s="219">
        <v>12.337</v>
      </c>
      <c r="I903" s="220"/>
      <c r="J903" s="216"/>
      <c r="K903" s="216"/>
      <c r="L903" s="221"/>
      <c r="M903" s="222"/>
      <c r="N903" s="223"/>
      <c r="O903" s="223"/>
      <c r="P903" s="223"/>
      <c r="Q903" s="223"/>
      <c r="R903" s="223"/>
      <c r="S903" s="223"/>
      <c r="T903" s="224"/>
      <c r="AT903" s="225" t="s">
        <v>158</v>
      </c>
      <c r="AU903" s="225" t="s">
        <v>82</v>
      </c>
      <c r="AV903" s="12" t="s">
        <v>82</v>
      </c>
      <c r="AW903" s="12" t="s">
        <v>35</v>
      </c>
      <c r="AX903" s="12" t="s">
        <v>72</v>
      </c>
      <c r="AY903" s="225" t="s">
        <v>148</v>
      </c>
    </row>
    <row r="904" spans="2:65" s="12" customFormat="1" ht="12">
      <c r="B904" s="215"/>
      <c r="C904" s="216"/>
      <c r="D904" s="206" t="s">
        <v>158</v>
      </c>
      <c r="E904" s="217" t="s">
        <v>21</v>
      </c>
      <c r="F904" s="218" t="s">
        <v>1385</v>
      </c>
      <c r="G904" s="216"/>
      <c r="H904" s="219">
        <v>9.7379999999999995</v>
      </c>
      <c r="I904" s="220"/>
      <c r="J904" s="216"/>
      <c r="K904" s="216"/>
      <c r="L904" s="221"/>
      <c r="M904" s="222"/>
      <c r="N904" s="223"/>
      <c r="O904" s="223"/>
      <c r="P904" s="223"/>
      <c r="Q904" s="223"/>
      <c r="R904" s="223"/>
      <c r="S904" s="223"/>
      <c r="T904" s="224"/>
      <c r="AT904" s="225" t="s">
        <v>158</v>
      </c>
      <c r="AU904" s="225" t="s">
        <v>82</v>
      </c>
      <c r="AV904" s="12" t="s">
        <v>82</v>
      </c>
      <c r="AW904" s="12" t="s">
        <v>35</v>
      </c>
      <c r="AX904" s="12" t="s">
        <v>72</v>
      </c>
      <c r="AY904" s="225" t="s">
        <v>148</v>
      </c>
    </row>
    <row r="905" spans="2:65" s="13" customFormat="1" ht="12">
      <c r="B905" s="226"/>
      <c r="C905" s="227"/>
      <c r="D905" s="206" t="s">
        <v>158</v>
      </c>
      <c r="E905" s="228" t="s">
        <v>21</v>
      </c>
      <c r="F905" s="229" t="s">
        <v>166</v>
      </c>
      <c r="G905" s="227"/>
      <c r="H905" s="230">
        <v>34.5</v>
      </c>
      <c r="I905" s="231"/>
      <c r="J905" s="227"/>
      <c r="K905" s="227"/>
      <c r="L905" s="232"/>
      <c r="M905" s="233"/>
      <c r="N905" s="234"/>
      <c r="O905" s="234"/>
      <c r="P905" s="234"/>
      <c r="Q905" s="234"/>
      <c r="R905" s="234"/>
      <c r="S905" s="234"/>
      <c r="T905" s="235"/>
      <c r="AT905" s="236" t="s">
        <v>158</v>
      </c>
      <c r="AU905" s="236" t="s">
        <v>82</v>
      </c>
      <c r="AV905" s="13" t="s">
        <v>156</v>
      </c>
      <c r="AW905" s="13" t="s">
        <v>35</v>
      </c>
      <c r="AX905" s="13" t="s">
        <v>80</v>
      </c>
      <c r="AY905" s="236" t="s">
        <v>148</v>
      </c>
    </row>
    <row r="906" spans="2:65" s="1" customFormat="1" ht="38.25" customHeight="1">
      <c r="B906" s="41"/>
      <c r="C906" s="192" t="s">
        <v>1386</v>
      </c>
      <c r="D906" s="192" t="s">
        <v>151</v>
      </c>
      <c r="E906" s="193" t="s">
        <v>1387</v>
      </c>
      <c r="F906" s="194" t="s">
        <v>1388</v>
      </c>
      <c r="G906" s="195" t="s">
        <v>207</v>
      </c>
      <c r="H906" s="196">
        <v>11</v>
      </c>
      <c r="I906" s="197"/>
      <c r="J906" s="198">
        <f>ROUND(I906*H906,2)</f>
        <v>0</v>
      </c>
      <c r="K906" s="194" t="s">
        <v>155</v>
      </c>
      <c r="L906" s="61"/>
      <c r="M906" s="199" t="s">
        <v>21</v>
      </c>
      <c r="N906" s="200" t="s">
        <v>43</v>
      </c>
      <c r="O906" s="42"/>
      <c r="P906" s="201">
        <f>O906*H906</f>
        <v>0</v>
      </c>
      <c r="Q906" s="201">
        <v>2.8369999999999999E-2</v>
      </c>
      <c r="R906" s="201">
        <f>Q906*H906</f>
        <v>0.31207000000000001</v>
      </c>
      <c r="S906" s="201">
        <v>0</v>
      </c>
      <c r="T906" s="202">
        <f>S906*H906</f>
        <v>0</v>
      </c>
      <c r="AR906" s="24" t="s">
        <v>256</v>
      </c>
      <c r="AT906" s="24" t="s">
        <v>151</v>
      </c>
      <c r="AU906" s="24" t="s">
        <v>82</v>
      </c>
      <c r="AY906" s="24" t="s">
        <v>148</v>
      </c>
      <c r="BE906" s="203">
        <f>IF(N906="základní",J906,0)</f>
        <v>0</v>
      </c>
      <c r="BF906" s="203">
        <f>IF(N906="snížená",J906,0)</f>
        <v>0</v>
      </c>
      <c r="BG906" s="203">
        <f>IF(N906="zákl. přenesená",J906,0)</f>
        <v>0</v>
      </c>
      <c r="BH906" s="203">
        <f>IF(N906="sníž. přenesená",J906,0)</f>
        <v>0</v>
      </c>
      <c r="BI906" s="203">
        <f>IF(N906="nulová",J906,0)</f>
        <v>0</v>
      </c>
      <c r="BJ906" s="24" t="s">
        <v>80</v>
      </c>
      <c r="BK906" s="203">
        <f>ROUND(I906*H906,2)</f>
        <v>0</v>
      </c>
      <c r="BL906" s="24" t="s">
        <v>256</v>
      </c>
      <c r="BM906" s="24" t="s">
        <v>1389</v>
      </c>
    </row>
    <row r="907" spans="2:65" s="1" customFormat="1" ht="72">
      <c r="B907" s="41"/>
      <c r="C907" s="63"/>
      <c r="D907" s="206" t="s">
        <v>170</v>
      </c>
      <c r="E907" s="63"/>
      <c r="F907" s="237" t="s">
        <v>1382</v>
      </c>
      <c r="G907" s="63"/>
      <c r="H907" s="63"/>
      <c r="I907" s="163"/>
      <c r="J907" s="63"/>
      <c r="K907" s="63"/>
      <c r="L907" s="61"/>
      <c r="M907" s="238"/>
      <c r="N907" s="42"/>
      <c r="O907" s="42"/>
      <c r="P907" s="42"/>
      <c r="Q907" s="42"/>
      <c r="R907" s="42"/>
      <c r="S907" s="42"/>
      <c r="T907" s="78"/>
      <c r="AT907" s="24" t="s">
        <v>170</v>
      </c>
      <c r="AU907" s="24" t="s">
        <v>82</v>
      </c>
    </row>
    <row r="908" spans="2:65" s="12" customFormat="1" ht="12">
      <c r="B908" s="215"/>
      <c r="C908" s="216"/>
      <c r="D908" s="206" t="s">
        <v>158</v>
      </c>
      <c r="E908" s="217" t="s">
        <v>21</v>
      </c>
      <c r="F908" s="218" t="s">
        <v>1390</v>
      </c>
      <c r="G908" s="216"/>
      <c r="H908" s="219">
        <v>4</v>
      </c>
      <c r="I908" s="220"/>
      <c r="J908" s="216"/>
      <c r="K908" s="216"/>
      <c r="L908" s="221"/>
      <c r="M908" s="222"/>
      <c r="N908" s="223"/>
      <c r="O908" s="223"/>
      <c r="P908" s="223"/>
      <c r="Q908" s="223"/>
      <c r="R908" s="223"/>
      <c r="S908" s="223"/>
      <c r="T908" s="224"/>
      <c r="AT908" s="225" t="s">
        <v>158</v>
      </c>
      <c r="AU908" s="225" t="s">
        <v>82</v>
      </c>
      <c r="AV908" s="12" t="s">
        <v>82</v>
      </c>
      <c r="AW908" s="12" t="s">
        <v>35</v>
      </c>
      <c r="AX908" s="12" t="s">
        <v>72</v>
      </c>
      <c r="AY908" s="225" t="s">
        <v>148</v>
      </c>
    </row>
    <row r="909" spans="2:65" s="12" customFormat="1" ht="12">
      <c r="B909" s="215"/>
      <c r="C909" s="216"/>
      <c r="D909" s="206" t="s">
        <v>158</v>
      </c>
      <c r="E909" s="217" t="s">
        <v>21</v>
      </c>
      <c r="F909" s="218" t="s">
        <v>1391</v>
      </c>
      <c r="G909" s="216"/>
      <c r="H909" s="219">
        <v>4</v>
      </c>
      <c r="I909" s="220"/>
      <c r="J909" s="216"/>
      <c r="K909" s="216"/>
      <c r="L909" s="221"/>
      <c r="M909" s="222"/>
      <c r="N909" s="223"/>
      <c r="O909" s="223"/>
      <c r="P909" s="223"/>
      <c r="Q909" s="223"/>
      <c r="R909" s="223"/>
      <c r="S909" s="223"/>
      <c r="T909" s="224"/>
      <c r="AT909" s="225" t="s">
        <v>158</v>
      </c>
      <c r="AU909" s="225" t="s">
        <v>82</v>
      </c>
      <c r="AV909" s="12" t="s">
        <v>82</v>
      </c>
      <c r="AW909" s="12" t="s">
        <v>35</v>
      </c>
      <c r="AX909" s="12" t="s">
        <v>72</v>
      </c>
      <c r="AY909" s="225" t="s">
        <v>148</v>
      </c>
    </row>
    <row r="910" spans="2:65" s="12" customFormat="1" ht="12">
      <c r="B910" s="215"/>
      <c r="C910" s="216"/>
      <c r="D910" s="206" t="s">
        <v>158</v>
      </c>
      <c r="E910" s="217" t="s">
        <v>21</v>
      </c>
      <c r="F910" s="218" t="s">
        <v>1392</v>
      </c>
      <c r="G910" s="216"/>
      <c r="H910" s="219">
        <v>3</v>
      </c>
      <c r="I910" s="220"/>
      <c r="J910" s="216"/>
      <c r="K910" s="216"/>
      <c r="L910" s="221"/>
      <c r="M910" s="222"/>
      <c r="N910" s="223"/>
      <c r="O910" s="223"/>
      <c r="P910" s="223"/>
      <c r="Q910" s="223"/>
      <c r="R910" s="223"/>
      <c r="S910" s="223"/>
      <c r="T910" s="224"/>
      <c r="AT910" s="225" t="s">
        <v>158</v>
      </c>
      <c r="AU910" s="225" t="s">
        <v>82</v>
      </c>
      <c r="AV910" s="12" t="s">
        <v>82</v>
      </c>
      <c r="AW910" s="12" t="s">
        <v>35</v>
      </c>
      <c r="AX910" s="12" t="s">
        <v>72</v>
      </c>
      <c r="AY910" s="225" t="s">
        <v>148</v>
      </c>
    </row>
    <row r="911" spans="2:65" s="13" customFormat="1" ht="12">
      <c r="B911" s="226"/>
      <c r="C911" s="227"/>
      <c r="D911" s="206" t="s">
        <v>158</v>
      </c>
      <c r="E911" s="228" t="s">
        <v>21</v>
      </c>
      <c r="F911" s="229" t="s">
        <v>166</v>
      </c>
      <c r="G911" s="227"/>
      <c r="H911" s="230">
        <v>11</v>
      </c>
      <c r="I911" s="231"/>
      <c r="J911" s="227"/>
      <c r="K911" s="227"/>
      <c r="L911" s="232"/>
      <c r="M911" s="233"/>
      <c r="N911" s="234"/>
      <c r="O911" s="234"/>
      <c r="P911" s="234"/>
      <c r="Q911" s="234"/>
      <c r="R911" s="234"/>
      <c r="S911" s="234"/>
      <c r="T911" s="235"/>
      <c r="AT911" s="236" t="s">
        <v>158</v>
      </c>
      <c r="AU911" s="236" t="s">
        <v>82</v>
      </c>
      <c r="AV911" s="13" t="s">
        <v>156</v>
      </c>
      <c r="AW911" s="13" t="s">
        <v>35</v>
      </c>
      <c r="AX911" s="13" t="s">
        <v>80</v>
      </c>
      <c r="AY911" s="236" t="s">
        <v>148</v>
      </c>
    </row>
    <row r="912" spans="2:65" s="1" customFormat="1" ht="38.25" customHeight="1">
      <c r="B912" s="41"/>
      <c r="C912" s="192" t="s">
        <v>1393</v>
      </c>
      <c r="D912" s="192" t="s">
        <v>151</v>
      </c>
      <c r="E912" s="193" t="s">
        <v>1394</v>
      </c>
      <c r="F912" s="194" t="s">
        <v>1395</v>
      </c>
      <c r="G912" s="195" t="s">
        <v>339</v>
      </c>
      <c r="H912" s="196">
        <v>14.571999999999999</v>
      </c>
      <c r="I912" s="197"/>
      <c r="J912" s="198">
        <f>ROUND(I912*H912,2)</f>
        <v>0</v>
      </c>
      <c r="K912" s="194" t="s">
        <v>155</v>
      </c>
      <c r="L912" s="61"/>
      <c r="M912" s="199" t="s">
        <v>21</v>
      </c>
      <c r="N912" s="200" t="s">
        <v>43</v>
      </c>
      <c r="O912" s="42"/>
      <c r="P912" s="201">
        <f>O912*H912</f>
        <v>0</v>
      </c>
      <c r="Q912" s="201">
        <v>0</v>
      </c>
      <c r="R912" s="201">
        <f>Q912*H912</f>
        <v>0</v>
      </c>
      <c r="S912" s="201">
        <v>0</v>
      </c>
      <c r="T912" s="202">
        <f>S912*H912</f>
        <v>0</v>
      </c>
      <c r="AR912" s="24" t="s">
        <v>256</v>
      </c>
      <c r="AT912" s="24" t="s">
        <v>151</v>
      </c>
      <c r="AU912" s="24" t="s">
        <v>82</v>
      </c>
      <c r="AY912" s="24" t="s">
        <v>148</v>
      </c>
      <c r="BE912" s="203">
        <f>IF(N912="základní",J912,0)</f>
        <v>0</v>
      </c>
      <c r="BF912" s="203">
        <f>IF(N912="snížená",J912,0)</f>
        <v>0</v>
      </c>
      <c r="BG912" s="203">
        <f>IF(N912="zákl. přenesená",J912,0)</f>
        <v>0</v>
      </c>
      <c r="BH912" s="203">
        <f>IF(N912="sníž. přenesená",J912,0)</f>
        <v>0</v>
      </c>
      <c r="BI912" s="203">
        <f>IF(N912="nulová",J912,0)</f>
        <v>0</v>
      </c>
      <c r="BJ912" s="24" t="s">
        <v>80</v>
      </c>
      <c r="BK912" s="203">
        <f>ROUND(I912*H912,2)</f>
        <v>0</v>
      </c>
      <c r="BL912" s="24" t="s">
        <v>256</v>
      </c>
      <c r="BM912" s="24" t="s">
        <v>1396</v>
      </c>
    </row>
    <row r="913" spans="2:65" s="1" customFormat="1" ht="144">
      <c r="B913" s="41"/>
      <c r="C913" s="63"/>
      <c r="D913" s="206" t="s">
        <v>170</v>
      </c>
      <c r="E913" s="63"/>
      <c r="F913" s="237" t="s">
        <v>1397</v>
      </c>
      <c r="G913" s="63"/>
      <c r="H913" s="63"/>
      <c r="I913" s="163"/>
      <c r="J913" s="63"/>
      <c r="K913" s="63"/>
      <c r="L913" s="61"/>
      <c r="M913" s="238"/>
      <c r="N913" s="42"/>
      <c r="O913" s="42"/>
      <c r="P913" s="42"/>
      <c r="Q913" s="42"/>
      <c r="R913" s="42"/>
      <c r="S913" s="42"/>
      <c r="T913" s="78"/>
      <c r="AT913" s="24" t="s">
        <v>170</v>
      </c>
      <c r="AU913" s="24" t="s">
        <v>82</v>
      </c>
    </row>
    <row r="914" spans="2:65" s="10" customFormat="1" ht="29.85" customHeight="1">
      <c r="B914" s="176"/>
      <c r="C914" s="177"/>
      <c r="D914" s="178" t="s">
        <v>71</v>
      </c>
      <c r="E914" s="190" t="s">
        <v>420</v>
      </c>
      <c r="F914" s="190" t="s">
        <v>421</v>
      </c>
      <c r="G914" s="177"/>
      <c r="H914" s="177"/>
      <c r="I914" s="180"/>
      <c r="J914" s="191">
        <f>BK914</f>
        <v>0</v>
      </c>
      <c r="K914" s="177"/>
      <c r="L914" s="182"/>
      <c r="M914" s="183"/>
      <c r="N914" s="184"/>
      <c r="O914" s="184"/>
      <c r="P914" s="185">
        <f>SUM(P915:P954)</f>
        <v>0</v>
      </c>
      <c r="Q914" s="184"/>
      <c r="R914" s="185">
        <f>SUM(R915:R954)</f>
        <v>0.81770700000000007</v>
      </c>
      <c r="S914" s="184"/>
      <c r="T914" s="186">
        <f>SUM(T915:T954)</f>
        <v>0</v>
      </c>
      <c r="AR914" s="187" t="s">
        <v>82</v>
      </c>
      <c r="AT914" s="188" t="s">
        <v>71</v>
      </c>
      <c r="AU914" s="188" t="s">
        <v>80</v>
      </c>
      <c r="AY914" s="187" t="s">
        <v>148</v>
      </c>
      <c r="BK914" s="189">
        <f>SUM(BK915:BK954)</f>
        <v>0</v>
      </c>
    </row>
    <row r="915" spans="2:65" s="1" customFormat="1" ht="25.5" customHeight="1">
      <c r="B915" s="41"/>
      <c r="C915" s="192" t="s">
        <v>1398</v>
      </c>
      <c r="D915" s="192" t="s">
        <v>151</v>
      </c>
      <c r="E915" s="193" t="s">
        <v>1399</v>
      </c>
      <c r="F915" s="194" t="s">
        <v>1400</v>
      </c>
      <c r="G915" s="195" t="s">
        <v>213</v>
      </c>
      <c r="H915" s="196">
        <v>50.3</v>
      </c>
      <c r="I915" s="197"/>
      <c r="J915" s="198">
        <f>ROUND(I915*H915,2)</f>
        <v>0</v>
      </c>
      <c r="K915" s="194" t="s">
        <v>155</v>
      </c>
      <c r="L915" s="61"/>
      <c r="M915" s="199" t="s">
        <v>21</v>
      </c>
      <c r="N915" s="200" t="s">
        <v>43</v>
      </c>
      <c r="O915" s="42"/>
      <c r="P915" s="201">
        <f>O915*H915</f>
        <v>0</v>
      </c>
      <c r="Q915" s="201">
        <v>1.39E-3</v>
      </c>
      <c r="R915" s="201">
        <f>Q915*H915</f>
        <v>6.9916999999999993E-2</v>
      </c>
      <c r="S915" s="201">
        <v>0</v>
      </c>
      <c r="T915" s="202">
        <f>S915*H915</f>
        <v>0</v>
      </c>
      <c r="AR915" s="24" t="s">
        <v>256</v>
      </c>
      <c r="AT915" s="24" t="s">
        <v>151</v>
      </c>
      <c r="AU915" s="24" t="s">
        <v>82</v>
      </c>
      <c r="AY915" s="24" t="s">
        <v>148</v>
      </c>
      <c r="BE915" s="203">
        <f>IF(N915="základní",J915,0)</f>
        <v>0</v>
      </c>
      <c r="BF915" s="203">
        <f>IF(N915="snížená",J915,0)</f>
        <v>0</v>
      </c>
      <c r="BG915" s="203">
        <f>IF(N915="zákl. přenesená",J915,0)</f>
        <v>0</v>
      </c>
      <c r="BH915" s="203">
        <f>IF(N915="sníž. přenesená",J915,0)</f>
        <v>0</v>
      </c>
      <c r="BI915" s="203">
        <f>IF(N915="nulová",J915,0)</f>
        <v>0</v>
      </c>
      <c r="BJ915" s="24" t="s">
        <v>80</v>
      </c>
      <c r="BK915" s="203">
        <f>ROUND(I915*H915,2)</f>
        <v>0</v>
      </c>
      <c r="BL915" s="24" t="s">
        <v>256</v>
      </c>
      <c r="BM915" s="24" t="s">
        <v>1401</v>
      </c>
    </row>
    <row r="916" spans="2:65" s="1" customFormat="1" ht="60">
      <c r="B916" s="41"/>
      <c r="C916" s="63"/>
      <c r="D916" s="206" t="s">
        <v>170</v>
      </c>
      <c r="E916" s="63"/>
      <c r="F916" s="237" t="s">
        <v>1402</v>
      </c>
      <c r="G916" s="63"/>
      <c r="H916" s="63"/>
      <c r="I916" s="163"/>
      <c r="J916" s="63"/>
      <c r="K916" s="63"/>
      <c r="L916" s="61"/>
      <c r="M916" s="238"/>
      <c r="N916" s="42"/>
      <c r="O916" s="42"/>
      <c r="P916" s="42"/>
      <c r="Q916" s="42"/>
      <c r="R916" s="42"/>
      <c r="S916" s="42"/>
      <c r="T916" s="78"/>
      <c r="AT916" s="24" t="s">
        <v>170</v>
      </c>
      <c r="AU916" s="24" t="s">
        <v>82</v>
      </c>
    </row>
    <row r="917" spans="2:65" s="11" customFormat="1" ht="12">
      <c r="B917" s="204"/>
      <c r="C917" s="205"/>
      <c r="D917" s="206" t="s">
        <v>158</v>
      </c>
      <c r="E917" s="207" t="s">
        <v>21</v>
      </c>
      <c r="F917" s="208" t="s">
        <v>1403</v>
      </c>
      <c r="G917" s="205"/>
      <c r="H917" s="207" t="s">
        <v>21</v>
      </c>
      <c r="I917" s="209"/>
      <c r="J917" s="205"/>
      <c r="K917" s="205"/>
      <c r="L917" s="210"/>
      <c r="M917" s="211"/>
      <c r="N917" s="212"/>
      <c r="O917" s="212"/>
      <c r="P917" s="212"/>
      <c r="Q917" s="212"/>
      <c r="R917" s="212"/>
      <c r="S917" s="212"/>
      <c r="T917" s="213"/>
      <c r="AT917" s="214" t="s">
        <v>158</v>
      </c>
      <c r="AU917" s="214" t="s">
        <v>82</v>
      </c>
      <c r="AV917" s="11" t="s">
        <v>80</v>
      </c>
      <c r="AW917" s="11" t="s">
        <v>35</v>
      </c>
      <c r="AX917" s="11" t="s">
        <v>72</v>
      </c>
      <c r="AY917" s="214" t="s">
        <v>148</v>
      </c>
    </row>
    <row r="918" spans="2:65" s="12" customFormat="1" ht="12">
      <c r="B918" s="215"/>
      <c r="C918" s="216"/>
      <c r="D918" s="206" t="s">
        <v>158</v>
      </c>
      <c r="E918" s="217" t="s">
        <v>21</v>
      </c>
      <c r="F918" s="218" t="s">
        <v>1404</v>
      </c>
      <c r="G918" s="216"/>
      <c r="H918" s="219">
        <v>50.3</v>
      </c>
      <c r="I918" s="220"/>
      <c r="J918" s="216"/>
      <c r="K918" s="216"/>
      <c r="L918" s="221"/>
      <c r="M918" s="222"/>
      <c r="N918" s="223"/>
      <c r="O918" s="223"/>
      <c r="P918" s="223"/>
      <c r="Q918" s="223"/>
      <c r="R918" s="223"/>
      <c r="S918" s="223"/>
      <c r="T918" s="224"/>
      <c r="AT918" s="225" t="s">
        <v>158</v>
      </c>
      <c r="AU918" s="225" t="s">
        <v>82</v>
      </c>
      <c r="AV918" s="12" t="s">
        <v>82</v>
      </c>
      <c r="AW918" s="12" t="s">
        <v>35</v>
      </c>
      <c r="AX918" s="12" t="s">
        <v>80</v>
      </c>
      <c r="AY918" s="225" t="s">
        <v>148</v>
      </c>
    </row>
    <row r="919" spans="2:65" s="1" customFormat="1" ht="25.5" customHeight="1">
      <c r="B919" s="41"/>
      <c r="C919" s="192" t="s">
        <v>1405</v>
      </c>
      <c r="D919" s="192" t="s">
        <v>151</v>
      </c>
      <c r="E919" s="193" t="s">
        <v>1406</v>
      </c>
      <c r="F919" s="194" t="s">
        <v>1407</v>
      </c>
      <c r="G919" s="195" t="s">
        <v>213</v>
      </c>
      <c r="H919" s="196">
        <v>142</v>
      </c>
      <c r="I919" s="197"/>
      <c r="J919" s="198">
        <f>ROUND(I919*H919,2)</f>
        <v>0</v>
      </c>
      <c r="K919" s="194" t="s">
        <v>155</v>
      </c>
      <c r="L919" s="61"/>
      <c r="M919" s="199" t="s">
        <v>21</v>
      </c>
      <c r="N919" s="200" t="s">
        <v>43</v>
      </c>
      <c r="O919" s="42"/>
      <c r="P919" s="201">
        <f>O919*H919</f>
        <v>0</v>
      </c>
      <c r="Q919" s="201">
        <v>2.9099999999999998E-3</v>
      </c>
      <c r="R919" s="201">
        <f>Q919*H919</f>
        <v>0.41321999999999998</v>
      </c>
      <c r="S919" s="201">
        <v>0</v>
      </c>
      <c r="T919" s="202">
        <f>S919*H919</f>
        <v>0</v>
      </c>
      <c r="AR919" s="24" t="s">
        <v>256</v>
      </c>
      <c r="AT919" s="24" t="s">
        <v>151</v>
      </c>
      <c r="AU919" s="24" t="s">
        <v>82</v>
      </c>
      <c r="AY919" s="24" t="s">
        <v>148</v>
      </c>
      <c r="BE919" s="203">
        <f>IF(N919="základní",J919,0)</f>
        <v>0</v>
      </c>
      <c r="BF919" s="203">
        <f>IF(N919="snížená",J919,0)</f>
        <v>0</v>
      </c>
      <c r="BG919" s="203">
        <f>IF(N919="zákl. přenesená",J919,0)</f>
        <v>0</v>
      </c>
      <c r="BH919" s="203">
        <f>IF(N919="sníž. přenesená",J919,0)</f>
        <v>0</v>
      </c>
      <c r="BI919" s="203">
        <f>IF(N919="nulová",J919,0)</f>
        <v>0</v>
      </c>
      <c r="BJ919" s="24" t="s">
        <v>80</v>
      </c>
      <c r="BK919" s="203">
        <f>ROUND(I919*H919,2)</f>
        <v>0</v>
      </c>
      <c r="BL919" s="24" t="s">
        <v>256</v>
      </c>
      <c r="BM919" s="24" t="s">
        <v>1408</v>
      </c>
    </row>
    <row r="920" spans="2:65" s="11" customFormat="1" ht="24">
      <c r="B920" s="204"/>
      <c r="C920" s="205"/>
      <c r="D920" s="206" t="s">
        <v>158</v>
      </c>
      <c r="E920" s="207" t="s">
        <v>21</v>
      </c>
      <c r="F920" s="208" t="s">
        <v>1409</v>
      </c>
      <c r="G920" s="205"/>
      <c r="H920" s="207" t="s">
        <v>21</v>
      </c>
      <c r="I920" s="209"/>
      <c r="J920" s="205"/>
      <c r="K920" s="205"/>
      <c r="L920" s="210"/>
      <c r="M920" s="211"/>
      <c r="N920" s="212"/>
      <c r="O920" s="212"/>
      <c r="P920" s="212"/>
      <c r="Q920" s="212"/>
      <c r="R920" s="212"/>
      <c r="S920" s="212"/>
      <c r="T920" s="213"/>
      <c r="AT920" s="214" t="s">
        <v>158</v>
      </c>
      <c r="AU920" s="214" t="s">
        <v>82</v>
      </c>
      <c r="AV920" s="11" t="s">
        <v>80</v>
      </c>
      <c r="AW920" s="11" t="s">
        <v>35</v>
      </c>
      <c r="AX920" s="11" t="s">
        <v>72</v>
      </c>
      <c r="AY920" s="214" t="s">
        <v>148</v>
      </c>
    </row>
    <row r="921" spans="2:65" s="12" customFormat="1" ht="12">
      <c r="B921" s="215"/>
      <c r="C921" s="216"/>
      <c r="D921" s="206" t="s">
        <v>158</v>
      </c>
      <c r="E921" s="217" t="s">
        <v>21</v>
      </c>
      <c r="F921" s="218" t="s">
        <v>1410</v>
      </c>
      <c r="G921" s="216"/>
      <c r="H921" s="219">
        <v>142</v>
      </c>
      <c r="I921" s="220"/>
      <c r="J921" s="216"/>
      <c r="K921" s="216"/>
      <c r="L921" s="221"/>
      <c r="M921" s="222"/>
      <c r="N921" s="223"/>
      <c r="O921" s="223"/>
      <c r="P921" s="223"/>
      <c r="Q921" s="223"/>
      <c r="R921" s="223"/>
      <c r="S921" s="223"/>
      <c r="T921" s="224"/>
      <c r="AT921" s="225" t="s">
        <v>158</v>
      </c>
      <c r="AU921" s="225" t="s">
        <v>82</v>
      </c>
      <c r="AV921" s="12" t="s">
        <v>82</v>
      </c>
      <c r="AW921" s="12" t="s">
        <v>35</v>
      </c>
      <c r="AX921" s="12" t="s">
        <v>80</v>
      </c>
      <c r="AY921" s="225" t="s">
        <v>148</v>
      </c>
    </row>
    <row r="922" spans="2:65" s="1" customFormat="1" ht="25.5" customHeight="1">
      <c r="B922" s="41"/>
      <c r="C922" s="192" t="s">
        <v>1411</v>
      </c>
      <c r="D922" s="192" t="s">
        <v>151</v>
      </c>
      <c r="E922" s="193" t="s">
        <v>1412</v>
      </c>
      <c r="F922" s="194" t="s">
        <v>1413</v>
      </c>
      <c r="G922" s="195" t="s">
        <v>213</v>
      </c>
      <c r="H922" s="196">
        <v>3.3</v>
      </c>
      <c r="I922" s="197"/>
      <c r="J922" s="198">
        <f>ROUND(I922*H922,2)</f>
        <v>0</v>
      </c>
      <c r="K922" s="194" t="s">
        <v>155</v>
      </c>
      <c r="L922" s="61"/>
      <c r="M922" s="199" t="s">
        <v>21</v>
      </c>
      <c r="N922" s="200" t="s">
        <v>43</v>
      </c>
      <c r="O922" s="42"/>
      <c r="P922" s="201">
        <f>O922*H922</f>
        <v>0</v>
      </c>
      <c r="Q922" s="201">
        <v>1.0499999999999999E-3</v>
      </c>
      <c r="R922" s="201">
        <f>Q922*H922</f>
        <v>3.4649999999999998E-3</v>
      </c>
      <c r="S922" s="201">
        <v>0</v>
      </c>
      <c r="T922" s="202">
        <f>S922*H922</f>
        <v>0</v>
      </c>
      <c r="AR922" s="24" t="s">
        <v>256</v>
      </c>
      <c r="AT922" s="24" t="s">
        <v>151</v>
      </c>
      <c r="AU922" s="24" t="s">
        <v>82</v>
      </c>
      <c r="AY922" s="24" t="s">
        <v>148</v>
      </c>
      <c r="BE922" s="203">
        <f>IF(N922="základní",J922,0)</f>
        <v>0</v>
      </c>
      <c r="BF922" s="203">
        <f>IF(N922="snížená",J922,0)</f>
        <v>0</v>
      </c>
      <c r="BG922" s="203">
        <f>IF(N922="zákl. přenesená",J922,0)</f>
        <v>0</v>
      </c>
      <c r="BH922" s="203">
        <f>IF(N922="sníž. přenesená",J922,0)</f>
        <v>0</v>
      </c>
      <c r="BI922" s="203">
        <f>IF(N922="nulová",J922,0)</f>
        <v>0</v>
      </c>
      <c r="BJ922" s="24" t="s">
        <v>80</v>
      </c>
      <c r="BK922" s="203">
        <f>ROUND(I922*H922,2)</f>
        <v>0</v>
      </c>
      <c r="BL922" s="24" t="s">
        <v>256</v>
      </c>
      <c r="BM922" s="24" t="s">
        <v>1414</v>
      </c>
    </row>
    <row r="923" spans="2:65" s="11" customFormat="1" ht="12">
      <c r="B923" s="204"/>
      <c r="C923" s="205"/>
      <c r="D923" s="206" t="s">
        <v>158</v>
      </c>
      <c r="E923" s="207" t="s">
        <v>21</v>
      </c>
      <c r="F923" s="208" t="s">
        <v>1415</v>
      </c>
      <c r="G923" s="205"/>
      <c r="H923" s="207" t="s">
        <v>21</v>
      </c>
      <c r="I923" s="209"/>
      <c r="J923" s="205"/>
      <c r="K923" s="205"/>
      <c r="L923" s="210"/>
      <c r="M923" s="211"/>
      <c r="N923" s="212"/>
      <c r="O923" s="212"/>
      <c r="P923" s="212"/>
      <c r="Q923" s="212"/>
      <c r="R923" s="212"/>
      <c r="S923" s="212"/>
      <c r="T923" s="213"/>
      <c r="AT923" s="214" t="s">
        <v>158</v>
      </c>
      <c r="AU923" s="214" t="s">
        <v>82</v>
      </c>
      <c r="AV923" s="11" t="s">
        <v>80</v>
      </c>
      <c r="AW923" s="11" t="s">
        <v>35</v>
      </c>
      <c r="AX923" s="11" t="s">
        <v>72</v>
      </c>
      <c r="AY923" s="214" t="s">
        <v>148</v>
      </c>
    </row>
    <row r="924" spans="2:65" s="12" customFormat="1" ht="12">
      <c r="B924" s="215"/>
      <c r="C924" s="216"/>
      <c r="D924" s="206" t="s">
        <v>158</v>
      </c>
      <c r="E924" s="217" t="s">
        <v>21</v>
      </c>
      <c r="F924" s="218" t="s">
        <v>1416</v>
      </c>
      <c r="G924" s="216"/>
      <c r="H924" s="219">
        <v>3.3</v>
      </c>
      <c r="I924" s="220"/>
      <c r="J924" s="216"/>
      <c r="K924" s="216"/>
      <c r="L924" s="221"/>
      <c r="M924" s="222"/>
      <c r="N924" s="223"/>
      <c r="O924" s="223"/>
      <c r="P924" s="223"/>
      <c r="Q924" s="223"/>
      <c r="R924" s="223"/>
      <c r="S924" s="223"/>
      <c r="T924" s="224"/>
      <c r="AT924" s="225" t="s">
        <v>158</v>
      </c>
      <c r="AU924" s="225" t="s">
        <v>82</v>
      </c>
      <c r="AV924" s="12" t="s">
        <v>82</v>
      </c>
      <c r="AW924" s="12" t="s">
        <v>35</v>
      </c>
      <c r="AX924" s="12" t="s">
        <v>80</v>
      </c>
      <c r="AY924" s="225" t="s">
        <v>148</v>
      </c>
    </row>
    <row r="925" spans="2:65" s="1" customFormat="1" ht="25.5" customHeight="1">
      <c r="B925" s="41"/>
      <c r="C925" s="192" t="s">
        <v>1417</v>
      </c>
      <c r="D925" s="192" t="s">
        <v>151</v>
      </c>
      <c r="E925" s="193" t="s">
        <v>1418</v>
      </c>
      <c r="F925" s="194" t="s">
        <v>1419</v>
      </c>
      <c r="G925" s="195" t="s">
        <v>213</v>
      </c>
      <c r="H925" s="196">
        <v>33.700000000000003</v>
      </c>
      <c r="I925" s="197"/>
      <c r="J925" s="198">
        <f>ROUND(I925*H925,2)</f>
        <v>0</v>
      </c>
      <c r="K925" s="194" t="s">
        <v>155</v>
      </c>
      <c r="L925" s="61"/>
      <c r="M925" s="199" t="s">
        <v>21</v>
      </c>
      <c r="N925" s="200" t="s">
        <v>43</v>
      </c>
      <c r="O925" s="42"/>
      <c r="P925" s="201">
        <f>O925*H925</f>
        <v>0</v>
      </c>
      <c r="Q925" s="201">
        <v>1.2700000000000001E-3</v>
      </c>
      <c r="R925" s="201">
        <f>Q925*H925</f>
        <v>4.2799000000000004E-2</v>
      </c>
      <c r="S925" s="201">
        <v>0</v>
      </c>
      <c r="T925" s="202">
        <f>S925*H925</f>
        <v>0</v>
      </c>
      <c r="AR925" s="24" t="s">
        <v>256</v>
      </c>
      <c r="AT925" s="24" t="s">
        <v>151</v>
      </c>
      <c r="AU925" s="24" t="s">
        <v>82</v>
      </c>
      <c r="AY925" s="24" t="s">
        <v>148</v>
      </c>
      <c r="BE925" s="203">
        <f>IF(N925="základní",J925,0)</f>
        <v>0</v>
      </c>
      <c r="BF925" s="203">
        <f>IF(N925="snížená",J925,0)</f>
        <v>0</v>
      </c>
      <c r="BG925" s="203">
        <f>IF(N925="zákl. přenesená",J925,0)</f>
        <v>0</v>
      </c>
      <c r="BH925" s="203">
        <f>IF(N925="sníž. přenesená",J925,0)</f>
        <v>0</v>
      </c>
      <c r="BI925" s="203">
        <f>IF(N925="nulová",J925,0)</f>
        <v>0</v>
      </c>
      <c r="BJ925" s="24" t="s">
        <v>80</v>
      </c>
      <c r="BK925" s="203">
        <f>ROUND(I925*H925,2)</f>
        <v>0</v>
      </c>
      <c r="BL925" s="24" t="s">
        <v>256</v>
      </c>
      <c r="BM925" s="24" t="s">
        <v>1420</v>
      </c>
    </row>
    <row r="926" spans="2:65" s="11" customFormat="1" ht="12">
      <c r="B926" s="204"/>
      <c r="C926" s="205"/>
      <c r="D926" s="206" t="s">
        <v>158</v>
      </c>
      <c r="E926" s="207" t="s">
        <v>21</v>
      </c>
      <c r="F926" s="208" t="s">
        <v>1421</v>
      </c>
      <c r="G926" s="205"/>
      <c r="H926" s="207" t="s">
        <v>21</v>
      </c>
      <c r="I926" s="209"/>
      <c r="J926" s="205"/>
      <c r="K926" s="205"/>
      <c r="L926" s="210"/>
      <c r="M926" s="211"/>
      <c r="N926" s="212"/>
      <c r="O926" s="212"/>
      <c r="P926" s="212"/>
      <c r="Q926" s="212"/>
      <c r="R926" s="212"/>
      <c r="S926" s="212"/>
      <c r="T926" s="213"/>
      <c r="AT926" s="214" t="s">
        <v>158</v>
      </c>
      <c r="AU926" s="214" t="s">
        <v>82</v>
      </c>
      <c r="AV926" s="11" t="s">
        <v>80</v>
      </c>
      <c r="AW926" s="11" t="s">
        <v>35</v>
      </c>
      <c r="AX926" s="11" t="s">
        <v>72</v>
      </c>
      <c r="AY926" s="214" t="s">
        <v>148</v>
      </c>
    </row>
    <row r="927" spans="2:65" s="12" customFormat="1" ht="12">
      <c r="B927" s="215"/>
      <c r="C927" s="216"/>
      <c r="D927" s="206" t="s">
        <v>158</v>
      </c>
      <c r="E927" s="217" t="s">
        <v>21</v>
      </c>
      <c r="F927" s="218" t="s">
        <v>1422</v>
      </c>
      <c r="G927" s="216"/>
      <c r="H927" s="219">
        <v>28</v>
      </c>
      <c r="I927" s="220"/>
      <c r="J927" s="216"/>
      <c r="K927" s="216"/>
      <c r="L927" s="221"/>
      <c r="M927" s="222"/>
      <c r="N927" s="223"/>
      <c r="O927" s="223"/>
      <c r="P927" s="223"/>
      <c r="Q927" s="223"/>
      <c r="R927" s="223"/>
      <c r="S927" s="223"/>
      <c r="T927" s="224"/>
      <c r="AT927" s="225" t="s">
        <v>158</v>
      </c>
      <c r="AU927" s="225" t="s">
        <v>82</v>
      </c>
      <c r="AV927" s="12" t="s">
        <v>82</v>
      </c>
      <c r="AW927" s="12" t="s">
        <v>35</v>
      </c>
      <c r="AX927" s="12" t="s">
        <v>72</v>
      </c>
      <c r="AY927" s="225" t="s">
        <v>148</v>
      </c>
    </row>
    <row r="928" spans="2:65" s="11" customFormat="1" ht="12">
      <c r="B928" s="204"/>
      <c r="C928" s="205"/>
      <c r="D928" s="206" t="s">
        <v>158</v>
      </c>
      <c r="E928" s="207" t="s">
        <v>21</v>
      </c>
      <c r="F928" s="208" t="s">
        <v>1423</v>
      </c>
      <c r="G928" s="205"/>
      <c r="H928" s="207" t="s">
        <v>21</v>
      </c>
      <c r="I928" s="209"/>
      <c r="J928" s="205"/>
      <c r="K928" s="205"/>
      <c r="L928" s="210"/>
      <c r="M928" s="211"/>
      <c r="N928" s="212"/>
      <c r="O928" s="212"/>
      <c r="P928" s="212"/>
      <c r="Q928" s="212"/>
      <c r="R928" s="212"/>
      <c r="S928" s="212"/>
      <c r="T928" s="213"/>
      <c r="AT928" s="214" t="s">
        <v>158</v>
      </c>
      <c r="AU928" s="214" t="s">
        <v>82</v>
      </c>
      <c r="AV928" s="11" t="s">
        <v>80</v>
      </c>
      <c r="AW928" s="11" t="s">
        <v>35</v>
      </c>
      <c r="AX928" s="11" t="s">
        <v>72</v>
      </c>
      <c r="AY928" s="214" t="s">
        <v>148</v>
      </c>
    </row>
    <row r="929" spans="2:65" s="12" customFormat="1" ht="12">
      <c r="B929" s="215"/>
      <c r="C929" s="216"/>
      <c r="D929" s="206" t="s">
        <v>158</v>
      </c>
      <c r="E929" s="217" t="s">
        <v>21</v>
      </c>
      <c r="F929" s="218" t="s">
        <v>1424</v>
      </c>
      <c r="G929" s="216"/>
      <c r="H929" s="219">
        <v>3.6</v>
      </c>
      <c r="I929" s="220"/>
      <c r="J929" s="216"/>
      <c r="K929" s="216"/>
      <c r="L929" s="221"/>
      <c r="M929" s="222"/>
      <c r="N929" s="223"/>
      <c r="O929" s="223"/>
      <c r="P929" s="223"/>
      <c r="Q929" s="223"/>
      <c r="R929" s="223"/>
      <c r="S929" s="223"/>
      <c r="T929" s="224"/>
      <c r="AT929" s="225" t="s">
        <v>158</v>
      </c>
      <c r="AU929" s="225" t="s">
        <v>82</v>
      </c>
      <c r="AV929" s="12" t="s">
        <v>82</v>
      </c>
      <c r="AW929" s="12" t="s">
        <v>35</v>
      </c>
      <c r="AX929" s="12" t="s">
        <v>72</v>
      </c>
      <c r="AY929" s="225" t="s">
        <v>148</v>
      </c>
    </row>
    <row r="930" spans="2:65" s="11" customFormat="1" ht="12">
      <c r="B930" s="204"/>
      <c r="C930" s="205"/>
      <c r="D930" s="206" t="s">
        <v>158</v>
      </c>
      <c r="E930" s="207" t="s">
        <v>21</v>
      </c>
      <c r="F930" s="208" t="s">
        <v>1425</v>
      </c>
      <c r="G930" s="205"/>
      <c r="H930" s="207" t="s">
        <v>21</v>
      </c>
      <c r="I930" s="209"/>
      <c r="J930" s="205"/>
      <c r="K930" s="205"/>
      <c r="L930" s="210"/>
      <c r="M930" s="211"/>
      <c r="N930" s="212"/>
      <c r="O930" s="212"/>
      <c r="P930" s="212"/>
      <c r="Q930" s="212"/>
      <c r="R930" s="212"/>
      <c r="S930" s="212"/>
      <c r="T930" s="213"/>
      <c r="AT930" s="214" t="s">
        <v>158</v>
      </c>
      <c r="AU930" s="214" t="s">
        <v>82</v>
      </c>
      <c r="AV930" s="11" t="s">
        <v>80</v>
      </c>
      <c r="AW930" s="11" t="s">
        <v>35</v>
      </c>
      <c r="AX930" s="11" t="s">
        <v>72</v>
      </c>
      <c r="AY930" s="214" t="s">
        <v>148</v>
      </c>
    </row>
    <row r="931" spans="2:65" s="12" customFormat="1" ht="12">
      <c r="B931" s="215"/>
      <c r="C931" s="216"/>
      <c r="D931" s="206" t="s">
        <v>158</v>
      </c>
      <c r="E931" s="217" t="s">
        <v>21</v>
      </c>
      <c r="F931" s="218" t="s">
        <v>1426</v>
      </c>
      <c r="G931" s="216"/>
      <c r="H931" s="219">
        <v>2.1</v>
      </c>
      <c r="I931" s="220"/>
      <c r="J931" s="216"/>
      <c r="K931" s="216"/>
      <c r="L931" s="221"/>
      <c r="M931" s="222"/>
      <c r="N931" s="223"/>
      <c r="O931" s="223"/>
      <c r="P931" s="223"/>
      <c r="Q931" s="223"/>
      <c r="R931" s="223"/>
      <c r="S931" s="223"/>
      <c r="T931" s="224"/>
      <c r="AT931" s="225" t="s">
        <v>158</v>
      </c>
      <c r="AU931" s="225" t="s">
        <v>82</v>
      </c>
      <c r="AV931" s="12" t="s">
        <v>82</v>
      </c>
      <c r="AW931" s="12" t="s">
        <v>35</v>
      </c>
      <c r="AX931" s="12" t="s">
        <v>72</v>
      </c>
      <c r="AY931" s="225" t="s">
        <v>148</v>
      </c>
    </row>
    <row r="932" spans="2:65" s="13" customFormat="1" ht="12">
      <c r="B932" s="226"/>
      <c r="C932" s="227"/>
      <c r="D932" s="206" t="s">
        <v>158</v>
      </c>
      <c r="E932" s="228" t="s">
        <v>21</v>
      </c>
      <c r="F932" s="229" t="s">
        <v>166</v>
      </c>
      <c r="G932" s="227"/>
      <c r="H932" s="230">
        <v>33.700000000000003</v>
      </c>
      <c r="I932" s="231"/>
      <c r="J932" s="227"/>
      <c r="K932" s="227"/>
      <c r="L932" s="232"/>
      <c r="M932" s="233"/>
      <c r="N932" s="234"/>
      <c r="O932" s="234"/>
      <c r="P932" s="234"/>
      <c r="Q932" s="234"/>
      <c r="R932" s="234"/>
      <c r="S932" s="234"/>
      <c r="T932" s="235"/>
      <c r="AT932" s="236" t="s">
        <v>158</v>
      </c>
      <c r="AU932" s="236" t="s">
        <v>82</v>
      </c>
      <c r="AV932" s="13" t="s">
        <v>156</v>
      </c>
      <c r="AW932" s="13" t="s">
        <v>35</v>
      </c>
      <c r="AX932" s="13" t="s">
        <v>80</v>
      </c>
      <c r="AY932" s="236" t="s">
        <v>148</v>
      </c>
    </row>
    <row r="933" spans="2:65" s="1" customFormat="1" ht="25.5" customHeight="1">
      <c r="B933" s="41"/>
      <c r="C933" s="192" t="s">
        <v>1427</v>
      </c>
      <c r="D933" s="192" t="s">
        <v>151</v>
      </c>
      <c r="E933" s="193" t="s">
        <v>1428</v>
      </c>
      <c r="F933" s="194" t="s">
        <v>1429</v>
      </c>
      <c r="G933" s="195" t="s">
        <v>213</v>
      </c>
      <c r="H933" s="196">
        <v>25.4</v>
      </c>
      <c r="I933" s="197"/>
      <c r="J933" s="198">
        <f>ROUND(I933*H933,2)</f>
        <v>0</v>
      </c>
      <c r="K933" s="194" t="s">
        <v>155</v>
      </c>
      <c r="L933" s="61"/>
      <c r="M933" s="199" t="s">
        <v>21</v>
      </c>
      <c r="N933" s="200" t="s">
        <v>43</v>
      </c>
      <c r="O933" s="42"/>
      <c r="P933" s="201">
        <f>O933*H933</f>
        <v>0</v>
      </c>
      <c r="Q933" s="201">
        <v>2.0699999999999998E-3</v>
      </c>
      <c r="R933" s="201">
        <f>Q933*H933</f>
        <v>5.2577999999999993E-2</v>
      </c>
      <c r="S933" s="201">
        <v>0</v>
      </c>
      <c r="T933" s="202">
        <f>S933*H933</f>
        <v>0</v>
      </c>
      <c r="AR933" s="24" t="s">
        <v>256</v>
      </c>
      <c r="AT933" s="24" t="s">
        <v>151</v>
      </c>
      <c r="AU933" s="24" t="s">
        <v>82</v>
      </c>
      <c r="AY933" s="24" t="s">
        <v>148</v>
      </c>
      <c r="BE933" s="203">
        <f>IF(N933="základní",J933,0)</f>
        <v>0</v>
      </c>
      <c r="BF933" s="203">
        <f>IF(N933="snížená",J933,0)</f>
        <v>0</v>
      </c>
      <c r="BG933" s="203">
        <f>IF(N933="zákl. přenesená",J933,0)</f>
        <v>0</v>
      </c>
      <c r="BH933" s="203">
        <f>IF(N933="sníž. přenesená",J933,0)</f>
        <v>0</v>
      </c>
      <c r="BI933" s="203">
        <f>IF(N933="nulová",J933,0)</f>
        <v>0</v>
      </c>
      <c r="BJ933" s="24" t="s">
        <v>80</v>
      </c>
      <c r="BK933" s="203">
        <f>ROUND(I933*H933,2)</f>
        <v>0</v>
      </c>
      <c r="BL933" s="24" t="s">
        <v>256</v>
      </c>
      <c r="BM933" s="24" t="s">
        <v>1430</v>
      </c>
    </row>
    <row r="934" spans="2:65" s="11" customFormat="1" ht="12">
      <c r="B934" s="204"/>
      <c r="C934" s="205"/>
      <c r="D934" s="206" t="s">
        <v>158</v>
      </c>
      <c r="E934" s="207" t="s">
        <v>21</v>
      </c>
      <c r="F934" s="208" t="s">
        <v>1431</v>
      </c>
      <c r="G934" s="205"/>
      <c r="H934" s="207" t="s">
        <v>21</v>
      </c>
      <c r="I934" s="209"/>
      <c r="J934" s="205"/>
      <c r="K934" s="205"/>
      <c r="L934" s="210"/>
      <c r="M934" s="211"/>
      <c r="N934" s="212"/>
      <c r="O934" s="212"/>
      <c r="P934" s="212"/>
      <c r="Q934" s="212"/>
      <c r="R934" s="212"/>
      <c r="S934" s="212"/>
      <c r="T934" s="213"/>
      <c r="AT934" s="214" t="s">
        <v>158</v>
      </c>
      <c r="AU934" s="214" t="s">
        <v>82</v>
      </c>
      <c r="AV934" s="11" t="s">
        <v>80</v>
      </c>
      <c r="AW934" s="11" t="s">
        <v>35</v>
      </c>
      <c r="AX934" s="11" t="s">
        <v>72</v>
      </c>
      <c r="AY934" s="214" t="s">
        <v>148</v>
      </c>
    </row>
    <row r="935" spans="2:65" s="12" customFormat="1" ht="12">
      <c r="B935" s="215"/>
      <c r="C935" s="216"/>
      <c r="D935" s="206" t="s">
        <v>158</v>
      </c>
      <c r="E935" s="217" t="s">
        <v>21</v>
      </c>
      <c r="F935" s="218" t="s">
        <v>1432</v>
      </c>
      <c r="G935" s="216"/>
      <c r="H935" s="219">
        <v>17.600000000000001</v>
      </c>
      <c r="I935" s="220"/>
      <c r="J935" s="216"/>
      <c r="K935" s="216"/>
      <c r="L935" s="221"/>
      <c r="M935" s="222"/>
      <c r="N935" s="223"/>
      <c r="O935" s="223"/>
      <c r="P935" s="223"/>
      <c r="Q935" s="223"/>
      <c r="R935" s="223"/>
      <c r="S935" s="223"/>
      <c r="T935" s="224"/>
      <c r="AT935" s="225" t="s">
        <v>158</v>
      </c>
      <c r="AU935" s="225" t="s">
        <v>82</v>
      </c>
      <c r="AV935" s="12" t="s">
        <v>82</v>
      </c>
      <c r="AW935" s="12" t="s">
        <v>35</v>
      </c>
      <c r="AX935" s="12" t="s">
        <v>72</v>
      </c>
      <c r="AY935" s="225" t="s">
        <v>148</v>
      </c>
    </row>
    <row r="936" spans="2:65" s="11" customFormat="1" ht="12">
      <c r="B936" s="204"/>
      <c r="C936" s="205"/>
      <c r="D936" s="206" t="s">
        <v>158</v>
      </c>
      <c r="E936" s="207" t="s">
        <v>21</v>
      </c>
      <c r="F936" s="208" t="s">
        <v>1433</v>
      </c>
      <c r="G936" s="205"/>
      <c r="H936" s="207" t="s">
        <v>21</v>
      </c>
      <c r="I936" s="209"/>
      <c r="J936" s="205"/>
      <c r="K936" s="205"/>
      <c r="L936" s="210"/>
      <c r="M936" s="211"/>
      <c r="N936" s="212"/>
      <c r="O936" s="212"/>
      <c r="P936" s="212"/>
      <c r="Q936" s="212"/>
      <c r="R936" s="212"/>
      <c r="S936" s="212"/>
      <c r="T936" s="213"/>
      <c r="AT936" s="214" t="s">
        <v>158</v>
      </c>
      <c r="AU936" s="214" t="s">
        <v>82</v>
      </c>
      <c r="AV936" s="11" t="s">
        <v>80</v>
      </c>
      <c r="AW936" s="11" t="s">
        <v>35</v>
      </c>
      <c r="AX936" s="11" t="s">
        <v>72</v>
      </c>
      <c r="AY936" s="214" t="s">
        <v>148</v>
      </c>
    </row>
    <row r="937" spans="2:65" s="12" customFormat="1" ht="12">
      <c r="B937" s="215"/>
      <c r="C937" s="216"/>
      <c r="D937" s="206" t="s">
        <v>158</v>
      </c>
      <c r="E937" s="217" t="s">
        <v>21</v>
      </c>
      <c r="F937" s="218" t="s">
        <v>1434</v>
      </c>
      <c r="G937" s="216"/>
      <c r="H937" s="219">
        <v>1.9</v>
      </c>
      <c r="I937" s="220"/>
      <c r="J937" s="216"/>
      <c r="K937" s="216"/>
      <c r="L937" s="221"/>
      <c r="M937" s="222"/>
      <c r="N937" s="223"/>
      <c r="O937" s="223"/>
      <c r="P937" s="223"/>
      <c r="Q937" s="223"/>
      <c r="R937" s="223"/>
      <c r="S937" s="223"/>
      <c r="T937" s="224"/>
      <c r="AT937" s="225" t="s">
        <v>158</v>
      </c>
      <c r="AU937" s="225" t="s">
        <v>82</v>
      </c>
      <c r="AV937" s="12" t="s">
        <v>82</v>
      </c>
      <c r="AW937" s="12" t="s">
        <v>35</v>
      </c>
      <c r="AX937" s="12" t="s">
        <v>72</v>
      </c>
      <c r="AY937" s="225" t="s">
        <v>148</v>
      </c>
    </row>
    <row r="938" spans="2:65" s="11" customFormat="1" ht="12">
      <c r="B938" s="204"/>
      <c r="C938" s="205"/>
      <c r="D938" s="206" t="s">
        <v>158</v>
      </c>
      <c r="E938" s="207" t="s">
        <v>21</v>
      </c>
      <c r="F938" s="208" t="s">
        <v>1435</v>
      </c>
      <c r="G938" s="205"/>
      <c r="H938" s="207" t="s">
        <v>21</v>
      </c>
      <c r="I938" s="209"/>
      <c r="J938" s="205"/>
      <c r="K938" s="205"/>
      <c r="L938" s="210"/>
      <c r="M938" s="211"/>
      <c r="N938" s="212"/>
      <c r="O938" s="212"/>
      <c r="P938" s="212"/>
      <c r="Q938" s="212"/>
      <c r="R938" s="212"/>
      <c r="S938" s="212"/>
      <c r="T938" s="213"/>
      <c r="AT938" s="214" t="s">
        <v>158</v>
      </c>
      <c r="AU938" s="214" t="s">
        <v>82</v>
      </c>
      <c r="AV938" s="11" t="s">
        <v>80</v>
      </c>
      <c r="AW938" s="11" t="s">
        <v>35</v>
      </c>
      <c r="AX938" s="11" t="s">
        <v>72</v>
      </c>
      <c r="AY938" s="214" t="s">
        <v>148</v>
      </c>
    </row>
    <row r="939" spans="2:65" s="12" customFormat="1" ht="12">
      <c r="B939" s="215"/>
      <c r="C939" s="216"/>
      <c r="D939" s="206" t="s">
        <v>158</v>
      </c>
      <c r="E939" s="217" t="s">
        <v>21</v>
      </c>
      <c r="F939" s="218" t="s">
        <v>1436</v>
      </c>
      <c r="G939" s="216"/>
      <c r="H939" s="219">
        <v>3.9</v>
      </c>
      <c r="I939" s="220"/>
      <c r="J939" s="216"/>
      <c r="K939" s="216"/>
      <c r="L939" s="221"/>
      <c r="M939" s="222"/>
      <c r="N939" s="223"/>
      <c r="O939" s="223"/>
      <c r="P939" s="223"/>
      <c r="Q939" s="223"/>
      <c r="R939" s="223"/>
      <c r="S939" s="223"/>
      <c r="T939" s="224"/>
      <c r="AT939" s="225" t="s">
        <v>158</v>
      </c>
      <c r="AU939" s="225" t="s">
        <v>82</v>
      </c>
      <c r="AV939" s="12" t="s">
        <v>82</v>
      </c>
      <c r="AW939" s="12" t="s">
        <v>35</v>
      </c>
      <c r="AX939" s="12" t="s">
        <v>72</v>
      </c>
      <c r="AY939" s="225" t="s">
        <v>148</v>
      </c>
    </row>
    <row r="940" spans="2:65" s="11" customFormat="1" ht="12">
      <c r="B940" s="204"/>
      <c r="C940" s="205"/>
      <c r="D940" s="206" t="s">
        <v>158</v>
      </c>
      <c r="E940" s="207" t="s">
        <v>21</v>
      </c>
      <c r="F940" s="208" t="s">
        <v>1437</v>
      </c>
      <c r="G940" s="205"/>
      <c r="H940" s="207" t="s">
        <v>21</v>
      </c>
      <c r="I940" s="209"/>
      <c r="J940" s="205"/>
      <c r="K940" s="205"/>
      <c r="L940" s="210"/>
      <c r="M940" s="211"/>
      <c r="N940" s="212"/>
      <c r="O940" s="212"/>
      <c r="P940" s="212"/>
      <c r="Q940" s="212"/>
      <c r="R940" s="212"/>
      <c r="S940" s="212"/>
      <c r="T940" s="213"/>
      <c r="AT940" s="214" t="s">
        <v>158</v>
      </c>
      <c r="AU940" s="214" t="s">
        <v>82</v>
      </c>
      <c r="AV940" s="11" t="s">
        <v>80</v>
      </c>
      <c r="AW940" s="11" t="s">
        <v>35</v>
      </c>
      <c r="AX940" s="11" t="s">
        <v>72</v>
      </c>
      <c r="AY940" s="214" t="s">
        <v>148</v>
      </c>
    </row>
    <row r="941" spans="2:65" s="12" customFormat="1" ht="12">
      <c r="B941" s="215"/>
      <c r="C941" s="216"/>
      <c r="D941" s="206" t="s">
        <v>158</v>
      </c>
      <c r="E941" s="217" t="s">
        <v>21</v>
      </c>
      <c r="F941" s="218" t="s">
        <v>1438</v>
      </c>
      <c r="G941" s="216"/>
      <c r="H941" s="219">
        <v>2</v>
      </c>
      <c r="I941" s="220"/>
      <c r="J941" s="216"/>
      <c r="K941" s="216"/>
      <c r="L941" s="221"/>
      <c r="M941" s="222"/>
      <c r="N941" s="223"/>
      <c r="O941" s="223"/>
      <c r="P941" s="223"/>
      <c r="Q941" s="223"/>
      <c r="R941" s="223"/>
      <c r="S941" s="223"/>
      <c r="T941" s="224"/>
      <c r="AT941" s="225" t="s">
        <v>158</v>
      </c>
      <c r="AU941" s="225" t="s">
        <v>82</v>
      </c>
      <c r="AV941" s="12" t="s">
        <v>82</v>
      </c>
      <c r="AW941" s="12" t="s">
        <v>35</v>
      </c>
      <c r="AX941" s="12" t="s">
        <v>72</v>
      </c>
      <c r="AY941" s="225" t="s">
        <v>148</v>
      </c>
    </row>
    <row r="942" spans="2:65" s="13" customFormat="1" ht="12">
      <c r="B942" s="226"/>
      <c r="C942" s="227"/>
      <c r="D942" s="206" t="s">
        <v>158</v>
      </c>
      <c r="E942" s="228" t="s">
        <v>21</v>
      </c>
      <c r="F942" s="229" t="s">
        <v>166</v>
      </c>
      <c r="G942" s="227"/>
      <c r="H942" s="230">
        <v>25.4</v>
      </c>
      <c r="I942" s="231"/>
      <c r="J942" s="227"/>
      <c r="K942" s="227"/>
      <c r="L942" s="232"/>
      <c r="M942" s="233"/>
      <c r="N942" s="234"/>
      <c r="O942" s="234"/>
      <c r="P942" s="234"/>
      <c r="Q942" s="234"/>
      <c r="R942" s="234"/>
      <c r="S942" s="234"/>
      <c r="T942" s="235"/>
      <c r="AT942" s="236" t="s">
        <v>158</v>
      </c>
      <c r="AU942" s="236" t="s">
        <v>82</v>
      </c>
      <c r="AV942" s="13" t="s">
        <v>156</v>
      </c>
      <c r="AW942" s="13" t="s">
        <v>35</v>
      </c>
      <c r="AX942" s="13" t="s">
        <v>80</v>
      </c>
      <c r="AY942" s="236" t="s">
        <v>148</v>
      </c>
    </row>
    <row r="943" spans="2:65" s="1" customFormat="1" ht="25.5" customHeight="1">
      <c r="B943" s="41"/>
      <c r="C943" s="192" t="s">
        <v>1439</v>
      </c>
      <c r="D943" s="192" t="s">
        <v>151</v>
      </c>
      <c r="E943" s="193" t="s">
        <v>1440</v>
      </c>
      <c r="F943" s="194" t="s">
        <v>1441</v>
      </c>
      <c r="G943" s="195" t="s">
        <v>213</v>
      </c>
      <c r="H943" s="196">
        <v>17.7</v>
      </c>
      <c r="I943" s="197"/>
      <c r="J943" s="198">
        <f>ROUND(I943*H943,2)</f>
        <v>0</v>
      </c>
      <c r="K943" s="194" t="s">
        <v>155</v>
      </c>
      <c r="L943" s="61"/>
      <c r="M943" s="199" t="s">
        <v>21</v>
      </c>
      <c r="N943" s="200" t="s">
        <v>43</v>
      </c>
      <c r="O943" s="42"/>
      <c r="P943" s="201">
        <f>O943*H943</f>
        <v>0</v>
      </c>
      <c r="Q943" s="201">
        <v>2.2200000000000002E-3</v>
      </c>
      <c r="R943" s="201">
        <f>Q943*H943</f>
        <v>3.9294000000000003E-2</v>
      </c>
      <c r="S943" s="201">
        <v>0</v>
      </c>
      <c r="T943" s="202">
        <f>S943*H943</f>
        <v>0</v>
      </c>
      <c r="AR943" s="24" t="s">
        <v>256</v>
      </c>
      <c r="AT943" s="24" t="s">
        <v>151</v>
      </c>
      <c r="AU943" s="24" t="s">
        <v>82</v>
      </c>
      <c r="AY943" s="24" t="s">
        <v>148</v>
      </c>
      <c r="BE943" s="203">
        <f>IF(N943="základní",J943,0)</f>
        <v>0</v>
      </c>
      <c r="BF943" s="203">
        <f>IF(N943="snížená",J943,0)</f>
        <v>0</v>
      </c>
      <c r="BG943" s="203">
        <f>IF(N943="zákl. přenesená",J943,0)</f>
        <v>0</v>
      </c>
      <c r="BH943" s="203">
        <f>IF(N943="sníž. přenesená",J943,0)</f>
        <v>0</v>
      </c>
      <c r="BI943" s="203">
        <f>IF(N943="nulová",J943,0)</f>
        <v>0</v>
      </c>
      <c r="BJ943" s="24" t="s">
        <v>80</v>
      </c>
      <c r="BK943" s="203">
        <f>ROUND(I943*H943,2)</f>
        <v>0</v>
      </c>
      <c r="BL943" s="24" t="s">
        <v>256</v>
      </c>
      <c r="BM943" s="24" t="s">
        <v>1442</v>
      </c>
    </row>
    <row r="944" spans="2:65" s="1" customFormat="1" ht="36">
      <c r="B944" s="41"/>
      <c r="C944" s="63"/>
      <c r="D944" s="206" t="s">
        <v>170</v>
      </c>
      <c r="E944" s="63"/>
      <c r="F944" s="237" t="s">
        <v>1443</v>
      </c>
      <c r="G944" s="63"/>
      <c r="H944" s="63"/>
      <c r="I944" s="163"/>
      <c r="J944" s="63"/>
      <c r="K944" s="63"/>
      <c r="L944" s="61"/>
      <c r="M944" s="238"/>
      <c r="N944" s="42"/>
      <c r="O944" s="42"/>
      <c r="P944" s="42"/>
      <c r="Q944" s="42"/>
      <c r="R944" s="42"/>
      <c r="S944" s="42"/>
      <c r="T944" s="78"/>
      <c r="AT944" s="24" t="s">
        <v>170</v>
      </c>
      <c r="AU944" s="24" t="s">
        <v>82</v>
      </c>
    </row>
    <row r="945" spans="2:65" s="11" customFormat="1" ht="12">
      <c r="B945" s="204"/>
      <c r="C945" s="205"/>
      <c r="D945" s="206" t="s">
        <v>158</v>
      </c>
      <c r="E945" s="207" t="s">
        <v>21</v>
      </c>
      <c r="F945" s="208" t="s">
        <v>1444</v>
      </c>
      <c r="G945" s="205"/>
      <c r="H945" s="207" t="s">
        <v>21</v>
      </c>
      <c r="I945" s="209"/>
      <c r="J945" s="205"/>
      <c r="K945" s="205"/>
      <c r="L945" s="210"/>
      <c r="M945" s="211"/>
      <c r="N945" s="212"/>
      <c r="O945" s="212"/>
      <c r="P945" s="212"/>
      <c r="Q945" s="212"/>
      <c r="R945" s="212"/>
      <c r="S945" s="212"/>
      <c r="T945" s="213"/>
      <c r="AT945" s="214" t="s">
        <v>158</v>
      </c>
      <c r="AU945" s="214" t="s">
        <v>82</v>
      </c>
      <c r="AV945" s="11" t="s">
        <v>80</v>
      </c>
      <c r="AW945" s="11" t="s">
        <v>35</v>
      </c>
      <c r="AX945" s="11" t="s">
        <v>72</v>
      </c>
      <c r="AY945" s="214" t="s">
        <v>148</v>
      </c>
    </row>
    <row r="946" spans="2:65" s="12" customFormat="1" ht="12">
      <c r="B946" s="215"/>
      <c r="C946" s="216"/>
      <c r="D946" s="206" t="s">
        <v>158</v>
      </c>
      <c r="E946" s="217" t="s">
        <v>21</v>
      </c>
      <c r="F946" s="218" t="s">
        <v>1445</v>
      </c>
      <c r="G946" s="216"/>
      <c r="H946" s="219">
        <v>17.7</v>
      </c>
      <c r="I946" s="220"/>
      <c r="J946" s="216"/>
      <c r="K946" s="216"/>
      <c r="L946" s="221"/>
      <c r="M946" s="222"/>
      <c r="N946" s="223"/>
      <c r="O946" s="223"/>
      <c r="P946" s="223"/>
      <c r="Q946" s="223"/>
      <c r="R946" s="223"/>
      <c r="S946" s="223"/>
      <c r="T946" s="224"/>
      <c r="AT946" s="225" t="s">
        <v>158</v>
      </c>
      <c r="AU946" s="225" t="s">
        <v>82</v>
      </c>
      <c r="AV946" s="12" t="s">
        <v>82</v>
      </c>
      <c r="AW946" s="12" t="s">
        <v>35</v>
      </c>
      <c r="AX946" s="12" t="s">
        <v>80</v>
      </c>
      <c r="AY946" s="225" t="s">
        <v>148</v>
      </c>
    </row>
    <row r="947" spans="2:65" s="1" customFormat="1" ht="25.5" customHeight="1">
      <c r="B947" s="41"/>
      <c r="C947" s="192" t="s">
        <v>1410</v>
      </c>
      <c r="D947" s="192" t="s">
        <v>151</v>
      </c>
      <c r="E947" s="193" t="s">
        <v>1446</v>
      </c>
      <c r="F947" s="194" t="s">
        <v>1447</v>
      </c>
      <c r="G947" s="195" t="s">
        <v>213</v>
      </c>
      <c r="H947" s="196">
        <v>50.3</v>
      </c>
      <c r="I947" s="197"/>
      <c r="J947" s="198">
        <f>ROUND(I947*H947,2)</f>
        <v>0</v>
      </c>
      <c r="K947" s="194" t="s">
        <v>155</v>
      </c>
      <c r="L947" s="61"/>
      <c r="M947" s="199" t="s">
        <v>21</v>
      </c>
      <c r="N947" s="200" t="s">
        <v>43</v>
      </c>
      <c r="O947" s="42"/>
      <c r="P947" s="201">
        <f>O947*H947</f>
        <v>0</v>
      </c>
      <c r="Q947" s="201">
        <v>2.9399999999999999E-3</v>
      </c>
      <c r="R947" s="201">
        <f>Q947*H947</f>
        <v>0.14788199999999999</v>
      </c>
      <c r="S947" s="201">
        <v>0</v>
      </c>
      <c r="T947" s="202">
        <f>S947*H947</f>
        <v>0</v>
      </c>
      <c r="AR947" s="24" t="s">
        <v>256</v>
      </c>
      <c r="AT947" s="24" t="s">
        <v>151</v>
      </c>
      <c r="AU947" s="24" t="s">
        <v>82</v>
      </c>
      <c r="AY947" s="24" t="s">
        <v>148</v>
      </c>
      <c r="BE947" s="203">
        <f>IF(N947="základní",J947,0)</f>
        <v>0</v>
      </c>
      <c r="BF947" s="203">
        <f>IF(N947="snížená",J947,0)</f>
        <v>0</v>
      </c>
      <c r="BG947" s="203">
        <f>IF(N947="zákl. přenesená",J947,0)</f>
        <v>0</v>
      </c>
      <c r="BH947" s="203">
        <f>IF(N947="sníž. přenesená",J947,0)</f>
        <v>0</v>
      </c>
      <c r="BI947" s="203">
        <f>IF(N947="nulová",J947,0)</f>
        <v>0</v>
      </c>
      <c r="BJ947" s="24" t="s">
        <v>80</v>
      </c>
      <c r="BK947" s="203">
        <f>ROUND(I947*H947,2)</f>
        <v>0</v>
      </c>
      <c r="BL947" s="24" t="s">
        <v>256</v>
      </c>
      <c r="BM947" s="24" t="s">
        <v>1448</v>
      </c>
    </row>
    <row r="948" spans="2:65" s="11" customFormat="1" ht="24">
      <c r="B948" s="204"/>
      <c r="C948" s="205"/>
      <c r="D948" s="206" t="s">
        <v>158</v>
      </c>
      <c r="E948" s="207" t="s">
        <v>21</v>
      </c>
      <c r="F948" s="208" t="s">
        <v>1449</v>
      </c>
      <c r="G948" s="205"/>
      <c r="H948" s="207" t="s">
        <v>21</v>
      </c>
      <c r="I948" s="209"/>
      <c r="J948" s="205"/>
      <c r="K948" s="205"/>
      <c r="L948" s="210"/>
      <c r="M948" s="211"/>
      <c r="N948" s="212"/>
      <c r="O948" s="212"/>
      <c r="P948" s="212"/>
      <c r="Q948" s="212"/>
      <c r="R948" s="212"/>
      <c r="S948" s="212"/>
      <c r="T948" s="213"/>
      <c r="AT948" s="214" t="s">
        <v>158</v>
      </c>
      <c r="AU948" s="214" t="s">
        <v>82</v>
      </c>
      <c r="AV948" s="11" t="s">
        <v>80</v>
      </c>
      <c r="AW948" s="11" t="s">
        <v>35</v>
      </c>
      <c r="AX948" s="11" t="s">
        <v>72</v>
      </c>
      <c r="AY948" s="214" t="s">
        <v>148</v>
      </c>
    </row>
    <row r="949" spans="2:65" s="12" customFormat="1" ht="12">
      <c r="B949" s="215"/>
      <c r="C949" s="216"/>
      <c r="D949" s="206" t="s">
        <v>158</v>
      </c>
      <c r="E949" s="217" t="s">
        <v>21</v>
      </c>
      <c r="F949" s="218" t="s">
        <v>1404</v>
      </c>
      <c r="G949" s="216"/>
      <c r="H949" s="219">
        <v>50.3</v>
      </c>
      <c r="I949" s="220"/>
      <c r="J949" s="216"/>
      <c r="K949" s="216"/>
      <c r="L949" s="221"/>
      <c r="M949" s="222"/>
      <c r="N949" s="223"/>
      <c r="O949" s="223"/>
      <c r="P949" s="223"/>
      <c r="Q949" s="223"/>
      <c r="R949" s="223"/>
      <c r="S949" s="223"/>
      <c r="T949" s="224"/>
      <c r="AT949" s="225" t="s">
        <v>158</v>
      </c>
      <c r="AU949" s="225" t="s">
        <v>82</v>
      </c>
      <c r="AV949" s="12" t="s">
        <v>82</v>
      </c>
      <c r="AW949" s="12" t="s">
        <v>35</v>
      </c>
      <c r="AX949" s="12" t="s">
        <v>80</v>
      </c>
      <c r="AY949" s="225" t="s">
        <v>148</v>
      </c>
    </row>
    <row r="950" spans="2:65" s="1" customFormat="1" ht="25.5" customHeight="1">
      <c r="B950" s="41"/>
      <c r="C950" s="192" t="s">
        <v>1450</v>
      </c>
      <c r="D950" s="192" t="s">
        <v>151</v>
      </c>
      <c r="E950" s="193" t="s">
        <v>1451</v>
      </c>
      <c r="F950" s="194" t="s">
        <v>1452</v>
      </c>
      <c r="G950" s="195" t="s">
        <v>213</v>
      </c>
      <c r="H950" s="196">
        <v>16.8</v>
      </c>
      <c r="I950" s="197"/>
      <c r="J950" s="198">
        <f>ROUND(I950*H950,2)</f>
        <v>0</v>
      </c>
      <c r="K950" s="194" t="s">
        <v>155</v>
      </c>
      <c r="L950" s="61"/>
      <c r="M950" s="199" t="s">
        <v>21</v>
      </c>
      <c r="N950" s="200" t="s">
        <v>43</v>
      </c>
      <c r="O950" s="42"/>
      <c r="P950" s="201">
        <f>O950*H950</f>
        <v>0</v>
      </c>
      <c r="Q950" s="201">
        <v>2.8900000000000002E-3</v>
      </c>
      <c r="R950" s="201">
        <f>Q950*H950</f>
        <v>4.8552000000000005E-2</v>
      </c>
      <c r="S950" s="201">
        <v>0</v>
      </c>
      <c r="T950" s="202">
        <f>S950*H950</f>
        <v>0</v>
      </c>
      <c r="AR950" s="24" t="s">
        <v>256</v>
      </c>
      <c r="AT950" s="24" t="s">
        <v>151</v>
      </c>
      <c r="AU950" s="24" t="s">
        <v>82</v>
      </c>
      <c r="AY950" s="24" t="s">
        <v>148</v>
      </c>
      <c r="BE950" s="203">
        <f>IF(N950="základní",J950,0)</f>
        <v>0</v>
      </c>
      <c r="BF950" s="203">
        <f>IF(N950="snížená",J950,0)</f>
        <v>0</v>
      </c>
      <c r="BG950" s="203">
        <f>IF(N950="zákl. přenesená",J950,0)</f>
        <v>0</v>
      </c>
      <c r="BH950" s="203">
        <f>IF(N950="sníž. přenesená",J950,0)</f>
        <v>0</v>
      </c>
      <c r="BI950" s="203">
        <f>IF(N950="nulová",J950,0)</f>
        <v>0</v>
      </c>
      <c r="BJ950" s="24" t="s">
        <v>80</v>
      </c>
      <c r="BK950" s="203">
        <f>ROUND(I950*H950,2)</f>
        <v>0</v>
      </c>
      <c r="BL950" s="24" t="s">
        <v>256</v>
      </c>
      <c r="BM950" s="24" t="s">
        <v>1453</v>
      </c>
    </row>
    <row r="951" spans="2:65" s="11" customFormat="1" ht="24">
      <c r="B951" s="204"/>
      <c r="C951" s="205"/>
      <c r="D951" s="206" t="s">
        <v>158</v>
      </c>
      <c r="E951" s="207" t="s">
        <v>21</v>
      </c>
      <c r="F951" s="208" t="s">
        <v>1454</v>
      </c>
      <c r="G951" s="205"/>
      <c r="H951" s="207" t="s">
        <v>21</v>
      </c>
      <c r="I951" s="209"/>
      <c r="J951" s="205"/>
      <c r="K951" s="205"/>
      <c r="L951" s="210"/>
      <c r="M951" s="211"/>
      <c r="N951" s="212"/>
      <c r="O951" s="212"/>
      <c r="P951" s="212"/>
      <c r="Q951" s="212"/>
      <c r="R951" s="212"/>
      <c r="S951" s="212"/>
      <c r="T951" s="213"/>
      <c r="AT951" s="214" t="s">
        <v>158</v>
      </c>
      <c r="AU951" s="214" t="s">
        <v>82</v>
      </c>
      <c r="AV951" s="11" t="s">
        <v>80</v>
      </c>
      <c r="AW951" s="11" t="s">
        <v>35</v>
      </c>
      <c r="AX951" s="11" t="s">
        <v>72</v>
      </c>
      <c r="AY951" s="214" t="s">
        <v>148</v>
      </c>
    </row>
    <row r="952" spans="2:65" s="12" customFormat="1" ht="12">
      <c r="B952" s="215"/>
      <c r="C952" s="216"/>
      <c r="D952" s="206" t="s">
        <v>158</v>
      </c>
      <c r="E952" s="217" t="s">
        <v>21</v>
      </c>
      <c r="F952" s="218" t="s">
        <v>1455</v>
      </c>
      <c r="G952" s="216"/>
      <c r="H952" s="219">
        <v>16.8</v>
      </c>
      <c r="I952" s="220"/>
      <c r="J952" s="216"/>
      <c r="K952" s="216"/>
      <c r="L952" s="221"/>
      <c r="M952" s="222"/>
      <c r="N952" s="223"/>
      <c r="O952" s="223"/>
      <c r="P952" s="223"/>
      <c r="Q952" s="223"/>
      <c r="R952" s="223"/>
      <c r="S952" s="223"/>
      <c r="T952" s="224"/>
      <c r="AT952" s="225" t="s">
        <v>158</v>
      </c>
      <c r="AU952" s="225" t="s">
        <v>82</v>
      </c>
      <c r="AV952" s="12" t="s">
        <v>82</v>
      </c>
      <c r="AW952" s="12" t="s">
        <v>35</v>
      </c>
      <c r="AX952" s="12" t="s">
        <v>80</v>
      </c>
      <c r="AY952" s="225" t="s">
        <v>148</v>
      </c>
    </row>
    <row r="953" spans="2:65" s="1" customFormat="1" ht="38.25" customHeight="1">
      <c r="B953" s="41"/>
      <c r="C953" s="192" t="s">
        <v>1456</v>
      </c>
      <c r="D953" s="192" t="s">
        <v>151</v>
      </c>
      <c r="E953" s="193" t="s">
        <v>1457</v>
      </c>
      <c r="F953" s="194" t="s">
        <v>1458</v>
      </c>
      <c r="G953" s="195" t="s">
        <v>339</v>
      </c>
      <c r="H953" s="196">
        <v>0.81799999999999995</v>
      </c>
      <c r="I953" s="197"/>
      <c r="J953" s="198">
        <f>ROUND(I953*H953,2)</f>
        <v>0</v>
      </c>
      <c r="K953" s="194" t="s">
        <v>155</v>
      </c>
      <c r="L953" s="61"/>
      <c r="M953" s="199" t="s">
        <v>21</v>
      </c>
      <c r="N953" s="200" t="s">
        <v>43</v>
      </c>
      <c r="O953" s="42"/>
      <c r="P953" s="201">
        <f>O953*H953</f>
        <v>0</v>
      </c>
      <c r="Q953" s="201">
        <v>0</v>
      </c>
      <c r="R953" s="201">
        <f>Q953*H953</f>
        <v>0</v>
      </c>
      <c r="S953" s="201">
        <v>0</v>
      </c>
      <c r="T953" s="202">
        <f>S953*H953</f>
        <v>0</v>
      </c>
      <c r="AR953" s="24" t="s">
        <v>256</v>
      </c>
      <c r="AT953" s="24" t="s">
        <v>151</v>
      </c>
      <c r="AU953" s="24" t="s">
        <v>82</v>
      </c>
      <c r="AY953" s="24" t="s">
        <v>148</v>
      </c>
      <c r="BE953" s="203">
        <f>IF(N953="základní",J953,0)</f>
        <v>0</v>
      </c>
      <c r="BF953" s="203">
        <f>IF(N953="snížená",J953,0)</f>
        <v>0</v>
      </c>
      <c r="BG953" s="203">
        <f>IF(N953="zákl. přenesená",J953,0)</f>
        <v>0</v>
      </c>
      <c r="BH953" s="203">
        <f>IF(N953="sníž. přenesená",J953,0)</f>
        <v>0</v>
      </c>
      <c r="BI953" s="203">
        <f>IF(N953="nulová",J953,0)</f>
        <v>0</v>
      </c>
      <c r="BJ953" s="24" t="s">
        <v>80</v>
      </c>
      <c r="BK953" s="203">
        <f>ROUND(I953*H953,2)</f>
        <v>0</v>
      </c>
      <c r="BL953" s="24" t="s">
        <v>256</v>
      </c>
      <c r="BM953" s="24" t="s">
        <v>1459</v>
      </c>
    </row>
    <row r="954" spans="2:65" s="1" customFormat="1" ht="132">
      <c r="B954" s="41"/>
      <c r="C954" s="63"/>
      <c r="D954" s="206" t="s">
        <v>170</v>
      </c>
      <c r="E954" s="63"/>
      <c r="F954" s="237" t="s">
        <v>1460</v>
      </c>
      <c r="G954" s="63"/>
      <c r="H954" s="63"/>
      <c r="I954" s="163"/>
      <c r="J954" s="63"/>
      <c r="K954" s="63"/>
      <c r="L954" s="61"/>
      <c r="M954" s="238"/>
      <c r="N954" s="42"/>
      <c r="O954" s="42"/>
      <c r="P954" s="42"/>
      <c r="Q954" s="42"/>
      <c r="R954" s="42"/>
      <c r="S954" s="42"/>
      <c r="T954" s="78"/>
      <c r="AT954" s="24" t="s">
        <v>170</v>
      </c>
      <c r="AU954" s="24" t="s">
        <v>82</v>
      </c>
    </row>
    <row r="955" spans="2:65" s="10" customFormat="1" ht="29.85" customHeight="1">
      <c r="B955" s="176"/>
      <c r="C955" s="177"/>
      <c r="D955" s="178" t="s">
        <v>71</v>
      </c>
      <c r="E955" s="190" t="s">
        <v>468</v>
      </c>
      <c r="F955" s="190" t="s">
        <v>469</v>
      </c>
      <c r="G955" s="177"/>
      <c r="H955" s="177"/>
      <c r="I955" s="180"/>
      <c r="J955" s="191">
        <f>BK955</f>
        <v>0</v>
      </c>
      <c r="K955" s="177"/>
      <c r="L955" s="182"/>
      <c r="M955" s="183"/>
      <c r="N955" s="184"/>
      <c r="O955" s="184"/>
      <c r="P955" s="185">
        <f>SUM(P956:P1096)</f>
        <v>0</v>
      </c>
      <c r="Q955" s="184"/>
      <c r="R955" s="185">
        <f>SUM(R956:R1096)</f>
        <v>6.3951094799999986</v>
      </c>
      <c r="S955" s="184"/>
      <c r="T955" s="186">
        <f>SUM(T956:T1096)</f>
        <v>0</v>
      </c>
      <c r="AR955" s="187" t="s">
        <v>82</v>
      </c>
      <c r="AT955" s="188" t="s">
        <v>71</v>
      </c>
      <c r="AU955" s="188" t="s">
        <v>80</v>
      </c>
      <c r="AY955" s="187" t="s">
        <v>148</v>
      </c>
      <c r="BK955" s="189">
        <f>SUM(BK956:BK1096)</f>
        <v>0</v>
      </c>
    </row>
    <row r="956" spans="2:65" s="1" customFormat="1" ht="25.5" customHeight="1">
      <c r="B956" s="41"/>
      <c r="C956" s="192" t="s">
        <v>1461</v>
      </c>
      <c r="D956" s="192" t="s">
        <v>151</v>
      </c>
      <c r="E956" s="193" t="s">
        <v>1462</v>
      </c>
      <c r="F956" s="194" t="s">
        <v>1463</v>
      </c>
      <c r="G956" s="195" t="s">
        <v>176</v>
      </c>
      <c r="H956" s="196">
        <v>288.529</v>
      </c>
      <c r="I956" s="197"/>
      <c r="J956" s="198">
        <f>ROUND(I956*H956,2)</f>
        <v>0</v>
      </c>
      <c r="K956" s="194" t="s">
        <v>21</v>
      </c>
      <c r="L956" s="61"/>
      <c r="M956" s="199" t="s">
        <v>21</v>
      </c>
      <c r="N956" s="200" t="s">
        <v>43</v>
      </c>
      <c r="O956" s="42"/>
      <c r="P956" s="201">
        <f>O956*H956</f>
        <v>0</v>
      </c>
      <c r="Q956" s="201">
        <v>0</v>
      </c>
      <c r="R956" s="201">
        <f>Q956*H956</f>
        <v>0</v>
      </c>
      <c r="S956" s="201">
        <v>0</v>
      </c>
      <c r="T956" s="202">
        <f>S956*H956</f>
        <v>0</v>
      </c>
      <c r="AR956" s="24" t="s">
        <v>256</v>
      </c>
      <c r="AT956" s="24" t="s">
        <v>151</v>
      </c>
      <c r="AU956" s="24" t="s">
        <v>82</v>
      </c>
      <c r="AY956" s="24" t="s">
        <v>148</v>
      </c>
      <c r="BE956" s="203">
        <f>IF(N956="základní",J956,0)</f>
        <v>0</v>
      </c>
      <c r="BF956" s="203">
        <f>IF(N956="snížená",J956,0)</f>
        <v>0</v>
      </c>
      <c r="BG956" s="203">
        <f>IF(N956="zákl. přenesená",J956,0)</f>
        <v>0</v>
      </c>
      <c r="BH956" s="203">
        <f>IF(N956="sníž. přenesená",J956,0)</f>
        <v>0</v>
      </c>
      <c r="BI956" s="203">
        <f>IF(N956="nulová",J956,0)</f>
        <v>0</v>
      </c>
      <c r="BJ956" s="24" t="s">
        <v>80</v>
      </c>
      <c r="BK956" s="203">
        <f>ROUND(I956*H956,2)</f>
        <v>0</v>
      </c>
      <c r="BL956" s="24" t="s">
        <v>256</v>
      </c>
      <c r="BM956" s="24" t="s">
        <v>1464</v>
      </c>
    </row>
    <row r="957" spans="2:65" s="1" customFormat="1" ht="84">
      <c r="B957" s="41"/>
      <c r="C957" s="63"/>
      <c r="D957" s="206" t="s">
        <v>170</v>
      </c>
      <c r="E957" s="63"/>
      <c r="F957" s="237" t="s">
        <v>1465</v>
      </c>
      <c r="G957" s="63"/>
      <c r="H957" s="63"/>
      <c r="I957" s="163"/>
      <c r="J957" s="63"/>
      <c r="K957" s="63"/>
      <c r="L957" s="61"/>
      <c r="M957" s="238"/>
      <c r="N957" s="42"/>
      <c r="O957" s="42"/>
      <c r="P957" s="42"/>
      <c r="Q957" s="42"/>
      <c r="R957" s="42"/>
      <c r="S957" s="42"/>
      <c r="T957" s="78"/>
      <c r="AT957" s="24" t="s">
        <v>170</v>
      </c>
      <c r="AU957" s="24" t="s">
        <v>82</v>
      </c>
    </row>
    <row r="958" spans="2:65" s="12" customFormat="1" ht="12">
      <c r="B958" s="215"/>
      <c r="C958" s="216"/>
      <c r="D958" s="206" t="s">
        <v>158</v>
      </c>
      <c r="E958" s="217" t="s">
        <v>21</v>
      </c>
      <c r="F958" s="218" t="s">
        <v>1466</v>
      </c>
      <c r="G958" s="216"/>
      <c r="H958" s="219">
        <v>0</v>
      </c>
      <c r="I958" s="220"/>
      <c r="J958" s="216"/>
      <c r="K958" s="216"/>
      <c r="L958" s="221"/>
      <c r="M958" s="222"/>
      <c r="N958" s="223"/>
      <c r="O958" s="223"/>
      <c r="P958" s="223"/>
      <c r="Q958" s="223"/>
      <c r="R958" s="223"/>
      <c r="S958" s="223"/>
      <c r="T958" s="224"/>
      <c r="AT958" s="225" t="s">
        <v>158</v>
      </c>
      <c r="AU958" s="225" t="s">
        <v>82</v>
      </c>
      <c r="AV958" s="12" t="s">
        <v>82</v>
      </c>
      <c r="AW958" s="12" t="s">
        <v>35</v>
      </c>
      <c r="AX958" s="12" t="s">
        <v>72</v>
      </c>
      <c r="AY958" s="225" t="s">
        <v>148</v>
      </c>
    </row>
    <row r="959" spans="2:65" s="12" customFormat="1" ht="12">
      <c r="B959" s="215"/>
      <c r="C959" s="216"/>
      <c r="D959" s="206" t="s">
        <v>158</v>
      </c>
      <c r="E959" s="217" t="s">
        <v>21</v>
      </c>
      <c r="F959" s="218" t="s">
        <v>1467</v>
      </c>
      <c r="G959" s="216"/>
      <c r="H959" s="219">
        <v>44.64</v>
      </c>
      <c r="I959" s="220"/>
      <c r="J959" s="216"/>
      <c r="K959" s="216"/>
      <c r="L959" s="221"/>
      <c r="M959" s="222"/>
      <c r="N959" s="223"/>
      <c r="O959" s="223"/>
      <c r="P959" s="223"/>
      <c r="Q959" s="223"/>
      <c r="R959" s="223"/>
      <c r="S959" s="223"/>
      <c r="T959" s="224"/>
      <c r="AT959" s="225" t="s">
        <v>158</v>
      </c>
      <c r="AU959" s="225" t="s">
        <v>82</v>
      </c>
      <c r="AV959" s="12" t="s">
        <v>82</v>
      </c>
      <c r="AW959" s="12" t="s">
        <v>35</v>
      </c>
      <c r="AX959" s="12" t="s">
        <v>72</v>
      </c>
      <c r="AY959" s="225" t="s">
        <v>148</v>
      </c>
    </row>
    <row r="960" spans="2:65" s="12" customFormat="1" ht="12">
      <c r="B960" s="215"/>
      <c r="C960" s="216"/>
      <c r="D960" s="206" t="s">
        <v>158</v>
      </c>
      <c r="E960" s="217" t="s">
        <v>21</v>
      </c>
      <c r="F960" s="218" t="s">
        <v>1468</v>
      </c>
      <c r="G960" s="216"/>
      <c r="H960" s="219">
        <v>56.405999999999999</v>
      </c>
      <c r="I960" s="220"/>
      <c r="J960" s="216"/>
      <c r="K960" s="216"/>
      <c r="L960" s="221"/>
      <c r="M960" s="222"/>
      <c r="N960" s="223"/>
      <c r="O960" s="223"/>
      <c r="P960" s="223"/>
      <c r="Q960" s="223"/>
      <c r="R960" s="223"/>
      <c r="S960" s="223"/>
      <c r="T960" s="224"/>
      <c r="AT960" s="225" t="s">
        <v>158</v>
      </c>
      <c r="AU960" s="225" t="s">
        <v>82</v>
      </c>
      <c r="AV960" s="12" t="s">
        <v>82</v>
      </c>
      <c r="AW960" s="12" t="s">
        <v>35</v>
      </c>
      <c r="AX960" s="12" t="s">
        <v>72</v>
      </c>
      <c r="AY960" s="225" t="s">
        <v>148</v>
      </c>
    </row>
    <row r="961" spans="2:65" s="12" customFormat="1" ht="12">
      <c r="B961" s="215"/>
      <c r="C961" s="216"/>
      <c r="D961" s="206" t="s">
        <v>158</v>
      </c>
      <c r="E961" s="217" t="s">
        <v>21</v>
      </c>
      <c r="F961" s="218" t="s">
        <v>1469</v>
      </c>
      <c r="G961" s="216"/>
      <c r="H961" s="219">
        <v>25.265999999999998</v>
      </c>
      <c r="I961" s="220"/>
      <c r="J961" s="216"/>
      <c r="K961" s="216"/>
      <c r="L961" s="221"/>
      <c r="M961" s="222"/>
      <c r="N961" s="223"/>
      <c r="O961" s="223"/>
      <c r="P961" s="223"/>
      <c r="Q961" s="223"/>
      <c r="R961" s="223"/>
      <c r="S961" s="223"/>
      <c r="T961" s="224"/>
      <c r="AT961" s="225" t="s">
        <v>158</v>
      </c>
      <c r="AU961" s="225" t="s">
        <v>82</v>
      </c>
      <c r="AV961" s="12" t="s">
        <v>82</v>
      </c>
      <c r="AW961" s="12" t="s">
        <v>35</v>
      </c>
      <c r="AX961" s="12" t="s">
        <v>72</v>
      </c>
      <c r="AY961" s="225" t="s">
        <v>148</v>
      </c>
    </row>
    <row r="962" spans="2:65" s="12" customFormat="1" ht="12">
      <c r="B962" s="215"/>
      <c r="C962" s="216"/>
      <c r="D962" s="206" t="s">
        <v>158</v>
      </c>
      <c r="E962" s="217" t="s">
        <v>21</v>
      </c>
      <c r="F962" s="218" t="s">
        <v>1470</v>
      </c>
      <c r="G962" s="216"/>
      <c r="H962" s="219">
        <v>0</v>
      </c>
      <c r="I962" s="220"/>
      <c r="J962" s="216"/>
      <c r="K962" s="216"/>
      <c r="L962" s="221"/>
      <c r="M962" s="222"/>
      <c r="N962" s="223"/>
      <c r="O962" s="223"/>
      <c r="P962" s="223"/>
      <c r="Q962" s="223"/>
      <c r="R962" s="223"/>
      <c r="S962" s="223"/>
      <c r="T962" s="224"/>
      <c r="AT962" s="225" t="s">
        <v>158</v>
      </c>
      <c r="AU962" s="225" t="s">
        <v>82</v>
      </c>
      <c r="AV962" s="12" t="s">
        <v>82</v>
      </c>
      <c r="AW962" s="12" t="s">
        <v>35</v>
      </c>
      <c r="AX962" s="12" t="s">
        <v>72</v>
      </c>
      <c r="AY962" s="225" t="s">
        <v>148</v>
      </c>
    </row>
    <row r="963" spans="2:65" s="12" customFormat="1" ht="12">
      <c r="B963" s="215"/>
      <c r="C963" s="216"/>
      <c r="D963" s="206" t="s">
        <v>158</v>
      </c>
      <c r="E963" s="217" t="s">
        <v>21</v>
      </c>
      <c r="F963" s="218" t="s">
        <v>1471</v>
      </c>
      <c r="G963" s="216"/>
      <c r="H963" s="219">
        <v>67.680999999999997</v>
      </c>
      <c r="I963" s="220"/>
      <c r="J963" s="216"/>
      <c r="K963" s="216"/>
      <c r="L963" s="221"/>
      <c r="M963" s="222"/>
      <c r="N963" s="223"/>
      <c r="O963" s="223"/>
      <c r="P963" s="223"/>
      <c r="Q963" s="223"/>
      <c r="R963" s="223"/>
      <c r="S963" s="223"/>
      <c r="T963" s="224"/>
      <c r="AT963" s="225" t="s">
        <v>158</v>
      </c>
      <c r="AU963" s="225" t="s">
        <v>82</v>
      </c>
      <c r="AV963" s="12" t="s">
        <v>82</v>
      </c>
      <c r="AW963" s="12" t="s">
        <v>35</v>
      </c>
      <c r="AX963" s="12" t="s">
        <v>72</v>
      </c>
      <c r="AY963" s="225" t="s">
        <v>148</v>
      </c>
    </row>
    <row r="964" spans="2:65" s="12" customFormat="1" ht="12">
      <c r="B964" s="215"/>
      <c r="C964" s="216"/>
      <c r="D964" s="206" t="s">
        <v>158</v>
      </c>
      <c r="E964" s="217" t="s">
        <v>21</v>
      </c>
      <c r="F964" s="218" t="s">
        <v>1472</v>
      </c>
      <c r="G964" s="216"/>
      <c r="H964" s="219">
        <v>83.346000000000004</v>
      </c>
      <c r="I964" s="220"/>
      <c r="J964" s="216"/>
      <c r="K964" s="216"/>
      <c r="L964" s="221"/>
      <c r="M964" s="222"/>
      <c r="N964" s="223"/>
      <c r="O964" s="223"/>
      <c r="P964" s="223"/>
      <c r="Q964" s="223"/>
      <c r="R964" s="223"/>
      <c r="S964" s="223"/>
      <c r="T964" s="224"/>
      <c r="AT964" s="225" t="s">
        <v>158</v>
      </c>
      <c r="AU964" s="225" t="s">
        <v>82</v>
      </c>
      <c r="AV964" s="12" t="s">
        <v>82</v>
      </c>
      <c r="AW964" s="12" t="s">
        <v>35</v>
      </c>
      <c r="AX964" s="12" t="s">
        <v>72</v>
      </c>
      <c r="AY964" s="225" t="s">
        <v>148</v>
      </c>
    </row>
    <row r="965" spans="2:65" s="12" customFormat="1" ht="12">
      <c r="B965" s="215"/>
      <c r="C965" s="216"/>
      <c r="D965" s="206" t="s">
        <v>158</v>
      </c>
      <c r="E965" s="217" t="s">
        <v>21</v>
      </c>
      <c r="F965" s="218" t="s">
        <v>1473</v>
      </c>
      <c r="G965" s="216"/>
      <c r="H965" s="219">
        <v>0</v>
      </c>
      <c r="I965" s="220"/>
      <c r="J965" s="216"/>
      <c r="K965" s="216"/>
      <c r="L965" s="221"/>
      <c r="M965" s="222"/>
      <c r="N965" s="223"/>
      <c r="O965" s="223"/>
      <c r="P965" s="223"/>
      <c r="Q965" s="223"/>
      <c r="R965" s="223"/>
      <c r="S965" s="223"/>
      <c r="T965" s="224"/>
      <c r="AT965" s="225" t="s">
        <v>158</v>
      </c>
      <c r="AU965" s="225" t="s">
        <v>82</v>
      </c>
      <c r="AV965" s="12" t="s">
        <v>82</v>
      </c>
      <c r="AW965" s="12" t="s">
        <v>35</v>
      </c>
      <c r="AX965" s="12" t="s">
        <v>72</v>
      </c>
      <c r="AY965" s="225" t="s">
        <v>148</v>
      </c>
    </row>
    <row r="966" spans="2:65" s="12" customFormat="1" ht="12">
      <c r="B966" s="215"/>
      <c r="C966" s="216"/>
      <c r="D966" s="206" t="s">
        <v>158</v>
      </c>
      <c r="E966" s="217" t="s">
        <v>21</v>
      </c>
      <c r="F966" s="218" t="s">
        <v>1474</v>
      </c>
      <c r="G966" s="216"/>
      <c r="H966" s="219">
        <v>11.19</v>
      </c>
      <c r="I966" s="220"/>
      <c r="J966" s="216"/>
      <c r="K966" s="216"/>
      <c r="L966" s="221"/>
      <c r="M966" s="222"/>
      <c r="N966" s="223"/>
      <c r="O966" s="223"/>
      <c r="P966" s="223"/>
      <c r="Q966" s="223"/>
      <c r="R966" s="223"/>
      <c r="S966" s="223"/>
      <c r="T966" s="224"/>
      <c r="AT966" s="225" t="s">
        <v>158</v>
      </c>
      <c r="AU966" s="225" t="s">
        <v>82</v>
      </c>
      <c r="AV966" s="12" t="s">
        <v>82</v>
      </c>
      <c r="AW966" s="12" t="s">
        <v>35</v>
      </c>
      <c r="AX966" s="12" t="s">
        <v>72</v>
      </c>
      <c r="AY966" s="225" t="s">
        <v>148</v>
      </c>
    </row>
    <row r="967" spans="2:65" s="13" customFormat="1" ht="12">
      <c r="B967" s="226"/>
      <c r="C967" s="227"/>
      <c r="D967" s="206" t="s">
        <v>158</v>
      </c>
      <c r="E967" s="228" t="s">
        <v>21</v>
      </c>
      <c r="F967" s="229" t="s">
        <v>166</v>
      </c>
      <c r="G967" s="227"/>
      <c r="H967" s="230">
        <v>288.529</v>
      </c>
      <c r="I967" s="231"/>
      <c r="J967" s="227"/>
      <c r="K967" s="227"/>
      <c r="L967" s="232"/>
      <c r="M967" s="233"/>
      <c r="N967" s="234"/>
      <c r="O967" s="234"/>
      <c r="P967" s="234"/>
      <c r="Q967" s="234"/>
      <c r="R967" s="234"/>
      <c r="S967" s="234"/>
      <c r="T967" s="235"/>
      <c r="AT967" s="236" t="s">
        <v>158</v>
      </c>
      <c r="AU967" s="236" t="s">
        <v>82</v>
      </c>
      <c r="AV967" s="13" t="s">
        <v>156</v>
      </c>
      <c r="AW967" s="13" t="s">
        <v>35</v>
      </c>
      <c r="AX967" s="13" t="s">
        <v>80</v>
      </c>
      <c r="AY967" s="236" t="s">
        <v>148</v>
      </c>
    </row>
    <row r="968" spans="2:65" s="1" customFormat="1" ht="16.5" customHeight="1">
      <c r="B968" s="41"/>
      <c r="C968" s="254" t="s">
        <v>1475</v>
      </c>
      <c r="D968" s="254" t="s">
        <v>700</v>
      </c>
      <c r="E968" s="255" t="s">
        <v>1476</v>
      </c>
      <c r="F968" s="256" t="s">
        <v>1477</v>
      </c>
      <c r="G968" s="257" t="s">
        <v>176</v>
      </c>
      <c r="H968" s="258">
        <v>302.95499999999998</v>
      </c>
      <c r="I968" s="259"/>
      <c r="J968" s="260">
        <f>ROUND(I968*H968,2)</f>
        <v>0</v>
      </c>
      <c r="K968" s="256" t="s">
        <v>21</v>
      </c>
      <c r="L968" s="261"/>
      <c r="M968" s="262" t="s">
        <v>21</v>
      </c>
      <c r="N968" s="263" t="s">
        <v>43</v>
      </c>
      <c r="O968" s="42"/>
      <c r="P968" s="201">
        <f>O968*H968</f>
        <v>0</v>
      </c>
      <c r="Q968" s="201">
        <v>5.0000000000000001E-3</v>
      </c>
      <c r="R968" s="201">
        <f>Q968*H968</f>
        <v>1.514775</v>
      </c>
      <c r="S968" s="201">
        <v>0</v>
      </c>
      <c r="T968" s="202">
        <f>S968*H968</f>
        <v>0</v>
      </c>
      <c r="AR968" s="24" t="s">
        <v>382</v>
      </c>
      <c r="AT968" s="24" t="s">
        <v>700</v>
      </c>
      <c r="AU968" s="24" t="s">
        <v>82</v>
      </c>
      <c r="AY968" s="24" t="s">
        <v>148</v>
      </c>
      <c r="BE968" s="203">
        <f>IF(N968="základní",J968,0)</f>
        <v>0</v>
      </c>
      <c r="BF968" s="203">
        <f>IF(N968="snížená",J968,0)</f>
        <v>0</v>
      </c>
      <c r="BG968" s="203">
        <f>IF(N968="zákl. přenesená",J968,0)</f>
        <v>0</v>
      </c>
      <c r="BH968" s="203">
        <f>IF(N968="sníž. přenesená",J968,0)</f>
        <v>0</v>
      </c>
      <c r="BI968" s="203">
        <f>IF(N968="nulová",J968,0)</f>
        <v>0</v>
      </c>
      <c r="BJ968" s="24" t="s">
        <v>80</v>
      </c>
      <c r="BK968" s="203">
        <f>ROUND(I968*H968,2)</f>
        <v>0</v>
      </c>
      <c r="BL968" s="24" t="s">
        <v>256</v>
      </c>
      <c r="BM968" s="24" t="s">
        <v>1478</v>
      </c>
    </row>
    <row r="969" spans="2:65" s="12" customFormat="1" ht="12">
      <c r="B969" s="215"/>
      <c r="C969" s="216"/>
      <c r="D969" s="206" t="s">
        <v>158</v>
      </c>
      <c r="E969" s="216"/>
      <c r="F969" s="218" t="s">
        <v>1479</v>
      </c>
      <c r="G969" s="216"/>
      <c r="H969" s="219">
        <v>302.95499999999998</v>
      </c>
      <c r="I969" s="220"/>
      <c r="J969" s="216"/>
      <c r="K969" s="216"/>
      <c r="L969" s="221"/>
      <c r="M969" s="222"/>
      <c r="N969" s="223"/>
      <c r="O969" s="223"/>
      <c r="P969" s="223"/>
      <c r="Q969" s="223"/>
      <c r="R969" s="223"/>
      <c r="S969" s="223"/>
      <c r="T969" s="224"/>
      <c r="AT969" s="225" t="s">
        <v>158</v>
      </c>
      <c r="AU969" s="225" t="s">
        <v>82</v>
      </c>
      <c r="AV969" s="12" t="s">
        <v>82</v>
      </c>
      <c r="AW969" s="12" t="s">
        <v>6</v>
      </c>
      <c r="AX969" s="12" t="s">
        <v>80</v>
      </c>
      <c r="AY969" s="225" t="s">
        <v>148</v>
      </c>
    </row>
    <row r="970" spans="2:65" s="1" customFormat="1" ht="25.5" customHeight="1">
      <c r="B970" s="41"/>
      <c r="C970" s="192" t="s">
        <v>1480</v>
      </c>
      <c r="D970" s="192" t="s">
        <v>151</v>
      </c>
      <c r="E970" s="193" t="s">
        <v>1481</v>
      </c>
      <c r="F970" s="194" t="s">
        <v>1482</v>
      </c>
      <c r="G970" s="195" t="s">
        <v>176</v>
      </c>
      <c r="H970" s="196">
        <v>9.5039999999999996</v>
      </c>
      <c r="I970" s="197"/>
      <c r="J970" s="198">
        <f>ROUND(I970*H970,2)</f>
        <v>0</v>
      </c>
      <c r="K970" s="194" t="s">
        <v>155</v>
      </c>
      <c r="L970" s="61"/>
      <c r="M970" s="199" t="s">
        <v>21</v>
      </c>
      <c r="N970" s="200" t="s">
        <v>43</v>
      </c>
      <c r="O970" s="42"/>
      <c r="P970" s="201">
        <f>O970*H970</f>
        <v>0</v>
      </c>
      <c r="Q970" s="201">
        <v>5.0000000000000002E-5</v>
      </c>
      <c r="R970" s="201">
        <f>Q970*H970</f>
        <v>4.752E-4</v>
      </c>
      <c r="S970" s="201">
        <v>0</v>
      </c>
      <c r="T970" s="202">
        <f>S970*H970</f>
        <v>0</v>
      </c>
      <c r="AR970" s="24" t="s">
        <v>256</v>
      </c>
      <c r="AT970" s="24" t="s">
        <v>151</v>
      </c>
      <c r="AU970" s="24" t="s">
        <v>82</v>
      </c>
      <c r="AY970" s="24" t="s">
        <v>148</v>
      </c>
      <c r="BE970" s="203">
        <f>IF(N970="základní",J970,0)</f>
        <v>0</v>
      </c>
      <c r="BF970" s="203">
        <f>IF(N970="snížená",J970,0)</f>
        <v>0</v>
      </c>
      <c r="BG970" s="203">
        <f>IF(N970="zákl. přenesená",J970,0)</f>
        <v>0</v>
      </c>
      <c r="BH970" s="203">
        <f>IF(N970="sníž. přenesená",J970,0)</f>
        <v>0</v>
      </c>
      <c r="BI970" s="203">
        <f>IF(N970="nulová",J970,0)</f>
        <v>0</v>
      </c>
      <c r="BJ970" s="24" t="s">
        <v>80</v>
      </c>
      <c r="BK970" s="203">
        <f>ROUND(I970*H970,2)</f>
        <v>0</v>
      </c>
      <c r="BL970" s="24" t="s">
        <v>256</v>
      </c>
      <c r="BM970" s="24" t="s">
        <v>1483</v>
      </c>
    </row>
    <row r="971" spans="2:65" s="1" customFormat="1" ht="192">
      <c r="B971" s="41"/>
      <c r="C971" s="63"/>
      <c r="D971" s="206" t="s">
        <v>170</v>
      </c>
      <c r="E971" s="63"/>
      <c r="F971" s="237" t="s">
        <v>1484</v>
      </c>
      <c r="G971" s="63"/>
      <c r="H971" s="63"/>
      <c r="I971" s="163"/>
      <c r="J971" s="63"/>
      <c r="K971" s="63"/>
      <c r="L971" s="61"/>
      <c r="M971" s="238"/>
      <c r="N971" s="42"/>
      <c r="O971" s="42"/>
      <c r="P971" s="42"/>
      <c r="Q971" s="42"/>
      <c r="R971" s="42"/>
      <c r="S971" s="42"/>
      <c r="T971" s="78"/>
      <c r="AT971" s="24" t="s">
        <v>170</v>
      </c>
      <c r="AU971" s="24" t="s">
        <v>82</v>
      </c>
    </row>
    <row r="972" spans="2:65" s="12" customFormat="1" ht="12">
      <c r="B972" s="215"/>
      <c r="C972" s="216"/>
      <c r="D972" s="206" t="s">
        <v>158</v>
      </c>
      <c r="E972" s="217" t="s">
        <v>21</v>
      </c>
      <c r="F972" s="218" t="s">
        <v>1485</v>
      </c>
      <c r="G972" s="216"/>
      <c r="H972" s="219">
        <v>9.5039999999999996</v>
      </c>
      <c r="I972" s="220"/>
      <c r="J972" s="216"/>
      <c r="K972" s="216"/>
      <c r="L972" s="221"/>
      <c r="M972" s="222"/>
      <c r="N972" s="223"/>
      <c r="O972" s="223"/>
      <c r="P972" s="223"/>
      <c r="Q972" s="223"/>
      <c r="R972" s="223"/>
      <c r="S972" s="223"/>
      <c r="T972" s="224"/>
      <c r="AT972" s="225" t="s">
        <v>158</v>
      </c>
      <c r="AU972" s="225" t="s">
        <v>82</v>
      </c>
      <c r="AV972" s="12" t="s">
        <v>82</v>
      </c>
      <c r="AW972" s="12" t="s">
        <v>35</v>
      </c>
      <c r="AX972" s="12" t="s">
        <v>80</v>
      </c>
      <c r="AY972" s="225" t="s">
        <v>148</v>
      </c>
    </row>
    <row r="973" spans="2:65" s="1" customFormat="1" ht="16.5" customHeight="1">
      <c r="B973" s="41"/>
      <c r="C973" s="254" t="s">
        <v>1486</v>
      </c>
      <c r="D973" s="254" t="s">
        <v>700</v>
      </c>
      <c r="E973" s="255" t="s">
        <v>1487</v>
      </c>
      <c r="F973" s="256" t="s">
        <v>1488</v>
      </c>
      <c r="G973" s="257" t="s">
        <v>207</v>
      </c>
      <c r="H973" s="258">
        <v>1</v>
      </c>
      <c r="I973" s="259"/>
      <c r="J973" s="260">
        <f>ROUND(I973*H973,2)</f>
        <v>0</v>
      </c>
      <c r="K973" s="256" t="s">
        <v>21</v>
      </c>
      <c r="L973" s="261"/>
      <c r="M973" s="262" t="s">
        <v>21</v>
      </c>
      <c r="N973" s="263" t="s">
        <v>43</v>
      </c>
      <c r="O973" s="42"/>
      <c r="P973" s="201">
        <f>O973*H973</f>
        <v>0</v>
      </c>
      <c r="Q973" s="201">
        <v>2.8000000000000001E-2</v>
      </c>
      <c r="R973" s="201">
        <f>Q973*H973</f>
        <v>2.8000000000000001E-2</v>
      </c>
      <c r="S973" s="201">
        <v>0</v>
      </c>
      <c r="T973" s="202">
        <f>S973*H973</f>
        <v>0</v>
      </c>
      <c r="AR973" s="24" t="s">
        <v>382</v>
      </c>
      <c r="AT973" s="24" t="s">
        <v>700</v>
      </c>
      <c r="AU973" s="24" t="s">
        <v>82</v>
      </c>
      <c r="AY973" s="24" t="s">
        <v>148</v>
      </c>
      <c r="BE973" s="203">
        <f>IF(N973="základní",J973,0)</f>
        <v>0</v>
      </c>
      <c r="BF973" s="203">
        <f>IF(N973="snížená",J973,0)</f>
        <v>0</v>
      </c>
      <c r="BG973" s="203">
        <f>IF(N973="zákl. přenesená",J973,0)</f>
        <v>0</v>
      </c>
      <c r="BH973" s="203">
        <f>IF(N973="sníž. přenesená",J973,0)</f>
        <v>0</v>
      </c>
      <c r="BI973" s="203">
        <f>IF(N973="nulová",J973,0)</f>
        <v>0</v>
      </c>
      <c r="BJ973" s="24" t="s">
        <v>80</v>
      </c>
      <c r="BK973" s="203">
        <f>ROUND(I973*H973,2)</f>
        <v>0</v>
      </c>
      <c r="BL973" s="24" t="s">
        <v>256</v>
      </c>
      <c r="BM973" s="24" t="s">
        <v>1489</v>
      </c>
    </row>
    <row r="974" spans="2:65" s="12" customFormat="1" ht="12">
      <c r="B974" s="215"/>
      <c r="C974" s="216"/>
      <c r="D974" s="206" t="s">
        <v>158</v>
      </c>
      <c r="E974" s="217" t="s">
        <v>21</v>
      </c>
      <c r="F974" s="218" t="s">
        <v>1490</v>
      </c>
      <c r="G974" s="216"/>
      <c r="H974" s="219">
        <v>1</v>
      </c>
      <c r="I974" s="220"/>
      <c r="J974" s="216"/>
      <c r="K974" s="216"/>
      <c r="L974" s="221"/>
      <c r="M974" s="222"/>
      <c r="N974" s="223"/>
      <c r="O974" s="223"/>
      <c r="P974" s="223"/>
      <c r="Q974" s="223"/>
      <c r="R974" s="223"/>
      <c r="S974" s="223"/>
      <c r="T974" s="224"/>
      <c r="AT974" s="225" t="s">
        <v>158</v>
      </c>
      <c r="AU974" s="225" t="s">
        <v>82</v>
      </c>
      <c r="AV974" s="12" t="s">
        <v>82</v>
      </c>
      <c r="AW974" s="12" t="s">
        <v>35</v>
      </c>
      <c r="AX974" s="12" t="s">
        <v>80</v>
      </c>
      <c r="AY974" s="225" t="s">
        <v>148</v>
      </c>
    </row>
    <row r="975" spans="2:65" s="1" customFormat="1" ht="25.5" customHeight="1">
      <c r="B975" s="41"/>
      <c r="C975" s="192" t="s">
        <v>1491</v>
      </c>
      <c r="D975" s="192" t="s">
        <v>151</v>
      </c>
      <c r="E975" s="193" t="s">
        <v>1492</v>
      </c>
      <c r="F975" s="194" t="s">
        <v>1493</v>
      </c>
      <c r="G975" s="195" t="s">
        <v>176</v>
      </c>
      <c r="H975" s="196">
        <v>15</v>
      </c>
      <c r="I975" s="197"/>
      <c r="J975" s="198">
        <f>ROUND(I975*H975,2)</f>
        <v>0</v>
      </c>
      <c r="K975" s="194" t="s">
        <v>155</v>
      </c>
      <c r="L975" s="61"/>
      <c r="M975" s="199" t="s">
        <v>21</v>
      </c>
      <c r="N975" s="200" t="s">
        <v>43</v>
      </c>
      <c r="O975" s="42"/>
      <c r="P975" s="201">
        <f>O975*H975</f>
        <v>0</v>
      </c>
      <c r="Q975" s="201">
        <v>5.0000000000000002E-5</v>
      </c>
      <c r="R975" s="201">
        <f>Q975*H975</f>
        <v>7.5000000000000002E-4</v>
      </c>
      <c r="S975" s="201">
        <v>0</v>
      </c>
      <c r="T975" s="202">
        <f>S975*H975</f>
        <v>0</v>
      </c>
      <c r="AR975" s="24" t="s">
        <v>256</v>
      </c>
      <c r="AT975" s="24" t="s">
        <v>151</v>
      </c>
      <c r="AU975" s="24" t="s">
        <v>82</v>
      </c>
      <c r="AY975" s="24" t="s">
        <v>148</v>
      </c>
      <c r="BE975" s="203">
        <f>IF(N975="základní",J975,0)</f>
        <v>0</v>
      </c>
      <c r="BF975" s="203">
        <f>IF(N975="snížená",J975,0)</f>
        <v>0</v>
      </c>
      <c r="BG975" s="203">
        <f>IF(N975="zákl. přenesená",J975,0)</f>
        <v>0</v>
      </c>
      <c r="BH975" s="203">
        <f>IF(N975="sníž. přenesená",J975,0)</f>
        <v>0</v>
      </c>
      <c r="BI975" s="203">
        <f>IF(N975="nulová",J975,0)</f>
        <v>0</v>
      </c>
      <c r="BJ975" s="24" t="s">
        <v>80</v>
      </c>
      <c r="BK975" s="203">
        <f>ROUND(I975*H975,2)</f>
        <v>0</v>
      </c>
      <c r="BL975" s="24" t="s">
        <v>256</v>
      </c>
      <c r="BM975" s="24" t="s">
        <v>1494</v>
      </c>
    </row>
    <row r="976" spans="2:65" s="1" customFormat="1" ht="192">
      <c r="B976" s="41"/>
      <c r="C976" s="63"/>
      <c r="D976" s="206" t="s">
        <v>170</v>
      </c>
      <c r="E976" s="63"/>
      <c r="F976" s="237" t="s">
        <v>1484</v>
      </c>
      <c r="G976" s="63"/>
      <c r="H976" s="63"/>
      <c r="I976" s="163"/>
      <c r="J976" s="63"/>
      <c r="K976" s="63"/>
      <c r="L976" s="61"/>
      <c r="M976" s="238"/>
      <c r="N976" s="42"/>
      <c r="O976" s="42"/>
      <c r="P976" s="42"/>
      <c r="Q976" s="42"/>
      <c r="R976" s="42"/>
      <c r="S976" s="42"/>
      <c r="T976" s="78"/>
      <c r="AT976" s="24" t="s">
        <v>170</v>
      </c>
      <c r="AU976" s="24" t="s">
        <v>82</v>
      </c>
    </row>
    <row r="977" spans="2:65" s="12" customFormat="1" ht="12">
      <c r="B977" s="215"/>
      <c r="C977" s="216"/>
      <c r="D977" s="206" t="s">
        <v>158</v>
      </c>
      <c r="E977" s="217" t="s">
        <v>21</v>
      </c>
      <c r="F977" s="218" t="s">
        <v>1495</v>
      </c>
      <c r="G977" s="216"/>
      <c r="H977" s="219">
        <v>15</v>
      </c>
      <c r="I977" s="220"/>
      <c r="J977" s="216"/>
      <c r="K977" s="216"/>
      <c r="L977" s="221"/>
      <c r="M977" s="222"/>
      <c r="N977" s="223"/>
      <c r="O977" s="223"/>
      <c r="P977" s="223"/>
      <c r="Q977" s="223"/>
      <c r="R977" s="223"/>
      <c r="S977" s="223"/>
      <c r="T977" s="224"/>
      <c r="AT977" s="225" t="s">
        <v>158</v>
      </c>
      <c r="AU977" s="225" t="s">
        <v>82</v>
      </c>
      <c r="AV977" s="12" t="s">
        <v>82</v>
      </c>
      <c r="AW977" s="12" t="s">
        <v>35</v>
      </c>
      <c r="AX977" s="12" t="s">
        <v>80</v>
      </c>
      <c r="AY977" s="225" t="s">
        <v>148</v>
      </c>
    </row>
    <row r="978" spans="2:65" s="1" customFormat="1" ht="16.5" customHeight="1">
      <c r="B978" s="41"/>
      <c r="C978" s="254" t="s">
        <v>1496</v>
      </c>
      <c r="D978" s="254" t="s">
        <v>700</v>
      </c>
      <c r="E978" s="255" t="s">
        <v>1497</v>
      </c>
      <c r="F978" s="256" t="s">
        <v>1498</v>
      </c>
      <c r="G978" s="257" t="s">
        <v>207</v>
      </c>
      <c r="H978" s="258">
        <v>1</v>
      </c>
      <c r="I978" s="259"/>
      <c r="J978" s="260">
        <f>ROUND(I978*H978,2)</f>
        <v>0</v>
      </c>
      <c r="K978" s="256" t="s">
        <v>21</v>
      </c>
      <c r="L978" s="261"/>
      <c r="M978" s="262" t="s">
        <v>21</v>
      </c>
      <c r="N978" s="263" t="s">
        <v>43</v>
      </c>
      <c r="O978" s="42"/>
      <c r="P978" s="201">
        <f>O978*H978</f>
        <v>0</v>
      </c>
      <c r="Q978" s="201">
        <v>2.8000000000000001E-2</v>
      </c>
      <c r="R978" s="201">
        <f>Q978*H978</f>
        <v>2.8000000000000001E-2</v>
      </c>
      <c r="S978" s="201">
        <v>0</v>
      </c>
      <c r="T978" s="202">
        <f>S978*H978</f>
        <v>0</v>
      </c>
      <c r="AR978" s="24" t="s">
        <v>382</v>
      </c>
      <c r="AT978" s="24" t="s">
        <v>700</v>
      </c>
      <c r="AU978" s="24" t="s">
        <v>82</v>
      </c>
      <c r="AY978" s="24" t="s">
        <v>148</v>
      </c>
      <c r="BE978" s="203">
        <f>IF(N978="základní",J978,0)</f>
        <v>0</v>
      </c>
      <c r="BF978" s="203">
        <f>IF(N978="snížená",J978,0)</f>
        <v>0</v>
      </c>
      <c r="BG978" s="203">
        <f>IF(N978="zákl. přenesená",J978,0)</f>
        <v>0</v>
      </c>
      <c r="BH978" s="203">
        <f>IF(N978="sníž. přenesená",J978,0)</f>
        <v>0</v>
      </c>
      <c r="BI978" s="203">
        <f>IF(N978="nulová",J978,0)</f>
        <v>0</v>
      </c>
      <c r="BJ978" s="24" t="s">
        <v>80</v>
      </c>
      <c r="BK978" s="203">
        <f>ROUND(I978*H978,2)</f>
        <v>0</v>
      </c>
      <c r="BL978" s="24" t="s">
        <v>256</v>
      </c>
      <c r="BM978" s="24" t="s">
        <v>1499</v>
      </c>
    </row>
    <row r="979" spans="2:65" s="12" customFormat="1" ht="24">
      <c r="B979" s="215"/>
      <c r="C979" s="216"/>
      <c r="D979" s="206" t="s">
        <v>158</v>
      </c>
      <c r="E979" s="217" t="s">
        <v>21</v>
      </c>
      <c r="F979" s="218" t="s">
        <v>1500</v>
      </c>
      <c r="G979" s="216"/>
      <c r="H979" s="219">
        <v>1</v>
      </c>
      <c r="I979" s="220"/>
      <c r="J979" s="216"/>
      <c r="K979" s="216"/>
      <c r="L979" s="221"/>
      <c r="M979" s="222"/>
      <c r="N979" s="223"/>
      <c r="O979" s="223"/>
      <c r="P979" s="223"/>
      <c r="Q979" s="223"/>
      <c r="R979" s="223"/>
      <c r="S979" s="223"/>
      <c r="T979" s="224"/>
      <c r="AT979" s="225" t="s">
        <v>158</v>
      </c>
      <c r="AU979" s="225" t="s">
        <v>82</v>
      </c>
      <c r="AV979" s="12" t="s">
        <v>82</v>
      </c>
      <c r="AW979" s="12" t="s">
        <v>35</v>
      </c>
      <c r="AX979" s="12" t="s">
        <v>80</v>
      </c>
      <c r="AY979" s="225" t="s">
        <v>148</v>
      </c>
    </row>
    <row r="980" spans="2:65" s="1" customFormat="1" ht="25.5" customHeight="1">
      <c r="B980" s="41"/>
      <c r="C980" s="192" t="s">
        <v>1501</v>
      </c>
      <c r="D980" s="192" t="s">
        <v>151</v>
      </c>
      <c r="E980" s="193" t="s">
        <v>1502</v>
      </c>
      <c r="F980" s="194" t="s">
        <v>1503</v>
      </c>
      <c r="G980" s="195" t="s">
        <v>176</v>
      </c>
      <c r="H980" s="196">
        <v>1.62</v>
      </c>
      <c r="I980" s="197"/>
      <c r="J980" s="198">
        <f>ROUND(I980*H980,2)</f>
        <v>0</v>
      </c>
      <c r="K980" s="194" t="s">
        <v>155</v>
      </c>
      <c r="L980" s="61"/>
      <c r="M980" s="199" t="s">
        <v>21</v>
      </c>
      <c r="N980" s="200" t="s">
        <v>43</v>
      </c>
      <c r="O980" s="42"/>
      <c r="P980" s="201">
        <f>O980*H980</f>
        <v>0</v>
      </c>
      <c r="Q980" s="201">
        <v>2.7E-4</v>
      </c>
      <c r="R980" s="201">
        <f>Q980*H980</f>
        <v>4.3740000000000006E-4</v>
      </c>
      <c r="S980" s="201">
        <v>0</v>
      </c>
      <c r="T980" s="202">
        <f>S980*H980</f>
        <v>0</v>
      </c>
      <c r="AR980" s="24" t="s">
        <v>256</v>
      </c>
      <c r="AT980" s="24" t="s">
        <v>151</v>
      </c>
      <c r="AU980" s="24" t="s">
        <v>82</v>
      </c>
      <c r="AY980" s="24" t="s">
        <v>148</v>
      </c>
      <c r="BE980" s="203">
        <f>IF(N980="základní",J980,0)</f>
        <v>0</v>
      </c>
      <c r="BF980" s="203">
        <f>IF(N980="snížená",J980,0)</f>
        <v>0</v>
      </c>
      <c r="BG980" s="203">
        <f>IF(N980="zákl. přenesená",J980,0)</f>
        <v>0</v>
      </c>
      <c r="BH980" s="203">
        <f>IF(N980="sníž. přenesená",J980,0)</f>
        <v>0</v>
      </c>
      <c r="BI980" s="203">
        <f>IF(N980="nulová",J980,0)</f>
        <v>0</v>
      </c>
      <c r="BJ980" s="24" t="s">
        <v>80</v>
      </c>
      <c r="BK980" s="203">
        <f>ROUND(I980*H980,2)</f>
        <v>0</v>
      </c>
      <c r="BL980" s="24" t="s">
        <v>256</v>
      </c>
      <c r="BM980" s="24" t="s">
        <v>1504</v>
      </c>
    </row>
    <row r="981" spans="2:65" s="1" customFormat="1" ht="132">
      <c r="B981" s="41"/>
      <c r="C981" s="63"/>
      <c r="D981" s="206" t="s">
        <v>170</v>
      </c>
      <c r="E981" s="63"/>
      <c r="F981" s="237" t="s">
        <v>1505</v>
      </c>
      <c r="G981" s="63"/>
      <c r="H981" s="63"/>
      <c r="I981" s="163"/>
      <c r="J981" s="63"/>
      <c r="K981" s="63"/>
      <c r="L981" s="61"/>
      <c r="M981" s="238"/>
      <c r="N981" s="42"/>
      <c r="O981" s="42"/>
      <c r="P981" s="42"/>
      <c r="Q981" s="42"/>
      <c r="R981" s="42"/>
      <c r="S981" s="42"/>
      <c r="T981" s="78"/>
      <c r="AT981" s="24" t="s">
        <v>170</v>
      </c>
      <c r="AU981" s="24" t="s">
        <v>82</v>
      </c>
    </row>
    <row r="982" spans="2:65" s="12" customFormat="1" ht="12">
      <c r="B982" s="215"/>
      <c r="C982" s="216"/>
      <c r="D982" s="206" t="s">
        <v>158</v>
      </c>
      <c r="E982" s="217" t="s">
        <v>21</v>
      </c>
      <c r="F982" s="218" t="s">
        <v>1506</v>
      </c>
      <c r="G982" s="216"/>
      <c r="H982" s="219">
        <v>1.62</v>
      </c>
      <c r="I982" s="220"/>
      <c r="J982" s="216"/>
      <c r="K982" s="216"/>
      <c r="L982" s="221"/>
      <c r="M982" s="222"/>
      <c r="N982" s="223"/>
      <c r="O982" s="223"/>
      <c r="P982" s="223"/>
      <c r="Q982" s="223"/>
      <c r="R982" s="223"/>
      <c r="S982" s="223"/>
      <c r="T982" s="224"/>
      <c r="AT982" s="225" t="s">
        <v>158</v>
      </c>
      <c r="AU982" s="225" t="s">
        <v>82</v>
      </c>
      <c r="AV982" s="12" t="s">
        <v>82</v>
      </c>
      <c r="AW982" s="12" t="s">
        <v>35</v>
      </c>
      <c r="AX982" s="12" t="s">
        <v>80</v>
      </c>
      <c r="AY982" s="225" t="s">
        <v>148</v>
      </c>
    </row>
    <row r="983" spans="2:65" s="1" customFormat="1" ht="16.5" customHeight="1">
      <c r="B983" s="41"/>
      <c r="C983" s="254" t="s">
        <v>1507</v>
      </c>
      <c r="D983" s="254" t="s">
        <v>700</v>
      </c>
      <c r="E983" s="255" t="s">
        <v>1508</v>
      </c>
      <c r="F983" s="256" t="s">
        <v>1509</v>
      </c>
      <c r="G983" s="257" t="s">
        <v>207</v>
      </c>
      <c r="H983" s="258">
        <v>3</v>
      </c>
      <c r="I983" s="259"/>
      <c r="J983" s="260">
        <f>ROUND(I983*H983,2)</f>
        <v>0</v>
      </c>
      <c r="K983" s="256" t="s">
        <v>21</v>
      </c>
      <c r="L983" s="261"/>
      <c r="M983" s="262" t="s">
        <v>21</v>
      </c>
      <c r="N983" s="263" t="s">
        <v>43</v>
      </c>
      <c r="O983" s="42"/>
      <c r="P983" s="201">
        <f>O983*H983</f>
        <v>0</v>
      </c>
      <c r="Q983" s="201">
        <v>3.1E-2</v>
      </c>
      <c r="R983" s="201">
        <f>Q983*H983</f>
        <v>9.2999999999999999E-2</v>
      </c>
      <c r="S983" s="201">
        <v>0</v>
      </c>
      <c r="T983" s="202">
        <f>S983*H983</f>
        <v>0</v>
      </c>
      <c r="AR983" s="24" t="s">
        <v>382</v>
      </c>
      <c r="AT983" s="24" t="s">
        <v>700</v>
      </c>
      <c r="AU983" s="24" t="s">
        <v>82</v>
      </c>
      <c r="AY983" s="24" t="s">
        <v>148</v>
      </c>
      <c r="BE983" s="203">
        <f>IF(N983="základní",J983,0)</f>
        <v>0</v>
      </c>
      <c r="BF983" s="203">
        <f>IF(N983="snížená",J983,0)</f>
        <v>0</v>
      </c>
      <c r="BG983" s="203">
        <f>IF(N983="zákl. přenesená",J983,0)</f>
        <v>0</v>
      </c>
      <c r="BH983" s="203">
        <f>IF(N983="sníž. přenesená",J983,0)</f>
        <v>0</v>
      </c>
      <c r="BI983" s="203">
        <f>IF(N983="nulová",J983,0)</f>
        <v>0</v>
      </c>
      <c r="BJ983" s="24" t="s">
        <v>80</v>
      </c>
      <c r="BK983" s="203">
        <f>ROUND(I983*H983,2)</f>
        <v>0</v>
      </c>
      <c r="BL983" s="24" t="s">
        <v>256</v>
      </c>
      <c r="BM983" s="24" t="s">
        <v>1510</v>
      </c>
    </row>
    <row r="984" spans="2:65" s="1" customFormat="1" ht="25.5" customHeight="1">
      <c r="B984" s="41"/>
      <c r="C984" s="192" t="s">
        <v>1511</v>
      </c>
      <c r="D984" s="192" t="s">
        <v>151</v>
      </c>
      <c r="E984" s="193" t="s">
        <v>1512</v>
      </c>
      <c r="F984" s="194" t="s">
        <v>1513</v>
      </c>
      <c r="G984" s="195" t="s">
        <v>176</v>
      </c>
      <c r="H984" s="196">
        <v>76.2</v>
      </c>
      <c r="I984" s="197"/>
      <c r="J984" s="198">
        <f>ROUND(I984*H984,2)</f>
        <v>0</v>
      </c>
      <c r="K984" s="194" t="s">
        <v>155</v>
      </c>
      <c r="L984" s="61"/>
      <c r="M984" s="199" t="s">
        <v>21</v>
      </c>
      <c r="N984" s="200" t="s">
        <v>43</v>
      </c>
      <c r="O984" s="42"/>
      <c r="P984" s="201">
        <f>O984*H984</f>
        <v>0</v>
      </c>
      <c r="Q984" s="201">
        <v>2.7E-4</v>
      </c>
      <c r="R984" s="201">
        <f>Q984*H984</f>
        <v>2.0574000000000002E-2</v>
      </c>
      <c r="S984" s="201">
        <v>0</v>
      </c>
      <c r="T984" s="202">
        <f>S984*H984</f>
        <v>0</v>
      </c>
      <c r="AR984" s="24" t="s">
        <v>256</v>
      </c>
      <c r="AT984" s="24" t="s">
        <v>151</v>
      </c>
      <c r="AU984" s="24" t="s">
        <v>82</v>
      </c>
      <c r="AY984" s="24" t="s">
        <v>148</v>
      </c>
      <c r="BE984" s="203">
        <f>IF(N984="základní",J984,0)</f>
        <v>0</v>
      </c>
      <c r="BF984" s="203">
        <f>IF(N984="snížená",J984,0)</f>
        <v>0</v>
      </c>
      <c r="BG984" s="203">
        <f>IF(N984="zákl. přenesená",J984,0)</f>
        <v>0</v>
      </c>
      <c r="BH984" s="203">
        <f>IF(N984="sníž. přenesená",J984,0)</f>
        <v>0</v>
      </c>
      <c r="BI984" s="203">
        <f>IF(N984="nulová",J984,0)</f>
        <v>0</v>
      </c>
      <c r="BJ984" s="24" t="s">
        <v>80</v>
      </c>
      <c r="BK984" s="203">
        <f>ROUND(I984*H984,2)</f>
        <v>0</v>
      </c>
      <c r="BL984" s="24" t="s">
        <v>256</v>
      </c>
      <c r="BM984" s="24" t="s">
        <v>1514</v>
      </c>
    </row>
    <row r="985" spans="2:65" s="1" customFormat="1" ht="132">
      <c r="B985" s="41"/>
      <c r="C985" s="63"/>
      <c r="D985" s="206" t="s">
        <v>170</v>
      </c>
      <c r="E985" s="63"/>
      <c r="F985" s="237" t="s">
        <v>1505</v>
      </c>
      <c r="G985" s="63"/>
      <c r="H985" s="63"/>
      <c r="I985" s="163"/>
      <c r="J985" s="63"/>
      <c r="K985" s="63"/>
      <c r="L985" s="61"/>
      <c r="M985" s="238"/>
      <c r="N985" s="42"/>
      <c r="O985" s="42"/>
      <c r="P985" s="42"/>
      <c r="Q985" s="42"/>
      <c r="R985" s="42"/>
      <c r="S985" s="42"/>
      <c r="T985" s="78"/>
      <c r="AT985" s="24" t="s">
        <v>170</v>
      </c>
      <c r="AU985" s="24" t="s">
        <v>82</v>
      </c>
    </row>
    <row r="986" spans="2:65" s="12" customFormat="1" ht="12">
      <c r="B986" s="215"/>
      <c r="C986" s="216"/>
      <c r="D986" s="206" t="s">
        <v>158</v>
      </c>
      <c r="E986" s="217" t="s">
        <v>21</v>
      </c>
      <c r="F986" s="218" t="s">
        <v>1515</v>
      </c>
      <c r="G986" s="216"/>
      <c r="H986" s="219">
        <v>6</v>
      </c>
      <c r="I986" s="220"/>
      <c r="J986" s="216"/>
      <c r="K986" s="216"/>
      <c r="L986" s="221"/>
      <c r="M986" s="222"/>
      <c r="N986" s="223"/>
      <c r="O986" s="223"/>
      <c r="P986" s="223"/>
      <c r="Q986" s="223"/>
      <c r="R986" s="223"/>
      <c r="S986" s="223"/>
      <c r="T986" s="224"/>
      <c r="AT986" s="225" t="s">
        <v>158</v>
      </c>
      <c r="AU986" s="225" t="s">
        <v>82</v>
      </c>
      <c r="AV986" s="12" t="s">
        <v>82</v>
      </c>
      <c r="AW986" s="12" t="s">
        <v>35</v>
      </c>
      <c r="AX986" s="12" t="s">
        <v>72</v>
      </c>
      <c r="AY986" s="225" t="s">
        <v>148</v>
      </c>
    </row>
    <row r="987" spans="2:65" s="12" customFormat="1" ht="12">
      <c r="B987" s="215"/>
      <c r="C987" s="216"/>
      <c r="D987" s="206" t="s">
        <v>158</v>
      </c>
      <c r="E987" s="217" t="s">
        <v>21</v>
      </c>
      <c r="F987" s="218" t="s">
        <v>1516</v>
      </c>
      <c r="G987" s="216"/>
      <c r="H987" s="219">
        <v>70.2</v>
      </c>
      <c r="I987" s="220"/>
      <c r="J987" s="216"/>
      <c r="K987" s="216"/>
      <c r="L987" s="221"/>
      <c r="M987" s="222"/>
      <c r="N987" s="223"/>
      <c r="O987" s="223"/>
      <c r="P987" s="223"/>
      <c r="Q987" s="223"/>
      <c r="R987" s="223"/>
      <c r="S987" s="223"/>
      <c r="T987" s="224"/>
      <c r="AT987" s="225" t="s">
        <v>158</v>
      </c>
      <c r="AU987" s="225" t="s">
        <v>82</v>
      </c>
      <c r="AV987" s="12" t="s">
        <v>82</v>
      </c>
      <c r="AW987" s="12" t="s">
        <v>35</v>
      </c>
      <c r="AX987" s="12" t="s">
        <v>72</v>
      </c>
      <c r="AY987" s="225" t="s">
        <v>148</v>
      </c>
    </row>
    <row r="988" spans="2:65" s="13" customFormat="1" ht="12">
      <c r="B988" s="226"/>
      <c r="C988" s="227"/>
      <c r="D988" s="206" t="s">
        <v>158</v>
      </c>
      <c r="E988" s="228" t="s">
        <v>21</v>
      </c>
      <c r="F988" s="229" t="s">
        <v>166</v>
      </c>
      <c r="G988" s="227"/>
      <c r="H988" s="230">
        <v>76.2</v>
      </c>
      <c r="I988" s="231"/>
      <c r="J988" s="227"/>
      <c r="K988" s="227"/>
      <c r="L988" s="232"/>
      <c r="M988" s="233"/>
      <c r="N988" s="234"/>
      <c r="O988" s="234"/>
      <c r="P988" s="234"/>
      <c r="Q988" s="234"/>
      <c r="R988" s="234"/>
      <c r="S988" s="234"/>
      <c r="T988" s="235"/>
      <c r="AT988" s="236" t="s">
        <v>158</v>
      </c>
      <c r="AU988" s="236" t="s">
        <v>82</v>
      </c>
      <c r="AV988" s="13" t="s">
        <v>156</v>
      </c>
      <c r="AW988" s="13" t="s">
        <v>35</v>
      </c>
      <c r="AX988" s="13" t="s">
        <v>80</v>
      </c>
      <c r="AY988" s="236" t="s">
        <v>148</v>
      </c>
    </row>
    <row r="989" spans="2:65" s="1" customFormat="1" ht="16.5" customHeight="1">
      <c r="B989" s="41"/>
      <c r="C989" s="254" t="s">
        <v>1517</v>
      </c>
      <c r="D989" s="254" t="s">
        <v>700</v>
      </c>
      <c r="E989" s="255" t="s">
        <v>1518</v>
      </c>
      <c r="F989" s="256" t="s">
        <v>1519</v>
      </c>
      <c r="G989" s="257" t="s">
        <v>207</v>
      </c>
      <c r="H989" s="258">
        <v>1</v>
      </c>
      <c r="I989" s="259"/>
      <c r="J989" s="260">
        <f>ROUND(I989*H989,2)</f>
        <v>0</v>
      </c>
      <c r="K989" s="256" t="s">
        <v>21</v>
      </c>
      <c r="L989" s="261"/>
      <c r="M989" s="262" t="s">
        <v>21</v>
      </c>
      <c r="N989" s="263" t="s">
        <v>43</v>
      </c>
      <c r="O989" s="42"/>
      <c r="P989" s="201">
        <f>O989*H989</f>
        <v>0</v>
      </c>
      <c r="Q989" s="201">
        <v>3.1E-2</v>
      </c>
      <c r="R989" s="201">
        <f>Q989*H989</f>
        <v>3.1E-2</v>
      </c>
      <c r="S989" s="201">
        <v>0</v>
      </c>
      <c r="T989" s="202">
        <f>S989*H989</f>
        <v>0</v>
      </c>
      <c r="AR989" s="24" t="s">
        <v>382</v>
      </c>
      <c r="AT989" s="24" t="s">
        <v>700</v>
      </c>
      <c r="AU989" s="24" t="s">
        <v>82</v>
      </c>
      <c r="AY989" s="24" t="s">
        <v>148</v>
      </c>
      <c r="BE989" s="203">
        <f>IF(N989="základní",J989,0)</f>
        <v>0</v>
      </c>
      <c r="BF989" s="203">
        <f>IF(N989="snížená",J989,0)</f>
        <v>0</v>
      </c>
      <c r="BG989" s="203">
        <f>IF(N989="zákl. přenesená",J989,0)</f>
        <v>0</v>
      </c>
      <c r="BH989" s="203">
        <f>IF(N989="sníž. přenesená",J989,0)</f>
        <v>0</v>
      </c>
      <c r="BI989" s="203">
        <f>IF(N989="nulová",J989,0)</f>
        <v>0</v>
      </c>
      <c r="BJ989" s="24" t="s">
        <v>80</v>
      </c>
      <c r="BK989" s="203">
        <f>ROUND(I989*H989,2)</f>
        <v>0</v>
      </c>
      <c r="BL989" s="24" t="s">
        <v>256</v>
      </c>
      <c r="BM989" s="24" t="s">
        <v>1520</v>
      </c>
    </row>
    <row r="990" spans="2:65" s="1" customFormat="1" ht="16.5" customHeight="1">
      <c r="B990" s="41"/>
      <c r="C990" s="254" t="s">
        <v>1521</v>
      </c>
      <c r="D990" s="254" t="s">
        <v>700</v>
      </c>
      <c r="E990" s="255" t="s">
        <v>1522</v>
      </c>
      <c r="F990" s="256" t="s">
        <v>1523</v>
      </c>
      <c r="G990" s="257" t="s">
        <v>207</v>
      </c>
      <c r="H990" s="258">
        <v>10</v>
      </c>
      <c r="I990" s="259"/>
      <c r="J990" s="260">
        <f>ROUND(I990*H990,2)</f>
        <v>0</v>
      </c>
      <c r="K990" s="256" t="s">
        <v>21</v>
      </c>
      <c r="L990" s="261"/>
      <c r="M990" s="262" t="s">
        <v>21</v>
      </c>
      <c r="N990" s="263" t="s">
        <v>43</v>
      </c>
      <c r="O990" s="42"/>
      <c r="P990" s="201">
        <f>O990*H990</f>
        <v>0</v>
      </c>
      <c r="Q990" s="201">
        <v>3.1E-2</v>
      </c>
      <c r="R990" s="201">
        <f>Q990*H990</f>
        <v>0.31</v>
      </c>
      <c r="S990" s="201">
        <v>0</v>
      </c>
      <c r="T990" s="202">
        <f>S990*H990</f>
        <v>0</v>
      </c>
      <c r="AR990" s="24" t="s">
        <v>382</v>
      </c>
      <c r="AT990" s="24" t="s">
        <v>700</v>
      </c>
      <c r="AU990" s="24" t="s">
        <v>82</v>
      </c>
      <c r="AY990" s="24" t="s">
        <v>148</v>
      </c>
      <c r="BE990" s="203">
        <f>IF(N990="základní",J990,0)</f>
        <v>0</v>
      </c>
      <c r="BF990" s="203">
        <f>IF(N990="snížená",J990,0)</f>
        <v>0</v>
      </c>
      <c r="BG990" s="203">
        <f>IF(N990="zákl. přenesená",J990,0)</f>
        <v>0</v>
      </c>
      <c r="BH990" s="203">
        <f>IF(N990="sníž. přenesená",J990,0)</f>
        <v>0</v>
      </c>
      <c r="BI990" s="203">
        <f>IF(N990="nulová",J990,0)</f>
        <v>0</v>
      </c>
      <c r="BJ990" s="24" t="s">
        <v>80</v>
      </c>
      <c r="BK990" s="203">
        <f>ROUND(I990*H990,2)</f>
        <v>0</v>
      </c>
      <c r="BL990" s="24" t="s">
        <v>256</v>
      </c>
      <c r="BM990" s="24" t="s">
        <v>1524</v>
      </c>
    </row>
    <row r="991" spans="2:65" s="1" customFormat="1" ht="25.5" customHeight="1">
      <c r="B991" s="41"/>
      <c r="C991" s="192" t="s">
        <v>1525</v>
      </c>
      <c r="D991" s="192" t="s">
        <v>151</v>
      </c>
      <c r="E991" s="193" t="s">
        <v>1526</v>
      </c>
      <c r="F991" s="194" t="s">
        <v>1527</v>
      </c>
      <c r="G991" s="195" t="s">
        <v>176</v>
      </c>
      <c r="H991" s="196">
        <v>2.16</v>
      </c>
      <c r="I991" s="197"/>
      <c r="J991" s="198">
        <f>ROUND(I991*H991,2)</f>
        <v>0</v>
      </c>
      <c r="K991" s="194" t="s">
        <v>155</v>
      </c>
      <c r="L991" s="61"/>
      <c r="M991" s="199" t="s">
        <v>21</v>
      </c>
      <c r="N991" s="200" t="s">
        <v>43</v>
      </c>
      <c r="O991" s="42"/>
      <c r="P991" s="201">
        <f>O991*H991</f>
        <v>0</v>
      </c>
      <c r="Q991" s="201">
        <v>2.7E-4</v>
      </c>
      <c r="R991" s="201">
        <f>Q991*H991</f>
        <v>5.8320000000000008E-4</v>
      </c>
      <c r="S991" s="201">
        <v>0</v>
      </c>
      <c r="T991" s="202">
        <f>S991*H991</f>
        <v>0</v>
      </c>
      <c r="AR991" s="24" t="s">
        <v>256</v>
      </c>
      <c r="AT991" s="24" t="s">
        <v>151</v>
      </c>
      <c r="AU991" s="24" t="s">
        <v>82</v>
      </c>
      <c r="AY991" s="24" t="s">
        <v>148</v>
      </c>
      <c r="BE991" s="203">
        <f>IF(N991="základní",J991,0)</f>
        <v>0</v>
      </c>
      <c r="BF991" s="203">
        <f>IF(N991="snížená",J991,0)</f>
        <v>0</v>
      </c>
      <c r="BG991" s="203">
        <f>IF(N991="zákl. přenesená",J991,0)</f>
        <v>0</v>
      </c>
      <c r="BH991" s="203">
        <f>IF(N991="sníž. přenesená",J991,0)</f>
        <v>0</v>
      </c>
      <c r="BI991" s="203">
        <f>IF(N991="nulová",J991,0)</f>
        <v>0</v>
      </c>
      <c r="BJ991" s="24" t="s">
        <v>80</v>
      </c>
      <c r="BK991" s="203">
        <f>ROUND(I991*H991,2)</f>
        <v>0</v>
      </c>
      <c r="BL991" s="24" t="s">
        <v>256</v>
      </c>
      <c r="BM991" s="24" t="s">
        <v>1528</v>
      </c>
    </row>
    <row r="992" spans="2:65" s="1" customFormat="1" ht="132">
      <c r="B992" s="41"/>
      <c r="C992" s="63"/>
      <c r="D992" s="206" t="s">
        <v>170</v>
      </c>
      <c r="E992" s="63"/>
      <c r="F992" s="237" t="s">
        <v>1505</v>
      </c>
      <c r="G992" s="63"/>
      <c r="H992" s="63"/>
      <c r="I992" s="163"/>
      <c r="J992" s="63"/>
      <c r="K992" s="63"/>
      <c r="L992" s="61"/>
      <c r="M992" s="238"/>
      <c r="N992" s="42"/>
      <c r="O992" s="42"/>
      <c r="P992" s="42"/>
      <c r="Q992" s="42"/>
      <c r="R992" s="42"/>
      <c r="S992" s="42"/>
      <c r="T992" s="78"/>
      <c r="AT992" s="24" t="s">
        <v>170</v>
      </c>
      <c r="AU992" s="24" t="s">
        <v>82</v>
      </c>
    </row>
    <row r="993" spans="2:65" s="12" customFormat="1" ht="12">
      <c r="B993" s="215"/>
      <c r="C993" s="216"/>
      <c r="D993" s="206" t="s">
        <v>158</v>
      </c>
      <c r="E993" s="217" t="s">
        <v>21</v>
      </c>
      <c r="F993" s="218" t="s">
        <v>1529</v>
      </c>
      <c r="G993" s="216"/>
      <c r="H993" s="219">
        <v>2.16</v>
      </c>
      <c r="I993" s="220"/>
      <c r="J993" s="216"/>
      <c r="K993" s="216"/>
      <c r="L993" s="221"/>
      <c r="M993" s="222"/>
      <c r="N993" s="223"/>
      <c r="O993" s="223"/>
      <c r="P993" s="223"/>
      <c r="Q993" s="223"/>
      <c r="R993" s="223"/>
      <c r="S993" s="223"/>
      <c r="T993" s="224"/>
      <c r="AT993" s="225" t="s">
        <v>158</v>
      </c>
      <c r="AU993" s="225" t="s">
        <v>82</v>
      </c>
      <c r="AV993" s="12" t="s">
        <v>82</v>
      </c>
      <c r="AW993" s="12" t="s">
        <v>35</v>
      </c>
      <c r="AX993" s="12" t="s">
        <v>80</v>
      </c>
      <c r="AY993" s="225" t="s">
        <v>148</v>
      </c>
    </row>
    <row r="994" spans="2:65" s="1" customFormat="1" ht="16.5" customHeight="1">
      <c r="B994" s="41"/>
      <c r="C994" s="254" t="s">
        <v>1530</v>
      </c>
      <c r="D994" s="254" t="s">
        <v>700</v>
      </c>
      <c r="E994" s="255" t="s">
        <v>1531</v>
      </c>
      <c r="F994" s="256" t="s">
        <v>1532</v>
      </c>
      <c r="G994" s="257" t="s">
        <v>207</v>
      </c>
      <c r="H994" s="258">
        <v>2</v>
      </c>
      <c r="I994" s="259"/>
      <c r="J994" s="260">
        <f>ROUND(I994*H994,2)</f>
        <v>0</v>
      </c>
      <c r="K994" s="256" t="s">
        <v>21</v>
      </c>
      <c r="L994" s="261"/>
      <c r="M994" s="262" t="s">
        <v>21</v>
      </c>
      <c r="N994" s="263" t="s">
        <v>43</v>
      </c>
      <c r="O994" s="42"/>
      <c r="P994" s="201">
        <f>O994*H994</f>
        <v>0</v>
      </c>
      <c r="Q994" s="201">
        <v>3.5999999999999997E-2</v>
      </c>
      <c r="R994" s="201">
        <f>Q994*H994</f>
        <v>7.1999999999999995E-2</v>
      </c>
      <c r="S994" s="201">
        <v>0</v>
      </c>
      <c r="T994" s="202">
        <f>S994*H994</f>
        <v>0</v>
      </c>
      <c r="AR994" s="24" t="s">
        <v>382</v>
      </c>
      <c r="AT994" s="24" t="s">
        <v>700</v>
      </c>
      <c r="AU994" s="24" t="s">
        <v>82</v>
      </c>
      <c r="AY994" s="24" t="s">
        <v>148</v>
      </c>
      <c r="BE994" s="203">
        <f>IF(N994="základní",J994,0)</f>
        <v>0</v>
      </c>
      <c r="BF994" s="203">
        <f>IF(N994="snížená",J994,0)</f>
        <v>0</v>
      </c>
      <c r="BG994" s="203">
        <f>IF(N994="zákl. přenesená",J994,0)</f>
        <v>0</v>
      </c>
      <c r="BH994" s="203">
        <f>IF(N994="sníž. přenesená",J994,0)</f>
        <v>0</v>
      </c>
      <c r="BI994" s="203">
        <f>IF(N994="nulová",J994,0)</f>
        <v>0</v>
      </c>
      <c r="BJ994" s="24" t="s">
        <v>80</v>
      </c>
      <c r="BK994" s="203">
        <f>ROUND(I994*H994,2)</f>
        <v>0</v>
      </c>
      <c r="BL994" s="24" t="s">
        <v>256</v>
      </c>
      <c r="BM994" s="24" t="s">
        <v>1533</v>
      </c>
    </row>
    <row r="995" spans="2:65" s="1" customFormat="1" ht="25.5" customHeight="1">
      <c r="B995" s="41"/>
      <c r="C995" s="192" t="s">
        <v>1534</v>
      </c>
      <c r="D995" s="192" t="s">
        <v>151</v>
      </c>
      <c r="E995" s="193" t="s">
        <v>1535</v>
      </c>
      <c r="F995" s="194" t="s">
        <v>1536</v>
      </c>
      <c r="G995" s="195" t="s">
        <v>176</v>
      </c>
      <c r="H995" s="196">
        <v>10.8</v>
      </c>
      <c r="I995" s="197"/>
      <c r="J995" s="198">
        <f>ROUND(I995*H995,2)</f>
        <v>0</v>
      </c>
      <c r="K995" s="194" t="s">
        <v>155</v>
      </c>
      <c r="L995" s="61"/>
      <c r="M995" s="199" t="s">
        <v>21</v>
      </c>
      <c r="N995" s="200" t="s">
        <v>43</v>
      </c>
      <c r="O995" s="42"/>
      <c r="P995" s="201">
        <f>O995*H995</f>
        <v>0</v>
      </c>
      <c r="Q995" s="201">
        <v>2.7E-4</v>
      </c>
      <c r="R995" s="201">
        <f>Q995*H995</f>
        <v>2.9160000000000002E-3</v>
      </c>
      <c r="S995" s="201">
        <v>0</v>
      </c>
      <c r="T995" s="202">
        <f>S995*H995</f>
        <v>0</v>
      </c>
      <c r="AR995" s="24" t="s">
        <v>256</v>
      </c>
      <c r="AT995" s="24" t="s">
        <v>151</v>
      </c>
      <c r="AU995" s="24" t="s">
        <v>82</v>
      </c>
      <c r="AY995" s="24" t="s">
        <v>148</v>
      </c>
      <c r="BE995" s="203">
        <f>IF(N995="základní",J995,0)</f>
        <v>0</v>
      </c>
      <c r="BF995" s="203">
        <f>IF(N995="snížená",J995,0)</f>
        <v>0</v>
      </c>
      <c r="BG995" s="203">
        <f>IF(N995="zákl. přenesená",J995,0)</f>
        <v>0</v>
      </c>
      <c r="BH995" s="203">
        <f>IF(N995="sníž. přenesená",J995,0)</f>
        <v>0</v>
      </c>
      <c r="BI995" s="203">
        <f>IF(N995="nulová",J995,0)</f>
        <v>0</v>
      </c>
      <c r="BJ995" s="24" t="s">
        <v>80</v>
      </c>
      <c r="BK995" s="203">
        <f>ROUND(I995*H995,2)</f>
        <v>0</v>
      </c>
      <c r="BL995" s="24" t="s">
        <v>256</v>
      </c>
      <c r="BM995" s="24" t="s">
        <v>1537</v>
      </c>
    </row>
    <row r="996" spans="2:65" s="1" customFormat="1" ht="132">
      <c r="B996" s="41"/>
      <c r="C996" s="63"/>
      <c r="D996" s="206" t="s">
        <v>170</v>
      </c>
      <c r="E996" s="63"/>
      <c r="F996" s="237" t="s">
        <v>1505</v>
      </c>
      <c r="G996" s="63"/>
      <c r="H996" s="63"/>
      <c r="I996" s="163"/>
      <c r="J996" s="63"/>
      <c r="K996" s="63"/>
      <c r="L996" s="61"/>
      <c r="M996" s="238"/>
      <c r="N996" s="42"/>
      <c r="O996" s="42"/>
      <c r="P996" s="42"/>
      <c r="Q996" s="42"/>
      <c r="R996" s="42"/>
      <c r="S996" s="42"/>
      <c r="T996" s="78"/>
      <c r="AT996" s="24" t="s">
        <v>170</v>
      </c>
      <c r="AU996" s="24" t="s">
        <v>82</v>
      </c>
    </row>
    <row r="997" spans="2:65" s="12" customFormat="1" ht="12">
      <c r="B997" s="215"/>
      <c r="C997" s="216"/>
      <c r="D997" s="206" t="s">
        <v>158</v>
      </c>
      <c r="E997" s="217" t="s">
        <v>21</v>
      </c>
      <c r="F997" s="218" t="s">
        <v>1538</v>
      </c>
      <c r="G997" s="216"/>
      <c r="H997" s="219">
        <v>10.8</v>
      </c>
      <c r="I997" s="220"/>
      <c r="J997" s="216"/>
      <c r="K997" s="216"/>
      <c r="L997" s="221"/>
      <c r="M997" s="222"/>
      <c r="N997" s="223"/>
      <c r="O997" s="223"/>
      <c r="P997" s="223"/>
      <c r="Q997" s="223"/>
      <c r="R997" s="223"/>
      <c r="S997" s="223"/>
      <c r="T997" s="224"/>
      <c r="AT997" s="225" t="s">
        <v>158</v>
      </c>
      <c r="AU997" s="225" t="s">
        <v>82</v>
      </c>
      <c r="AV997" s="12" t="s">
        <v>82</v>
      </c>
      <c r="AW997" s="12" t="s">
        <v>35</v>
      </c>
      <c r="AX997" s="12" t="s">
        <v>80</v>
      </c>
      <c r="AY997" s="225" t="s">
        <v>148</v>
      </c>
    </row>
    <row r="998" spans="2:65" s="1" customFormat="1" ht="16.5" customHeight="1">
      <c r="B998" s="41"/>
      <c r="C998" s="254" t="s">
        <v>1539</v>
      </c>
      <c r="D998" s="254" t="s">
        <v>700</v>
      </c>
      <c r="E998" s="255" t="s">
        <v>1540</v>
      </c>
      <c r="F998" s="256" t="s">
        <v>1541</v>
      </c>
      <c r="G998" s="257" t="s">
        <v>207</v>
      </c>
      <c r="H998" s="258">
        <v>6</v>
      </c>
      <c r="I998" s="259"/>
      <c r="J998" s="260">
        <f>ROUND(I998*H998,2)</f>
        <v>0</v>
      </c>
      <c r="K998" s="256" t="s">
        <v>21</v>
      </c>
      <c r="L998" s="261"/>
      <c r="M998" s="262" t="s">
        <v>21</v>
      </c>
      <c r="N998" s="263" t="s">
        <v>43</v>
      </c>
      <c r="O998" s="42"/>
      <c r="P998" s="201">
        <f>O998*H998</f>
        <v>0</v>
      </c>
      <c r="Q998" s="201">
        <v>3.5999999999999997E-2</v>
      </c>
      <c r="R998" s="201">
        <f>Q998*H998</f>
        <v>0.21599999999999997</v>
      </c>
      <c r="S998" s="201">
        <v>0</v>
      </c>
      <c r="T998" s="202">
        <f>S998*H998</f>
        <v>0</v>
      </c>
      <c r="AR998" s="24" t="s">
        <v>382</v>
      </c>
      <c r="AT998" s="24" t="s">
        <v>700</v>
      </c>
      <c r="AU998" s="24" t="s">
        <v>82</v>
      </c>
      <c r="AY998" s="24" t="s">
        <v>148</v>
      </c>
      <c r="BE998" s="203">
        <f>IF(N998="základní",J998,0)</f>
        <v>0</v>
      </c>
      <c r="BF998" s="203">
        <f>IF(N998="snížená",J998,0)</f>
        <v>0</v>
      </c>
      <c r="BG998" s="203">
        <f>IF(N998="zákl. přenesená",J998,0)</f>
        <v>0</v>
      </c>
      <c r="BH998" s="203">
        <f>IF(N998="sníž. přenesená",J998,0)</f>
        <v>0</v>
      </c>
      <c r="BI998" s="203">
        <f>IF(N998="nulová",J998,0)</f>
        <v>0</v>
      </c>
      <c r="BJ998" s="24" t="s">
        <v>80</v>
      </c>
      <c r="BK998" s="203">
        <f>ROUND(I998*H998,2)</f>
        <v>0</v>
      </c>
      <c r="BL998" s="24" t="s">
        <v>256</v>
      </c>
      <c r="BM998" s="24" t="s">
        <v>1542</v>
      </c>
    </row>
    <row r="999" spans="2:65" s="1" customFormat="1" ht="25.5" customHeight="1">
      <c r="B999" s="41"/>
      <c r="C999" s="192" t="s">
        <v>1543</v>
      </c>
      <c r="D999" s="192" t="s">
        <v>151</v>
      </c>
      <c r="E999" s="193" t="s">
        <v>1544</v>
      </c>
      <c r="F999" s="194" t="s">
        <v>1545</v>
      </c>
      <c r="G999" s="195" t="s">
        <v>176</v>
      </c>
      <c r="H999" s="196">
        <v>82.804000000000002</v>
      </c>
      <c r="I999" s="197"/>
      <c r="J999" s="198">
        <f>ROUND(I999*H999,2)</f>
        <v>0</v>
      </c>
      <c r="K999" s="194" t="s">
        <v>155</v>
      </c>
      <c r="L999" s="61"/>
      <c r="M999" s="199" t="s">
        <v>21</v>
      </c>
      <c r="N999" s="200" t="s">
        <v>43</v>
      </c>
      <c r="O999" s="42"/>
      <c r="P999" s="201">
        <f>O999*H999</f>
        <v>0</v>
      </c>
      <c r="Q999" s="201">
        <v>2.7E-4</v>
      </c>
      <c r="R999" s="201">
        <f>Q999*H999</f>
        <v>2.2357080000000001E-2</v>
      </c>
      <c r="S999" s="201">
        <v>0</v>
      </c>
      <c r="T999" s="202">
        <f>S999*H999</f>
        <v>0</v>
      </c>
      <c r="AR999" s="24" t="s">
        <v>256</v>
      </c>
      <c r="AT999" s="24" t="s">
        <v>151</v>
      </c>
      <c r="AU999" s="24" t="s">
        <v>82</v>
      </c>
      <c r="AY999" s="24" t="s">
        <v>148</v>
      </c>
      <c r="BE999" s="203">
        <f>IF(N999="základní",J999,0)</f>
        <v>0</v>
      </c>
      <c r="BF999" s="203">
        <f>IF(N999="snížená",J999,0)</f>
        <v>0</v>
      </c>
      <c r="BG999" s="203">
        <f>IF(N999="zákl. přenesená",J999,0)</f>
        <v>0</v>
      </c>
      <c r="BH999" s="203">
        <f>IF(N999="sníž. přenesená",J999,0)</f>
        <v>0</v>
      </c>
      <c r="BI999" s="203">
        <f>IF(N999="nulová",J999,0)</f>
        <v>0</v>
      </c>
      <c r="BJ999" s="24" t="s">
        <v>80</v>
      </c>
      <c r="BK999" s="203">
        <f>ROUND(I999*H999,2)</f>
        <v>0</v>
      </c>
      <c r="BL999" s="24" t="s">
        <v>256</v>
      </c>
      <c r="BM999" s="24" t="s">
        <v>1546</v>
      </c>
    </row>
    <row r="1000" spans="2:65" s="1" customFormat="1" ht="132">
      <c r="B1000" s="41"/>
      <c r="C1000" s="63"/>
      <c r="D1000" s="206" t="s">
        <v>170</v>
      </c>
      <c r="E1000" s="63"/>
      <c r="F1000" s="237" t="s">
        <v>1505</v>
      </c>
      <c r="G1000" s="63"/>
      <c r="H1000" s="63"/>
      <c r="I1000" s="163"/>
      <c r="J1000" s="63"/>
      <c r="K1000" s="63"/>
      <c r="L1000" s="61"/>
      <c r="M1000" s="238"/>
      <c r="N1000" s="42"/>
      <c r="O1000" s="42"/>
      <c r="P1000" s="42"/>
      <c r="Q1000" s="42"/>
      <c r="R1000" s="42"/>
      <c r="S1000" s="42"/>
      <c r="T1000" s="78"/>
      <c r="AT1000" s="24" t="s">
        <v>170</v>
      </c>
      <c r="AU1000" s="24" t="s">
        <v>82</v>
      </c>
    </row>
    <row r="1001" spans="2:65" s="12" customFormat="1" ht="12">
      <c r="B1001" s="215"/>
      <c r="C1001" s="216"/>
      <c r="D1001" s="206" t="s">
        <v>158</v>
      </c>
      <c r="E1001" s="217" t="s">
        <v>21</v>
      </c>
      <c r="F1001" s="218" t="s">
        <v>1547</v>
      </c>
      <c r="G1001" s="216"/>
      <c r="H1001" s="219">
        <v>34.398000000000003</v>
      </c>
      <c r="I1001" s="220"/>
      <c r="J1001" s="216"/>
      <c r="K1001" s="216"/>
      <c r="L1001" s="221"/>
      <c r="M1001" s="222"/>
      <c r="N1001" s="223"/>
      <c r="O1001" s="223"/>
      <c r="P1001" s="223"/>
      <c r="Q1001" s="223"/>
      <c r="R1001" s="223"/>
      <c r="S1001" s="223"/>
      <c r="T1001" s="224"/>
      <c r="AT1001" s="225" t="s">
        <v>158</v>
      </c>
      <c r="AU1001" s="225" t="s">
        <v>82</v>
      </c>
      <c r="AV1001" s="12" t="s">
        <v>82</v>
      </c>
      <c r="AW1001" s="12" t="s">
        <v>35</v>
      </c>
      <c r="AX1001" s="12" t="s">
        <v>72</v>
      </c>
      <c r="AY1001" s="225" t="s">
        <v>148</v>
      </c>
    </row>
    <row r="1002" spans="2:65" s="12" customFormat="1" ht="12">
      <c r="B1002" s="215"/>
      <c r="C1002" s="216"/>
      <c r="D1002" s="206" t="s">
        <v>158</v>
      </c>
      <c r="E1002" s="217" t="s">
        <v>21</v>
      </c>
      <c r="F1002" s="218" t="s">
        <v>1548</v>
      </c>
      <c r="G1002" s="216"/>
      <c r="H1002" s="219">
        <v>8.0250000000000004</v>
      </c>
      <c r="I1002" s="220"/>
      <c r="J1002" s="216"/>
      <c r="K1002" s="216"/>
      <c r="L1002" s="221"/>
      <c r="M1002" s="222"/>
      <c r="N1002" s="223"/>
      <c r="O1002" s="223"/>
      <c r="P1002" s="223"/>
      <c r="Q1002" s="223"/>
      <c r="R1002" s="223"/>
      <c r="S1002" s="223"/>
      <c r="T1002" s="224"/>
      <c r="AT1002" s="225" t="s">
        <v>158</v>
      </c>
      <c r="AU1002" s="225" t="s">
        <v>82</v>
      </c>
      <c r="AV1002" s="12" t="s">
        <v>82</v>
      </c>
      <c r="AW1002" s="12" t="s">
        <v>35</v>
      </c>
      <c r="AX1002" s="12" t="s">
        <v>72</v>
      </c>
      <c r="AY1002" s="225" t="s">
        <v>148</v>
      </c>
    </row>
    <row r="1003" spans="2:65" s="12" customFormat="1" ht="12">
      <c r="B1003" s="215"/>
      <c r="C1003" s="216"/>
      <c r="D1003" s="206" t="s">
        <v>158</v>
      </c>
      <c r="E1003" s="217" t="s">
        <v>21</v>
      </c>
      <c r="F1003" s="218" t="s">
        <v>1549</v>
      </c>
      <c r="G1003" s="216"/>
      <c r="H1003" s="219">
        <v>9.9009999999999998</v>
      </c>
      <c r="I1003" s="220"/>
      <c r="J1003" s="216"/>
      <c r="K1003" s="216"/>
      <c r="L1003" s="221"/>
      <c r="M1003" s="222"/>
      <c r="N1003" s="223"/>
      <c r="O1003" s="223"/>
      <c r="P1003" s="223"/>
      <c r="Q1003" s="223"/>
      <c r="R1003" s="223"/>
      <c r="S1003" s="223"/>
      <c r="T1003" s="224"/>
      <c r="AT1003" s="225" t="s">
        <v>158</v>
      </c>
      <c r="AU1003" s="225" t="s">
        <v>82</v>
      </c>
      <c r="AV1003" s="12" t="s">
        <v>82</v>
      </c>
      <c r="AW1003" s="12" t="s">
        <v>35</v>
      </c>
      <c r="AX1003" s="12" t="s">
        <v>72</v>
      </c>
      <c r="AY1003" s="225" t="s">
        <v>148</v>
      </c>
    </row>
    <row r="1004" spans="2:65" s="12" customFormat="1" ht="12">
      <c r="B1004" s="215"/>
      <c r="C1004" s="216"/>
      <c r="D1004" s="206" t="s">
        <v>158</v>
      </c>
      <c r="E1004" s="217" t="s">
        <v>21</v>
      </c>
      <c r="F1004" s="218" t="s">
        <v>1550</v>
      </c>
      <c r="G1004" s="216"/>
      <c r="H1004" s="219">
        <v>2.5499999999999998</v>
      </c>
      <c r="I1004" s="220"/>
      <c r="J1004" s="216"/>
      <c r="K1004" s="216"/>
      <c r="L1004" s="221"/>
      <c r="M1004" s="222"/>
      <c r="N1004" s="223"/>
      <c r="O1004" s="223"/>
      <c r="P1004" s="223"/>
      <c r="Q1004" s="223"/>
      <c r="R1004" s="223"/>
      <c r="S1004" s="223"/>
      <c r="T1004" s="224"/>
      <c r="AT1004" s="225" t="s">
        <v>158</v>
      </c>
      <c r="AU1004" s="225" t="s">
        <v>82</v>
      </c>
      <c r="AV1004" s="12" t="s">
        <v>82</v>
      </c>
      <c r="AW1004" s="12" t="s">
        <v>35</v>
      </c>
      <c r="AX1004" s="12" t="s">
        <v>72</v>
      </c>
      <c r="AY1004" s="225" t="s">
        <v>148</v>
      </c>
    </row>
    <row r="1005" spans="2:65" s="12" customFormat="1" ht="12">
      <c r="B1005" s="215"/>
      <c r="C1005" s="216"/>
      <c r="D1005" s="206" t="s">
        <v>158</v>
      </c>
      <c r="E1005" s="217" t="s">
        <v>21</v>
      </c>
      <c r="F1005" s="218" t="s">
        <v>1551</v>
      </c>
      <c r="G1005" s="216"/>
      <c r="H1005" s="219">
        <v>2.5499999999999998</v>
      </c>
      <c r="I1005" s="220"/>
      <c r="J1005" s="216"/>
      <c r="K1005" s="216"/>
      <c r="L1005" s="221"/>
      <c r="M1005" s="222"/>
      <c r="N1005" s="223"/>
      <c r="O1005" s="223"/>
      <c r="P1005" s="223"/>
      <c r="Q1005" s="223"/>
      <c r="R1005" s="223"/>
      <c r="S1005" s="223"/>
      <c r="T1005" s="224"/>
      <c r="AT1005" s="225" t="s">
        <v>158</v>
      </c>
      <c r="AU1005" s="225" t="s">
        <v>82</v>
      </c>
      <c r="AV1005" s="12" t="s">
        <v>82</v>
      </c>
      <c r="AW1005" s="12" t="s">
        <v>35</v>
      </c>
      <c r="AX1005" s="12" t="s">
        <v>72</v>
      </c>
      <c r="AY1005" s="225" t="s">
        <v>148</v>
      </c>
    </row>
    <row r="1006" spans="2:65" s="12" customFormat="1" ht="12">
      <c r="B1006" s="215"/>
      <c r="C1006" s="216"/>
      <c r="D1006" s="206" t="s">
        <v>158</v>
      </c>
      <c r="E1006" s="217" t="s">
        <v>21</v>
      </c>
      <c r="F1006" s="218" t="s">
        <v>1552</v>
      </c>
      <c r="G1006" s="216"/>
      <c r="H1006" s="219">
        <v>13.5</v>
      </c>
      <c r="I1006" s="220"/>
      <c r="J1006" s="216"/>
      <c r="K1006" s="216"/>
      <c r="L1006" s="221"/>
      <c r="M1006" s="222"/>
      <c r="N1006" s="223"/>
      <c r="O1006" s="223"/>
      <c r="P1006" s="223"/>
      <c r="Q1006" s="223"/>
      <c r="R1006" s="223"/>
      <c r="S1006" s="223"/>
      <c r="T1006" s="224"/>
      <c r="AT1006" s="225" t="s">
        <v>158</v>
      </c>
      <c r="AU1006" s="225" t="s">
        <v>82</v>
      </c>
      <c r="AV1006" s="12" t="s">
        <v>82</v>
      </c>
      <c r="AW1006" s="12" t="s">
        <v>35</v>
      </c>
      <c r="AX1006" s="12" t="s">
        <v>72</v>
      </c>
      <c r="AY1006" s="225" t="s">
        <v>148</v>
      </c>
    </row>
    <row r="1007" spans="2:65" s="12" customFormat="1" ht="12">
      <c r="B1007" s="215"/>
      <c r="C1007" s="216"/>
      <c r="D1007" s="206" t="s">
        <v>158</v>
      </c>
      <c r="E1007" s="217" t="s">
        <v>21</v>
      </c>
      <c r="F1007" s="218" t="s">
        <v>1553</v>
      </c>
      <c r="G1007" s="216"/>
      <c r="H1007" s="219">
        <v>3.24</v>
      </c>
      <c r="I1007" s="220"/>
      <c r="J1007" s="216"/>
      <c r="K1007" s="216"/>
      <c r="L1007" s="221"/>
      <c r="M1007" s="222"/>
      <c r="N1007" s="223"/>
      <c r="O1007" s="223"/>
      <c r="P1007" s="223"/>
      <c r="Q1007" s="223"/>
      <c r="R1007" s="223"/>
      <c r="S1007" s="223"/>
      <c r="T1007" s="224"/>
      <c r="AT1007" s="225" t="s">
        <v>158</v>
      </c>
      <c r="AU1007" s="225" t="s">
        <v>82</v>
      </c>
      <c r="AV1007" s="12" t="s">
        <v>82</v>
      </c>
      <c r="AW1007" s="12" t="s">
        <v>35</v>
      </c>
      <c r="AX1007" s="12" t="s">
        <v>72</v>
      </c>
      <c r="AY1007" s="225" t="s">
        <v>148</v>
      </c>
    </row>
    <row r="1008" spans="2:65" s="12" customFormat="1" ht="12">
      <c r="B1008" s="215"/>
      <c r="C1008" s="216"/>
      <c r="D1008" s="206" t="s">
        <v>158</v>
      </c>
      <c r="E1008" s="217" t="s">
        <v>21</v>
      </c>
      <c r="F1008" s="218" t="s">
        <v>1554</v>
      </c>
      <c r="G1008" s="216"/>
      <c r="H1008" s="219">
        <v>8.64</v>
      </c>
      <c r="I1008" s="220"/>
      <c r="J1008" s="216"/>
      <c r="K1008" s="216"/>
      <c r="L1008" s="221"/>
      <c r="M1008" s="222"/>
      <c r="N1008" s="223"/>
      <c r="O1008" s="223"/>
      <c r="P1008" s="223"/>
      <c r="Q1008" s="223"/>
      <c r="R1008" s="223"/>
      <c r="S1008" s="223"/>
      <c r="T1008" s="224"/>
      <c r="AT1008" s="225" t="s">
        <v>158</v>
      </c>
      <c r="AU1008" s="225" t="s">
        <v>82</v>
      </c>
      <c r="AV1008" s="12" t="s">
        <v>82</v>
      </c>
      <c r="AW1008" s="12" t="s">
        <v>35</v>
      </c>
      <c r="AX1008" s="12" t="s">
        <v>72</v>
      </c>
      <c r="AY1008" s="225" t="s">
        <v>148</v>
      </c>
    </row>
    <row r="1009" spans="2:65" s="13" customFormat="1" ht="12">
      <c r="B1009" s="226"/>
      <c r="C1009" s="227"/>
      <c r="D1009" s="206" t="s">
        <v>158</v>
      </c>
      <c r="E1009" s="228" t="s">
        <v>21</v>
      </c>
      <c r="F1009" s="229" t="s">
        <v>166</v>
      </c>
      <c r="G1009" s="227"/>
      <c r="H1009" s="230">
        <v>82.804000000000002</v>
      </c>
      <c r="I1009" s="231"/>
      <c r="J1009" s="227"/>
      <c r="K1009" s="227"/>
      <c r="L1009" s="232"/>
      <c r="M1009" s="233"/>
      <c r="N1009" s="234"/>
      <c r="O1009" s="234"/>
      <c r="P1009" s="234"/>
      <c r="Q1009" s="234"/>
      <c r="R1009" s="234"/>
      <c r="S1009" s="234"/>
      <c r="T1009" s="235"/>
      <c r="AT1009" s="236" t="s">
        <v>158</v>
      </c>
      <c r="AU1009" s="236" t="s">
        <v>82</v>
      </c>
      <c r="AV1009" s="13" t="s">
        <v>156</v>
      </c>
      <c r="AW1009" s="13" t="s">
        <v>35</v>
      </c>
      <c r="AX1009" s="13" t="s">
        <v>80</v>
      </c>
      <c r="AY1009" s="236" t="s">
        <v>148</v>
      </c>
    </row>
    <row r="1010" spans="2:65" s="1" customFormat="1" ht="25.5" customHeight="1">
      <c r="B1010" s="41"/>
      <c r="C1010" s="254" t="s">
        <v>1555</v>
      </c>
      <c r="D1010" s="254" t="s">
        <v>700</v>
      </c>
      <c r="E1010" s="255" t="s">
        <v>1556</v>
      </c>
      <c r="F1010" s="256" t="s">
        <v>1557</v>
      </c>
      <c r="G1010" s="257" t="s">
        <v>207</v>
      </c>
      <c r="H1010" s="258">
        <v>9</v>
      </c>
      <c r="I1010" s="259"/>
      <c r="J1010" s="260">
        <f t="shared" ref="J1010:J1018" si="0">ROUND(I1010*H1010,2)</f>
        <v>0</v>
      </c>
      <c r="K1010" s="256" t="s">
        <v>21</v>
      </c>
      <c r="L1010" s="261"/>
      <c r="M1010" s="262" t="s">
        <v>21</v>
      </c>
      <c r="N1010" s="263" t="s">
        <v>43</v>
      </c>
      <c r="O1010" s="42"/>
      <c r="P1010" s="201">
        <f t="shared" ref="P1010:P1018" si="1">O1010*H1010</f>
        <v>0</v>
      </c>
      <c r="Q1010" s="201">
        <v>3.5999999999999997E-2</v>
      </c>
      <c r="R1010" s="201">
        <f t="shared" ref="R1010:R1018" si="2">Q1010*H1010</f>
        <v>0.32399999999999995</v>
      </c>
      <c r="S1010" s="201">
        <v>0</v>
      </c>
      <c r="T1010" s="202">
        <f t="shared" ref="T1010:T1018" si="3">S1010*H1010</f>
        <v>0</v>
      </c>
      <c r="AR1010" s="24" t="s">
        <v>382</v>
      </c>
      <c r="AT1010" s="24" t="s">
        <v>700</v>
      </c>
      <c r="AU1010" s="24" t="s">
        <v>82</v>
      </c>
      <c r="AY1010" s="24" t="s">
        <v>148</v>
      </c>
      <c r="BE1010" s="203">
        <f t="shared" ref="BE1010:BE1018" si="4">IF(N1010="základní",J1010,0)</f>
        <v>0</v>
      </c>
      <c r="BF1010" s="203">
        <f t="shared" ref="BF1010:BF1018" si="5">IF(N1010="snížená",J1010,0)</f>
        <v>0</v>
      </c>
      <c r="BG1010" s="203">
        <f t="shared" ref="BG1010:BG1018" si="6">IF(N1010="zákl. přenesená",J1010,0)</f>
        <v>0</v>
      </c>
      <c r="BH1010" s="203">
        <f t="shared" ref="BH1010:BH1018" si="7">IF(N1010="sníž. přenesená",J1010,0)</f>
        <v>0</v>
      </c>
      <c r="BI1010" s="203">
        <f t="shared" ref="BI1010:BI1018" si="8">IF(N1010="nulová",J1010,0)</f>
        <v>0</v>
      </c>
      <c r="BJ1010" s="24" t="s">
        <v>80</v>
      </c>
      <c r="BK1010" s="203">
        <f t="shared" ref="BK1010:BK1018" si="9">ROUND(I1010*H1010,2)</f>
        <v>0</v>
      </c>
      <c r="BL1010" s="24" t="s">
        <v>256</v>
      </c>
      <c r="BM1010" s="24" t="s">
        <v>1558</v>
      </c>
    </row>
    <row r="1011" spans="2:65" s="1" customFormat="1" ht="16.5" customHeight="1">
      <c r="B1011" s="41"/>
      <c r="C1011" s="254" t="s">
        <v>1559</v>
      </c>
      <c r="D1011" s="254" t="s">
        <v>700</v>
      </c>
      <c r="E1011" s="255" t="s">
        <v>1560</v>
      </c>
      <c r="F1011" s="256" t="s">
        <v>1561</v>
      </c>
      <c r="G1011" s="257" t="s">
        <v>207</v>
      </c>
      <c r="H1011" s="258">
        <v>3</v>
      </c>
      <c r="I1011" s="259"/>
      <c r="J1011" s="260">
        <f t="shared" si="0"/>
        <v>0</v>
      </c>
      <c r="K1011" s="256" t="s">
        <v>21</v>
      </c>
      <c r="L1011" s="261"/>
      <c r="M1011" s="262" t="s">
        <v>21</v>
      </c>
      <c r="N1011" s="263" t="s">
        <v>43</v>
      </c>
      <c r="O1011" s="42"/>
      <c r="P1011" s="201">
        <f t="shared" si="1"/>
        <v>0</v>
      </c>
      <c r="Q1011" s="201">
        <v>3.5999999999999997E-2</v>
      </c>
      <c r="R1011" s="201">
        <f t="shared" si="2"/>
        <v>0.10799999999999998</v>
      </c>
      <c r="S1011" s="201">
        <v>0</v>
      </c>
      <c r="T1011" s="202">
        <f t="shared" si="3"/>
        <v>0</v>
      </c>
      <c r="AR1011" s="24" t="s">
        <v>382</v>
      </c>
      <c r="AT1011" s="24" t="s">
        <v>700</v>
      </c>
      <c r="AU1011" s="24" t="s">
        <v>82</v>
      </c>
      <c r="AY1011" s="24" t="s">
        <v>148</v>
      </c>
      <c r="BE1011" s="203">
        <f t="shared" si="4"/>
        <v>0</v>
      </c>
      <c r="BF1011" s="203">
        <f t="shared" si="5"/>
        <v>0</v>
      </c>
      <c r="BG1011" s="203">
        <f t="shared" si="6"/>
        <v>0</v>
      </c>
      <c r="BH1011" s="203">
        <f t="shared" si="7"/>
        <v>0</v>
      </c>
      <c r="BI1011" s="203">
        <f t="shared" si="8"/>
        <v>0</v>
      </c>
      <c r="BJ1011" s="24" t="s">
        <v>80</v>
      </c>
      <c r="BK1011" s="203">
        <f t="shared" si="9"/>
        <v>0</v>
      </c>
      <c r="BL1011" s="24" t="s">
        <v>256</v>
      </c>
      <c r="BM1011" s="24" t="s">
        <v>1562</v>
      </c>
    </row>
    <row r="1012" spans="2:65" s="1" customFormat="1" ht="25.5" customHeight="1">
      <c r="B1012" s="41"/>
      <c r="C1012" s="254" t="s">
        <v>1563</v>
      </c>
      <c r="D1012" s="254" t="s">
        <v>700</v>
      </c>
      <c r="E1012" s="255" t="s">
        <v>1564</v>
      </c>
      <c r="F1012" s="256" t="s">
        <v>1565</v>
      </c>
      <c r="G1012" s="257" t="s">
        <v>207</v>
      </c>
      <c r="H1012" s="258">
        <v>1</v>
      </c>
      <c r="I1012" s="259"/>
      <c r="J1012" s="260">
        <f t="shared" si="0"/>
        <v>0</v>
      </c>
      <c r="K1012" s="256" t="s">
        <v>21</v>
      </c>
      <c r="L1012" s="261"/>
      <c r="M1012" s="262" t="s">
        <v>21</v>
      </c>
      <c r="N1012" s="263" t="s">
        <v>43</v>
      </c>
      <c r="O1012" s="42"/>
      <c r="P1012" s="201">
        <f t="shared" si="1"/>
        <v>0</v>
      </c>
      <c r="Q1012" s="201">
        <v>3.5999999999999997E-2</v>
      </c>
      <c r="R1012" s="201">
        <f t="shared" si="2"/>
        <v>3.5999999999999997E-2</v>
      </c>
      <c r="S1012" s="201">
        <v>0</v>
      </c>
      <c r="T1012" s="202">
        <f t="shared" si="3"/>
        <v>0</v>
      </c>
      <c r="AR1012" s="24" t="s">
        <v>382</v>
      </c>
      <c r="AT1012" s="24" t="s">
        <v>700</v>
      </c>
      <c r="AU1012" s="24" t="s">
        <v>82</v>
      </c>
      <c r="AY1012" s="24" t="s">
        <v>148</v>
      </c>
      <c r="BE1012" s="203">
        <f t="shared" si="4"/>
        <v>0</v>
      </c>
      <c r="BF1012" s="203">
        <f t="shared" si="5"/>
        <v>0</v>
      </c>
      <c r="BG1012" s="203">
        <f t="shared" si="6"/>
        <v>0</v>
      </c>
      <c r="BH1012" s="203">
        <f t="shared" si="7"/>
        <v>0</v>
      </c>
      <c r="BI1012" s="203">
        <f t="shared" si="8"/>
        <v>0</v>
      </c>
      <c r="BJ1012" s="24" t="s">
        <v>80</v>
      </c>
      <c r="BK1012" s="203">
        <f t="shared" si="9"/>
        <v>0</v>
      </c>
      <c r="BL1012" s="24" t="s">
        <v>256</v>
      </c>
      <c r="BM1012" s="24" t="s">
        <v>1566</v>
      </c>
    </row>
    <row r="1013" spans="2:65" s="1" customFormat="1" ht="16.5" customHeight="1">
      <c r="B1013" s="41"/>
      <c r="C1013" s="254" t="s">
        <v>1567</v>
      </c>
      <c r="D1013" s="254" t="s">
        <v>700</v>
      </c>
      <c r="E1013" s="255" t="s">
        <v>1568</v>
      </c>
      <c r="F1013" s="256" t="s">
        <v>1569</v>
      </c>
      <c r="G1013" s="257" t="s">
        <v>207</v>
      </c>
      <c r="H1013" s="258">
        <v>1</v>
      </c>
      <c r="I1013" s="259"/>
      <c r="J1013" s="260">
        <f t="shared" si="0"/>
        <v>0</v>
      </c>
      <c r="K1013" s="256" t="s">
        <v>21</v>
      </c>
      <c r="L1013" s="261"/>
      <c r="M1013" s="262" t="s">
        <v>21</v>
      </c>
      <c r="N1013" s="263" t="s">
        <v>43</v>
      </c>
      <c r="O1013" s="42"/>
      <c r="P1013" s="201">
        <f t="shared" si="1"/>
        <v>0</v>
      </c>
      <c r="Q1013" s="201">
        <v>3.5999999999999997E-2</v>
      </c>
      <c r="R1013" s="201">
        <f t="shared" si="2"/>
        <v>3.5999999999999997E-2</v>
      </c>
      <c r="S1013" s="201">
        <v>0</v>
      </c>
      <c r="T1013" s="202">
        <f t="shared" si="3"/>
        <v>0</v>
      </c>
      <c r="AR1013" s="24" t="s">
        <v>382</v>
      </c>
      <c r="AT1013" s="24" t="s">
        <v>700</v>
      </c>
      <c r="AU1013" s="24" t="s">
        <v>82</v>
      </c>
      <c r="AY1013" s="24" t="s">
        <v>148</v>
      </c>
      <c r="BE1013" s="203">
        <f t="shared" si="4"/>
        <v>0</v>
      </c>
      <c r="BF1013" s="203">
        <f t="shared" si="5"/>
        <v>0</v>
      </c>
      <c r="BG1013" s="203">
        <f t="shared" si="6"/>
        <v>0</v>
      </c>
      <c r="BH1013" s="203">
        <f t="shared" si="7"/>
        <v>0</v>
      </c>
      <c r="BI1013" s="203">
        <f t="shared" si="8"/>
        <v>0</v>
      </c>
      <c r="BJ1013" s="24" t="s">
        <v>80</v>
      </c>
      <c r="BK1013" s="203">
        <f t="shared" si="9"/>
        <v>0</v>
      </c>
      <c r="BL1013" s="24" t="s">
        <v>256</v>
      </c>
      <c r="BM1013" s="24" t="s">
        <v>1570</v>
      </c>
    </row>
    <row r="1014" spans="2:65" s="1" customFormat="1" ht="16.5" customHeight="1">
      <c r="B1014" s="41"/>
      <c r="C1014" s="254" t="s">
        <v>1571</v>
      </c>
      <c r="D1014" s="254" t="s">
        <v>700</v>
      </c>
      <c r="E1014" s="255" t="s">
        <v>1572</v>
      </c>
      <c r="F1014" s="256" t="s">
        <v>1573</v>
      </c>
      <c r="G1014" s="257" t="s">
        <v>207</v>
      </c>
      <c r="H1014" s="258">
        <v>1</v>
      </c>
      <c r="I1014" s="259"/>
      <c r="J1014" s="260">
        <f t="shared" si="0"/>
        <v>0</v>
      </c>
      <c r="K1014" s="256" t="s">
        <v>21</v>
      </c>
      <c r="L1014" s="261"/>
      <c r="M1014" s="262" t="s">
        <v>21</v>
      </c>
      <c r="N1014" s="263" t="s">
        <v>43</v>
      </c>
      <c r="O1014" s="42"/>
      <c r="P1014" s="201">
        <f t="shared" si="1"/>
        <v>0</v>
      </c>
      <c r="Q1014" s="201">
        <v>3.5999999999999997E-2</v>
      </c>
      <c r="R1014" s="201">
        <f t="shared" si="2"/>
        <v>3.5999999999999997E-2</v>
      </c>
      <c r="S1014" s="201">
        <v>0</v>
      </c>
      <c r="T1014" s="202">
        <f t="shared" si="3"/>
        <v>0</v>
      </c>
      <c r="AR1014" s="24" t="s">
        <v>382</v>
      </c>
      <c r="AT1014" s="24" t="s">
        <v>700</v>
      </c>
      <c r="AU1014" s="24" t="s">
        <v>82</v>
      </c>
      <c r="AY1014" s="24" t="s">
        <v>148</v>
      </c>
      <c r="BE1014" s="203">
        <f t="shared" si="4"/>
        <v>0</v>
      </c>
      <c r="BF1014" s="203">
        <f t="shared" si="5"/>
        <v>0</v>
      </c>
      <c r="BG1014" s="203">
        <f t="shared" si="6"/>
        <v>0</v>
      </c>
      <c r="BH1014" s="203">
        <f t="shared" si="7"/>
        <v>0</v>
      </c>
      <c r="BI1014" s="203">
        <f t="shared" si="8"/>
        <v>0</v>
      </c>
      <c r="BJ1014" s="24" t="s">
        <v>80</v>
      </c>
      <c r="BK1014" s="203">
        <f t="shared" si="9"/>
        <v>0</v>
      </c>
      <c r="BL1014" s="24" t="s">
        <v>256</v>
      </c>
      <c r="BM1014" s="24" t="s">
        <v>1574</v>
      </c>
    </row>
    <row r="1015" spans="2:65" s="1" customFormat="1" ht="16.5" customHeight="1">
      <c r="B1015" s="41"/>
      <c r="C1015" s="254" t="s">
        <v>1575</v>
      </c>
      <c r="D1015" s="254" t="s">
        <v>700</v>
      </c>
      <c r="E1015" s="255" t="s">
        <v>1576</v>
      </c>
      <c r="F1015" s="256" t="s">
        <v>1577</v>
      </c>
      <c r="G1015" s="257" t="s">
        <v>207</v>
      </c>
      <c r="H1015" s="258">
        <v>5</v>
      </c>
      <c r="I1015" s="259"/>
      <c r="J1015" s="260">
        <f t="shared" si="0"/>
        <v>0</v>
      </c>
      <c r="K1015" s="256" t="s">
        <v>21</v>
      </c>
      <c r="L1015" s="261"/>
      <c r="M1015" s="262" t="s">
        <v>21</v>
      </c>
      <c r="N1015" s="263" t="s">
        <v>43</v>
      </c>
      <c r="O1015" s="42"/>
      <c r="P1015" s="201">
        <f t="shared" si="1"/>
        <v>0</v>
      </c>
      <c r="Q1015" s="201">
        <v>3.5999999999999997E-2</v>
      </c>
      <c r="R1015" s="201">
        <f t="shared" si="2"/>
        <v>0.18</v>
      </c>
      <c r="S1015" s="201">
        <v>0</v>
      </c>
      <c r="T1015" s="202">
        <f t="shared" si="3"/>
        <v>0</v>
      </c>
      <c r="AR1015" s="24" t="s">
        <v>382</v>
      </c>
      <c r="AT1015" s="24" t="s">
        <v>700</v>
      </c>
      <c r="AU1015" s="24" t="s">
        <v>82</v>
      </c>
      <c r="AY1015" s="24" t="s">
        <v>148</v>
      </c>
      <c r="BE1015" s="203">
        <f t="shared" si="4"/>
        <v>0</v>
      </c>
      <c r="BF1015" s="203">
        <f t="shared" si="5"/>
        <v>0</v>
      </c>
      <c r="BG1015" s="203">
        <f t="shared" si="6"/>
        <v>0</v>
      </c>
      <c r="BH1015" s="203">
        <f t="shared" si="7"/>
        <v>0</v>
      </c>
      <c r="BI1015" s="203">
        <f t="shared" si="8"/>
        <v>0</v>
      </c>
      <c r="BJ1015" s="24" t="s">
        <v>80</v>
      </c>
      <c r="BK1015" s="203">
        <f t="shared" si="9"/>
        <v>0</v>
      </c>
      <c r="BL1015" s="24" t="s">
        <v>256</v>
      </c>
      <c r="BM1015" s="24" t="s">
        <v>1578</v>
      </c>
    </row>
    <row r="1016" spans="2:65" s="1" customFormat="1" ht="16.5" customHeight="1">
      <c r="B1016" s="41"/>
      <c r="C1016" s="254" t="s">
        <v>1579</v>
      </c>
      <c r="D1016" s="254" t="s">
        <v>700</v>
      </c>
      <c r="E1016" s="255" t="s">
        <v>1580</v>
      </c>
      <c r="F1016" s="256" t="s">
        <v>1581</v>
      </c>
      <c r="G1016" s="257" t="s">
        <v>207</v>
      </c>
      <c r="H1016" s="258">
        <v>1</v>
      </c>
      <c r="I1016" s="259"/>
      <c r="J1016" s="260">
        <f t="shared" si="0"/>
        <v>0</v>
      </c>
      <c r="K1016" s="256" t="s">
        <v>21</v>
      </c>
      <c r="L1016" s="261"/>
      <c r="M1016" s="262" t="s">
        <v>21</v>
      </c>
      <c r="N1016" s="263" t="s">
        <v>43</v>
      </c>
      <c r="O1016" s="42"/>
      <c r="P1016" s="201">
        <f t="shared" si="1"/>
        <v>0</v>
      </c>
      <c r="Q1016" s="201">
        <v>3.5999999999999997E-2</v>
      </c>
      <c r="R1016" s="201">
        <f t="shared" si="2"/>
        <v>3.5999999999999997E-2</v>
      </c>
      <c r="S1016" s="201">
        <v>0</v>
      </c>
      <c r="T1016" s="202">
        <f t="shared" si="3"/>
        <v>0</v>
      </c>
      <c r="AR1016" s="24" t="s">
        <v>382</v>
      </c>
      <c r="AT1016" s="24" t="s">
        <v>700</v>
      </c>
      <c r="AU1016" s="24" t="s">
        <v>82</v>
      </c>
      <c r="AY1016" s="24" t="s">
        <v>148</v>
      </c>
      <c r="BE1016" s="203">
        <f t="shared" si="4"/>
        <v>0</v>
      </c>
      <c r="BF1016" s="203">
        <f t="shared" si="5"/>
        <v>0</v>
      </c>
      <c r="BG1016" s="203">
        <f t="shared" si="6"/>
        <v>0</v>
      </c>
      <c r="BH1016" s="203">
        <f t="shared" si="7"/>
        <v>0</v>
      </c>
      <c r="BI1016" s="203">
        <f t="shared" si="8"/>
        <v>0</v>
      </c>
      <c r="BJ1016" s="24" t="s">
        <v>80</v>
      </c>
      <c r="BK1016" s="203">
        <f t="shared" si="9"/>
        <v>0</v>
      </c>
      <c r="BL1016" s="24" t="s">
        <v>256</v>
      </c>
      <c r="BM1016" s="24" t="s">
        <v>1582</v>
      </c>
    </row>
    <row r="1017" spans="2:65" s="1" customFormat="1" ht="25.5" customHeight="1">
      <c r="B1017" s="41"/>
      <c r="C1017" s="254" t="s">
        <v>1583</v>
      </c>
      <c r="D1017" s="254" t="s">
        <v>700</v>
      </c>
      <c r="E1017" s="255" t="s">
        <v>1584</v>
      </c>
      <c r="F1017" s="256" t="s">
        <v>1585</v>
      </c>
      <c r="G1017" s="257" t="s">
        <v>207</v>
      </c>
      <c r="H1017" s="258">
        <v>3</v>
      </c>
      <c r="I1017" s="259"/>
      <c r="J1017" s="260">
        <f t="shared" si="0"/>
        <v>0</v>
      </c>
      <c r="K1017" s="256" t="s">
        <v>21</v>
      </c>
      <c r="L1017" s="261"/>
      <c r="M1017" s="262" t="s">
        <v>21</v>
      </c>
      <c r="N1017" s="263" t="s">
        <v>43</v>
      </c>
      <c r="O1017" s="42"/>
      <c r="P1017" s="201">
        <f t="shared" si="1"/>
        <v>0</v>
      </c>
      <c r="Q1017" s="201">
        <v>3.5999999999999997E-2</v>
      </c>
      <c r="R1017" s="201">
        <f t="shared" si="2"/>
        <v>0.10799999999999998</v>
      </c>
      <c r="S1017" s="201">
        <v>0</v>
      </c>
      <c r="T1017" s="202">
        <f t="shared" si="3"/>
        <v>0</v>
      </c>
      <c r="AR1017" s="24" t="s">
        <v>382</v>
      </c>
      <c r="AT1017" s="24" t="s">
        <v>700</v>
      </c>
      <c r="AU1017" s="24" t="s">
        <v>82</v>
      </c>
      <c r="AY1017" s="24" t="s">
        <v>148</v>
      </c>
      <c r="BE1017" s="203">
        <f t="shared" si="4"/>
        <v>0</v>
      </c>
      <c r="BF1017" s="203">
        <f t="shared" si="5"/>
        <v>0</v>
      </c>
      <c r="BG1017" s="203">
        <f t="shared" si="6"/>
        <v>0</v>
      </c>
      <c r="BH1017" s="203">
        <f t="shared" si="7"/>
        <v>0</v>
      </c>
      <c r="BI1017" s="203">
        <f t="shared" si="8"/>
        <v>0</v>
      </c>
      <c r="BJ1017" s="24" t="s">
        <v>80</v>
      </c>
      <c r="BK1017" s="203">
        <f t="shared" si="9"/>
        <v>0</v>
      </c>
      <c r="BL1017" s="24" t="s">
        <v>256</v>
      </c>
      <c r="BM1017" s="24" t="s">
        <v>1586</v>
      </c>
    </row>
    <row r="1018" spans="2:65" s="1" customFormat="1" ht="16.5" customHeight="1">
      <c r="B1018" s="41"/>
      <c r="C1018" s="192" t="s">
        <v>1587</v>
      </c>
      <c r="D1018" s="192" t="s">
        <v>151</v>
      </c>
      <c r="E1018" s="193" t="s">
        <v>1588</v>
      </c>
      <c r="F1018" s="194" t="s">
        <v>1589</v>
      </c>
      <c r="G1018" s="195" t="s">
        <v>207</v>
      </c>
      <c r="H1018" s="196">
        <v>3</v>
      </c>
      <c r="I1018" s="197"/>
      <c r="J1018" s="198">
        <f t="shared" si="0"/>
        <v>0</v>
      </c>
      <c r="K1018" s="194" t="s">
        <v>155</v>
      </c>
      <c r="L1018" s="61"/>
      <c r="M1018" s="199" t="s">
        <v>21</v>
      </c>
      <c r="N1018" s="200" t="s">
        <v>43</v>
      </c>
      <c r="O1018" s="42"/>
      <c r="P1018" s="201">
        <f t="shared" si="1"/>
        <v>0</v>
      </c>
      <c r="Q1018" s="201">
        <v>0</v>
      </c>
      <c r="R1018" s="201">
        <f t="shared" si="2"/>
        <v>0</v>
      </c>
      <c r="S1018" s="201">
        <v>0</v>
      </c>
      <c r="T1018" s="202">
        <f t="shared" si="3"/>
        <v>0</v>
      </c>
      <c r="AR1018" s="24" t="s">
        <v>256</v>
      </c>
      <c r="AT1018" s="24" t="s">
        <v>151</v>
      </c>
      <c r="AU1018" s="24" t="s">
        <v>82</v>
      </c>
      <c r="AY1018" s="24" t="s">
        <v>148</v>
      </c>
      <c r="BE1018" s="203">
        <f t="shared" si="4"/>
        <v>0</v>
      </c>
      <c r="BF1018" s="203">
        <f t="shared" si="5"/>
        <v>0</v>
      </c>
      <c r="BG1018" s="203">
        <f t="shared" si="6"/>
        <v>0</v>
      </c>
      <c r="BH1018" s="203">
        <f t="shared" si="7"/>
        <v>0</v>
      </c>
      <c r="BI1018" s="203">
        <f t="shared" si="8"/>
        <v>0</v>
      </c>
      <c r="BJ1018" s="24" t="s">
        <v>80</v>
      </c>
      <c r="BK1018" s="203">
        <f t="shared" si="9"/>
        <v>0</v>
      </c>
      <c r="BL1018" s="24" t="s">
        <v>256</v>
      </c>
      <c r="BM1018" s="24" t="s">
        <v>1590</v>
      </c>
    </row>
    <row r="1019" spans="2:65" s="1" customFormat="1" ht="192">
      <c r="B1019" s="41"/>
      <c r="C1019" s="63"/>
      <c r="D1019" s="206" t="s">
        <v>170</v>
      </c>
      <c r="E1019" s="63"/>
      <c r="F1019" s="237" t="s">
        <v>1591</v>
      </c>
      <c r="G1019" s="63"/>
      <c r="H1019" s="63"/>
      <c r="I1019" s="163"/>
      <c r="J1019" s="63"/>
      <c r="K1019" s="63"/>
      <c r="L1019" s="61"/>
      <c r="M1019" s="238"/>
      <c r="N1019" s="42"/>
      <c r="O1019" s="42"/>
      <c r="P1019" s="42"/>
      <c r="Q1019" s="42"/>
      <c r="R1019" s="42"/>
      <c r="S1019" s="42"/>
      <c r="T1019" s="78"/>
      <c r="AT1019" s="24" t="s">
        <v>170</v>
      </c>
      <c r="AU1019" s="24" t="s">
        <v>82</v>
      </c>
    </row>
    <row r="1020" spans="2:65" s="11" customFormat="1" ht="24">
      <c r="B1020" s="204"/>
      <c r="C1020" s="205"/>
      <c r="D1020" s="206" t="s">
        <v>158</v>
      </c>
      <c r="E1020" s="207" t="s">
        <v>21</v>
      </c>
      <c r="F1020" s="208" t="s">
        <v>1592</v>
      </c>
      <c r="G1020" s="205"/>
      <c r="H1020" s="207" t="s">
        <v>21</v>
      </c>
      <c r="I1020" s="209"/>
      <c r="J1020" s="205"/>
      <c r="K1020" s="205"/>
      <c r="L1020" s="210"/>
      <c r="M1020" s="211"/>
      <c r="N1020" s="212"/>
      <c r="O1020" s="212"/>
      <c r="P1020" s="212"/>
      <c r="Q1020" s="212"/>
      <c r="R1020" s="212"/>
      <c r="S1020" s="212"/>
      <c r="T1020" s="213"/>
      <c r="AT1020" s="214" t="s">
        <v>158</v>
      </c>
      <c r="AU1020" s="214" t="s">
        <v>82</v>
      </c>
      <c r="AV1020" s="11" t="s">
        <v>80</v>
      </c>
      <c r="AW1020" s="11" t="s">
        <v>35</v>
      </c>
      <c r="AX1020" s="11" t="s">
        <v>72</v>
      </c>
      <c r="AY1020" s="214" t="s">
        <v>148</v>
      </c>
    </row>
    <row r="1021" spans="2:65" s="12" customFormat="1" ht="12">
      <c r="B1021" s="215"/>
      <c r="C1021" s="216"/>
      <c r="D1021" s="206" t="s">
        <v>158</v>
      </c>
      <c r="E1021" s="217" t="s">
        <v>21</v>
      </c>
      <c r="F1021" s="218" t="s">
        <v>1593</v>
      </c>
      <c r="G1021" s="216"/>
      <c r="H1021" s="219">
        <v>2</v>
      </c>
      <c r="I1021" s="220"/>
      <c r="J1021" s="216"/>
      <c r="K1021" s="216"/>
      <c r="L1021" s="221"/>
      <c r="M1021" s="222"/>
      <c r="N1021" s="223"/>
      <c r="O1021" s="223"/>
      <c r="P1021" s="223"/>
      <c r="Q1021" s="223"/>
      <c r="R1021" s="223"/>
      <c r="S1021" s="223"/>
      <c r="T1021" s="224"/>
      <c r="AT1021" s="225" t="s">
        <v>158</v>
      </c>
      <c r="AU1021" s="225" t="s">
        <v>82</v>
      </c>
      <c r="AV1021" s="12" t="s">
        <v>82</v>
      </c>
      <c r="AW1021" s="12" t="s">
        <v>35</v>
      </c>
      <c r="AX1021" s="12" t="s">
        <v>72</v>
      </c>
      <c r="AY1021" s="225" t="s">
        <v>148</v>
      </c>
    </row>
    <row r="1022" spans="2:65" s="12" customFormat="1" ht="12">
      <c r="B1022" s="215"/>
      <c r="C1022" s="216"/>
      <c r="D1022" s="206" t="s">
        <v>158</v>
      </c>
      <c r="E1022" s="217" t="s">
        <v>21</v>
      </c>
      <c r="F1022" s="218" t="s">
        <v>1594</v>
      </c>
      <c r="G1022" s="216"/>
      <c r="H1022" s="219">
        <v>1</v>
      </c>
      <c r="I1022" s="220"/>
      <c r="J1022" s="216"/>
      <c r="K1022" s="216"/>
      <c r="L1022" s="221"/>
      <c r="M1022" s="222"/>
      <c r="N1022" s="223"/>
      <c r="O1022" s="223"/>
      <c r="P1022" s="223"/>
      <c r="Q1022" s="223"/>
      <c r="R1022" s="223"/>
      <c r="S1022" s="223"/>
      <c r="T1022" s="224"/>
      <c r="AT1022" s="225" t="s">
        <v>158</v>
      </c>
      <c r="AU1022" s="225" t="s">
        <v>82</v>
      </c>
      <c r="AV1022" s="12" t="s">
        <v>82</v>
      </c>
      <c r="AW1022" s="12" t="s">
        <v>35</v>
      </c>
      <c r="AX1022" s="12" t="s">
        <v>72</v>
      </c>
      <c r="AY1022" s="225" t="s">
        <v>148</v>
      </c>
    </row>
    <row r="1023" spans="2:65" s="13" customFormat="1" ht="12">
      <c r="B1023" s="226"/>
      <c r="C1023" s="227"/>
      <c r="D1023" s="206" t="s">
        <v>158</v>
      </c>
      <c r="E1023" s="228" t="s">
        <v>21</v>
      </c>
      <c r="F1023" s="229" t="s">
        <v>166</v>
      </c>
      <c r="G1023" s="227"/>
      <c r="H1023" s="230">
        <v>3</v>
      </c>
      <c r="I1023" s="231"/>
      <c r="J1023" s="227"/>
      <c r="K1023" s="227"/>
      <c r="L1023" s="232"/>
      <c r="M1023" s="233"/>
      <c r="N1023" s="234"/>
      <c r="O1023" s="234"/>
      <c r="P1023" s="234"/>
      <c r="Q1023" s="234"/>
      <c r="R1023" s="234"/>
      <c r="S1023" s="234"/>
      <c r="T1023" s="235"/>
      <c r="AT1023" s="236" t="s">
        <v>158</v>
      </c>
      <c r="AU1023" s="236" t="s">
        <v>82</v>
      </c>
      <c r="AV1023" s="13" t="s">
        <v>156</v>
      </c>
      <c r="AW1023" s="13" t="s">
        <v>35</v>
      </c>
      <c r="AX1023" s="13" t="s">
        <v>80</v>
      </c>
      <c r="AY1023" s="236" t="s">
        <v>148</v>
      </c>
    </row>
    <row r="1024" spans="2:65" s="1" customFormat="1" ht="16.5" customHeight="1">
      <c r="B1024" s="41"/>
      <c r="C1024" s="192" t="s">
        <v>1595</v>
      </c>
      <c r="D1024" s="192" t="s">
        <v>151</v>
      </c>
      <c r="E1024" s="193" t="s">
        <v>1596</v>
      </c>
      <c r="F1024" s="194" t="s">
        <v>1597</v>
      </c>
      <c r="G1024" s="195" t="s">
        <v>207</v>
      </c>
      <c r="H1024" s="196">
        <v>7</v>
      </c>
      <c r="I1024" s="197"/>
      <c r="J1024" s="198">
        <f>ROUND(I1024*H1024,2)</f>
        <v>0</v>
      </c>
      <c r="K1024" s="194" t="s">
        <v>155</v>
      </c>
      <c r="L1024" s="61"/>
      <c r="M1024" s="199" t="s">
        <v>21</v>
      </c>
      <c r="N1024" s="200" t="s">
        <v>43</v>
      </c>
      <c r="O1024" s="42"/>
      <c r="P1024" s="201">
        <f>O1024*H1024</f>
        <v>0</v>
      </c>
      <c r="Q1024" s="201">
        <v>0</v>
      </c>
      <c r="R1024" s="201">
        <f>Q1024*H1024</f>
        <v>0</v>
      </c>
      <c r="S1024" s="201">
        <v>0</v>
      </c>
      <c r="T1024" s="202">
        <f>S1024*H1024</f>
        <v>0</v>
      </c>
      <c r="AR1024" s="24" t="s">
        <v>256</v>
      </c>
      <c r="AT1024" s="24" t="s">
        <v>151</v>
      </c>
      <c r="AU1024" s="24" t="s">
        <v>82</v>
      </c>
      <c r="AY1024" s="24" t="s">
        <v>148</v>
      </c>
      <c r="BE1024" s="203">
        <f>IF(N1024="základní",J1024,0)</f>
        <v>0</v>
      </c>
      <c r="BF1024" s="203">
        <f>IF(N1024="snížená",J1024,0)</f>
        <v>0</v>
      </c>
      <c r="BG1024" s="203">
        <f>IF(N1024="zákl. přenesená",J1024,0)</f>
        <v>0</v>
      </c>
      <c r="BH1024" s="203">
        <f>IF(N1024="sníž. přenesená",J1024,0)</f>
        <v>0</v>
      </c>
      <c r="BI1024" s="203">
        <f>IF(N1024="nulová",J1024,0)</f>
        <v>0</v>
      </c>
      <c r="BJ1024" s="24" t="s">
        <v>80</v>
      </c>
      <c r="BK1024" s="203">
        <f>ROUND(I1024*H1024,2)</f>
        <v>0</v>
      </c>
      <c r="BL1024" s="24" t="s">
        <v>256</v>
      </c>
      <c r="BM1024" s="24" t="s">
        <v>1598</v>
      </c>
    </row>
    <row r="1025" spans="2:65" s="1" customFormat="1" ht="192">
      <c r="B1025" s="41"/>
      <c r="C1025" s="63"/>
      <c r="D1025" s="206" t="s">
        <v>170</v>
      </c>
      <c r="E1025" s="63"/>
      <c r="F1025" s="237" t="s">
        <v>1591</v>
      </c>
      <c r="G1025" s="63"/>
      <c r="H1025" s="63"/>
      <c r="I1025" s="163"/>
      <c r="J1025" s="63"/>
      <c r="K1025" s="63"/>
      <c r="L1025" s="61"/>
      <c r="M1025" s="238"/>
      <c r="N1025" s="42"/>
      <c r="O1025" s="42"/>
      <c r="P1025" s="42"/>
      <c r="Q1025" s="42"/>
      <c r="R1025" s="42"/>
      <c r="S1025" s="42"/>
      <c r="T1025" s="78"/>
      <c r="AT1025" s="24" t="s">
        <v>170</v>
      </c>
      <c r="AU1025" s="24" t="s">
        <v>82</v>
      </c>
    </row>
    <row r="1026" spans="2:65" s="11" customFormat="1" ht="24">
      <c r="B1026" s="204"/>
      <c r="C1026" s="205"/>
      <c r="D1026" s="206" t="s">
        <v>158</v>
      </c>
      <c r="E1026" s="207" t="s">
        <v>21</v>
      </c>
      <c r="F1026" s="208" t="s">
        <v>1592</v>
      </c>
      <c r="G1026" s="205"/>
      <c r="H1026" s="207" t="s">
        <v>21</v>
      </c>
      <c r="I1026" s="209"/>
      <c r="J1026" s="205"/>
      <c r="K1026" s="205"/>
      <c r="L1026" s="210"/>
      <c r="M1026" s="211"/>
      <c r="N1026" s="212"/>
      <c r="O1026" s="212"/>
      <c r="P1026" s="212"/>
      <c r="Q1026" s="212"/>
      <c r="R1026" s="212"/>
      <c r="S1026" s="212"/>
      <c r="T1026" s="213"/>
      <c r="AT1026" s="214" t="s">
        <v>158</v>
      </c>
      <c r="AU1026" s="214" t="s">
        <v>82</v>
      </c>
      <c r="AV1026" s="11" t="s">
        <v>80</v>
      </c>
      <c r="AW1026" s="11" t="s">
        <v>35</v>
      </c>
      <c r="AX1026" s="11" t="s">
        <v>72</v>
      </c>
      <c r="AY1026" s="214" t="s">
        <v>148</v>
      </c>
    </row>
    <row r="1027" spans="2:65" s="12" customFormat="1" ht="12">
      <c r="B1027" s="215"/>
      <c r="C1027" s="216"/>
      <c r="D1027" s="206" t="s">
        <v>158</v>
      </c>
      <c r="E1027" s="217" t="s">
        <v>21</v>
      </c>
      <c r="F1027" s="218" t="s">
        <v>1599</v>
      </c>
      <c r="G1027" s="216"/>
      <c r="H1027" s="219">
        <v>2</v>
      </c>
      <c r="I1027" s="220"/>
      <c r="J1027" s="216"/>
      <c r="K1027" s="216"/>
      <c r="L1027" s="221"/>
      <c r="M1027" s="222"/>
      <c r="N1027" s="223"/>
      <c r="O1027" s="223"/>
      <c r="P1027" s="223"/>
      <c r="Q1027" s="223"/>
      <c r="R1027" s="223"/>
      <c r="S1027" s="223"/>
      <c r="T1027" s="224"/>
      <c r="AT1027" s="225" t="s">
        <v>158</v>
      </c>
      <c r="AU1027" s="225" t="s">
        <v>82</v>
      </c>
      <c r="AV1027" s="12" t="s">
        <v>82</v>
      </c>
      <c r="AW1027" s="12" t="s">
        <v>35</v>
      </c>
      <c r="AX1027" s="12" t="s">
        <v>72</v>
      </c>
      <c r="AY1027" s="225" t="s">
        <v>148</v>
      </c>
    </row>
    <row r="1028" spans="2:65" s="12" customFormat="1" ht="12">
      <c r="B1028" s="215"/>
      <c r="C1028" s="216"/>
      <c r="D1028" s="206" t="s">
        <v>158</v>
      </c>
      <c r="E1028" s="217" t="s">
        <v>21</v>
      </c>
      <c r="F1028" s="218" t="s">
        <v>1600</v>
      </c>
      <c r="G1028" s="216"/>
      <c r="H1028" s="219">
        <v>3</v>
      </c>
      <c r="I1028" s="220"/>
      <c r="J1028" s="216"/>
      <c r="K1028" s="216"/>
      <c r="L1028" s="221"/>
      <c r="M1028" s="222"/>
      <c r="N1028" s="223"/>
      <c r="O1028" s="223"/>
      <c r="P1028" s="223"/>
      <c r="Q1028" s="223"/>
      <c r="R1028" s="223"/>
      <c r="S1028" s="223"/>
      <c r="T1028" s="224"/>
      <c r="AT1028" s="225" t="s">
        <v>158</v>
      </c>
      <c r="AU1028" s="225" t="s">
        <v>82</v>
      </c>
      <c r="AV1028" s="12" t="s">
        <v>82</v>
      </c>
      <c r="AW1028" s="12" t="s">
        <v>35</v>
      </c>
      <c r="AX1028" s="12" t="s">
        <v>72</v>
      </c>
      <c r="AY1028" s="225" t="s">
        <v>148</v>
      </c>
    </row>
    <row r="1029" spans="2:65" s="12" customFormat="1" ht="12">
      <c r="B1029" s="215"/>
      <c r="C1029" s="216"/>
      <c r="D1029" s="206" t="s">
        <v>158</v>
      </c>
      <c r="E1029" s="217" t="s">
        <v>21</v>
      </c>
      <c r="F1029" s="218" t="s">
        <v>1601</v>
      </c>
      <c r="G1029" s="216"/>
      <c r="H1029" s="219">
        <v>1</v>
      </c>
      <c r="I1029" s="220"/>
      <c r="J1029" s="216"/>
      <c r="K1029" s="216"/>
      <c r="L1029" s="221"/>
      <c r="M1029" s="222"/>
      <c r="N1029" s="223"/>
      <c r="O1029" s="223"/>
      <c r="P1029" s="223"/>
      <c r="Q1029" s="223"/>
      <c r="R1029" s="223"/>
      <c r="S1029" s="223"/>
      <c r="T1029" s="224"/>
      <c r="AT1029" s="225" t="s">
        <v>158</v>
      </c>
      <c r="AU1029" s="225" t="s">
        <v>82</v>
      </c>
      <c r="AV1029" s="12" t="s">
        <v>82</v>
      </c>
      <c r="AW1029" s="12" t="s">
        <v>35</v>
      </c>
      <c r="AX1029" s="12" t="s">
        <v>72</v>
      </c>
      <c r="AY1029" s="225" t="s">
        <v>148</v>
      </c>
    </row>
    <row r="1030" spans="2:65" s="14" customFormat="1" ht="12">
      <c r="B1030" s="242"/>
      <c r="C1030" s="243"/>
      <c r="D1030" s="206" t="s">
        <v>158</v>
      </c>
      <c r="E1030" s="244" t="s">
        <v>21</v>
      </c>
      <c r="F1030" s="245" t="s">
        <v>527</v>
      </c>
      <c r="G1030" s="243"/>
      <c r="H1030" s="246">
        <v>6</v>
      </c>
      <c r="I1030" s="247"/>
      <c r="J1030" s="243"/>
      <c r="K1030" s="243"/>
      <c r="L1030" s="248"/>
      <c r="M1030" s="249"/>
      <c r="N1030" s="250"/>
      <c r="O1030" s="250"/>
      <c r="P1030" s="250"/>
      <c r="Q1030" s="250"/>
      <c r="R1030" s="250"/>
      <c r="S1030" s="250"/>
      <c r="T1030" s="251"/>
      <c r="AT1030" s="252" t="s">
        <v>158</v>
      </c>
      <c r="AU1030" s="252" t="s">
        <v>82</v>
      </c>
      <c r="AV1030" s="14" t="s">
        <v>173</v>
      </c>
      <c r="AW1030" s="14" t="s">
        <v>35</v>
      </c>
      <c r="AX1030" s="14" t="s">
        <v>72</v>
      </c>
      <c r="AY1030" s="252" t="s">
        <v>148</v>
      </c>
    </row>
    <row r="1031" spans="2:65" s="11" customFormat="1" ht="12">
      <c r="B1031" s="204"/>
      <c r="C1031" s="205"/>
      <c r="D1031" s="206" t="s">
        <v>158</v>
      </c>
      <c r="E1031" s="207" t="s">
        <v>21</v>
      </c>
      <c r="F1031" s="208" t="s">
        <v>1602</v>
      </c>
      <c r="G1031" s="205"/>
      <c r="H1031" s="207" t="s">
        <v>21</v>
      </c>
      <c r="I1031" s="209"/>
      <c r="J1031" s="205"/>
      <c r="K1031" s="205"/>
      <c r="L1031" s="210"/>
      <c r="M1031" s="211"/>
      <c r="N1031" s="212"/>
      <c r="O1031" s="212"/>
      <c r="P1031" s="212"/>
      <c r="Q1031" s="212"/>
      <c r="R1031" s="212"/>
      <c r="S1031" s="212"/>
      <c r="T1031" s="213"/>
      <c r="AT1031" s="214" t="s">
        <v>158</v>
      </c>
      <c r="AU1031" s="214" t="s">
        <v>82</v>
      </c>
      <c r="AV1031" s="11" t="s">
        <v>80</v>
      </c>
      <c r="AW1031" s="11" t="s">
        <v>35</v>
      </c>
      <c r="AX1031" s="11" t="s">
        <v>72</v>
      </c>
      <c r="AY1031" s="214" t="s">
        <v>148</v>
      </c>
    </row>
    <row r="1032" spans="2:65" s="12" customFormat="1" ht="12">
      <c r="B1032" s="215"/>
      <c r="C1032" s="216"/>
      <c r="D1032" s="206" t="s">
        <v>158</v>
      </c>
      <c r="E1032" s="217" t="s">
        <v>21</v>
      </c>
      <c r="F1032" s="218" t="s">
        <v>1603</v>
      </c>
      <c r="G1032" s="216"/>
      <c r="H1032" s="219">
        <v>1</v>
      </c>
      <c r="I1032" s="220"/>
      <c r="J1032" s="216"/>
      <c r="K1032" s="216"/>
      <c r="L1032" s="221"/>
      <c r="M1032" s="222"/>
      <c r="N1032" s="223"/>
      <c r="O1032" s="223"/>
      <c r="P1032" s="223"/>
      <c r="Q1032" s="223"/>
      <c r="R1032" s="223"/>
      <c r="S1032" s="223"/>
      <c r="T1032" s="224"/>
      <c r="AT1032" s="225" t="s">
        <v>158</v>
      </c>
      <c r="AU1032" s="225" t="s">
        <v>82</v>
      </c>
      <c r="AV1032" s="12" t="s">
        <v>82</v>
      </c>
      <c r="AW1032" s="12" t="s">
        <v>35</v>
      </c>
      <c r="AX1032" s="12" t="s">
        <v>72</v>
      </c>
      <c r="AY1032" s="225" t="s">
        <v>148</v>
      </c>
    </row>
    <row r="1033" spans="2:65" s="13" customFormat="1" ht="12">
      <c r="B1033" s="226"/>
      <c r="C1033" s="227"/>
      <c r="D1033" s="206" t="s">
        <v>158</v>
      </c>
      <c r="E1033" s="228" t="s">
        <v>21</v>
      </c>
      <c r="F1033" s="229" t="s">
        <v>166</v>
      </c>
      <c r="G1033" s="227"/>
      <c r="H1033" s="230">
        <v>7</v>
      </c>
      <c r="I1033" s="231"/>
      <c r="J1033" s="227"/>
      <c r="K1033" s="227"/>
      <c r="L1033" s="232"/>
      <c r="M1033" s="233"/>
      <c r="N1033" s="234"/>
      <c r="O1033" s="234"/>
      <c r="P1033" s="234"/>
      <c r="Q1033" s="234"/>
      <c r="R1033" s="234"/>
      <c r="S1033" s="234"/>
      <c r="T1033" s="235"/>
      <c r="AT1033" s="236" t="s">
        <v>158</v>
      </c>
      <c r="AU1033" s="236" t="s">
        <v>82</v>
      </c>
      <c r="AV1033" s="13" t="s">
        <v>156</v>
      </c>
      <c r="AW1033" s="13" t="s">
        <v>35</v>
      </c>
      <c r="AX1033" s="13" t="s">
        <v>80</v>
      </c>
      <c r="AY1033" s="236" t="s">
        <v>148</v>
      </c>
    </row>
    <row r="1034" spans="2:65" s="1" customFormat="1" ht="25.5" customHeight="1">
      <c r="B1034" s="41"/>
      <c r="C1034" s="254" t="s">
        <v>1604</v>
      </c>
      <c r="D1034" s="254" t="s">
        <v>700</v>
      </c>
      <c r="E1034" s="255" t="s">
        <v>1605</v>
      </c>
      <c r="F1034" s="256" t="s">
        <v>1606</v>
      </c>
      <c r="G1034" s="257" t="s">
        <v>207</v>
      </c>
      <c r="H1034" s="258">
        <v>1</v>
      </c>
      <c r="I1034" s="259"/>
      <c r="J1034" s="260">
        <f>ROUND(I1034*H1034,2)</f>
        <v>0</v>
      </c>
      <c r="K1034" s="256" t="s">
        <v>21</v>
      </c>
      <c r="L1034" s="261"/>
      <c r="M1034" s="262" t="s">
        <v>21</v>
      </c>
      <c r="N1034" s="263" t="s">
        <v>43</v>
      </c>
      <c r="O1034" s="42"/>
      <c r="P1034" s="201">
        <f>O1034*H1034</f>
        <v>0</v>
      </c>
      <c r="Q1034" s="201">
        <v>0.08</v>
      </c>
      <c r="R1034" s="201">
        <f>Q1034*H1034</f>
        <v>0.08</v>
      </c>
      <c r="S1034" s="201">
        <v>0</v>
      </c>
      <c r="T1034" s="202">
        <f>S1034*H1034</f>
        <v>0</v>
      </c>
      <c r="AR1034" s="24" t="s">
        <v>382</v>
      </c>
      <c r="AT1034" s="24" t="s">
        <v>700</v>
      </c>
      <c r="AU1034" s="24" t="s">
        <v>82</v>
      </c>
      <c r="AY1034" s="24" t="s">
        <v>148</v>
      </c>
      <c r="BE1034" s="203">
        <f>IF(N1034="základní",J1034,0)</f>
        <v>0</v>
      </c>
      <c r="BF1034" s="203">
        <f>IF(N1034="snížená",J1034,0)</f>
        <v>0</v>
      </c>
      <c r="BG1034" s="203">
        <f>IF(N1034="zákl. přenesená",J1034,0)</f>
        <v>0</v>
      </c>
      <c r="BH1034" s="203">
        <f>IF(N1034="sníž. přenesená",J1034,0)</f>
        <v>0</v>
      </c>
      <c r="BI1034" s="203">
        <f>IF(N1034="nulová",J1034,0)</f>
        <v>0</v>
      </c>
      <c r="BJ1034" s="24" t="s">
        <v>80</v>
      </c>
      <c r="BK1034" s="203">
        <f>ROUND(I1034*H1034,2)</f>
        <v>0</v>
      </c>
      <c r="BL1034" s="24" t="s">
        <v>256</v>
      </c>
      <c r="BM1034" s="24" t="s">
        <v>1607</v>
      </c>
    </row>
    <row r="1035" spans="2:65" s="1" customFormat="1" ht="16.5" customHeight="1">
      <c r="B1035" s="41"/>
      <c r="C1035" s="192" t="s">
        <v>1608</v>
      </c>
      <c r="D1035" s="192" t="s">
        <v>151</v>
      </c>
      <c r="E1035" s="193" t="s">
        <v>1609</v>
      </c>
      <c r="F1035" s="194" t="s">
        <v>1610</v>
      </c>
      <c r="G1035" s="195" t="s">
        <v>207</v>
      </c>
      <c r="H1035" s="196">
        <v>20</v>
      </c>
      <c r="I1035" s="197"/>
      <c r="J1035" s="198">
        <f>ROUND(I1035*H1035,2)</f>
        <v>0</v>
      </c>
      <c r="K1035" s="194" t="s">
        <v>155</v>
      </c>
      <c r="L1035" s="61"/>
      <c r="M1035" s="199" t="s">
        <v>21</v>
      </c>
      <c r="N1035" s="200" t="s">
        <v>43</v>
      </c>
      <c r="O1035" s="42"/>
      <c r="P1035" s="201">
        <f>O1035*H1035</f>
        <v>0</v>
      </c>
      <c r="Q1035" s="201">
        <v>0</v>
      </c>
      <c r="R1035" s="201">
        <f>Q1035*H1035</f>
        <v>0</v>
      </c>
      <c r="S1035" s="201">
        <v>0</v>
      </c>
      <c r="T1035" s="202">
        <f>S1035*H1035</f>
        <v>0</v>
      </c>
      <c r="AR1035" s="24" t="s">
        <v>256</v>
      </c>
      <c r="AT1035" s="24" t="s">
        <v>151</v>
      </c>
      <c r="AU1035" s="24" t="s">
        <v>82</v>
      </c>
      <c r="AY1035" s="24" t="s">
        <v>148</v>
      </c>
      <c r="BE1035" s="203">
        <f>IF(N1035="základní",J1035,0)</f>
        <v>0</v>
      </c>
      <c r="BF1035" s="203">
        <f>IF(N1035="snížená",J1035,0)</f>
        <v>0</v>
      </c>
      <c r="BG1035" s="203">
        <f>IF(N1035="zákl. přenesená",J1035,0)</f>
        <v>0</v>
      </c>
      <c r="BH1035" s="203">
        <f>IF(N1035="sníž. přenesená",J1035,0)</f>
        <v>0</v>
      </c>
      <c r="BI1035" s="203">
        <f>IF(N1035="nulová",J1035,0)</f>
        <v>0</v>
      </c>
      <c r="BJ1035" s="24" t="s">
        <v>80</v>
      </c>
      <c r="BK1035" s="203">
        <f>ROUND(I1035*H1035,2)</f>
        <v>0</v>
      </c>
      <c r="BL1035" s="24" t="s">
        <v>256</v>
      </c>
      <c r="BM1035" s="24" t="s">
        <v>1611</v>
      </c>
    </row>
    <row r="1036" spans="2:65" s="1" customFormat="1" ht="192">
      <c r="B1036" s="41"/>
      <c r="C1036" s="63"/>
      <c r="D1036" s="206" t="s">
        <v>170</v>
      </c>
      <c r="E1036" s="63"/>
      <c r="F1036" s="237" t="s">
        <v>1591</v>
      </c>
      <c r="G1036" s="63"/>
      <c r="H1036" s="63"/>
      <c r="I1036" s="163"/>
      <c r="J1036" s="63"/>
      <c r="K1036" s="63"/>
      <c r="L1036" s="61"/>
      <c r="M1036" s="238"/>
      <c r="N1036" s="42"/>
      <c r="O1036" s="42"/>
      <c r="P1036" s="42"/>
      <c r="Q1036" s="42"/>
      <c r="R1036" s="42"/>
      <c r="S1036" s="42"/>
      <c r="T1036" s="78"/>
      <c r="AT1036" s="24" t="s">
        <v>170</v>
      </c>
      <c r="AU1036" s="24" t="s">
        <v>82</v>
      </c>
    </row>
    <row r="1037" spans="2:65" s="1" customFormat="1" ht="24">
      <c r="B1037" s="41"/>
      <c r="C1037" s="63"/>
      <c r="D1037" s="206" t="s">
        <v>351</v>
      </c>
      <c r="E1037" s="63"/>
      <c r="F1037" s="237" t="s">
        <v>1612</v>
      </c>
      <c r="G1037" s="63"/>
      <c r="H1037" s="63"/>
      <c r="I1037" s="163"/>
      <c r="J1037" s="63"/>
      <c r="K1037" s="63"/>
      <c r="L1037" s="61"/>
      <c r="M1037" s="238"/>
      <c r="N1037" s="42"/>
      <c r="O1037" s="42"/>
      <c r="P1037" s="42"/>
      <c r="Q1037" s="42"/>
      <c r="R1037" s="42"/>
      <c r="S1037" s="42"/>
      <c r="T1037" s="78"/>
      <c r="AT1037" s="24" t="s">
        <v>351</v>
      </c>
      <c r="AU1037" s="24" t="s">
        <v>82</v>
      </c>
    </row>
    <row r="1038" spans="2:65" s="1" customFormat="1" ht="16.5" customHeight="1">
      <c r="B1038" s="41"/>
      <c r="C1038" s="254" t="s">
        <v>1613</v>
      </c>
      <c r="D1038" s="254" t="s">
        <v>700</v>
      </c>
      <c r="E1038" s="255" t="s">
        <v>1614</v>
      </c>
      <c r="F1038" s="256" t="s">
        <v>1615</v>
      </c>
      <c r="G1038" s="257" t="s">
        <v>207</v>
      </c>
      <c r="H1038" s="258">
        <v>4</v>
      </c>
      <c r="I1038" s="259"/>
      <c r="J1038" s="260">
        <f>ROUND(I1038*H1038,2)</f>
        <v>0</v>
      </c>
      <c r="K1038" s="256" t="s">
        <v>155</v>
      </c>
      <c r="L1038" s="261"/>
      <c r="M1038" s="262" t="s">
        <v>21</v>
      </c>
      <c r="N1038" s="263" t="s">
        <v>43</v>
      </c>
      <c r="O1038" s="42"/>
      <c r="P1038" s="201">
        <f>O1038*H1038</f>
        <v>0</v>
      </c>
      <c r="Q1038" s="201">
        <v>4.8000000000000001E-2</v>
      </c>
      <c r="R1038" s="201">
        <f>Q1038*H1038</f>
        <v>0.192</v>
      </c>
      <c r="S1038" s="201">
        <v>0</v>
      </c>
      <c r="T1038" s="202">
        <f>S1038*H1038</f>
        <v>0</v>
      </c>
      <c r="AR1038" s="24" t="s">
        <v>382</v>
      </c>
      <c r="AT1038" s="24" t="s">
        <v>700</v>
      </c>
      <c r="AU1038" s="24" t="s">
        <v>82</v>
      </c>
      <c r="AY1038" s="24" t="s">
        <v>148</v>
      </c>
      <c r="BE1038" s="203">
        <f>IF(N1038="základní",J1038,0)</f>
        <v>0</v>
      </c>
      <c r="BF1038" s="203">
        <f>IF(N1038="snížená",J1038,0)</f>
        <v>0</v>
      </c>
      <c r="BG1038" s="203">
        <f>IF(N1038="zákl. přenesená",J1038,0)</f>
        <v>0</v>
      </c>
      <c r="BH1038" s="203">
        <f>IF(N1038="sníž. přenesená",J1038,0)</f>
        <v>0</v>
      </c>
      <c r="BI1038" s="203">
        <f>IF(N1038="nulová",J1038,0)</f>
        <v>0</v>
      </c>
      <c r="BJ1038" s="24" t="s">
        <v>80</v>
      </c>
      <c r="BK1038" s="203">
        <f>ROUND(I1038*H1038,2)</f>
        <v>0</v>
      </c>
      <c r="BL1038" s="24" t="s">
        <v>256</v>
      </c>
      <c r="BM1038" s="24" t="s">
        <v>1616</v>
      </c>
    </row>
    <row r="1039" spans="2:65" s="12" customFormat="1" ht="24">
      <c r="B1039" s="215"/>
      <c r="C1039" s="216"/>
      <c r="D1039" s="206" t="s">
        <v>158</v>
      </c>
      <c r="E1039" s="217" t="s">
        <v>21</v>
      </c>
      <c r="F1039" s="218" t="s">
        <v>1617</v>
      </c>
      <c r="G1039" s="216"/>
      <c r="H1039" s="219">
        <v>2</v>
      </c>
      <c r="I1039" s="220"/>
      <c r="J1039" s="216"/>
      <c r="K1039" s="216"/>
      <c r="L1039" s="221"/>
      <c r="M1039" s="222"/>
      <c r="N1039" s="223"/>
      <c r="O1039" s="223"/>
      <c r="P1039" s="223"/>
      <c r="Q1039" s="223"/>
      <c r="R1039" s="223"/>
      <c r="S1039" s="223"/>
      <c r="T1039" s="224"/>
      <c r="AT1039" s="225" t="s">
        <v>158</v>
      </c>
      <c r="AU1039" s="225" t="s">
        <v>82</v>
      </c>
      <c r="AV1039" s="12" t="s">
        <v>82</v>
      </c>
      <c r="AW1039" s="12" t="s">
        <v>35</v>
      </c>
      <c r="AX1039" s="12" t="s">
        <v>72</v>
      </c>
      <c r="AY1039" s="225" t="s">
        <v>148</v>
      </c>
    </row>
    <row r="1040" spans="2:65" s="12" customFormat="1" ht="24">
      <c r="B1040" s="215"/>
      <c r="C1040" s="216"/>
      <c r="D1040" s="206" t="s">
        <v>158</v>
      </c>
      <c r="E1040" s="217" t="s">
        <v>21</v>
      </c>
      <c r="F1040" s="218" t="s">
        <v>1618</v>
      </c>
      <c r="G1040" s="216"/>
      <c r="H1040" s="219">
        <v>2</v>
      </c>
      <c r="I1040" s="220"/>
      <c r="J1040" s="216"/>
      <c r="K1040" s="216"/>
      <c r="L1040" s="221"/>
      <c r="M1040" s="222"/>
      <c r="N1040" s="223"/>
      <c r="O1040" s="223"/>
      <c r="P1040" s="223"/>
      <c r="Q1040" s="223"/>
      <c r="R1040" s="223"/>
      <c r="S1040" s="223"/>
      <c r="T1040" s="224"/>
      <c r="AT1040" s="225" t="s">
        <v>158</v>
      </c>
      <c r="AU1040" s="225" t="s">
        <v>82</v>
      </c>
      <c r="AV1040" s="12" t="s">
        <v>82</v>
      </c>
      <c r="AW1040" s="12" t="s">
        <v>35</v>
      </c>
      <c r="AX1040" s="12" t="s">
        <v>72</v>
      </c>
      <c r="AY1040" s="225" t="s">
        <v>148</v>
      </c>
    </row>
    <row r="1041" spans="2:65" s="13" customFormat="1" ht="12">
      <c r="B1041" s="226"/>
      <c r="C1041" s="227"/>
      <c r="D1041" s="206" t="s">
        <v>158</v>
      </c>
      <c r="E1041" s="228" t="s">
        <v>21</v>
      </c>
      <c r="F1041" s="229" t="s">
        <v>166</v>
      </c>
      <c r="G1041" s="227"/>
      <c r="H1041" s="230">
        <v>4</v>
      </c>
      <c r="I1041" s="231"/>
      <c r="J1041" s="227"/>
      <c r="K1041" s="227"/>
      <c r="L1041" s="232"/>
      <c r="M1041" s="233"/>
      <c r="N1041" s="234"/>
      <c r="O1041" s="234"/>
      <c r="P1041" s="234"/>
      <c r="Q1041" s="234"/>
      <c r="R1041" s="234"/>
      <c r="S1041" s="234"/>
      <c r="T1041" s="235"/>
      <c r="AT1041" s="236" t="s">
        <v>158</v>
      </c>
      <c r="AU1041" s="236" t="s">
        <v>82</v>
      </c>
      <c r="AV1041" s="13" t="s">
        <v>156</v>
      </c>
      <c r="AW1041" s="13" t="s">
        <v>35</v>
      </c>
      <c r="AX1041" s="13" t="s">
        <v>80</v>
      </c>
      <c r="AY1041" s="236" t="s">
        <v>148</v>
      </c>
    </row>
    <row r="1042" spans="2:65" s="1" customFormat="1" ht="16.5" customHeight="1">
      <c r="B1042" s="41"/>
      <c r="C1042" s="254" t="s">
        <v>1619</v>
      </c>
      <c r="D1042" s="254" t="s">
        <v>700</v>
      </c>
      <c r="E1042" s="255" t="s">
        <v>1620</v>
      </c>
      <c r="F1042" s="256" t="s">
        <v>1621</v>
      </c>
      <c r="G1042" s="257" t="s">
        <v>207</v>
      </c>
      <c r="H1042" s="258">
        <v>1</v>
      </c>
      <c r="I1042" s="259"/>
      <c r="J1042" s="260">
        <f>ROUND(I1042*H1042,2)</f>
        <v>0</v>
      </c>
      <c r="K1042" s="256" t="s">
        <v>155</v>
      </c>
      <c r="L1042" s="261"/>
      <c r="M1042" s="262" t="s">
        <v>21</v>
      </c>
      <c r="N1042" s="263" t="s">
        <v>43</v>
      </c>
      <c r="O1042" s="42"/>
      <c r="P1042" s="201">
        <f>O1042*H1042</f>
        <v>0</v>
      </c>
      <c r="Q1042" s="201">
        <v>3.5999999999999997E-2</v>
      </c>
      <c r="R1042" s="201">
        <f>Q1042*H1042</f>
        <v>3.5999999999999997E-2</v>
      </c>
      <c r="S1042" s="201">
        <v>0</v>
      </c>
      <c r="T1042" s="202">
        <f>S1042*H1042</f>
        <v>0</v>
      </c>
      <c r="AR1042" s="24" t="s">
        <v>382</v>
      </c>
      <c r="AT1042" s="24" t="s">
        <v>700</v>
      </c>
      <c r="AU1042" s="24" t="s">
        <v>82</v>
      </c>
      <c r="AY1042" s="24" t="s">
        <v>148</v>
      </c>
      <c r="BE1042" s="203">
        <f>IF(N1042="základní",J1042,0)</f>
        <v>0</v>
      </c>
      <c r="BF1042" s="203">
        <f>IF(N1042="snížená",J1042,0)</f>
        <v>0</v>
      </c>
      <c r="BG1042" s="203">
        <f>IF(N1042="zákl. přenesená",J1042,0)</f>
        <v>0</v>
      </c>
      <c r="BH1042" s="203">
        <f>IF(N1042="sníž. přenesená",J1042,0)</f>
        <v>0</v>
      </c>
      <c r="BI1042" s="203">
        <f>IF(N1042="nulová",J1042,0)</f>
        <v>0</v>
      </c>
      <c r="BJ1042" s="24" t="s">
        <v>80</v>
      </c>
      <c r="BK1042" s="203">
        <f>ROUND(I1042*H1042,2)</f>
        <v>0</v>
      </c>
      <c r="BL1042" s="24" t="s">
        <v>256</v>
      </c>
      <c r="BM1042" s="24" t="s">
        <v>1622</v>
      </c>
    </row>
    <row r="1043" spans="2:65" s="12" customFormat="1" ht="24">
      <c r="B1043" s="215"/>
      <c r="C1043" s="216"/>
      <c r="D1043" s="206" t="s">
        <v>158</v>
      </c>
      <c r="E1043" s="217" t="s">
        <v>21</v>
      </c>
      <c r="F1043" s="218" t="s">
        <v>1623</v>
      </c>
      <c r="G1043" s="216"/>
      <c r="H1043" s="219">
        <v>1</v>
      </c>
      <c r="I1043" s="220"/>
      <c r="J1043" s="216"/>
      <c r="K1043" s="216"/>
      <c r="L1043" s="221"/>
      <c r="M1043" s="222"/>
      <c r="N1043" s="223"/>
      <c r="O1043" s="223"/>
      <c r="P1043" s="223"/>
      <c r="Q1043" s="223"/>
      <c r="R1043" s="223"/>
      <c r="S1043" s="223"/>
      <c r="T1043" s="224"/>
      <c r="AT1043" s="225" t="s">
        <v>158</v>
      </c>
      <c r="AU1043" s="225" t="s">
        <v>82</v>
      </c>
      <c r="AV1043" s="12" t="s">
        <v>82</v>
      </c>
      <c r="AW1043" s="12" t="s">
        <v>35</v>
      </c>
      <c r="AX1043" s="12" t="s">
        <v>80</v>
      </c>
      <c r="AY1043" s="225" t="s">
        <v>148</v>
      </c>
    </row>
    <row r="1044" spans="2:65" s="1" customFormat="1" ht="16.5" customHeight="1">
      <c r="B1044" s="41"/>
      <c r="C1044" s="254" t="s">
        <v>1624</v>
      </c>
      <c r="D1044" s="254" t="s">
        <v>700</v>
      </c>
      <c r="E1044" s="255" t="s">
        <v>1625</v>
      </c>
      <c r="F1044" s="256" t="s">
        <v>1626</v>
      </c>
      <c r="G1044" s="257" t="s">
        <v>207</v>
      </c>
      <c r="H1044" s="258">
        <v>7</v>
      </c>
      <c r="I1044" s="259"/>
      <c r="J1044" s="260">
        <f>ROUND(I1044*H1044,2)</f>
        <v>0</v>
      </c>
      <c r="K1044" s="256" t="s">
        <v>155</v>
      </c>
      <c r="L1044" s="261"/>
      <c r="M1044" s="262" t="s">
        <v>21</v>
      </c>
      <c r="N1044" s="263" t="s">
        <v>43</v>
      </c>
      <c r="O1044" s="42"/>
      <c r="P1044" s="201">
        <f>O1044*H1044</f>
        <v>0</v>
      </c>
      <c r="Q1044" s="201">
        <v>4.2000000000000003E-2</v>
      </c>
      <c r="R1044" s="201">
        <f>Q1044*H1044</f>
        <v>0.29400000000000004</v>
      </c>
      <c r="S1044" s="201">
        <v>0</v>
      </c>
      <c r="T1044" s="202">
        <f>S1044*H1044</f>
        <v>0</v>
      </c>
      <c r="AR1044" s="24" t="s">
        <v>382</v>
      </c>
      <c r="AT1044" s="24" t="s">
        <v>700</v>
      </c>
      <c r="AU1044" s="24" t="s">
        <v>82</v>
      </c>
      <c r="AY1044" s="24" t="s">
        <v>148</v>
      </c>
      <c r="BE1044" s="203">
        <f>IF(N1044="základní",J1044,0)</f>
        <v>0</v>
      </c>
      <c r="BF1044" s="203">
        <f>IF(N1044="snížená",J1044,0)</f>
        <v>0</v>
      </c>
      <c r="BG1044" s="203">
        <f>IF(N1044="zákl. přenesená",J1044,0)</f>
        <v>0</v>
      </c>
      <c r="BH1044" s="203">
        <f>IF(N1044="sníž. přenesená",J1044,0)</f>
        <v>0</v>
      </c>
      <c r="BI1044" s="203">
        <f>IF(N1044="nulová",J1044,0)</f>
        <v>0</v>
      </c>
      <c r="BJ1044" s="24" t="s">
        <v>80</v>
      </c>
      <c r="BK1044" s="203">
        <f>ROUND(I1044*H1044,2)</f>
        <v>0</v>
      </c>
      <c r="BL1044" s="24" t="s">
        <v>256</v>
      </c>
      <c r="BM1044" s="24" t="s">
        <v>1627</v>
      </c>
    </row>
    <row r="1045" spans="2:65" s="12" customFormat="1" ht="24">
      <c r="B1045" s="215"/>
      <c r="C1045" s="216"/>
      <c r="D1045" s="206" t="s">
        <v>158</v>
      </c>
      <c r="E1045" s="217" t="s">
        <v>21</v>
      </c>
      <c r="F1045" s="218" t="s">
        <v>1628</v>
      </c>
      <c r="G1045" s="216"/>
      <c r="H1045" s="219">
        <v>4</v>
      </c>
      <c r="I1045" s="220"/>
      <c r="J1045" s="216"/>
      <c r="K1045" s="216"/>
      <c r="L1045" s="221"/>
      <c r="M1045" s="222"/>
      <c r="N1045" s="223"/>
      <c r="O1045" s="223"/>
      <c r="P1045" s="223"/>
      <c r="Q1045" s="223"/>
      <c r="R1045" s="223"/>
      <c r="S1045" s="223"/>
      <c r="T1045" s="224"/>
      <c r="AT1045" s="225" t="s">
        <v>158</v>
      </c>
      <c r="AU1045" s="225" t="s">
        <v>82</v>
      </c>
      <c r="AV1045" s="12" t="s">
        <v>82</v>
      </c>
      <c r="AW1045" s="12" t="s">
        <v>35</v>
      </c>
      <c r="AX1045" s="12" t="s">
        <v>72</v>
      </c>
      <c r="AY1045" s="225" t="s">
        <v>148</v>
      </c>
    </row>
    <row r="1046" spans="2:65" s="12" customFormat="1" ht="24">
      <c r="B1046" s="215"/>
      <c r="C1046" s="216"/>
      <c r="D1046" s="206" t="s">
        <v>158</v>
      </c>
      <c r="E1046" s="217" t="s">
        <v>21</v>
      </c>
      <c r="F1046" s="218" t="s">
        <v>1629</v>
      </c>
      <c r="G1046" s="216"/>
      <c r="H1046" s="219">
        <v>3</v>
      </c>
      <c r="I1046" s="220"/>
      <c r="J1046" s="216"/>
      <c r="K1046" s="216"/>
      <c r="L1046" s="221"/>
      <c r="M1046" s="222"/>
      <c r="N1046" s="223"/>
      <c r="O1046" s="223"/>
      <c r="P1046" s="223"/>
      <c r="Q1046" s="223"/>
      <c r="R1046" s="223"/>
      <c r="S1046" s="223"/>
      <c r="T1046" s="224"/>
      <c r="AT1046" s="225" t="s">
        <v>158</v>
      </c>
      <c r="AU1046" s="225" t="s">
        <v>82</v>
      </c>
      <c r="AV1046" s="12" t="s">
        <v>82</v>
      </c>
      <c r="AW1046" s="12" t="s">
        <v>35</v>
      </c>
      <c r="AX1046" s="12" t="s">
        <v>72</v>
      </c>
      <c r="AY1046" s="225" t="s">
        <v>148</v>
      </c>
    </row>
    <row r="1047" spans="2:65" s="13" customFormat="1" ht="12">
      <c r="B1047" s="226"/>
      <c r="C1047" s="227"/>
      <c r="D1047" s="206" t="s">
        <v>158</v>
      </c>
      <c r="E1047" s="228" t="s">
        <v>21</v>
      </c>
      <c r="F1047" s="229" t="s">
        <v>166</v>
      </c>
      <c r="G1047" s="227"/>
      <c r="H1047" s="230">
        <v>7</v>
      </c>
      <c r="I1047" s="231"/>
      <c r="J1047" s="227"/>
      <c r="K1047" s="227"/>
      <c r="L1047" s="232"/>
      <c r="M1047" s="233"/>
      <c r="N1047" s="234"/>
      <c r="O1047" s="234"/>
      <c r="P1047" s="234"/>
      <c r="Q1047" s="234"/>
      <c r="R1047" s="234"/>
      <c r="S1047" s="234"/>
      <c r="T1047" s="235"/>
      <c r="AT1047" s="236" t="s">
        <v>158</v>
      </c>
      <c r="AU1047" s="236" t="s">
        <v>82</v>
      </c>
      <c r="AV1047" s="13" t="s">
        <v>156</v>
      </c>
      <c r="AW1047" s="13" t="s">
        <v>35</v>
      </c>
      <c r="AX1047" s="13" t="s">
        <v>80</v>
      </c>
      <c r="AY1047" s="236" t="s">
        <v>148</v>
      </c>
    </row>
    <row r="1048" spans="2:65" s="1" customFormat="1" ht="25.5" customHeight="1">
      <c r="B1048" s="41"/>
      <c r="C1048" s="254" t="s">
        <v>1630</v>
      </c>
      <c r="D1048" s="254" t="s">
        <v>700</v>
      </c>
      <c r="E1048" s="255" t="s">
        <v>1631</v>
      </c>
      <c r="F1048" s="256" t="s">
        <v>1632</v>
      </c>
      <c r="G1048" s="257" t="s">
        <v>207</v>
      </c>
      <c r="H1048" s="258">
        <v>1</v>
      </c>
      <c r="I1048" s="259"/>
      <c r="J1048" s="260">
        <f>ROUND(I1048*H1048,2)</f>
        <v>0</v>
      </c>
      <c r="K1048" s="256" t="s">
        <v>155</v>
      </c>
      <c r="L1048" s="261"/>
      <c r="M1048" s="262" t="s">
        <v>21</v>
      </c>
      <c r="N1048" s="263" t="s">
        <v>43</v>
      </c>
      <c r="O1048" s="42"/>
      <c r="P1048" s="201">
        <f>O1048*H1048</f>
        <v>0</v>
      </c>
      <c r="Q1048" s="201">
        <v>6.0999999999999999E-2</v>
      </c>
      <c r="R1048" s="201">
        <f>Q1048*H1048</f>
        <v>6.0999999999999999E-2</v>
      </c>
      <c r="S1048" s="201">
        <v>0</v>
      </c>
      <c r="T1048" s="202">
        <f>S1048*H1048</f>
        <v>0</v>
      </c>
      <c r="AR1048" s="24" t="s">
        <v>382</v>
      </c>
      <c r="AT1048" s="24" t="s">
        <v>700</v>
      </c>
      <c r="AU1048" s="24" t="s">
        <v>82</v>
      </c>
      <c r="AY1048" s="24" t="s">
        <v>148</v>
      </c>
      <c r="BE1048" s="203">
        <f>IF(N1048="základní",J1048,0)</f>
        <v>0</v>
      </c>
      <c r="BF1048" s="203">
        <f>IF(N1048="snížená",J1048,0)</f>
        <v>0</v>
      </c>
      <c r="BG1048" s="203">
        <f>IF(N1048="zákl. přenesená",J1048,0)</f>
        <v>0</v>
      </c>
      <c r="BH1048" s="203">
        <f>IF(N1048="sníž. přenesená",J1048,0)</f>
        <v>0</v>
      </c>
      <c r="BI1048" s="203">
        <f>IF(N1048="nulová",J1048,0)</f>
        <v>0</v>
      </c>
      <c r="BJ1048" s="24" t="s">
        <v>80</v>
      </c>
      <c r="BK1048" s="203">
        <f>ROUND(I1048*H1048,2)</f>
        <v>0</v>
      </c>
      <c r="BL1048" s="24" t="s">
        <v>256</v>
      </c>
      <c r="BM1048" s="24" t="s">
        <v>1633</v>
      </c>
    </row>
    <row r="1049" spans="2:65" s="12" customFormat="1" ht="24">
      <c r="B1049" s="215"/>
      <c r="C1049" s="216"/>
      <c r="D1049" s="206" t="s">
        <v>158</v>
      </c>
      <c r="E1049" s="217" t="s">
        <v>21</v>
      </c>
      <c r="F1049" s="218" t="s">
        <v>1634</v>
      </c>
      <c r="G1049" s="216"/>
      <c r="H1049" s="219">
        <v>1</v>
      </c>
      <c r="I1049" s="220"/>
      <c r="J1049" s="216"/>
      <c r="K1049" s="216"/>
      <c r="L1049" s="221"/>
      <c r="M1049" s="222"/>
      <c r="N1049" s="223"/>
      <c r="O1049" s="223"/>
      <c r="P1049" s="223"/>
      <c r="Q1049" s="223"/>
      <c r="R1049" s="223"/>
      <c r="S1049" s="223"/>
      <c r="T1049" s="224"/>
      <c r="AT1049" s="225" t="s">
        <v>158</v>
      </c>
      <c r="AU1049" s="225" t="s">
        <v>82</v>
      </c>
      <c r="AV1049" s="12" t="s">
        <v>82</v>
      </c>
      <c r="AW1049" s="12" t="s">
        <v>35</v>
      </c>
      <c r="AX1049" s="12" t="s">
        <v>80</v>
      </c>
      <c r="AY1049" s="225" t="s">
        <v>148</v>
      </c>
    </row>
    <row r="1050" spans="2:65" s="1" customFormat="1" ht="25.5" customHeight="1">
      <c r="B1050" s="41"/>
      <c r="C1050" s="254" t="s">
        <v>1635</v>
      </c>
      <c r="D1050" s="254" t="s">
        <v>700</v>
      </c>
      <c r="E1050" s="255" t="s">
        <v>1636</v>
      </c>
      <c r="F1050" s="256" t="s">
        <v>1637</v>
      </c>
      <c r="G1050" s="257" t="s">
        <v>207</v>
      </c>
      <c r="H1050" s="258">
        <v>3</v>
      </c>
      <c r="I1050" s="259"/>
      <c r="J1050" s="260">
        <f>ROUND(I1050*H1050,2)</f>
        <v>0</v>
      </c>
      <c r="K1050" s="256" t="s">
        <v>155</v>
      </c>
      <c r="L1050" s="261"/>
      <c r="M1050" s="262" t="s">
        <v>21</v>
      </c>
      <c r="N1050" s="263" t="s">
        <v>43</v>
      </c>
      <c r="O1050" s="42"/>
      <c r="P1050" s="201">
        <f>O1050*H1050</f>
        <v>0</v>
      </c>
      <c r="Q1050" s="201">
        <v>7.6999999999999999E-2</v>
      </c>
      <c r="R1050" s="201">
        <f>Q1050*H1050</f>
        <v>0.23099999999999998</v>
      </c>
      <c r="S1050" s="201">
        <v>0</v>
      </c>
      <c r="T1050" s="202">
        <f>S1050*H1050</f>
        <v>0</v>
      </c>
      <c r="AR1050" s="24" t="s">
        <v>382</v>
      </c>
      <c r="AT1050" s="24" t="s">
        <v>700</v>
      </c>
      <c r="AU1050" s="24" t="s">
        <v>82</v>
      </c>
      <c r="AY1050" s="24" t="s">
        <v>148</v>
      </c>
      <c r="BE1050" s="203">
        <f>IF(N1050="základní",J1050,0)</f>
        <v>0</v>
      </c>
      <c r="BF1050" s="203">
        <f>IF(N1050="snížená",J1050,0)</f>
        <v>0</v>
      </c>
      <c r="BG1050" s="203">
        <f>IF(N1050="zákl. přenesená",J1050,0)</f>
        <v>0</v>
      </c>
      <c r="BH1050" s="203">
        <f>IF(N1050="sníž. přenesená",J1050,0)</f>
        <v>0</v>
      </c>
      <c r="BI1050" s="203">
        <f>IF(N1050="nulová",J1050,0)</f>
        <v>0</v>
      </c>
      <c r="BJ1050" s="24" t="s">
        <v>80</v>
      </c>
      <c r="BK1050" s="203">
        <f>ROUND(I1050*H1050,2)</f>
        <v>0</v>
      </c>
      <c r="BL1050" s="24" t="s">
        <v>256</v>
      </c>
      <c r="BM1050" s="24" t="s">
        <v>1638</v>
      </c>
    </row>
    <row r="1051" spans="2:65" s="12" customFormat="1" ht="24">
      <c r="B1051" s="215"/>
      <c r="C1051" s="216"/>
      <c r="D1051" s="206" t="s">
        <v>158</v>
      </c>
      <c r="E1051" s="217" t="s">
        <v>21</v>
      </c>
      <c r="F1051" s="218" t="s">
        <v>1639</v>
      </c>
      <c r="G1051" s="216"/>
      <c r="H1051" s="219">
        <v>3</v>
      </c>
      <c r="I1051" s="220"/>
      <c r="J1051" s="216"/>
      <c r="K1051" s="216"/>
      <c r="L1051" s="221"/>
      <c r="M1051" s="222"/>
      <c r="N1051" s="223"/>
      <c r="O1051" s="223"/>
      <c r="P1051" s="223"/>
      <c r="Q1051" s="223"/>
      <c r="R1051" s="223"/>
      <c r="S1051" s="223"/>
      <c r="T1051" s="224"/>
      <c r="AT1051" s="225" t="s">
        <v>158</v>
      </c>
      <c r="AU1051" s="225" t="s">
        <v>82</v>
      </c>
      <c r="AV1051" s="12" t="s">
        <v>82</v>
      </c>
      <c r="AW1051" s="12" t="s">
        <v>35</v>
      </c>
      <c r="AX1051" s="12" t="s">
        <v>80</v>
      </c>
      <c r="AY1051" s="225" t="s">
        <v>148</v>
      </c>
    </row>
    <row r="1052" spans="2:65" s="1" customFormat="1" ht="25.5" customHeight="1">
      <c r="B1052" s="41"/>
      <c r="C1052" s="254" t="s">
        <v>1640</v>
      </c>
      <c r="D1052" s="254" t="s">
        <v>700</v>
      </c>
      <c r="E1052" s="255" t="s">
        <v>1641</v>
      </c>
      <c r="F1052" s="256" t="s">
        <v>1642</v>
      </c>
      <c r="G1052" s="257" t="s">
        <v>207</v>
      </c>
      <c r="H1052" s="258">
        <v>3</v>
      </c>
      <c r="I1052" s="259"/>
      <c r="J1052" s="260">
        <f>ROUND(I1052*H1052,2)</f>
        <v>0</v>
      </c>
      <c r="K1052" s="256" t="s">
        <v>155</v>
      </c>
      <c r="L1052" s="261"/>
      <c r="M1052" s="262" t="s">
        <v>21</v>
      </c>
      <c r="N1052" s="263" t="s">
        <v>43</v>
      </c>
      <c r="O1052" s="42"/>
      <c r="P1052" s="201">
        <f>O1052*H1052</f>
        <v>0</v>
      </c>
      <c r="Q1052" s="201">
        <v>8.4000000000000005E-2</v>
      </c>
      <c r="R1052" s="201">
        <f>Q1052*H1052</f>
        <v>0.252</v>
      </c>
      <c r="S1052" s="201">
        <v>0</v>
      </c>
      <c r="T1052" s="202">
        <f>S1052*H1052</f>
        <v>0</v>
      </c>
      <c r="AR1052" s="24" t="s">
        <v>382</v>
      </c>
      <c r="AT1052" s="24" t="s">
        <v>700</v>
      </c>
      <c r="AU1052" s="24" t="s">
        <v>82</v>
      </c>
      <c r="AY1052" s="24" t="s">
        <v>148</v>
      </c>
      <c r="BE1052" s="203">
        <f>IF(N1052="základní",J1052,0)</f>
        <v>0</v>
      </c>
      <c r="BF1052" s="203">
        <f>IF(N1052="snížená",J1052,0)</f>
        <v>0</v>
      </c>
      <c r="BG1052" s="203">
        <f>IF(N1052="zákl. přenesená",J1052,0)</f>
        <v>0</v>
      </c>
      <c r="BH1052" s="203">
        <f>IF(N1052="sníž. přenesená",J1052,0)</f>
        <v>0</v>
      </c>
      <c r="BI1052" s="203">
        <f>IF(N1052="nulová",J1052,0)</f>
        <v>0</v>
      </c>
      <c r="BJ1052" s="24" t="s">
        <v>80</v>
      </c>
      <c r="BK1052" s="203">
        <f>ROUND(I1052*H1052,2)</f>
        <v>0</v>
      </c>
      <c r="BL1052" s="24" t="s">
        <v>256</v>
      </c>
      <c r="BM1052" s="24" t="s">
        <v>1643</v>
      </c>
    </row>
    <row r="1053" spans="2:65" s="12" customFormat="1" ht="24">
      <c r="B1053" s="215"/>
      <c r="C1053" s="216"/>
      <c r="D1053" s="206" t="s">
        <v>158</v>
      </c>
      <c r="E1053" s="217" t="s">
        <v>21</v>
      </c>
      <c r="F1053" s="218" t="s">
        <v>1644</v>
      </c>
      <c r="G1053" s="216"/>
      <c r="H1053" s="219">
        <v>3</v>
      </c>
      <c r="I1053" s="220"/>
      <c r="J1053" s="216"/>
      <c r="K1053" s="216"/>
      <c r="L1053" s="221"/>
      <c r="M1053" s="222"/>
      <c r="N1053" s="223"/>
      <c r="O1053" s="223"/>
      <c r="P1053" s="223"/>
      <c r="Q1053" s="223"/>
      <c r="R1053" s="223"/>
      <c r="S1053" s="223"/>
      <c r="T1053" s="224"/>
      <c r="AT1053" s="225" t="s">
        <v>158</v>
      </c>
      <c r="AU1053" s="225" t="s">
        <v>82</v>
      </c>
      <c r="AV1053" s="12" t="s">
        <v>82</v>
      </c>
      <c r="AW1053" s="12" t="s">
        <v>35</v>
      </c>
      <c r="AX1053" s="12" t="s">
        <v>80</v>
      </c>
      <c r="AY1053" s="225" t="s">
        <v>148</v>
      </c>
    </row>
    <row r="1054" spans="2:65" s="1" customFormat="1" ht="25.5" customHeight="1">
      <c r="B1054" s="41"/>
      <c r="C1054" s="254" t="s">
        <v>1645</v>
      </c>
      <c r="D1054" s="254" t="s">
        <v>700</v>
      </c>
      <c r="E1054" s="255" t="s">
        <v>1646</v>
      </c>
      <c r="F1054" s="256" t="s">
        <v>1647</v>
      </c>
      <c r="G1054" s="257" t="s">
        <v>207</v>
      </c>
      <c r="H1054" s="258">
        <v>1</v>
      </c>
      <c r="I1054" s="259"/>
      <c r="J1054" s="260">
        <f>ROUND(I1054*H1054,2)</f>
        <v>0</v>
      </c>
      <c r="K1054" s="256" t="s">
        <v>21</v>
      </c>
      <c r="L1054" s="261"/>
      <c r="M1054" s="262" t="s">
        <v>21</v>
      </c>
      <c r="N1054" s="263" t="s">
        <v>43</v>
      </c>
      <c r="O1054" s="42"/>
      <c r="P1054" s="201">
        <f>O1054*H1054</f>
        <v>0</v>
      </c>
      <c r="Q1054" s="201">
        <v>7.6999999999999999E-2</v>
      </c>
      <c r="R1054" s="201">
        <f>Q1054*H1054</f>
        <v>7.6999999999999999E-2</v>
      </c>
      <c r="S1054" s="201">
        <v>0</v>
      </c>
      <c r="T1054" s="202">
        <f>S1054*H1054</f>
        <v>0</v>
      </c>
      <c r="AR1054" s="24" t="s">
        <v>382</v>
      </c>
      <c r="AT1054" s="24" t="s">
        <v>700</v>
      </c>
      <c r="AU1054" s="24" t="s">
        <v>82</v>
      </c>
      <c r="AY1054" s="24" t="s">
        <v>148</v>
      </c>
      <c r="BE1054" s="203">
        <f>IF(N1054="základní",J1054,0)</f>
        <v>0</v>
      </c>
      <c r="BF1054" s="203">
        <f>IF(N1054="snížená",J1054,0)</f>
        <v>0</v>
      </c>
      <c r="BG1054" s="203">
        <f>IF(N1054="zákl. přenesená",J1054,0)</f>
        <v>0</v>
      </c>
      <c r="BH1054" s="203">
        <f>IF(N1054="sníž. přenesená",J1054,0)</f>
        <v>0</v>
      </c>
      <c r="BI1054" s="203">
        <f>IF(N1054="nulová",J1054,0)</f>
        <v>0</v>
      </c>
      <c r="BJ1054" s="24" t="s">
        <v>80</v>
      </c>
      <c r="BK1054" s="203">
        <f>ROUND(I1054*H1054,2)</f>
        <v>0</v>
      </c>
      <c r="BL1054" s="24" t="s">
        <v>256</v>
      </c>
      <c r="BM1054" s="24" t="s">
        <v>1648</v>
      </c>
    </row>
    <row r="1055" spans="2:65" s="12" customFormat="1" ht="24">
      <c r="B1055" s="215"/>
      <c r="C1055" s="216"/>
      <c r="D1055" s="206" t="s">
        <v>158</v>
      </c>
      <c r="E1055" s="217" t="s">
        <v>21</v>
      </c>
      <c r="F1055" s="218" t="s">
        <v>1649</v>
      </c>
      <c r="G1055" s="216"/>
      <c r="H1055" s="219">
        <v>1</v>
      </c>
      <c r="I1055" s="220"/>
      <c r="J1055" s="216"/>
      <c r="K1055" s="216"/>
      <c r="L1055" s="221"/>
      <c r="M1055" s="222"/>
      <c r="N1055" s="223"/>
      <c r="O1055" s="223"/>
      <c r="P1055" s="223"/>
      <c r="Q1055" s="223"/>
      <c r="R1055" s="223"/>
      <c r="S1055" s="223"/>
      <c r="T1055" s="224"/>
      <c r="AT1055" s="225" t="s">
        <v>158</v>
      </c>
      <c r="AU1055" s="225" t="s">
        <v>82</v>
      </c>
      <c r="AV1055" s="12" t="s">
        <v>82</v>
      </c>
      <c r="AW1055" s="12" t="s">
        <v>35</v>
      </c>
      <c r="AX1055" s="12" t="s">
        <v>80</v>
      </c>
      <c r="AY1055" s="225" t="s">
        <v>148</v>
      </c>
    </row>
    <row r="1056" spans="2:65" s="1" customFormat="1" ht="16.5" customHeight="1">
      <c r="B1056" s="41"/>
      <c r="C1056" s="192" t="s">
        <v>1650</v>
      </c>
      <c r="D1056" s="192" t="s">
        <v>151</v>
      </c>
      <c r="E1056" s="193" t="s">
        <v>1651</v>
      </c>
      <c r="F1056" s="194" t="s">
        <v>1652</v>
      </c>
      <c r="G1056" s="195" t="s">
        <v>207</v>
      </c>
      <c r="H1056" s="196">
        <v>8</v>
      </c>
      <c r="I1056" s="197"/>
      <c r="J1056" s="198">
        <f>ROUND(I1056*H1056,2)</f>
        <v>0</v>
      </c>
      <c r="K1056" s="194" t="s">
        <v>155</v>
      </c>
      <c r="L1056" s="61"/>
      <c r="M1056" s="199" t="s">
        <v>21</v>
      </c>
      <c r="N1056" s="200" t="s">
        <v>43</v>
      </c>
      <c r="O1056" s="42"/>
      <c r="P1056" s="201">
        <f>O1056*H1056</f>
        <v>0</v>
      </c>
      <c r="Q1056" s="201">
        <v>0</v>
      </c>
      <c r="R1056" s="201">
        <f>Q1056*H1056</f>
        <v>0</v>
      </c>
      <c r="S1056" s="201">
        <v>0</v>
      </c>
      <c r="T1056" s="202">
        <f>S1056*H1056</f>
        <v>0</v>
      </c>
      <c r="AR1056" s="24" t="s">
        <v>256</v>
      </c>
      <c r="AT1056" s="24" t="s">
        <v>151</v>
      </c>
      <c r="AU1056" s="24" t="s">
        <v>82</v>
      </c>
      <c r="AY1056" s="24" t="s">
        <v>148</v>
      </c>
      <c r="BE1056" s="203">
        <f>IF(N1056="základní",J1056,0)</f>
        <v>0</v>
      </c>
      <c r="BF1056" s="203">
        <f>IF(N1056="snížená",J1056,0)</f>
        <v>0</v>
      </c>
      <c r="BG1056" s="203">
        <f>IF(N1056="zákl. přenesená",J1056,0)</f>
        <v>0</v>
      </c>
      <c r="BH1056" s="203">
        <f>IF(N1056="sníž. přenesená",J1056,0)</f>
        <v>0</v>
      </c>
      <c r="BI1056" s="203">
        <f>IF(N1056="nulová",J1056,0)</f>
        <v>0</v>
      </c>
      <c r="BJ1056" s="24" t="s">
        <v>80</v>
      </c>
      <c r="BK1056" s="203">
        <f>ROUND(I1056*H1056,2)</f>
        <v>0</v>
      </c>
      <c r="BL1056" s="24" t="s">
        <v>256</v>
      </c>
      <c r="BM1056" s="24" t="s">
        <v>1653</v>
      </c>
    </row>
    <row r="1057" spans="2:65" s="1" customFormat="1" ht="192">
      <c r="B1057" s="41"/>
      <c r="C1057" s="63"/>
      <c r="D1057" s="206" t="s">
        <v>170</v>
      </c>
      <c r="E1057" s="63"/>
      <c r="F1057" s="237" t="s">
        <v>1591</v>
      </c>
      <c r="G1057" s="63"/>
      <c r="H1057" s="63"/>
      <c r="I1057" s="163"/>
      <c r="J1057" s="63"/>
      <c r="K1057" s="63"/>
      <c r="L1057" s="61"/>
      <c r="M1057" s="238"/>
      <c r="N1057" s="42"/>
      <c r="O1057" s="42"/>
      <c r="P1057" s="42"/>
      <c r="Q1057" s="42"/>
      <c r="R1057" s="42"/>
      <c r="S1057" s="42"/>
      <c r="T1057" s="78"/>
      <c r="AT1057" s="24" t="s">
        <v>170</v>
      </c>
      <c r="AU1057" s="24" t="s">
        <v>82</v>
      </c>
    </row>
    <row r="1058" spans="2:65" s="1" customFormat="1" ht="24">
      <c r="B1058" s="41"/>
      <c r="C1058" s="63"/>
      <c r="D1058" s="206" t="s">
        <v>351</v>
      </c>
      <c r="E1058" s="63"/>
      <c r="F1058" s="237" t="s">
        <v>1612</v>
      </c>
      <c r="G1058" s="63"/>
      <c r="H1058" s="63"/>
      <c r="I1058" s="163"/>
      <c r="J1058" s="63"/>
      <c r="K1058" s="63"/>
      <c r="L1058" s="61"/>
      <c r="M1058" s="238"/>
      <c r="N1058" s="42"/>
      <c r="O1058" s="42"/>
      <c r="P1058" s="42"/>
      <c r="Q1058" s="42"/>
      <c r="R1058" s="42"/>
      <c r="S1058" s="42"/>
      <c r="T1058" s="78"/>
      <c r="AT1058" s="24" t="s">
        <v>351</v>
      </c>
      <c r="AU1058" s="24" t="s">
        <v>82</v>
      </c>
    </row>
    <row r="1059" spans="2:65" s="1" customFormat="1" ht="16.5" customHeight="1">
      <c r="B1059" s="41"/>
      <c r="C1059" s="254" t="s">
        <v>1654</v>
      </c>
      <c r="D1059" s="254" t="s">
        <v>700</v>
      </c>
      <c r="E1059" s="255" t="s">
        <v>1655</v>
      </c>
      <c r="F1059" s="256" t="s">
        <v>1656</v>
      </c>
      <c r="G1059" s="257" t="s">
        <v>207</v>
      </c>
      <c r="H1059" s="258">
        <v>1</v>
      </c>
      <c r="I1059" s="259"/>
      <c r="J1059" s="260">
        <f>ROUND(I1059*H1059,2)</f>
        <v>0</v>
      </c>
      <c r="K1059" s="256" t="s">
        <v>21</v>
      </c>
      <c r="L1059" s="261"/>
      <c r="M1059" s="262" t="s">
        <v>21</v>
      </c>
      <c r="N1059" s="263" t="s">
        <v>43</v>
      </c>
      <c r="O1059" s="42"/>
      <c r="P1059" s="201">
        <f>O1059*H1059</f>
        <v>0</v>
      </c>
      <c r="Q1059" s="201">
        <v>0.2</v>
      </c>
      <c r="R1059" s="201">
        <f>Q1059*H1059</f>
        <v>0.2</v>
      </c>
      <c r="S1059" s="201">
        <v>0</v>
      </c>
      <c r="T1059" s="202">
        <f>S1059*H1059</f>
        <v>0</v>
      </c>
      <c r="AR1059" s="24" t="s">
        <v>382</v>
      </c>
      <c r="AT1059" s="24" t="s">
        <v>700</v>
      </c>
      <c r="AU1059" s="24" t="s">
        <v>82</v>
      </c>
      <c r="AY1059" s="24" t="s">
        <v>148</v>
      </c>
      <c r="BE1059" s="203">
        <f>IF(N1059="základní",J1059,0)</f>
        <v>0</v>
      </c>
      <c r="BF1059" s="203">
        <f>IF(N1059="snížená",J1059,0)</f>
        <v>0</v>
      </c>
      <c r="BG1059" s="203">
        <f>IF(N1059="zákl. přenesená",J1059,0)</f>
        <v>0</v>
      </c>
      <c r="BH1059" s="203">
        <f>IF(N1059="sníž. přenesená",J1059,0)</f>
        <v>0</v>
      </c>
      <c r="BI1059" s="203">
        <f>IF(N1059="nulová",J1059,0)</f>
        <v>0</v>
      </c>
      <c r="BJ1059" s="24" t="s">
        <v>80</v>
      </c>
      <c r="BK1059" s="203">
        <f>ROUND(I1059*H1059,2)</f>
        <v>0</v>
      </c>
      <c r="BL1059" s="24" t="s">
        <v>256</v>
      </c>
      <c r="BM1059" s="24" t="s">
        <v>1657</v>
      </c>
    </row>
    <row r="1060" spans="2:65" s="12" customFormat="1" ht="24">
      <c r="B1060" s="215"/>
      <c r="C1060" s="216"/>
      <c r="D1060" s="206" t="s">
        <v>158</v>
      </c>
      <c r="E1060" s="217" t="s">
        <v>21</v>
      </c>
      <c r="F1060" s="218" t="s">
        <v>1658</v>
      </c>
      <c r="G1060" s="216"/>
      <c r="H1060" s="219">
        <v>1</v>
      </c>
      <c r="I1060" s="220"/>
      <c r="J1060" s="216"/>
      <c r="K1060" s="216"/>
      <c r="L1060" s="221"/>
      <c r="M1060" s="222"/>
      <c r="N1060" s="223"/>
      <c r="O1060" s="223"/>
      <c r="P1060" s="223"/>
      <c r="Q1060" s="223"/>
      <c r="R1060" s="223"/>
      <c r="S1060" s="223"/>
      <c r="T1060" s="224"/>
      <c r="AT1060" s="225" t="s">
        <v>158</v>
      </c>
      <c r="AU1060" s="225" t="s">
        <v>82</v>
      </c>
      <c r="AV1060" s="12" t="s">
        <v>82</v>
      </c>
      <c r="AW1060" s="12" t="s">
        <v>35</v>
      </c>
      <c r="AX1060" s="12" t="s">
        <v>80</v>
      </c>
      <c r="AY1060" s="225" t="s">
        <v>148</v>
      </c>
    </row>
    <row r="1061" spans="2:65" s="1" customFormat="1" ht="16.5" customHeight="1">
      <c r="B1061" s="41"/>
      <c r="C1061" s="254" t="s">
        <v>1659</v>
      </c>
      <c r="D1061" s="254" t="s">
        <v>700</v>
      </c>
      <c r="E1061" s="255" t="s">
        <v>1660</v>
      </c>
      <c r="F1061" s="256" t="s">
        <v>1661</v>
      </c>
      <c r="G1061" s="257" t="s">
        <v>207</v>
      </c>
      <c r="H1061" s="258">
        <v>2</v>
      </c>
      <c r="I1061" s="259"/>
      <c r="J1061" s="260">
        <f>ROUND(I1061*H1061,2)</f>
        <v>0</v>
      </c>
      <c r="K1061" s="256" t="s">
        <v>21</v>
      </c>
      <c r="L1061" s="261"/>
      <c r="M1061" s="262" t="s">
        <v>21</v>
      </c>
      <c r="N1061" s="263" t="s">
        <v>43</v>
      </c>
      <c r="O1061" s="42"/>
      <c r="P1061" s="201">
        <f>O1061*H1061</f>
        <v>0</v>
      </c>
      <c r="Q1061" s="201">
        <v>0.2</v>
      </c>
      <c r="R1061" s="201">
        <f>Q1061*H1061</f>
        <v>0.4</v>
      </c>
      <c r="S1061" s="201">
        <v>0</v>
      </c>
      <c r="T1061" s="202">
        <f>S1061*H1061</f>
        <v>0</v>
      </c>
      <c r="AR1061" s="24" t="s">
        <v>382</v>
      </c>
      <c r="AT1061" s="24" t="s">
        <v>700</v>
      </c>
      <c r="AU1061" s="24" t="s">
        <v>82</v>
      </c>
      <c r="AY1061" s="24" t="s">
        <v>148</v>
      </c>
      <c r="BE1061" s="203">
        <f>IF(N1061="základní",J1061,0)</f>
        <v>0</v>
      </c>
      <c r="BF1061" s="203">
        <f>IF(N1061="snížená",J1061,0)</f>
        <v>0</v>
      </c>
      <c r="BG1061" s="203">
        <f>IF(N1061="zákl. přenesená",J1061,0)</f>
        <v>0</v>
      </c>
      <c r="BH1061" s="203">
        <f>IF(N1061="sníž. přenesená",J1061,0)</f>
        <v>0</v>
      </c>
      <c r="BI1061" s="203">
        <f>IF(N1061="nulová",J1061,0)</f>
        <v>0</v>
      </c>
      <c r="BJ1061" s="24" t="s">
        <v>80</v>
      </c>
      <c r="BK1061" s="203">
        <f>ROUND(I1061*H1061,2)</f>
        <v>0</v>
      </c>
      <c r="BL1061" s="24" t="s">
        <v>256</v>
      </c>
      <c r="BM1061" s="24" t="s">
        <v>1662</v>
      </c>
    </row>
    <row r="1062" spans="2:65" s="12" customFormat="1" ht="24">
      <c r="B1062" s="215"/>
      <c r="C1062" s="216"/>
      <c r="D1062" s="206" t="s">
        <v>158</v>
      </c>
      <c r="E1062" s="217" t="s">
        <v>21</v>
      </c>
      <c r="F1062" s="218" t="s">
        <v>1663</v>
      </c>
      <c r="G1062" s="216"/>
      <c r="H1062" s="219">
        <v>2</v>
      </c>
      <c r="I1062" s="220"/>
      <c r="J1062" s="216"/>
      <c r="K1062" s="216"/>
      <c r="L1062" s="221"/>
      <c r="M1062" s="222"/>
      <c r="N1062" s="223"/>
      <c r="O1062" s="223"/>
      <c r="P1062" s="223"/>
      <c r="Q1062" s="223"/>
      <c r="R1062" s="223"/>
      <c r="S1062" s="223"/>
      <c r="T1062" s="224"/>
      <c r="AT1062" s="225" t="s">
        <v>158</v>
      </c>
      <c r="AU1062" s="225" t="s">
        <v>82</v>
      </c>
      <c r="AV1062" s="12" t="s">
        <v>82</v>
      </c>
      <c r="AW1062" s="12" t="s">
        <v>35</v>
      </c>
      <c r="AX1062" s="12" t="s">
        <v>80</v>
      </c>
      <c r="AY1062" s="225" t="s">
        <v>148</v>
      </c>
    </row>
    <row r="1063" spans="2:65" s="1" customFormat="1" ht="16.5" customHeight="1">
      <c r="B1063" s="41"/>
      <c r="C1063" s="254" t="s">
        <v>1664</v>
      </c>
      <c r="D1063" s="254" t="s">
        <v>700</v>
      </c>
      <c r="E1063" s="255" t="s">
        <v>1665</v>
      </c>
      <c r="F1063" s="256" t="s">
        <v>1661</v>
      </c>
      <c r="G1063" s="257" t="s">
        <v>207</v>
      </c>
      <c r="H1063" s="258">
        <v>1</v>
      </c>
      <c r="I1063" s="259"/>
      <c r="J1063" s="260">
        <f>ROUND(I1063*H1063,2)</f>
        <v>0</v>
      </c>
      <c r="K1063" s="256" t="s">
        <v>21</v>
      </c>
      <c r="L1063" s="261"/>
      <c r="M1063" s="262" t="s">
        <v>21</v>
      </c>
      <c r="N1063" s="263" t="s">
        <v>43</v>
      </c>
      <c r="O1063" s="42"/>
      <c r="P1063" s="201">
        <f>O1063*H1063</f>
        <v>0</v>
      </c>
      <c r="Q1063" s="201">
        <v>0.2</v>
      </c>
      <c r="R1063" s="201">
        <f>Q1063*H1063</f>
        <v>0.2</v>
      </c>
      <c r="S1063" s="201">
        <v>0</v>
      </c>
      <c r="T1063" s="202">
        <f>S1063*H1063</f>
        <v>0</v>
      </c>
      <c r="AR1063" s="24" t="s">
        <v>382</v>
      </c>
      <c r="AT1063" s="24" t="s">
        <v>700</v>
      </c>
      <c r="AU1063" s="24" t="s">
        <v>82</v>
      </c>
      <c r="AY1063" s="24" t="s">
        <v>148</v>
      </c>
      <c r="BE1063" s="203">
        <f>IF(N1063="základní",J1063,0)</f>
        <v>0</v>
      </c>
      <c r="BF1063" s="203">
        <f>IF(N1063="snížená",J1063,0)</f>
        <v>0</v>
      </c>
      <c r="BG1063" s="203">
        <f>IF(N1063="zákl. přenesená",J1063,0)</f>
        <v>0</v>
      </c>
      <c r="BH1063" s="203">
        <f>IF(N1063="sníž. přenesená",J1063,0)</f>
        <v>0</v>
      </c>
      <c r="BI1063" s="203">
        <f>IF(N1063="nulová",J1063,0)</f>
        <v>0</v>
      </c>
      <c r="BJ1063" s="24" t="s">
        <v>80</v>
      </c>
      <c r="BK1063" s="203">
        <f>ROUND(I1063*H1063,2)</f>
        <v>0</v>
      </c>
      <c r="BL1063" s="24" t="s">
        <v>256</v>
      </c>
      <c r="BM1063" s="24" t="s">
        <v>1666</v>
      </c>
    </row>
    <row r="1064" spans="2:65" s="12" customFormat="1" ht="24">
      <c r="B1064" s="215"/>
      <c r="C1064" s="216"/>
      <c r="D1064" s="206" t="s">
        <v>158</v>
      </c>
      <c r="E1064" s="217" t="s">
        <v>21</v>
      </c>
      <c r="F1064" s="218" t="s">
        <v>1667</v>
      </c>
      <c r="G1064" s="216"/>
      <c r="H1064" s="219">
        <v>1</v>
      </c>
      <c r="I1064" s="220"/>
      <c r="J1064" s="216"/>
      <c r="K1064" s="216"/>
      <c r="L1064" s="221"/>
      <c r="M1064" s="222"/>
      <c r="N1064" s="223"/>
      <c r="O1064" s="223"/>
      <c r="P1064" s="223"/>
      <c r="Q1064" s="223"/>
      <c r="R1064" s="223"/>
      <c r="S1064" s="223"/>
      <c r="T1064" s="224"/>
      <c r="AT1064" s="225" t="s">
        <v>158</v>
      </c>
      <c r="AU1064" s="225" t="s">
        <v>82</v>
      </c>
      <c r="AV1064" s="12" t="s">
        <v>82</v>
      </c>
      <c r="AW1064" s="12" t="s">
        <v>35</v>
      </c>
      <c r="AX1064" s="12" t="s">
        <v>80</v>
      </c>
      <c r="AY1064" s="225" t="s">
        <v>148</v>
      </c>
    </row>
    <row r="1065" spans="2:65" s="1" customFormat="1" ht="16.5" customHeight="1">
      <c r="B1065" s="41"/>
      <c r="C1065" s="254" t="s">
        <v>1668</v>
      </c>
      <c r="D1065" s="254" t="s">
        <v>700</v>
      </c>
      <c r="E1065" s="255" t="s">
        <v>1669</v>
      </c>
      <c r="F1065" s="256" t="s">
        <v>1656</v>
      </c>
      <c r="G1065" s="257" t="s">
        <v>207</v>
      </c>
      <c r="H1065" s="258">
        <v>3</v>
      </c>
      <c r="I1065" s="259"/>
      <c r="J1065" s="260">
        <f>ROUND(I1065*H1065,2)</f>
        <v>0</v>
      </c>
      <c r="K1065" s="256" t="s">
        <v>21</v>
      </c>
      <c r="L1065" s="261"/>
      <c r="M1065" s="262" t="s">
        <v>21</v>
      </c>
      <c r="N1065" s="263" t="s">
        <v>43</v>
      </c>
      <c r="O1065" s="42"/>
      <c r="P1065" s="201">
        <f>O1065*H1065</f>
        <v>0</v>
      </c>
      <c r="Q1065" s="201">
        <v>0.2</v>
      </c>
      <c r="R1065" s="201">
        <f>Q1065*H1065</f>
        <v>0.60000000000000009</v>
      </c>
      <c r="S1065" s="201">
        <v>0</v>
      </c>
      <c r="T1065" s="202">
        <f>S1065*H1065</f>
        <v>0</v>
      </c>
      <c r="AR1065" s="24" t="s">
        <v>382</v>
      </c>
      <c r="AT1065" s="24" t="s">
        <v>700</v>
      </c>
      <c r="AU1065" s="24" t="s">
        <v>82</v>
      </c>
      <c r="AY1065" s="24" t="s">
        <v>148</v>
      </c>
      <c r="BE1065" s="203">
        <f>IF(N1065="základní",J1065,0)</f>
        <v>0</v>
      </c>
      <c r="BF1065" s="203">
        <f>IF(N1065="snížená",J1065,0)</f>
        <v>0</v>
      </c>
      <c r="BG1065" s="203">
        <f>IF(N1065="zákl. přenesená",J1065,0)</f>
        <v>0</v>
      </c>
      <c r="BH1065" s="203">
        <f>IF(N1065="sníž. přenesená",J1065,0)</f>
        <v>0</v>
      </c>
      <c r="BI1065" s="203">
        <f>IF(N1065="nulová",J1065,0)</f>
        <v>0</v>
      </c>
      <c r="BJ1065" s="24" t="s">
        <v>80</v>
      </c>
      <c r="BK1065" s="203">
        <f>ROUND(I1065*H1065,2)</f>
        <v>0</v>
      </c>
      <c r="BL1065" s="24" t="s">
        <v>256</v>
      </c>
      <c r="BM1065" s="24" t="s">
        <v>1670</v>
      </c>
    </row>
    <row r="1066" spans="2:65" s="12" customFormat="1" ht="24">
      <c r="B1066" s="215"/>
      <c r="C1066" s="216"/>
      <c r="D1066" s="206" t="s">
        <v>158</v>
      </c>
      <c r="E1066" s="217" t="s">
        <v>21</v>
      </c>
      <c r="F1066" s="218" t="s">
        <v>1671</v>
      </c>
      <c r="G1066" s="216"/>
      <c r="H1066" s="219">
        <v>3</v>
      </c>
      <c r="I1066" s="220"/>
      <c r="J1066" s="216"/>
      <c r="K1066" s="216"/>
      <c r="L1066" s="221"/>
      <c r="M1066" s="222"/>
      <c r="N1066" s="223"/>
      <c r="O1066" s="223"/>
      <c r="P1066" s="223"/>
      <c r="Q1066" s="223"/>
      <c r="R1066" s="223"/>
      <c r="S1066" s="223"/>
      <c r="T1066" s="224"/>
      <c r="AT1066" s="225" t="s">
        <v>158</v>
      </c>
      <c r="AU1066" s="225" t="s">
        <v>82</v>
      </c>
      <c r="AV1066" s="12" t="s">
        <v>82</v>
      </c>
      <c r="AW1066" s="12" t="s">
        <v>35</v>
      </c>
      <c r="AX1066" s="12" t="s">
        <v>80</v>
      </c>
      <c r="AY1066" s="225" t="s">
        <v>148</v>
      </c>
    </row>
    <row r="1067" spans="2:65" s="1" customFormat="1" ht="16.5" customHeight="1">
      <c r="B1067" s="41"/>
      <c r="C1067" s="254" t="s">
        <v>1672</v>
      </c>
      <c r="D1067" s="254" t="s">
        <v>700</v>
      </c>
      <c r="E1067" s="255" t="s">
        <v>1673</v>
      </c>
      <c r="F1067" s="256" t="s">
        <v>1661</v>
      </c>
      <c r="G1067" s="257" t="s">
        <v>207</v>
      </c>
      <c r="H1067" s="258">
        <v>1</v>
      </c>
      <c r="I1067" s="259"/>
      <c r="J1067" s="260">
        <f>ROUND(I1067*H1067,2)</f>
        <v>0</v>
      </c>
      <c r="K1067" s="256" t="s">
        <v>21</v>
      </c>
      <c r="L1067" s="261"/>
      <c r="M1067" s="262" t="s">
        <v>21</v>
      </c>
      <c r="N1067" s="263" t="s">
        <v>43</v>
      </c>
      <c r="O1067" s="42"/>
      <c r="P1067" s="201">
        <f>O1067*H1067</f>
        <v>0</v>
      </c>
      <c r="Q1067" s="201">
        <v>0.2</v>
      </c>
      <c r="R1067" s="201">
        <f>Q1067*H1067</f>
        <v>0.2</v>
      </c>
      <c r="S1067" s="201">
        <v>0</v>
      </c>
      <c r="T1067" s="202">
        <f>S1067*H1067</f>
        <v>0</v>
      </c>
      <c r="AR1067" s="24" t="s">
        <v>382</v>
      </c>
      <c r="AT1067" s="24" t="s">
        <v>700</v>
      </c>
      <c r="AU1067" s="24" t="s">
        <v>82</v>
      </c>
      <c r="AY1067" s="24" t="s">
        <v>148</v>
      </c>
      <c r="BE1067" s="203">
        <f>IF(N1067="základní",J1067,0)</f>
        <v>0</v>
      </c>
      <c r="BF1067" s="203">
        <f>IF(N1067="snížená",J1067,0)</f>
        <v>0</v>
      </c>
      <c r="BG1067" s="203">
        <f>IF(N1067="zákl. přenesená",J1067,0)</f>
        <v>0</v>
      </c>
      <c r="BH1067" s="203">
        <f>IF(N1067="sníž. přenesená",J1067,0)</f>
        <v>0</v>
      </c>
      <c r="BI1067" s="203">
        <f>IF(N1067="nulová",J1067,0)</f>
        <v>0</v>
      </c>
      <c r="BJ1067" s="24" t="s">
        <v>80</v>
      </c>
      <c r="BK1067" s="203">
        <f>ROUND(I1067*H1067,2)</f>
        <v>0</v>
      </c>
      <c r="BL1067" s="24" t="s">
        <v>256</v>
      </c>
      <c r="BM1067" s="24" t="s">
        <v>1674</v>
      </c>
    </row>
    <row r="1068" spans="2:65" s="12" customFormat="1" ht="24">
      <c r="B1068" s="215"/>
      <c r="C1068" s="216"/>
      <c r="D1068" s="206" t="s">
        <v>158</v>
      </c>
      <c r="E1068" s="217" t="s">
        <v>21</v>
      </c>
      <c r="F1068" s="218" t="s">
        <v>1675</v>
      </c>
      <c r="G1068" s="216"/>
      <c r="H1068" s="219">
        <v>1</v>
      </c>
      <c r="I1068" s="220"/>
      <c r="J1068" s="216"/>
      <c r="K1068" s="216"/>
      <c r="L1068" s="221"/>
      <c r="M1068" s="222"/>
      <c r="N1068" s="223"/>
      <c r="O1068" s="223"/>
      <c r="P1068" s="223"/>
      <c r="Q1068" s="223"/>
      <c r="R1068" s="223"/>
      <c r="S1068" s="223"/>
      <c r="T1068" s="224"/>
      <c r="AT1068" s="225" t="s">
        <v>158</v>
      </c>
      <c r="AU1068" s="225" t="s">
        <v>82</v>
      </c>
      <c r="AV1068" s="12" t="s">
        <v>82</v>
      </c>
      <c r="AW1068" s="12" t="s">
        <v>35</v>
      </c>
      <c r="AX1068" s="12" t="s">
        <v>80</v>
      </c>
      <c r="AY1068" s="225" t="s">
        <v>148</v>
      </c>
    </row>
    <row r="1069" spans="2:65" s="1" customFormat="1" ht="16.5" customHeight="1">
      <c r="B1069" s="41"/>
      <c r="C1069" s="192" t="s">
        <v>1676</v>
      </c>
      <c r="D1069" s="192" t="s">
        <v>151</v>
      </c>
      <c r="E1069" s="193" t="s">
        <v>1677</v>
      </c>
      <c r="F1069" s="194" t="s">
        <v>1678</v>
      </c>
      <c r="G1069" s="195" t="s">
        <v>176</v>
      </c>
      <c r="H1069" s="196">
        <v>3.15</v>
      </c>
      <c r="I1069" s="197"/>
      <c r="J1069" s="198">
        <f>ROUND(I1069*H1069,2)</f>
        <v>0</v>
      </c>
      <c r="K1069" s="194" t="s">
        <v>155</v>
      </c>
      <c r="L1069" s="61"/>
      <c r="M1069" s="199" t="s">
        <v>21</v>
      </c>
      <c r="N1069" s="200" t="s">
        <v>43</v>
      </c>
      <c r="O1069" s="42"/>
      <c r="P1069" s="201">
        <f>O1069*H1069</f>
        <v>0</v>
      </c>
      <c r="Q1069" s="201">
        <v>2.0000000000000001E-4</v>
      </c>
      <c r="R1069" s="201">
        <f>Q1069*H1069</f>
        <v>6.3000000000000003E-4</v>
      </c>
      <c r="S1069" s="201">
        <v>0</v>
      </c>
      <c r="T1069" s="202">
        <f>S1069*H1069</f>
        <v>0</v>
      </c>
      <c r="AR1069" s="24" t="s">
        <v>256</v>
      </c>
      <c r="AT1069" s="24" t="s">
        <v>151</v>
      </c>
      <c r="AU1069" s="24" t="s">
        <v>82</v>
      </c>
      <c r="AY1069" s="24" t="s">
        <v>148</v>
      </c>
      <c r="BE1069" s="203">
        <f>IF(N1069="základní",J1069,0)</f>
        <v>0</v>
      </c>
      <c r="BF1069" s="203">
        <f>IF(N1069="snížená",J1069,0)</f>
        <v>0</v>
      </c>
      <c r="BG1069" s="203">
        <f>IF(N1069="zákl. přenesená",J1069,0)</f>
        <v>0</v>
      </c>
      <c r="BH1069" s="203">
        <f>IF(N1069="sníž. přenesená",J1069,0)</f>
        <v>0</v>
      </c>
      <c r="BI1069" s="203">
        <f>IF(N1069="nulová",J1069,0)</f>
        <v>0</v>
      </c>
      <c r="BJ1069" s="24" t="s">
        <v>80</v>
      </c>
      <c r="BK1069" s="203">
        <f>ROUND(I1069*H1069,2)</f>
        <v>0</v>
      </c>
      <c r="BL1069" s="24" t="s">
        <v>256</v>
      </c>
      <c r="BM1069" s="24" t="s">
        <v>1679</v>
      </c>
    </row>
    <row r="1070" spans="2:65" s="1" customFormat="1" ht="48">
      <c r="B1070" s="41"/>
      <c r="C1070" s="63"/>
      <c r="D1070" s="206" t="s">
        <v>170</v>
      </c>
      <c r="E1070" s="63"/>
      <c r="F1070" s="237" t="s">
        <v>1680</v>
      </c>
      <c r="G1070" s="63"/>
      <c r="H1070" s="63"/>
      <c r="I1070" s="163"/>
      <c r="J1070" s="63"/>
      <c r="K1070" s="63"/>
      <c r="L1070" s="61"/>
      <c r="M1070" s="238"/>
      <c r="N1070" s="42"/>
      <c r="O1070" s="42"/>
      <c r="P1070" s="42"/>
      <c r="Q1070" s="42"/>
      <c r="R1070" s="42"/>
      <c r="S1070" s="42"/>
      <c r="T1070" s="78"/>
      <c r="AT1070" s="24" t="s">
        <v>170</v>
      </c>
      <c r="AU1070" s="24" t="s">
        <v>82</v>
      </c>
    </row>
    <row r="1071" spans="2:65" s="12" customFormat="1" ht="12">
      <c r="B1071" s="215"/>
      <c r="C1071" s="216"/>
      <c r="D1071" s="206" t="s">
        <v>158</v>
      </c>
      <c r="E1071" s="217" t="s">
        <v>21</v>
      </c>
      <c r="F1071" s="218" t="s">
        <v>1681</v>
      </c>
      <c r="G1071" s="216"/>
      <c r="H1071" s="219">
        <v>3.15</v>
      </c>
      <c r="I1071" s="220"/>
      <c r="J1071" s="216"/>
      <c r="K1071" s="216"/>
      <c r="L1071" s="221"/>
      <c r="M1071" s="222"/>
      <c r="N1071" s="223"/>
      <c r="O1071" s="223"/>
      <c r="P1071" s="223"/>
      <c r="Q1071" s="223"/>
      <c r="R1071" s="223"/>
      <c r="S1071" s="223"/>
      <c r="T1071" s="224"/>
      <c r="AT1071" s="225" t="s">
        <v>158</v>
      </c>
      <c r="AU1071" s="225" t="s">
        <v>82</v>
      </c>
      <c r="AV1071" s="12" t="s">
        <v>82</v>
      </c>
      <c r="AW1071" s="12" t="s">
        <v>35</v>
      </c>
      <c r="AX1071" s="12" t="s">
        <v>80</v>
      </c>
      <c r="AY1071" s="225" t="s">
        <v>148</v>
      </c>
    </row>
    <row r="1072" spans="2:65" s="1" customFormat="1" ht="25.5" customHeight="1">
      <c r="B1072" s="41"/>
      <c r="C1072" s="254" t="s">
        <v>1682</v>
      </c>
      <c r="D1072" s="254" t="s">
        <v>700</v>
      </c>
      <c r="E1072" s="255" t="s">
        <v>1683</v>
      </c>
      <c r="F1072" s="256" t="s">
        <v>1684</v>
      </c>
      <c r="G1072" s="257" t="s">
        <v>207</v>
      </c>
      <c r="H1072" s="258">
        <v>1</v>
      </c>
      <c r="I1072" s="259"/>
      <c r="J1072" s="260">
        <f>ROUND(I1072*H1072,2)</f>
        <v>0</v>
      </c>
      <c r="K1072" s="256" t="s">
        <v>21</v>
      </c>
      <c r="L1072" s="261"/>
      <c r="M1072" s="262" t="s">
        <v>21</v>
      </c>
      <c r="N1072" s="263" t="s">
        <v>43</v>
      </c>
      <c r="O1072" s="42"/>
      <c r="P1072" s="201">
        <f>O1072*H1072</f>
        <v>0</v>
      </c>
      <c r="Q1072" s="201">
        <v>3.5999999999999997E-2</v>
      </c>
      <c r="R1072" s="201">
        <f>Q1072*H1072</f>
        <v>3.5999999999999997E-2</v>
      </c>
      <c r="S1072" s="201">
        <v>0</v>
      </c>
      <c r="T1072" s="202">
        <f>S1072*H1072</f>
        <v>0</v>
      </c>
      <c r="AR1072" s="24" t="s">
        <v>382</v>
      </c>
      <c r="AT1072" s="24" t="s">
        <v>700</v>
      </c>
      <c r="AU1072" s="24" t="s">
        <v>82</v>
      </c>
      <c r="AY1072" s="24" t="s">
        <v>148</v>
      </c>
      <c r="BE1072" s="203">
        <f>IF(N1072="základní",J1072,0)</f>
        <v>0</v>
      </c>
      <c r="BF1072" s="203">
        <f>IF(N1072="snížená",J1072,0)</f>
        <v>0</v>
      </c>
      <c r="BG1072" s="203">
        <f>IF(N1072="zákl. přenesená",J1072,0)</f>
        <v>0</v>
      </c>
      <c r="BH1072" s="203">
        <f>IF(N1072="sníž. přenesená",J1072,0)</f>
        <v>0</v>
      </c>
      <c r="BI1072" s="203">
        <f>IF(N1072="nulová",J1072,0)</f>
        <v>0</v>
      </c>
      <c r="BJ1072" s="24" t="s">
        <v>80</v>
      </c>
      <c r="BK1072" s="203">
        <f>ROUND(I1072*H1072,2)</f>
        <v>0</v>
      </c>
      <c r="BL1072" s="24" t="s">
        <v>256</v>
      </c>
      <c r="BM1072" s="24" t="s">
        <v>1685</v>
      </c>
    </row>
    <row r="1073" spans="2:65" s="1" customFormat="1" ht="16.5" customHeight="1">
      <c r="B1073" s="41"/>
      <c r="C1073" s="192" t="s">
        <v>1686</v>
      </c>
      <c r="D1073" s="192" t="s">
        <v>151</v>
      </c>
      <c r="E1073" s="193" t="s">
        <v>1687</v>
      </c>
      <c r="F1073" s="194" t="s">
        <v>1688</v>
      </c>
      <c r="G1073" s="195" t="s">
        <v>176</v>
      </c>
      <c r="H1073" s="196">
        <v>21.9</v>
      </c>
      <c r="I1073" s="197"/>
      <c r="J1073" s="198">
        <f>ROUND(I1073*H1073,2)</f>
        <v>0</v>
      </c>
      <c r="K1073" s="194" t="s">
        <v>155</v>
      </c>
      <c r="L1073" s="61"/>
      <c r="M1073" s="199" t="s">
        <v>21</v>
      </c>
      <c r="N1073" s="200" t="s">
        <v>43</v>
      </c>
      <c r="O1073" s="42"/>
      <c r="P1073" s="201">
        <f>O1073*H1073</f>
        <v>0</v>
      </c>
      <c r="Q1073" s="201">
        <v>1.4999999999999999E-4</v>
      </c>
      <c r="R1073" s="201">
        <f>Q1073*H1073</f>
        <v>3.2849999999999993E-3</v>
      </c>
      <c r="S1073" s="201">
        <v>0</v>
      </c>
      <c r="T1073" s="202">
        <f>S1073*H1073</f>
        <v>0</v>
      </c>
      <c r="AR1073" s="24" t="s">
        <v>256</v>
      </c>
      <c r="AT1073" s="24" t="s">
        <v>151</v>
      </c>
      <c r="AU1073" s="24" t="s">
        <v>82</v>
      </c>
      <c r="AY1073" s="24" t="s">
        <v>148</v>
      </c>
      <c r="BE1073" s="203">
        <f>IF(N1073="základní",J1073,0)</f>
        <v>0</v>
      </c>
      <c r="BF1073" s="203">
        <f>IF(N1073="snížená",J1073,0)</f>
        <v>0</v>
      </c>
      <c r="BG1073" s="203">
        <f>IF(N1073="zákl. přenesená",J1073,0)</f>
        <v>0</v>
      </c>
      <c r="BH1073" s="203">
        <f>IF(N1073="sníž. přenesená",J1073,0)</f>
        <v>0</v>
      </c>
      <c r="BI1073" s="203">
        <f>IF(N1073="nulová",J1073,0)</f>
        <v>0</v>
      </c>
      <c r="BJ1073" s="24" t="s">
        <v>80</v>
      </c>
      <c r="BK1073" s="203">
        <f>ROUND(I1073*H1073,2)</f>
        <v>0</v>
      </c>
      <c r="BL1073" s="24" t="s">
        <v>256</v>
      </c>
      <c r="BM1073" s="24" t="s">
        <v>1689</v>
      </c>
    </row>
    <row r="1074" spans="2:65" s="1" customFormat="1" ht="48">
      <c r="B1074" s="41"/>
      <c r="C1074" s="63"/>
      <c r="D1074" s="206" t="s">
        <v>170</v>
      </c>
      <c r="E1074" s="63"/>
      <c r="F1074" s="237" t="s">
        <v>1680</v>
      </c>
      <c r="G1074" s="63"/>
      <c r="H1074" s="63"/>
      <c r="I1074" s="163"/>
      <c r="J1074" s="63"/>
      <c r="K1074" s="63"/>
      <c r="L1074" s="61"/>
      <c r="M1074" s="238"/>
      <c r="N1074" s="42"/>
      <c r="O1074" s="42"/>
      <c r="P1074" s="42"/>
      <c r="Q1074" s="42"/>
      <c r="R1074" s="42"/>
      <c r="S1074" s="42"/>
      <c r="T1074" s="78"/>
      <c r="AT1074" s="24" t="s">
        <v>170</v>
      </c>
      <c r="AU1074" s="24" t="s">
        <v>82</v>
      </c>
    </row>
    <row r="1075" spans="2:65" s="12" customFormat="1" ht="12">
      <c r="B1075" s="215"/>
      <c r="C1075" s="216"/>
      <c r="D1075" s="206" t="s">
        <v>158</v>
      </c>
      <c r="E1075" s="217" t="s">
        <v>21</v>
      </c>
      <c r="F1075" s="218" t="s">
        <v>1690</v>
      </c>
      <c r="G1075" s="216"/>
      <c r="H1075" s="219">
        <v>10.8</v>
      </c>
      <c r="I1075" s="220"/>
      <c r="J1075" s="216"/>
      <c r="K1075" s="216"/>
      <c r="L1075" s="221"/>
      <c r="M1075" s="222"/>
      <c r="N1075" s="223"/>
      <c r="O1075" s="223"/>
      <c r="P1075" s="223"/>
      <c r="Q1075" s="223"/>
      <c r="R1075" s="223"/>
      <c r="S1075" s="223"/>
      <c r="T1075" s="224"/>
      <c r="AT1075" s="225" t="s">
        <v>158</v>
      </c>
      <c r="AU1075" s="225" t="s">
        <v>82</v>
      </c>
      <c r="AV1075" s="12" t="s">
        <v>82</v>
      </c>
      <c r="AW1075" s="12" t="s">
        <v>35</v>
      </c>
      <c r="AX1075" s="12" t="s">
        <v>72</v>
      </c>
      <c r="AY1075" s="225" t="s">
        <v>148</v>
      </c>
    </row>
    <row r="1076" spans="2:65" s="12" customFormat="1" ht="12">
      <c r="B1076" s="215"/>
      <c r="C1076" s="216"/>
      <c r="D1076" s="206" t="s">
        <v>158</v>
      </c>
      <c r="E1076" s="217" t="s">
        <v>21</v>
      </c>
      <c r="F1076" s="218" t="s">
        <v>1691</v>
      </c>
      <c r="G1076" s="216"/>
      <c r="H1076" s="219">
        <v>11.1</v>
      </c>
      <c r="I1076" s="220"/>
      <c r="J1076" s="216"/>
      <c r="K1076" s="216"/>
      <c r="L1076" s="221"/>
      <c r="M1076" s="222"/>
      <c r="N1076" s="223"/>
      <c r="O1076" s="223"/>
      <c r="P1076" s="223"/>
      <c r="Q1076" s="223"/>
      <c r="R1076" s="223"/>
      <c r="S1076" s="223"/>
      <c r="T1076" s="224"/>
      <c r="AT1076" s="225" t="s">
        <v>158</v>
      </c>
      <c r="AU1076" s="225" t="s">
        <v>82</v>
      </c>
      <c r="AV1076" s="12" t="s">
        <v>82</v>
      </c>
      <c r="AW1076" s="12" t="s">
        <v>35</v>
      </c>
      <c r="AX1076" s="12" t="s">
        <v>72</v>
      </c>
      <c r="AY1076" s="225" t="s">
        <v>148</v>
      </c>
    </row>
    <row r="1077" spans="2:65" s="13" customFormat="1" ht="12">
      <c r="B1077" s="226"/>
      <c r="C1077" s="227"/>
      <c r="D1077" s="206" t="s">
        <v>158</v>
      </c>
      <c r="E1077" s="228" t="s">
        <v>21</v>
      </c>
      <c r="F1077" s="229" t="s">
        <v>166</v>
      </c>
      <c r="G1077" s="227"/>
      <c r="H1077" s="230">
        <v>21.9</v>
      </c>
      <c r="I1077" s="231"/>
      <c r="J1077" s="227"/>
      <c r="K1077" s="227"/>
      <c r="L1077" s="232"/>
      <c r="M1077" s="233"/>
      <c r="N1077" s="234"/>
      <c r="O1077" s="234"/>
      <c r="P1077" s="234"/>
      <c r="Q1077" s="234"/>
      <c r="R1077" s="234"/>
      <c r="S1077" s="234"/>
      <c r="T1077" s="235"/>
      <c r="AT1077" s="236" t="s">
        <v>158</v>
      </c>
      <c r="AU1077" s="236" t="s">
        <v>82</v>
      </c>
      <c r="AV1077" s="13" t="s">
        <v>156</v>
      </c>
      <c r="AW1077" s="13" t="s">
        <v>35</v>
      </c>
      <c r="AX1077" s="13" t="s">
        <v>80</v>
      </c>
      <c r="AY1077" s="236" t="s">
        <v>148</v>
      </c>
    </row>
    <row r="1078" spans="2:65" s="1" customFormat="1" ht="25.5" customHeight="1">
      <c r="B1078" s="41"/>
      <c r="C1078" s="254" t="s">
        <v>1692</v>
      </c>
      <c r="D1078" s="254" t="s">
        <v>700</v>
      </c>
      <c r="E1078" s="255" t="s">
        <v>1693</v>
      </c>
      <c r="F1078" s="256" t="s">
        <v>1694</v>
      </c>
      <c r="G1078" s="257" t="s">
        <v>207</v>
      </c>
      <c r="H1078" s="258">
        <v>1</v>
      </c>
      <c r="I1078" s="259"/>
      <c r="J1078" s="260">
        <f>ROUND(I1078*H1078,2)</f>
        <v>0</v>
      </c>
      <c r="K1078" s="256" t="s">
        <v>21</v>
      </c>
      <c r="L1078" s="261"/>
      <c r="M1078" s="262" t="s">
        <v>21</v>
      </c>
      <c r="N1078" s="263" t="s">
        <v>43</v>
      </c>
      <c r="O1078" s="42"/>
      <c r="P1078" s="201">
        <f>O1078*H1078</f>
        <v>0</v>
      </c>
      <c r="Q1078" s="201">
        <v>3.5999999999999997E-2</v>
      </c>
      <c r="R1078" s="201">
        <f>Q1078*H1078</f>
        <v>3.5999999999999997E-2</v>
      </c>
      <c r="S1078" s="201">
        <v>0</v>
      </c>
      <c r="T1078" s="202">
        <f>S1078*H1078</f>
        <v>0</v>
      </c>
      <c r="AR1078" s="24" t="s">
        <v>382</v>
      </c>
      <c r="AT1078" s="24" t="s">
        <v>700</v>
      </c>
      <c r="AU1078" s="24" t="s">
        <v>82</v>
      </c>
      <c r="AY1078" s="24" t="s">
        <v>148</v>
      </c>
      <c r="BE1078" s="203">
        <f>IF(N1078="základní",J1078,0)</f>
        <v>0</v>
      </c>
      <c r="BF1078" s="203">
        <f>IF(N1078="snížená",J1078,0)</f>
        <v>0</v>
      </c>
      <c r="BG1078" s="203">
        <f>IF(N1078="zákl. přenesená",J1078,0)</f>
        <v>0</v>
      </c>
      <c r="BH1078" s="203">
        <f>IF(N1078="sníž. přenesená",J1078,0)</f>
        <v>0</v>
      </c>
      <c r="BI1078" s="203">
        <f>IF(N1078="nulová",J1078,0)</f>
        <v>0</v>
      </c>
      <c r="BJ1078" s="24" t="s">
        <v>80</v>
      </c>
      <c r="BK1078" s="203">
        <f>ROUND(I1078*H1078,2)</f>
        <v>0</v>
      </c>
      <c r="BL1078" s="24" t="s">
        <v>256</v>
      </c>
      <c r="BM1078" s="24" t="s">
        <v>1695</v>
      </c>
    </row>
    <row r="1079" spans="2:65" s="1" customFormat="1" ht="25.5" customHeight="1">
      <c r="B1079" s="41"/>
      <c r="C1079" s="254" t="s">
        <v>1696</v>
      </c>
      <c r="D1079" s="254" t="s">
        <v>700</v>
      </c>
      <c r="E1079" s="255" t="s">
        <v>1697</v>
      </c>
      <c r="F1079" s="256" t="s">
        <v>1698</v>
      </c>
      <c r="G1079" s="257" t="s">
        <v>207</v>
      </c>
      <c r="H1079" s="258">
        <v>1</v>
      </c>
      <c r="I1079" s="259"/>
      <c r="J1079" s="260">
        <f>ROUND(I1079*H1079,2)</f>
        <v>0</v>
      </c>
      <c r="K1079" s="256" t="s">
        <v>21</v>
      </c>
      <c r="L1079" s="261"/>
      <c r="M1079" s="262" t="s">
        <v>21</v>
      </c>
      <c r="N1079" s="263" t="s">
        <v>43</v>
      </c>
      <c r="O1079" s="42"/>
      <c r="P1079" s="201">
        <f>O1079*H1079</f>
        <v>0</v>
      </c>
      <c r="Q1079" s="201">
        <v>3.5999999999999997E-2</v>
      </c>
      <c r="R1079" s="201">
        <f>Q1079*H1079</f>
        <v>3.5999999999999997E-2</v>
      </c>
      <c r="S1079" s="201">
        <v>0</v>
      </c>
      <c r="T1079" s="202">
        <f>S1079*H1079</f>
        <v>0</v>
      </c>
      <c r="AR1079" s="24" t="s">
        <v>382</v>
      </c>
      <c r="AT1079" s="24" t="s">
        <v>700</v>
      </c>
      <c r="AU1079" s="24" t="s">
        <v>82</v>
      </c>
      <c r="AY1079" s="24" t="s">
        <v>148</v>
      </c>
      <c r="BE1079" s="203">
        <f>IF(N1079="základní",J1079,0)</f>
        <v>0</v>
      </c>
      <c r="BF1079" s="203">
        <f>IF(N1079="snížená",J1079,0)</f>
        <v>0</v>
      </c>
      <c r="BG1079" s="203">
        <f>IF(N1079="zákl. přenesená",J1079,0)</f>
        <v>0</v>
      </c>
      <c r="BH1079" s="203">
        <f>IF(N1079="sníž. přenesená",J1079,0)</f>
        <v>0</v>
      </c>
      <c r="BI1079" s="203">
        <f>IF(N1079="nulová",J1079,0)</f>
        <v>0</v>
      </c>
      <c r="BJ1079" s="24" t="s">
        <v>80</v>
      </c>
      <c r="BK1079" s="203">
        <f>ROUND(I1079*H1079,2)</f>
        <v>0</v>
      </c>
      <c r="BL1079" s="24" t="s">
        <v>256</v>
      </c>
      <c r="BM1079" s="24" t="s">
        <v>1699</v>
      </c>
    </row>
    <row r="1080" spans="2:65" s="1" customFormat="1" ht="16.5" customHeight="1">
      <c r="B1080" s="41"/>
      <c r="C1080" s="192" t="s">
        <v>1700</v>
      </c>
      <c r="D1080" s="192" t="s">
        <v>151</v>
      </c>
      <c r="E1080" s="193" t="s">
        <v>1701</v>
      </c>
      <c r="F1080" s="194" t="s">
        <v>1702</v>
      </c>
      <c r="G1080" s="195" t="s">
        <v>176</v>
      </c>
      <c r="H1080" s="196">
        <v>64.843999999999994</v>
      </c>
      <c r="I1080" s="197"/>
      <c r="J1080" s="198">
        <f>ROUND(I1080*H1080,2)</f>
        <v>0</v>
      </c>
      <c r="K1080" s="194" t="s">
        <v>155</v>
      </c>
      <c r="L1080" s="61"/>
      <c r="M1080" s="199" t="s">
        <v>21</v>
      </c>
      <c r="N1080" s="200" t="s">
        <v>43</v>
      </c>
      <c r="O1080" s="42"/>
      <c r="P1080" s="201">
        <f>O1080*H1080</f>
        <v>0</v>
      </c>
      <c r="Q1080" s="201">
        <v>1.4999999999999999E-4</v>
      </c>
      <c r="R1080" s="201">
        <f>Q1080*H1080</f>
        <v>9.7265999999999984E-3</v>
      </c>
      <c r="S1080" s="201">
        <v>0</v>
      </c>
      <c r="T1080" s="202">
        <f>S1080*H1080</f>
        <v>0</v>
      </c>
      <c r="AR1080" s="24" t="s">
        <v>256</v>
      </c>
      <c r="AT1080" s="24" t="s">
        <v>151</v>
      </c>
      <c r="AU1080" s="24" t="s">
        <v>82</v>
      </c>
      <c r="AY1080" s="24" t="s">
        <v>148</v>
      </c>
      <c r="BE1080" s="203">
        <f>IF(N1080="základní",J1080,0)</f>
        <v>0</v>
      </c>
      <c r="BF1080" s="203">
        <f>IF(N1080="snížená",J1080,0)</f>
        <v>0</v>
      </c>
      <c r="BG1080" s="203">
        <f>IF(N1080="zákl. přenesená",J1080,0)</f>
        <v>0</v>
      </c>
      <c r="BH1080" s="203">
        <f>IF(N1080="sníž. přenesená",J1080,0)</f>
        <v>0</v>
      </c>
      <c r="BI1080" s="203">
        <f>IF(N1080="nulová",J1080,0)</f>
        <v>0</v>
      </c>
      <c r="BJ1080" s="24" t="s">
        <v>80</v>
      </c>
      <c r="BK1080" s="203">
        <f>ROUND(I1080*H1080,2)</f>
        <v>0</v>
      </c>
      <c r="BL1080" s="24" t="s">
        <v>256</v>
      </c>
      <c r="BM1080" s="24" t="s">
        <v>1703</v>
      </c>
    </row>
    <row r="1081" spans="2:65" s="1" customFormat="1" ht="48">
      <c r="B1081" s="41"/>
      <c r="C1081" s="63"/>
      <c r="D1081" s="206" t="s">
        <v>170</v>
      </c>
      <c r="E1081" s="63"/>
      <c r="F1081" s="237" t="s">
        <v>1680</v>
      </c>
      <c r="G1081" s="63"/>
      <c r="H1081" s="63"/>
      <c r="I1081" s="163"/>
      <c r="J1081" s="63"/>
      <c r="K1081" s="63"/>
      <c r="L1081" s="61"/>
      <c r="M1081" s="238"/>
      <c r="N1081" s="42"/>
      <c r="O1081" s="42"/>
      <c r="P1081" s="42"/>
      <c r="Q1081" s="42"/>
      <c r="R1081" s="42"/>
      <c r="S1081" s="42"/>
      <c r="T1081" s="78"/>
      <c r="AT1081" s="24" t="s">
        <v>170</v>
      </c>
      <c r="AU1081" s="24" t="s">
        <v>82</v>
      </c>
    </row>
    <row r="1082" spans="2:65" s="12" customFormat="1" ht="12">
      <c r="B1082" s="215"/>
      <c r="C1082" s="216"/>
      <c r="D1082" s="206" t="s">
        <v>158</v>
      </c>
      <c r="E1082" s="217" t="s">
        <v>21</v>
      </c>
      <c r="F1082" s="218" t="s">
        <v>1704</v>
      </c>
      <c r="G1082" s="216"/>
      <c r="H1082" s="219">
        <v>19.95</v>
      </c>
      <c r="I1082" s="220"/>
      <c r="J1082" s="216"/>
      <c r="K1082" s="216"/>
      <c r="L1082" s="221"/>
      <c r="M1082" s="222"/>
      <c r="N1082" s="223"/>
      <c r="O1082" s="223"/>
      <c r="P1082" s="223"/>
      <c r="Q1082" s="223"/>
      <c r="R1082" s="223"/>
      <c r="S1082" s="223"/>
      <c r="T1082" s="224"/>
      <c r="AT1082" s="225" t="s">
        <v>158</v>
      </c>
      <c r="AU1082" s="225" t="s">
        <v>82</v>
      </c>
      <c r="AV1082" s="12" t="s">
        <v>82</v>
      </c>
      <c r="AW1082" s="12" t="s">
        <v>35</v>
      </c>
      <c r="AX1082" s="12" t="s">
        <v>72</v>
      </c>
      <c r="AY1082" s="225" t="s">
        <v>148</v>
      </c>
    </row>
    <row r="1083" spans="2:65" s="12" customFormat="1" ht="12">
      <c r="B1083" s="215"/>
      <c r="C1083" s="216"/>
      <c r="D1083" s="206" t="s">
        <v>158</v>
      </c>
      <c r="E1083" s="217" t="s">
        <v>21</v>
      </c>
      <c r="F1083" s="218" t="s">
        <v>1705</v>
      </c>
      <c r="G1083" s="216"/>
      <c r="H1083" s="219">
        <v>18.943999999999999</v>
      </c>
      <c r="I1083" s="220"/>
      <c r="J1083" s="216"/>
      <c r="K1083" s="216"/>
      <c r="L1083" s="221"/>
      <c r="M1083" s="222"/>
      <c r="N1083" s="223"/>
      <c r="O1083" s="223"/>
      <c r="P1083" s="223"/>
      <c r="Q1083" s="223"/>
      <c r="R1083" s="223"/>
      <c r="S1083" s="223"/>
      <c r="T1083" s="224"/>
      <c r="AT1083" s="225" t="s">
        <v>158</v>
      </c>
      <c r="AU1083" s="225" t="s">
        <v>82</v>
      </c>
      <c r="AV1083" s="12" t="s">
        <v>82</v>
      </c>
      <c r="AW1083" s="12" t="s">
        <v>35</v>
      </c>
      <c r="AX1083" s="12" t="s">
        <v>72</v>
      </c>
      <c r="AY1083" s="225" t="s">
        <v>148</v>
      </c>
    </row>
    <row r="1084" spans="2:65" s="12" customFormat="1" ht="12">
      <c r="B1084" s="215"/>
      <c r="C1084" s="216"/>
      <c r="D1084" s="206" t="s">
        <v>158</v>
      </c>
      <c r="E1084" s="217" t="s">
        <v>21</v>
      </c>
      <c r="F1084" s="218" t="s">
        <v>1706</v>
      </c>
      <c r="G1084" s="216"/>
      <c r="H1084" s="219">
        <v>25.95</v>
      </c>
      <c r="I1084" s="220"/>
      <c r="J1084" s="216"/>
      <c r="K1084" s="216"/>
      <c r="L1084" s="221"/>
      <c r="M1084" s="222"/>
      <c r="N1084" s="223"/>
      <c r="O1084" s="223"/>
      <c r="P1084" s="223"/>
      <c r="Q1084" s="223"/>
      <c r="R1084" s="223"/>
      <c r="S1084" s="223"/>
      <c r="T1084" s="224"/>
      <c r="AT1084" s="225" t="s">
        <v>158</v>
      </c>
      <c r="AU1084" s="225" t="s">
        <v>82</v>
      </c>
      <c r="AV1084" s="12" t="s">
        <v>82</v>
      </c>
      <c r="AW1084" s="12" t="s">
        <v>35</v>
      </c>
      <c r="AX1084" s="12" t="s">
        <v>72</v>
      </c>
      <c r="AY1084" s="225" t="s">
        <v>148</v>
      </c>
    </row>
    <row r="1085" spans="2:65" s="13" customFormat="1" ht="12">
      <c r="B1085" s="226"/>
      <c r="C1085" s="227"/>
      <c r="D1085" s="206" t="s">
        <v>158</v>
      </c>
      <c r="E1085" s="228" t="s">
        <v>21</v>
      </c>
      <c r="F1085" s="229" t="s">
        <v>166</v>
      </c>
      <c r="G1085" s="227"/>
      <c r="H1085" s="230">
        <v>64.843999999999994</v>
      </c>
      <c r="I1085" s="231"/>
      <c r="J1085" s="227"/>
      <c r="K1085" s="227"/>
      <c r="L1085" s="232"/>
      <c r="M1085" s="233"/>
      <c r="N1085" s="234"/>
      <c r="O1085" s="234"/>
      <c r="P1085" s="234"/>
      <c r="Q1085" s="234"/>
      <c r="R1085" s="234"/>
      <c r="S1085" s="234"/>
      <c r="T1085" s="235"/>
      <c r="AT1085" s="236" t="s">
        <v>158</v>
      </c>
      <c r="AU1085" s="236" t="s">
        <v>82</v>
      </c>
      <c r="AV1085" s="13" t="s">
        <v>156</v>
      </c>
      <c r="AW1085" s="13" t="s">
        <v>35</v>
      </c>
      <c r="AX1085" s="13" t="s">
        <v>80</v>
      </c>
      <c r="AY1085" s="236" t="s">
        <v>148</v>
      </c>
    </row>
    <row r="1086" spans="2:65" s="1" customFormat="1" ht="25.5" customHeight="1">
      <c r="B1086" s="41"/>
      <c r="C1086" s="254" t="s">
        <v>1707</v>
      </c>
      <c r="D1086" s="254" t="s">
        <v>700</v>
      </c>
      <c r="E1086" s="255" t="s">
        <v>1708</v>
      </c>
      <c r="F1086" s="256" t="s">
        <v>1709</v>
      </c>
      <c r="G1086" s="257" t="s">
        <v>207</v>
      </c>
      <c r="H1086" s="258">
        <v>1</v>
      </c>
      <c r="I1086" s="259"/>
      <c r="J1086" s="260">
        <f>ROUND(I1086*H1086,2)</f>
        <v>0</v>
      </c>
      <c r="K1086" s="256" t="s">
        <v>21</v>
      </c>
      <c r="L1086" s="261"/>
      <c r="M1086" s="262" t="s">
        <v>21</v>
      </c>
      <c r="N1086" s="263" t="s">
        <v>43</v>
      </c>
      <c r="O1086" s="42"/>
      <c r="P1086" s="201">
        <f>O1086*H1086</f>
        <v>0</v>
      </c>
      <c r="Q1086" s="201">
        <v>3.5999999999999997E-2</v>
      </c>
      <c r="R1086" s="201">
        <f>Q1086*H1086</f>
        <v>3.5999999999999997E-2</v>
      </c>
      <c r="S1086" s="201">
        <v>0</v>
      </c>
      <c r="T1086" s="202">
        <f>S1086*H1086</f>
        <v>0</v>
      </c>
      <c r="AR1086" s="24" t="s">
        <v>382</v>
      </c>
      <c r="AT1086" s="24" t="s">
        <v>700</v>
      </c>
      <c r="AU1086" s="24" t="s">
        <v>82</v>
      </c>
      <c r="AY1086" s="24" t="s">
        <v>148</v>
      </c>
      <c r="BE1086" s="203">
        <f>IF(N1086="základní",J1086,0)</f>
        <v>0</v>
      </c>
      <c r="BF1086" s="203">
        <f>IF(N1086="snížená",J1086,0)</f>
        <v>0</v>
      </c>
      <c r="BG1086" s="203">
        <f>IF(N1086="zákl. přenesená",J1086,0)</f>
        <v>0</v>
      </c>
      <c r="BH1086" s="203">
        <f>IF(N1086="sníž. přenesená",J1086,0)</f>
        <v>0</v>
      </c>
      <c r="BI1086" s="203">
        <f>IF(N1086="nulová",J1086,0)</f>
        <v>0</v>
      </c>
      <c r="BJ1086" s="24" t="s">
        <v>80</v>
      </c>
      <c r="BK1086" s="203">
        <f>ROUND(I1086*H1086,2)</f>
        <v>0</v>
      </c>
      <c r="BL1086" s="24" t="s">
        <v>256</v>
      </c>
      <c r="BM1086" s="24" t="s">
        <v>1710</v>
      </c>
    </row>
    <row r="1087" spans="2:65" s="1" customFormat="1" ht="25.5" customHeight="1">
      <c r="B1087" s="41"/>
      <c r="C1087" s="254" t="s">
        <v>1711</v>
      </c>
      <c r="D1087" s="254" t="s">
        <v>700</v>
      </c>
      <c r="E1087" s="255" t="s">
        <v>1712</v>
      </c>
      <c r="F1087" s="256" t="s">
        <v>1713</v>
      </c>
      <c r="G1087" s="257" t="s">
        <v>207</v>
      </c>
      <c r="H1087" s="258">
        <v>1</v>
      </c>
      <c r="I1087" s="259"/>
      <c r="J1087" s="260">
        <f>ROUND(I1087*H1087,2)</f>
        <v>0</v>
      </c>
      <c r="K1087" s="256" t="s">
        <v>21</v>
      </c>
      <c r="L1087" s="261"/>
      <c r="M1087" s="262" t="s">
        <v>21</v>
      </c>
      <c r="N1087" s="263" t="s">
        <v>43</v>
      </c>
      <c r="O1087" s="42"/>
      <c r="P1087" s="201">
        <f>O1087*H1087</f>
        <v>0</v>
      </c>
      <c r="Q1087" s="201">
        <v>3.5999999999999997E-2</v>
      </c>
      <c r="R1087" s="201">
        <f>Q1087*H1087</f>
        <v>3.5999999999999997E-2</v>
      </c>
      <c r="S1087" s="201">
        <v>0</v>
      </c>
      <c r="T1087" s="202">
        <f>S1087*H1087</f>
        <v>0</v>
      </c>
      <c r="AR1087" s="24" t="s">
        <v>382</v>
      </c>
      <c r="AT1087" s="24" t="s">
        <v>700</v>
      </c>
      <c r="AU1087" s="24" t="s">
        <v>82</v>
      </c>
      <c r="AY1087" s="24" t="s">
        <v>148</v>
      </c>
      <c r="BE1087" s="203">
        <f>IF(N1087="základní",J1087,0)</f>
        <v>0</v>
      </c>
      <c r="BF1087" s="203">
        <f>IF(N1087="snížená",J1087,0)</f>
        <v>0</v>
      </c>
      <c r="BG1087" s="203">
        <f>IF(N1087="zákl. přenesená",J1087,0)</f>
        <v>0</v>
      </c>
      <c r="BH1087" s="203">
        <f>IF(N1087="sníž. přenesená",J1087,0)</f>
        <v>0</v>
      </c>
      <c r="BI1087" s="203">
        <f>IF(N1087="nulová",J1087,0)</f>
        <v>0</v>
      </c>
      <c r="BJ1087" s="24" t="s">
        <v>80</v>
      </c>
      <c r="BK1087" s="203">
        <f>ROUND(I1087*H1087,2)</f>
        <v>0</v>
      </c>
      <c r="BL1087" s="24" t="s">
        <v>256</v>
      </c>
      <c r="BM1087" s="24" t="s">
        <v>1714</v>
      </c>
    </row>
    <row r="1088" spans="2:65" s="1" customFormat="1" ht="25.5" customHeight="1">
      <c r="B1088" s="41"/>
      <c r="C1088" s="254" t="s">
        <v>1715</v>
      </c>
      <c r="D1088" s="254" t="s">
        <v>700</v>
      </c>
      <c r="E1088" s="255" t="s">
        <v>1716</v>
      </c>
      <c r="F1088" s="256" t="s">
        <v>1717</v>
      </c>
      <c r="G1088" s="257" t="s">
        <v>207</v>
      </c>
      <c r="H1088" s="258">
        <v>1</v>
      </c>
      <c r="I1088" s="259"/>
      <c r="J1088" s="260">
        <f>ROUND(I1088*H1088,2)</f>
        <v>0</v>
      </c>
      <c r="K1088" s="256" t="s">
        <v>21</v>
      </c>
      <c r="L1088" s="261"/>
      <c r="M1088" s="262" t="s">
        <v>21</v>
      </c>
      <c r="N1088" s="263" t="s">
        <v>43</v>
      </c>
      <c r="O1088" s="42"/>
      <c r="P1088" s="201">
        <f>O1088*H1088</f>
        <v>0</v>
      </c>
      <c r="Q1088" s="201">
        <v>3.5999999999999997E-2</v>
      </c>
      <c r="R1088" s="201">
        <f>Q1088*H1088</f>
        <v>3.5999999999999997E-2</v>
      </c>
      <c r="S1088" s="201">
        <v>0</v>
      </c>
      <c r="T1088" s="202">
        <f>S1088*H1088</f>
        <v>0</v>
      </c>
      <c r="AR1088" s="24" t="s">
        <v>382</v>
      </c>
      <c r="AT1088" s="24" t="s">
        <v>700</v>
      </c>
      <c r="AU1088" s="24" t="s">
        <v>82</v>
      </c>
      <c r="AY1088" s="24" t="s">
        <v>148</v>
      </c>
      <c r="BE1088" s="203">
        <f>IF(N1088="základní",J1088,0)</f>
        <v>0</v>
      </c>
      <c r="BF1088" s="203">
        <f>IF(N1088="snížená",J1088,0)</f>
        <v>0</v>
      </c>
      <c r="BG1088" s="203">
        <f>IF(N1088="zákl. přenesená",J1088,0)</f>
        <v>0</v>
      </c>
      <c r="BH1088" s="203">
        <f>IF(N1088="sníž. přenesená",J1088,0)</f>
        <v>0</v>
      </c>
      <c r="BI1088" s="203">
        <f>IF(N1088="nulová",J1088,0)</f>
        <v>0</v>
      </c>
      <c r="BJ1088" s="24" t="s">
        <v>80</v>
      </c>
      <c r="BK1088" s="203">
        <f>ROUND(I1088*H1088,2)</f>
        <v>0</v>
      </c>
      <c r="BL1088" s="24" t="s">
        <v>256</v>
      </c>
      <c r="BM1088" s="24" t="s">
        <v>1718</v>
      </c>
    </row>
    <row r="1089" spans="2:65" s="1" customFormat="1" ht="16.5" customHeight="1">
      <c r="B1089" s="41"/>
      <c r="C1089" s="192" t="s">
        <v>1719</v>
      </c>
      <c r="D1089" s="192" t="s">
        <v>151</v>
      </c>
      <c r="E1089" s="193" t="s">
        <v>1720</v>
      </c>
      <c r="F1089" s="194" t="s">
        <v>1721</v>
      </c>
      <c r="G1089" s="195" t="s">
        <v>1722</v>
      </c>
      <c r="H1089" s="196">
        <v>1</v>
      </c>
      <c r="I1089" s="197"/>
      <c r="J1089" s="198">
        <f>ROUND(I1089*H1089,2)</f>
        <v>0</v>
      </c>
      <c r="K1089" s="194" t="s">
        <v>21</v>
      </c>
      <c r="L1089" s="61"/>
      <c r="M1089" s="199" t="s">
        <v>21</v>
      </c>
      <c r="N1089" s="200" t="s">
        <v>43</v>
      </c>
      <c r="O1089" s="42"/>
      <c r="P1089" s="201">
        <f>O1089*H1089</f>
        <v>0</v>
      </c>
      <c r="Q1089" s="201">
        <v>0</v>
      </c>
      <c r="R1089" s="201">
        <f>Q1089*H1089</f>
        <v>0</v>
      </c>
      <c r="S1089" s="201">
        <v>0</v>
      </c>
      <c r="T1089" s="202">
        <f>S1089*H1089</f>
        <v>0</v>
      </c>
      <c r="AR1089" s="24" t="s">
        <v>256</v>
      </c>
      <c r="AT1089" s="24" t="s">
        <v>151</v>
      </c>
      <c r="AU1089" s="24" t="s">
        <v>82</v>
      </c>
      <c r="AY1089" s="24" t="s">
        <v>148</v>
      </c>
      <c r="BE1089" s="203">
        <f>IF(N1089="základní",J1089,0)</f>
        <v>0</v>
      </c>
      <c r="BF1089" s="203">
        <f>IF(N1089="snížená",J1089,0)</f>
        <v>0</v>
      </c>
      <c r="BG1089" s="203">
        <f>IF(N1089="zákl. přenesená",J1089,0)</f>
        <v>0</v>
      </c>
      <c r="BH1089" s="203">
        <f>IF(N1089="sníž. přenesená",J1089,0)</f>
        <v>0</v>
      </c>
      <c r="BI1089" s="203">
        <f>IF(N1089="nulová",J1089,0)</f>
        <v>0</v>
      </c>
      <c r="BJ1089" s="24" t="s">
        <v>80</v>
      </c>
      <c r="BK1089" s="203">
        <f>ROUND(I1089*H1089,2)</f>
        <v>0</v>
      </c>
      <c r="BL1089" s="24" t="s">
        <v>256</v>
      </c>
      <c r="BM1089" s="24" t="s">
        <v>1723</v>
      </c>
    </row>
    <row r="1090" spans="2:65" s="1" customFormat="1" ht="25.5" customHeight="1">
      <c r="B1090" s="41"/>
      <c r="C1090" s="192" t="s">
        <v>1724</v>
      </c>
      <c r="D1090" s="192" t="s">
        <v>151</v>
      </c>
      <c r="E1090" s="193" t="s">
        <v>1725</v>
      </c>
      <c r="F1090" s="194" t="s">
        <v>1726</v>
      </c>
      <c r="G1090" s="195" t="s">
        <v>1727</v>
      </c>
      <c r="H1090" s="196">
        <v>160</v>
      </c>
      <c r="I1090" s="197"/>
      <c r="J1090" s="198">
        <f>ROUND(I1090*H1090,2)</f>
        <v>0</v>
      </c>
      <c r="K1090" s="194" t="s">
        <v>155</v>
      </c>
      <c r="L1090" s="61"/>
      <c r="M1090" s="199" t="s">
        <v>21</v>
      </c>
      <c r="N1090" s="200" t="s">
        <v>43</v>
      </c>
      <c r="O1090" s="42"/>
      <c r="P1090" s="201">
        <f>O1090*H1090</f>
        <v>0</v>
      </c>
      <c r="Q1090" s="201">
        <v>6.0000000000000002E-5</v>
      </c>
      <c r="R1090" s="201">
        <f>Q1090*H1090</f>
        <v>9.6000000000000009E-3</v>
      </c>
      <c r="S1090" s="201">
        <v>0</v>
      </c>
      <c r="T1090" s="202">
        <f>S1090*H1090</f>
        <v>0</v>
      </c>
      <c r="AR1090" s="24" t="s">
        <v>256</v>
      </c>
      <c r="AT1090" s="24" t="s">
        <v>151</v>
      </c>
      <c r="AU1090" s="24" t="s">
        <v>82</v>
      </c>
      <c r="AY1090" s="24" t="s">
        <v>148</v>
      </c>
      <c r="BE1090" s="203">
        <f>IF(N1090="základní",J1090,0)</f>
        <v>0</v>
      </c>
      <c r="BF1090" s="203">
        <f>IF(N1090="snížená",J1090,0)</f>
        <v>0</v>
      </c>
      <c r="BG1090" s="203">
        <f>IF(N1090="zákl. přenesená",J1090,0)</f>
        <v>0</v>
      </c>
      <c r="BH1090" s="203">
        <f>IF(N1090="sníž. přenesená",J1090,0)</f>
        <v>0</v>
      </c>
      <c r="BI1090" s="203">
        <f>IF(N1090="nulová",J1090,0)</f>
        <v>0</v>
      </c>
      <c r="BJ1090" s="24" t="s">
        <v>80</v>
      </c>
      <c r="BK1090" s="203">
        <f>ROUND(I1090*H1090,2)</f>
        <v>0</v>
      </c>
      <c r="BL1090" s="24" t="s">
        <v>256</v>
      </c>
      <c r="BM1090" s="24" t="s">
        <v>1728</v>
      </c>
    </row>
    <row r="1091" spans="2:65" s="1" customFormat="1" ht="36">
      <c r="B1091" s="41"/>
      <c r="C1091" s="63"/>
      <c r="D1091" s="206" t="s">
        <v>170</v>
      </c>
      <c r="E1091" s="63"/>
      <c r="F1091" s="237" t="s">
        <v>1729</v>
      </c>
      <c r="G1091" s="63"/>
      <c r="H1091" s="63"/>
      <c r="I1091" s="163"/>
      <c r="J1091" s="63"/>
      <c r="K1091" s="63"/>
      <c r="L1091" s="61"/>
      <c r="M1091" s="238"/>
      <c r="N1091" s="42"/>
      <c r="O1091" s="42"/>
      <c r="P1091" s="42"/>
      <c r="Q1091" s="42"/>
      <c r="R1091" s="42"/>
      <c r="S1091" s="42"/>
      <c r="T1091" s="78"/>
      <c r="AT1091" s="24" t="s">
        <v>170</v>
      </c>
      <c r="AU1091" s="24" t="s">
        <v>82</v>
      </c>
    </row>
    <row r="1092" spans="2:65" s="12" customFormat="1" ht="12">
      <c r="B1092" s="215"/>
      <c r="C1092" s="216"/>
      <c r="D1092" s="206" t="s">
        <v>158</v>
      </c>
      <c r="E1092" s="217" t="s">
        <v>21</v>
      </c>
      <c r="F1092" s="218" t="s">
        <v>1730</v>
      </c>
      <c r="G1092" s="216"/>
      <c r="H1092" s="219">
        <v>160</v>
      </c>
      <c r="I1092" s="220"/>
      <c r="J1092" s="216"/>
      <c r="K1092" s="216"/>
      <c r="L1092" s="221"/>
      <c r="M1092" s="222"/>
      <c r="N1092" s="223"/>
      <c r="O1092" s="223"/>
      <c r="P1092" s="223"/>
      <c r="Q1092" s="223"/>
      <c r="R1092" s="223"/>
      <c r="S1092" s="223"/>
      <c r="T1092" s="224"/>
      <c r="AT1092" s="225" t="s">
        <v>158</v>
      </c>
      <c r="AU1092" s="225" t="s">
        <v>82</v>
      </c>
      <c r="AV1092" s="12" t="s">
        <v>82</v>
      </c>
      <c r="AW1092" s="12" t="s">
        <v>35</v>
      </c>
      <c r="AX1092" s="12" t="s">
        <v>80</v>
      </c>
      <c r="AY1092" s="225" t="s">
        <v>148</v>
      </c>
    </row>
    <row r="1093" spans="2:65" s="1" customFormat="1" ht="16.5" customHeight="1">
      <c r="B1093" s="41"/>
      <c r="C1093" s="254" t="s">
        <v>1731</v>
      </c>
      <c r="D1093" s="254" t="s">
        <v>700</v>
      </c>
      <c r="E1093" s="255" t="s">
        <v>1732</v>
      </c>
      <c r="F1093" s="256" t="s">
        <v>1733</v>
      </c>
      <c r="G1093" s="257" t="s">
        <v>207</v>
      </c>
      <c r="H1093" s="258">
        <v>16</v>
      </c>
      <c r="I1093" s="259"/>
      <c r="J1093" s="260">
        <f>ROUND(I1093*H1093,2)</f>
        <v>0</v>
      </c>
      <c r="K1093" s="256" t="s">
        <v>21</v>
      </c>
      <c r="L1093" s="261"/>
      <c r="M1093" s="262" t="s">
        <v>21</v>
      </c>
      <c r="N1093" s="263" t="s">
        <v>43</v>
      </c>
      <c r="O1093" s="42"/>
      <c r="P1093" s="201">
        <f>O1093*H1093</f>
        <v>0</v>
      </c>
      <c r="Q1093" s="201">
        <v>8.0000000000000002E-3</v>
      </c>
      <c r="R1093" s="201">
        <f>Q1093*H1093</f>
        <v>0.128</v>
      </c>
      <c r="S1093" s="201">
        <v>0</v>
      </c>
      <c r="T1093" s="202">
        <f>S1093*H1093</f>
        <v>0</v>
      </c>
      <c r="AR1093" s="24" t="s">
        <v>382</v>
      </c>
      <c r="AT1093" s="24" t="s">
        <v>700</v>
      </c>
      <c r="AU1093" s="24" t="s">
        <v>82</v>
      </c>
      <c r="AY1093" s="24" t="s">
        <v>148</v>
      </c>
      <c r="BE1093" s="203">
        <f>IF(N1093="základní",J1093,0)</f>
        <v>0</v>
      </c>
      <c r="BF1093" s="203">
        <f>IF(N1093="snížená",J1093,0)</f>
        <v>0</v>
      </c>
      <c r="BG1093" s="203">
        <f>IF(N1093="zákl. přenesená",J1093,0)</f>
        <v>0</v>
      </c>
      <c r="BH1093" s="203">
        <f>IF(N1093="sníž. přenesená",J1093,0)</f>
        <v>0</v>
      </c>
      <c r="BI1093" s="203">
        <f>IF(N1093="nulová",J1093,0)</f>
        <v>0</v>
      </c>
      <c r="BJ1093" s="24" t="s">
        <v>80</v>
      </c>
      <c r="BK1093" s="203">
        <f>ROUND(I1093*H1093,2)</f>
        <v>0</v>
      </c>
      <c r="BL1093" s="24" t="s">
        <v>256</v>
      </c>
      <c r="BM1093" s="24" t="s">
        <v>1734</v>
      </c>
    </row>
    <row r="1094" spans="2:65" s="12" customFormat="1" ht="12">
      <c r="B1094" s="215"/>
      <c r="C1094" s="216"/>
      <c r="D1094" s="206" t="s">
        <v>158</v>
      </c>
      <c r="E1094" s="217" t="s">
        <v>21</v>
      </c>
      <c r="F1094" s="218" t="s">
        <v>1735</v>
      </c>
      <c r="G1094" s="216"/>
      <c r="H1094" s="219">
        <v>16</v>
      </c>
      <c r="I1094" s="220"/>
      <c r="J1094" s="216"/>
      <c r="K1094" s="216"/>
      <c r="L1094" s="221"/>
      <c r="M1094" s="222"/>
      <c r="N1094" s="223"/>
      <c r="O1094" s="223"/>
      <c r="P1094" s="223"/>
      <c r="Q1094" s="223"/>
      <c r="R1094" s="223"/>
      <c r="S1094" s="223"/>
      <c r="T1094" s="224"/>
      <c r="AT1094" s="225" t="s">
        <v>158</v>
      </c>
      <c r="AU1094" s="225" t="s">
        <v>82</v>
      </c>
      <c r="AV1094" s="12" t="s">
        <v>82</v>
      </c>
      <c r="AW1094" s="12" t="s">
        <v>35</v>
      </c>
      <c r="AX1094" s="12" t="s">
        <v>80</v>
      </c>
      <c r="AY1094" s="225" t="s">
        <v>148</v>
      </c>
    </row>
    <row r="1095" spans="2:65" s="1" customFormat="1" ht="38.25" customHeight="1">
      <c r="B1095" s="41"/>
      <c r="C1095" s="192" t="s">
        <v>1736</v>
      </c>
      <c r="D1095" s="192" t="s">
        <v>151</v>
      </c>
      <c r="E1095" s="193" t="s">
        <v>1737</v>
      </c>
      <c r="F1095" s="194" t="s">
        <v>1738</v>
      </c>
      <c r="G1095" s="195" t="s">
        <v>1739</v>
      </c>
      <c r="H1095" s="264"/>
      <c r="I1095" s="197"/>
      <c r="J1095" s="198">
        <f>ROUND(I1095*H1095,2)</f>
        <v>0</v>
      </c>
      <c r="K1095" s="194" t="s">
        <v>155</v>
      </c>
      <c r="L1095" s="61"/>
      <c r="M1095" s="199" t="s">
        <v>21</v>
      </c>
      <c r="N1095" s="200" t="s">
        <v>43</v>
      </c>
      <c r="O1095" s="42"/>
      <c r="P1095" s="201">
        <f>O1095*H1095</f>
        <v>0</v>
      </c>
      <c r="Q1095" s="201">
        <v>0</v>
      </c>
      <c r="R1095" s="201">
        <f>Q1095*H1095</f>
        <v>0</v>
      </c>
      <c r="S1095" s="201">
        <v>0</v>
      </c>
      <c r="T1095" s="202">
        <f>S1095*H1095</f>
        <v>0</v>
      </c>
      <c r="AR1095" s="24" t="s">
        <v>256</v>
      </c>
      <c r="AT1095" s="24" t="s">
        <v>151</v>
      </c>
      <c r="AU1095" s="24" t="s">
        <v>82</v>
      </c>
      <c r="AY1095" s="24" t="s">
        <v>148</v>
      </c>
      <c r="BE1095" s="203">
        <f>IF(N1095="základní",J1095,0)</f>
        <v>0</v>
      </c>
      <c r="BF1095" s="203">
        <f>IF(N1095="snížená",J1095,0)</f>
        <v>0</v>
      </c>
      <c r="BG1095" s="203">
        <f>IF(N1095="zákl. přenesená",J1095,0)</f>
        <v>0</v>
      </c>
      <c r="BH1095" s="203">
        <f>IF(N1095="sníž. přenesená",J1095,0)</f>
        <v>0</v>
      </c>
      <c r="BI1095" s="203">
        <f>IF(N1095="nulová",J1095,0)</f>
        <v>0</v>
      </c>
      <c r="BJ1095" s="24" t="s">
        <v>80</v>
      </c>
      <c r="BK1095" s="203">
        <f>ROUND(I1095*H1095,2)</f>
        <v>0</v>
      </c>
      <c r="BL1095" s="24" t="s">
        <v>256</v>
      </c>
      <c r="BM1095" s="24" t="s">
        <v>1740</v>
      </c>
    </row>
    <row r="1096" spans="2:65" s="1" customFormat="1" ht="132">
      <c r="B1096" s="41"/>
      <c r="C1096" s="63"/>
      <c r="D1096" s="206" t="s">
        <v>170</v>
      </c>
      <c r="E1096" s="63"/>
      <c r="F1096" s="237" t="s">
        <v>1741</v>
      </c>
      <c r="G1096" s="63"/>
      <c r="H1096" s="63"/>
      <c r="I1096" s="163"/>
      <c r="J1096" s="63"/>
      <c r="K1096" s="63"/>
      <c r="L1096" s="61"/>
      <c r="M1096" s="238"/>
      <c r="N1096" s="42"/>
      <c r="O1096" s="42"/>
      <c r="P1096" s="42"/>
      <c r="Q1096" s="42"/>
      <c r="R1096" s="42"/>
      <c r="S1096" s="42"/>
      <c r="T1096" s="78"/>
      <c r="AT1096" s="24" t="s">
        <v>170</v>
      </c>
      <c r="AU1096" s="24" t="s">
        <v>82</v>
      </c>
    </row>
    <row r="1097" spans="2:65" s="10" customFormat="1" ht="29.85" customHeight="1">
      <c r="B1097" s="176"/>
      <c r="C1097" s="177"/>
      <c r="D1097" s="178" t="s">
        <v>71</v>
      </c>
      <c r="E1097" s="190" t="s">
        <v>480</v>
      </c>
      <c r="F1097" s="190" t="s">
        <v>481</v>
      </c>
      <c r="G1097" s="177"/>
      <c r="H1097" s="177"/>
      <c r="I1097" s="180"/>
      <c r="J1097" s="191">
        <f>BK1097</f>
        <v>0</v>
      </c>
      <c r="K1097" s="177"/>
      <c r="L1097" s="182"/>
      <c r="M1097" s="183"/>
      <c r="N1097" s="184"/>
      <c r="O1097" s="184"/>
      <c r="P1097" s="185">
        <f>SUM(P1098:P1129)</f>
        <v>0</v>
      </c>
      <c r="Q1097" s="184"/>
      <c r="R1097" s="185">
        <f>SUM(R1098:R1129)</f>
        <v>6.5290829600000002</v>
      </c>
      <c r="S1097" s="184"/>
      <c r="T1097" s="186">
        <f>SUM(T1098:T1129)</f>
        <v>0</v>
      </c>
      <c r="AR1097" s="187" t="s">
        <v>82</v>
      </c>
      <c r="AT1097" s="188" t="s">
        <v>71</v>
      </c>
      <c r="AU1097" s="188" t="s">
        <v>80</v>
      </c>
      <c r="AY1097" s="187" t="s">
        <v>148</v>
      </c>
      <c r="BK1097" s="189">
        <f>SUM(BK1098:BK1129)</f>
        <v>0</v>
      </c>
    </row>
    <row r="1098" spans="2:65" s="1" customFormat="1" ht="25.5" customHeight="1">
      <c r="B1098" s="41"/>
      <c r="C1098" s="192" t="s">
        <v>1742</v>
      </c>
      <c r="D1098" s="192" t="s">
        <v>151</v>
      </c>
      <c r="E1098" s="193" t="s">
        <v>1743</v>
      </c>
      <c r="F1098" s="194" t="s">
        <v>1744</v>
      </c>
      <c r="G1098" s="195" t="s">
        <v>213</v>
      </c>
      <c r="H1098" s="196">
        <v>76.611999999999995</v>
      </c>
      <c r="I1098" s="197"/>
      <c r="J1098" s="198">
        <f>ROUND(I1098*H1098,2)</f>
        <v>0</v>
      </c>
      <c r="K1098" s="194" t="s">
        <v>155</v>
      </c>
      <c r="L1098" s="61"/>
      <c r="M1098" s="199" t="s">
        <v>21</v>
      </c>
      <c r="N1098" s="200" t="s">
        <v>43</v>
      </c>
      <c r="O1098" s="42"/>
      <c r="P1098" s="201">
        <f>O1098*H1098</f>
        <v>0</v>
      </c>
      <c r="Q1098" s="201">
        <v>6.3800000000000003E-3</v>
      </c>
      <c r="R1098" s="201">
        <f>Q1098*H1098</f>
        <v>0.48878455999999998</v>
      </c>
      <c r="S1098" s="201">
        <v>0</v>
      </c>
      <c r="T1098" s="202">
        <f>S1098*H1098</f>
        <v>0</v>
      </c>
      <c r="AR1098" s="24" t="s">
        <v>256</v>
      </c>
      <c r="AT1098" s="24" t="s">
        <v>151</v>
      </c>
      <c r="AU1098" s="24" t="s">
        <v>82</v>
      </c>
      <c r="AY1098" s="24" t="s">
        <v>148</v>
      </c>
      <c r="BE1098" s="203">
        <f>IF(N1098="základní",J1098,0)</f>
        <v>0</v>
      </c>
      <c r="BF1098" s="203">
        <f>IF(N1098="snížená",J1098,0)</f>
        <v>0</v>
      </c>
      <c r="BG1098" s="203">
        <f>IF(N1098="zákl. přenesená",J1098,0)</f>
        <v>0</v>
      </c>
      <c r="BH1098" s="203">
        <f>IF(N1098="sníž. přenesená",J1098,0)</f>
        <v>0</v>
      </c>
      <c r="BI1098" s="203">
        <f>IF(N1098="nulová",J1098,0)</f>
        <v>0</v>
      </c>
      <c r="BJ1098" s="24" t="s">
        <v>80</v>
      </c>
      <c r="BK1098" s="203">
        <f>ROUND(I1098*H1098,2)</f>
        <v>0</v>
      </c>
      <c r="BL1098" s="24" t="s">
        <v>256</v>
      </c>
      <c r="BM1098" s="24" t="s">
        <v>1745</v>
      </c>
    </row>
    <row r="1099" spans="2:65" s="11" customFormat="1" ht="12">
      <c r="B1099" s="204"/>
      <c r="C1099" s="205"/>
      <c r="D1099" s="206" t="s">
        <v>158</v>
      </c>
      <c r="E1099" s="207" t="s">
        <v>21</v>
      </c>
      <c r="F1099" s="208" t="s">
        <v>1746</v>
      </c>
      <c r="G1099" s="205"/>
      <c r="H1099" s="207" t="s">
        <v>21</v>
      </c>
      <c r="I1099" s="209"/>
      <c r="J1099" s="205"/>
      <c r="K1099" s="205"/>
      <c r="L1099" s="210"/>
      <c r="M1099" s="211"/>
      <c r="N1099" s="212"/>
      <c r="O1099" s="212"/>
      <c r="P1099" s="212"/>
      <c r="Q1099" s="212"/>
      <c r="R1099" s="212"/>
      <c r="S1099" s="212"/>
      <c r="T1099" s="213"/>
      <c r="AT1099" s="214" t="s">
        <v>158</v>
      </c>
      <c r="AU1099" s="214" t="s">
        <v>82</v>
      </c>
      <c r="AV1099" s="11" t="s">
        <v>80</v>
      </c>
      <c r="AW1099" s="11" t="s">
        <v>35</v>
      </c>
      <c r="AX1099" s="11" t="s">
        <v>72</v>
      </c>
      <c r="AY1099" s="214" t="s">
        <v>148</v>
      </c>
    </row>
    <row r="1100" spans="2:65" s="12" customFormat="1" ht="12">
      <c r="B1100" s="215"/>
      <c r="C1100" s="216"/>
      <c r="D1100" s="206" t="s">
        <v>158</v>
      </c>
      <c r="E1100" s="217" t="s">
        <v>21</v>
      </c>
      <c r="F1100" s="218" t="s">
        <v>1747</v>
      </c>
      <c r="G1100" s="216"/>
      <c r="H1100" s="219">
        <v>14.852</v>
      </c>
      <c r="I1100" s="220"/>
      <c r="J1100" s="216"/>
      <c r="K1100" s="216"/>
      <c r="L1100" s="221"/>
      <c r="M1100" s="222"/>
      <c r="N1100" s="223"/>
      <c r="O1100" s="223"/>
      <c r="P1100" s="223"/>
      <c r="Q1100" s="223"/>
      <c r="R1100" s="223"/>
      <c r="S1100" s="223"/>
      <c r="T1100" s="224"/>
      <c r="AT1100" s="225" t="s">
        <v>158</v>
      </c>
      <c r="AU1100" s="225" t="s">
        <v>82</v>
      </c>
      <c r="AV1100" s="12" t="s">
        <v>82</v>
      </c>
      <c r="AW1100" s="12" t="s">
        <v>35</v>
      </c>
      <c r="AX1100" s="12" t="s">
        <v>72</v>
      </c>
      <c r="AY1100" s="225" t="s">
        <v>148</v>
      </c>
    </row>
    <row r="1101" spans="2:65" s="12" customFormat="1" ht="12">
      <c r="B1101" s="215"/>
      <c r="C1101" s="216"/>
      <c r="D1101" s="206" t="s">
        <v>158</v>
      </c>
      <c r="E1101" s="217" t="s">
        <v>21</v>
      </c>
      <c r="F1101" s="218" t="s">
        <v>1748</v>
      </c>
      <c r="G1101" s="216"/>
      <c r="H1101" s="219">
        <v>10.44</v>
      </c>
      <c r="I1101" s="220"/>
      <c r="J1101" s="216"/>
      <c r="K1101" s="216"/>
      <c r="L1101" s="221"/>
      <c r="M1101" s="222"/>
      <c r="N1101" s="223"/>
      <c r="O1101" s="223"/>
      <c r="P1101" s="223"/>
      <c r="Q1101" s="223"/>
      <c r="R1101" s="223"/>
      <c r="S1101" s="223"/>
      <c r="T1101" s="224"/>
      <c r="AT1101" s="225" t="s">
        <v>158</v>
      </c>
      <c r="AU1101" s="225" t="s">
        <v>82</v>
      </c>
      <c r="AV1101" s="12" t="s">
        <v>82</v>
      </c>
      <c r="AW1101" s="12" t="s">
        <v>35</v>
      </c>
      <c r="AX1101" s="12" t="s">
        <v>72</v>
      </c>
      <c r="AY1101" s="225" t="s">
        <v>148</v>
      </c>
    </row>
    <row r="1102" spans="2:65" s="12" customFormat="1" ht="12">
      <c r="B1102" s="215"/>
      <c r="C1102" s="216"/>
      <c r="D1102" s="206" t="s">
        <v>158</v>
      </c>
      <c r="E1102" s="217" t="s">
        <v>21</v>
      </c>
      <c r="F1102" s="218" t="s">
        <v>1749</v>
      </c>
      <c r="G1102" s="216"/>
      <c r="H1102" s="219">
        <v>27</v>
      </c>
      <c r="I1102" s="220"/>
      <c r="J1102" s="216"/>
      <c r="K1102" s="216"/>
      <c r="L1102" s="221"/>
      <c r="M1102" s="222"/>
      <c r="N1102" s="223"/>
      <c r="O1102" s="223"/>
      <c r="P1102" s="223"/>
      <c r="Q1102" s="223"/>
      <c r="R1102" s="223"/>
      <c r="S1102" s="223"/>
      <c r="T1102" s="224"/>
      <c r="AT1102" s="225" t="s">
        <v>158</v>
      </c>
      <c r="AU1102" s="225" t="s">
        <v>82</v>
      </c>
      <c r="AV1102" s="12" t="s">
        <v>82</v>
      </c>
      <c r="AW1102" s="12" t="s">
        <v>35</v>
      </c>
      <c r="AX1102" s="12" t="s">
        <v>72</v>
      </c>
      <c r="AY1102" s="225" t="s">
        <v>148</v>
      </c>
    </row>
    <row r="1103" spans="2:65" s="11" customFormat="1" ht="12">
      <c r="B1103" s="204"/>
      <c r="C1103" s="205"/>
      <c r="D1103" s="206" t="s">
        <v>158</v>
      </c>
      <c r="E1103" s="207" t="s">
        <v>21</v>
      </c>
      <c r="F1103" s="208" t="s">
        <v>665</v>
      </c>
      <c r="G1103" s="205"/>
      <c r="H1103" s="207" t="s">
        <v>21</v>
      </c>
      <c r="I1103" s="209"/>
      <c r="J1103" s="205"/>
      <c r="K1103" s="205"/>
      <c r="L1103" s="210"/>
      <c r="M1103" s="211"/>
      <c r="N1103" s="212"/>
      <c r="O1103" s="212"/>
      <c r="P1103" s="212"/>
      <c r="Q1103" s="212"/>
      <c r="R1103" s="212"/>
      <c r="S1103" s="212"/>
      <c r="T1103" s="213"/>
      <c r="AT1103" s="214" t="s">
        <v>158</v>
      </c>
      <c r="AU1103" s="214" t="s">
        <v>82</v>
      </c>
      <c r="AV1103" s="11" t="s">
        <v>80</v>
      </c>
      <c r="AW1103" s="11" t="s">
        <v>35</v>
      </c>
      <c r="AX1103" s="11" t="s">
        <v>72</v>
      </c>
      <c r="AY1103" s="214" t="s">
        <v>148</v>
      </c>
    </row>
    <row r="1104" spans="2:65" s="12" customFormat="1" ht="12">
      <c r="B1104" s="215"/>
      <c r="C1104" s="216"/>
      <c r="D1104" s="206" t="s">
        <v>158</v>
      </c>
      <c r="E1104" s="217" t="s">
        <v>21</v>
      </c>
      <c r="F1104" s="218" t="s">
        <v>1750</v>
      </c>
      <c r="G1104" s="216"/>
      <c r="H1104" s="219">
        <v>24.32</v>
      </c>
      <c r="I1104" s="220"/>
      <c r="J1104" s="216"/>
      <c r="K1104" s="216"/>
      <c r="L1104" s="221"/>
      <c r="M1104" s="222"/>
      <c r="N1104" s="223"/>
      <c r="O1104" s="223"/>
      <c r="P1104" s="223"/>
      <c r="Q1104" s="223"/>
      <c r="R1104" s="223"/>
      <c r="S1104" s="223"/>
      <c r="T1104" s="224"/>
      <c r="AT1104" s="225" t="s">
        <v>158</v>
      </c>
      <c r="AU1104" s="225" t="s">
        <v>82</v>
      </c>
      <c r="AV1104" s="12" t="s">
        <v>82</v>
      </c>
      <c r="AW1104" s="12" t="s">
        <v>35</v>
      </c>
      <c r="AX1104" s="12" t="s">
        <v>72</v>
      </c>
      <c r="AY1104" s="225" t="s">
        <v>148</v>
      </c>
    </row>
    <row r="1105" spans="2:65" s="13" customFormat="1" ht="12">
      <c r="B1105" s="226"/>
      <c r="C1105" s="227"/>
      <c r="D1105" s="206" t="s">
        <v>158</v>
      </c>
      <c r="E1105" s="228" t="s">
        <v>21</v>
      </c>
      <c r="F1105" s="229" t="s">
        <v>166</v>
      </c>
      <c r="G1105" s="227"/>
      <c r="H1105" s="230">
        <v>76.611999999999995</v>
      </c>
      <c r="I1105" s="231"/>
      <c r="J1105" s="227"/>
      <c r="K1105" s="227"/>
      <c r="L1105" s="232"/>
      <c r="M1105" s="233"/>
      <c r="N1105" s="234"/>
      <c r="O1105" s="234"/>
      <c r="P1105" s="234"/>
      <c r="Q1105" s="234"/>
      <c r="R1105" s="234"/>
      <c r="S1105" s="234"/>
      <c r="T1105" s="235"/>
      <c r="AT1105" s="236" t="s">
        <v>158</v>
      </c>
      <c r="AU1105" s="236" t="s">
        <v>82</v>
      </c>
      <c r="AV1105" s="13" t="s">
        <v>156</v>
      </c>
      <c r="AW1105" s="13" t="s">
        <v>35</v>
      </c>
      <c r="AX1105" s="13" t="s">
        <v>80</v>
      </c>
      <c r="AY1105" s="236" t="s">
        <v>148</v>
      </c>
    </row>
    <row r="1106" spans="2:65" s="1" customFormat="1" ht="38.25" customHeight="1">
      <c r="B1106" s="41"/>
      <c r="C1106" s="192" t="s">
        <v>1751</v>
      </c>
      <c r="D1106" s="192" t="s">
        <v>151</v>
      </c>
      <c r="E1106" s="193" t="s">
        <v>1752</v>
      </c>
      <c r="F1106" s="194" t="s">
        <v>1753</v>
      </c>
      <c r="G1106" s="195" t="s">
        <v>176</v>
      </c>
      <c r="H1106" s="196">
        <v>180.26</v>
      </c>
      <c r="I1106" s="197"/>
      <c r="J1106" s="198">
        <f>ROUND(I1106*H1106,2)</f>
        <v>0</v>
      </c>
      <c r="K1106" s="194" t="s">
        <v>155</v>
      </c>
      <c r="L1106" s="61"/>
      <c r="M1106" s="199" t="s">
        <v>21</v>
      </c>
      <c r="N1106" s="200" t="s">
        <v>43</v>
      </c>
      <c r="O1106" s="42"/>
      <c r="P1106" s="201">
        <f>O1106*H1106</f>
        <v>0</v>
      </c>
      <c r="Q1106" s="201">
        <v>8.9999999999999993E-3</v>
      </c>
      <c r="R1106" s="201">
        <f>Q1106*H1106</f>
        <v>1.6223399999999999</v>
      </c>
      <c r="S1106" s="201">
        <v>0</v>
      </c>
      <c r="T1106" s="202">
        <f>S1106*H1106</f>
        <v>0</v>
      </c>
      <c r="AR1106" s="24" t="s">
        <v>256</v>
      </c>
      <c r="AT1106" s="24" t="s">
        <v>151</v>
      </c>
      <c r="AU1106" s="24" t="s">
        <v>82</v>
      </c>
      <c r="AY1106" s="24" t="s">
        <v>148</v>
      </c>
      <c r="BE1106" s="203">
        <f>IF(N1106="základní",J1106,0)</f>
        <v>0</v>
      </c>
      <c r="BF1106" s="203">
        <f>IF(N1106="snížená",J1106,0)</f>
        <v>0</v>
      </c>
      <c r="BG1106" s="203">
        <f>IF(N1106="zákl. přenesená",J1106,0)</f>
        <v>0</v>
      </c>
      <c r="BH1106" s="203">
        <f>IF(N1106="sníž. přenesená",J1106,0)</f>
        <v>0</v>
      </c>
      <c r="BI1106" s="203">
        <f>IF(N1106="nulová",J1106,0)</f>
        <v>0</v>
      </c>
      <c r="BJ1106" s="24" t="s">
        <v>80</v>
      </c>
      <c r="BK1106" s="203">
        <f>ROUND(I1106*H1106,2)</f>
        <v>0</v>
      </c>
      <c r="BL1106" s="24" t="s">
        <v>256</v>
      </c>
      <c r="BM1106" s="24" t="s">
        <v>1754</v>
      </c>
    </row>
    <row r="1107" spans="2:65" s="11" customFormat="1" ht="12">
      <c r="B1107" s="204"/>
      <c r="C1107" s="205"/>
      <c r="D1107" s="206" t="s">
        <v>158</v>
      </c>
      <c r="E1107" s="207" t="s">
        <v>21</v>
      </c>
      <c r="F1107" s="208" t="s">
        <v>1746</v>
      </c>
      <c r="G1107" s="205"/>
      <c r="H1107" s="207" t="s">
        <v>21</v>
      </c>
      <c r="I1107" s="209"/>
      <c r="J1107" s="205"/>
      <c r="K1107" s="205"/>
      <c r="L1107" s="210"/>
      <c r="M1107" s="211"/>
      <c r="N1107" s="212"/>
      <c r="O1107" s="212"/>
      <c r="P1107" s="212"/>
      <c r="Q1107" s="212"/>
      <c r="R1107" s="212"/>
      <c r="S1107" s="212"/>
      <c r="T1107" s="213"/>
      <c r="AT1107" s="214" t="s">
        <v>158</v>
      </c>
      <c r="AU1107" s="214" t="s">
        <v>82</v>
      </c>
      <c r="AV1107" s="11" t="s">
        <v>80</v>
      </c>
      <c r="AW1107" s="11" t="s">
        <v>35</v>
      </c>
      <c r="AX1107" s="11" t="s">
        <v>72</v>
      </c>
      <c r="AY1107" s="214" t="s">
        <v>148</v>
      </c>
    </row>
    <row r="1108" spans="2:65" s="12" customFormat="1" ht="12">
      <c r="B1108" s="215"/>
      <c r="C1108" s="216"/>
      <c r="D1108" s="206" t="s">
        <v>158</v>
      </c>
      <c r="E1108" s="217" t="s">
        <v>21</v>
      </c>
      <c r="F1108" s="218" t="s">
        <v>1755</v>
      </c>
      <c r="G1108" s="216"/>
      <c r="H1108" s="219">
        <v>17.382999999999999</v>
      </c>
      <c r="I1108" s="220"/>
      <c r="J1108" s="216"/>
      <c r="K1108" s="216"/>
      <c r="L1108" s="221"/>
      <c r="M1108" s="222"/>
      <c r="N1108" s="223"/>
      <c r="O1108" s="223"/>
      <c r="P1108" s="223"/>
      <c r="Q1108" s="223"/>
      <c r="R1108" s="223"/>
      <c r="S1108" s="223"/>
      <c r="T1108" s="224"/>
      <c r="AT1108" s="225" t="s">
        <v>158</v>
      </c>
      <c r="AU1108" s="225" t="s">
        <v>82</v>
      </c>
      <c r="AV1108" s="12" t="s">
        <v>82</v>
      </c>
      <c r="AW1108" s="12" t="s">
        <v>35</v>
      </c>
      <c r="AX1108" s="12" t="s">
        <v>72</v>
      </c>
      <c r="AY1108" s="225" t="s">
        <v>148</v>
      </c>
    </row>
    <row r="1109" spans="2:65" s="12" customFormat="1" ht="12">
      <c r="B1109" s="215"/>
      <c r="C1109" s="216"/>
      <c r="D1109" s="206" t="s">
        <v>158</v>
      </c>
      <c r="E1109" s="217" t="s">
        <v>21</v>
      </c>
      <c r="F1109" s="218" t="s">
        <v>1108</v>
      </c>
      <c r="G1109" s="216"/>
      <c r="H1109" s="219">
        <v>1.7</v>
      </c>
      <c r="I1109" s="220"/>
      <c r="J1109" s="216"/>
      <c r="K1109" s="216"/>
      <c r="L1109" s="221"/>
      <c r="M1109" s="222"/>
      <c r="N1109" s="223"/>
      <c r="O1109" s="223"/>
      <c r="P1109" s="223"/>
      <c r="Q1109" s="223"/>
      <c r="R1109" s="223"/>
      <c r="S1109" s="223"/>
      <c r="T1109" s="224"/>
      <c r="AT1109" s="225" t="s">
        <v>158</v>
      </c>
      <c r="AU1109" s="225" t="s">
        <v>82</v>
      </c>
      <c r="AV1109" s="12" t="s">
        <v>82</v>
      </c>
      <c r="AW1109" s="12" t="s">
        <v>35</v>
      </c>
      <c r="AX1109" s="12" t="s">
        <v>72</v>
      </c>
      <c r="AY1109" s="225" t="s">
        <v>148</v>
      </c>
    </row>
    <row r="1110" spans="2:65" s="12" customFormat="1" ht="12">
      <c r="B1110" s="215"/>
      <c r="C1110" s="216"/>
      <c r="D1110" s="206" t="s">
        <v>158</v>
      </c>
      <c r="E1110" s="217" t="s">
        <v>21</v>
      </c>
      <c r="F1110" s="218" t="s">
        <v>1109</v>
      </c>
      <c r="G1110" s="216"/>
      <c r="H1110" s="219">
        <v>5.0999999999999996</v>
      </c>
      <c r="I1110" s="220"/>
      <c r="J1110" s="216"/>
      <c r="K1110" s="216"/>
      <c r="L1110" s="221"/>
      <c r="M1110" s="222"/>
      <c r="N1110" s="223"/>
      <c r="O1110" s="223"/>
      <c r="P1110" s="223"/>
      <c r="Q1110" s="223"/>
      <c r="R1110" s="223"/>
      <c r="S1110" s="223"/>
      <c r="T1110" s="224"/>
      <c r="AT1110" s="225" t="s">
        <v>158</v>
      </c>
      <c r="AU1110" s="225" t="s">
        <v>82</v>
      </c>
      <c r="AV1110" s="12" t="s">
        <v>82</v>
      </c>
      <c r="AW1110" s="12" t="s">
        <v>35</v>
      </c>
      <c r="AX1110" s="12" t="s">
        <v>72</v>
      </c>
      <c r="AY1110" s="225" t="s">
        <v>148</v>
      </c>
    </row>
    <row r="1111" spans="2:65" s="12" customFormat="1" ht="12">
      <c r="B1111" s="215"/>
      <c r="C1111" s="216"/>
      <c r="D1111" s="206" t="s">
        <v>158</v>
      </c>
      <c r="E1111" s="217" t="s">
        <v>21</v>
      </c>
      <c r="F1111" s="218" t="s">
        <v>1110</v>
      </c>
      <c r="G1111" s="216"/>
      <c r="H1111" s="219">
        <v>2.4</v>
      </c>
      <c r="I1111" s="220"/>
      <c r="J1111" s="216"/>
      <c r="K1111" s="216"/>
      <c r="L1111" s="221"/>
      <c r="M1111" s="222"/>
      <c r="N1111" s="223"/>
      <c r="O1111" s="223"/>
      <c r="P1111" s="223"/>
      <c r="Q1111" s="223"/>
      <c r="R1111" s="223"/>
      <c r="S1111" s="223"/>
      <c r="T1111" s="224"/>
      <c r="AT1111" s="225" t="s">
        <v>158</v>
      </c>
      <c r="AU1111" s="225" t="s">
        <v>82</v>
      </c>
      <c r="AV1111" s="12" t="s">
        <v>82</v>
      </c>
      <c r="AW1111" s="12" t="s">
        <v>35</v>
      </c>
      <c r="AX1111" s="12" t="s">
        <v>72</v>
      </c>
      <c r="AY1111" s="225" t="s">
        <v>148</v>
      </c>
    </row>
    <row r="1112" spans="2:65" s="12" customFormat="1" ht="12">
      <c r="B1112" s="215"/>
      <c r="C1112" s="216"/>
      <c r="D1112" s="206" t="s">
        <v>158</v>
      </c>
      <c r="E1112" s="217" t="s">
        <v>21</v>
      </c>
      <c r="F1112" s="218" t="s">
        <v>1756</v>
      </c>
      <c r="G1112" s="216"/>
      <c r="H1112" s="219">
        <v>24.815000000000001</v>
      </c>
      <c r="I1112" s="220"/>
      <c r="J1112" s="216"/>
      <c r="K1112" s="216"/>
      <c r="L1112" s="221"/>
      <c r="M1112" s="222"/>
      <c r="N1112" s="223"/>
      <c r="O1112" s="223"/>
      <c r="P1112" s="223"/>
      <c r="Q1112" s="223"/>
      <c r="R1112" s="223"/>
      <c r="S1112" s="223"/>
      <c r="T1112" s="224"/>
      <c r="AT1112" s="225" t="s">
        <v>158</v>
      </c>
      <c r="AU1112" s="225" t="s">
        <v>82</v>
      </c>
      <c r="AV1112" s="12" t="s">
        <v>82</v>
      </c>
      <c r="AW1112" s="12" t="s">
        <v>35</v>
      </c>
      <c r="AX1112" s="12" t="s">
        <v>72</v>
      </c>
      <c r="AY1112" s="225" t="s">
        <v>148</v>
      </c>
    </row>
    <row r="1113" spans="2:65" s="12" customFormat="1" ht="12">
      <c r="B1113" s="215"/>
      <c r="C1113" s="216"/>
      <c r="D1113" s="206" t="s">
        <v>158</v>
      </c>
      <c r="E1113" s="217" t="s">
        <v>21</v>
      </c>
      <c r="F1113" s="218" t="s">
        <v>1757</v>
      </c>
      <c r="G1113" s="216"/>
      <c r="H1113" s="219">
        <v>3.806</v>
      </c>
      <c r="I1113" s="220"/>
      <c r="J1113" s="216"/>
      <c r="K1113" s="216"/>
      <c r="L1113" s="221"/>
      <c r="M1113" s="222"/>
      <c r="N1113" s="223"/>
      <c r="O1113" s="223"/>
      <c r="P1113" s="223"/>
      <c r="Q1113" s="223"/>
      <c r="R1113" s="223"/>
      <c r="S1113" s="223"/>
      <c r="T1113" s="224"/>
      <c r="AT1113" s="225" t="s">
        <v>158</v>
      </c>
      <c r="AU1113" s="225" t="s">
        <v>82</v>
      </c>
      <c r="AV1113" s="12" t="s">
        <v>82</v>
      </c>
      <c r="AW1113" s="12" t="s">
        <v>35</v>
      </c>
      <c r="AX1113" s="12" t="s">
        <v>72</v>
      </c>
      <c r="AY1113" s="225" t="s">
        <v>148</v>
      </c>
    </row>
    <row r="1114" spans="2:65" s="12" customFormat="1" ht="12">
      <c r="B1114" s="215"/>
      <c r="C1114" s="216"/>
      <c r="D1114" s="206" t="s">
        <v>158</v>
      </c>
      <c r="E1114" s="217" t="s">
        <v>21</v>
      </c>
      <c r="F1114" s="218" t="s">
        <v>1758</v>
      </c>
      <c r="G1114" s="216"/>
      <c r="H1114" s="219">
        <v>22.815000000000001</v>
      </c>
      <c r="I1114" s="220"/>
      <c r="J1114" s="216"/>
      <c r="K1114" s="216"/>
      <c r="L1114" s="221"/>
      <c r="M1114" s="222"/>
      <c r="N1114" s="223"/>
      <c r="O1114" s="223"/>
      <c r="P1114" s="223"/>
      <c r="Q1114" s="223"/>
      <c r="R1114" s="223"/>
      <c r="S1114" s="223"/>
      <c r="T1114" s="224"/>
      <c r="AT1114" s="225" t="s">
        <v>158</v>
      </c>
      <c r="AU1114" s="225" t="s">
        <v>82</v>
      </c>
      <c r="AV1114" s="12" t="s">
        <v>82</v>
      </c>
      <c r="AW1114" s="12" t="s">
        <v>35</v>
      </c>
      <c r="AX1114" s="12" t="s">
        <v>72</v>
      </c>
      <c r="AY1114" s="225" t="s">
        <v>148</v>
      </c>
    </row>
    <row r="1115" spans="2:65" s="12" customFormat="1" ht="12">
      <c r="B1115" s="215"/>
      <c r="C1115" s="216"/>
      <c r="D1115" s="206" t="s">
        <v>158</v>
      </c>
      <c r="E1115" s="217" t="s">
        <v>21</v>
      </c>
      <c r="F1115" s="218" t="s">
        <v>1759</v>
      </c>
      <c r="G1115" s="216"/>
      <c r="H1115" s="219">
        <v>3.806</v>
      </c>
      <c r="I1115" s="220"/>
      <c r="J1115" s="216"/>
      <c r="K1115" s="216"/>
      <c r="L1115" s="221"/>
      <c r="M1115" s="222"/>
      <c r="N1115" s="223"/>
      <c r="O1115" s="223"/>
      <c r="P1115" s="223"/>
      <c r="Q1115" s="223"/>
      <c r="R1115" s="223"/>
      <c r="S1115" s="223"/>
      <c r="T1115" s="224"/>
      <c r="AT1115" s="225" t="s">
        <v>158</v>
      </c>
      <c r="AU1115" s="225" t="s">
        <v>82</v>
      </c>
      <c r="AV1115" s="12" t="s">
        <v>82</v>
      </c>
      <c r="AW1115" s="12" t="s">
        <v>35</v>
      </c>
      <c r="AX1115" s="12" t="s">
        <v>72</v>
      </c>
      <c r="AY1115" s="225" t="s">
        <v>148</v>
      </c>
    </row>
    <row r="1116" spans="2:65" s="12" customFormat="1" ht="12">
      <c r="B1116" s="215"/>
      <c r="C1116" s="216"/>
      <c r="D1116" s="206" t="s">
        <v>158</v>
      </c>
      <c r="E1116" s="217" t="s">
        <v>21</v>
      </c>
      <c r="F1116" s="218" t="s">
        <v>1358</v>
      </c>
      <c r="G1116" s="216"/>
      <c r="H1116" s="219">
        <v>7.4</v>
      </c>
      <c r="I1116" s="220"/>
      <c r="J1116" s="216"/>
      <c r="K1116" s="216"/>
      <c r="L1116" s="221"/>
      <c r="M1116" s="222"/>
      <c r="N1116" s="223"/>
      <c r="O1116" s="223"/>
      <c r="P1116" s="223"/>
      <c r="Q1116" s="223"/>
      <c r="R1116" s="223"/>
      <c r="S1116" s="223"/>
      <c r="T1116" s="224"/>
      <c r="AT1116" s="225" t="s">
        <v>158</v>
      </c>
      <c r="AU1116" s="225" t="s">
        <v>82</v>
      </c>
      <c r="AV1116" s="12" t="s">
        <v>82</v>
      </c>
      <c r="AW1116" s="12" t="s">
        <v>35</v>
      </c>
      <c r="AX1116" s="12" t="s">
        <v>72</v>
      </c>
      <c r="AY1116" s="225" t="s">
        <v>148</v>
      </c>
    </row>
    <row r="1117" spans="2:65" s="12" customFormat="1" ht="12">
      <c r="B1117" s="215"/>
      <c r="C1117" s="216"/>
      <c r="D1117" s="206" t="s">
        <v>158</v>
      </c>
      <c r="E1117" s="217" t="s">
        <v>21</v>
      </c>
      <c r="F1117" s="218" t="s">
        <v>1760</v>
      </c>
      <c r="G1117" s="216"/>
      <c r="H1117" s="219">
        <v>52.466999999999999</v>
      </c>
      <c r="I1117" s="220"/>
      <c r="J1117" s="216"/>
      <c r="K1117" s="216"/>
      <c r="L1117" s="221"/>
      <c r="M1117" s="222"/>
      <c r="N1117" s="223"/>
      <c r="O1117" s="223"/>
      <c r="P1117" s="223"/>
      <c r="Q1117" s="223"/>
      <c r="R1117" s="223"/>
      <c r="S1117" s="223"/>
      <c r="T1117" s="224"/>
      <c r="AT1117" s="225" t="s">
        <v>158</v>
      </c>
      <c r="AU1117" s="225" t="s">
        <v>82</v>
      </c>
      <c r="AV1117" s="12" t="s">
        <v>82</v>
      </c>
      <c r="AW1117" s="12" t="s">
        <v>35</v>
      </c>
      <c r="AX1117" s="12" t="s">
        <v>72</v>
      </c>
      <c r="AY1117" s="225" t="s">
        <v>148</v>
      </c>
    </row>
    <row r="1118" spans="2:65" s="11" customFormat="1" ht="12">
      <c r="B1118" s="204"/>
      <c r="C1118" s="205"/>
      <c r="D1118" s="206" t="s">
        <v>158</v>
      </c>
      <c r="E1118" s="207" t="s">
        <v>21</v>
      </c>
      <c r="F1118" s="208" t="s">
        <v>665</v>
      </c>
      <c r="G1118" s="205"/>
      <c r="H1118" s="207" t="s">
        <v>21</v>
      </c>
      <c r="I1118" s="209"/>
      <c r="J1118" s="205"/>
      <c r="K1118" s="205"/>
      <c r="L1118" s="210"/>
      <c r="M1118" s="211"/>
      <c r="N1118" s="212"/>
      <c r="O1118" s="212"/>
      <c r="P1118" s="212"/>
      <c r="Q1118" s="212"/>
      <c r="R1118" s="212"/>
      <c r="S1118" s="212"/>
      <c r="T1118" s="213"/>
      <c r="AT1118" s="214" t="s">
        <v>158</v>
      </c>
      <c r="AU1118" s="214" t="s">
        <v>82</v>
      </c>
      <c r="AV1118" s="11" t="s">
        <v>80</v>
      </c>
      <c r="AW1118" s="11" t="s">
        <v>35</v>
      </c>
      <c r="AX1118" s="11" t="s">
        <v>72</v>
      </c>
      <c r="AY1118" s="214" t="s">
        <v>148</v>
      </c>
    </row>
    <row r="1119" spans="2:65" s="12" customFormat="1" ht="12">
      <c r="B1119" s="215"/>
      <c r="C1119" s="216"/>
      <c r="D1119" s="206" t="s">
        <v>158</v>
      </c>
      <c r="E1119" s="217" t="s">
        <v>21</v>
      </c>
      <c r="F1119" s="218" t="s">
        <v>1761</v>
      </c>
      <c r="G1119" s="216"/>
      <c r="H1119" s="219">
        <v>27.884</v>
      </c>
      <c r="I1119" s="220"/>
      <c r="J1119" s="216"/>
      <c r="K1119" s="216"/>
      <c r="L1119" s="221"/>
      <c r="M1119" s="222"/>
      <c r="N1119" s="223"/>
      <c r="O1119" s="223"/>
      <c r="P1119" s="223"/>
      <c r="Q1119" s="223"/>
      <c r="R1119" s="223"/>
      <c r="S1119" s="223"/>
      <c r="T1119" s="224"/>
      <c r="AT1119" s="225" t="s">
        <v>158</v>
      </c>
      <c r="AU1119" s="225" t="s">
        <v>82</v>
      </c>
      <c r="AV1119" s="12" t="s">
        <v>82</v>
      </c>
      <c r="AW1119" s="12" t="s">
        <v>35</v>
      </c>
      <c r="AX1119" s="12" t="s">
        <v>72</v>
      </c>
      <c r="AY1119" s="225" t="s">
        <v>148</v>
      </c>
    </row>
    <row r="1120" spans="2:65" s="12" customFormat="1" ht="12">
      <c r="B1120" s="215"/>
      <c r="C1120" s="216"/>
      <c r="D1120" s="206" t="s">
        <v>158</v>
      </c>
      <c r="E1120" s="217" t="s">
        <v>21</v>
      </c>
      <c r="F1120" s="218" t="s">
        <v>1114</v>
      </c>
      <c r="G1120" s="216"/>
      <c r="H1120" s="219">
        <v>3.4</v>
      </c>
      <c r="I1120" s="220"/>
      <c r="J1120" s="216"/>
      <c r="K1120" s="216"/>
      <c r="L1120" s="221"/>
      <c r="M1120" s="222"/>
      <c r="N1120" s="223"/>
      <c r="O1120" s="223"/>
      <c r="P1120" s="223"/>
      <c r="Q1120" s="223"/>
      <c r="R1120" s="223"/>
      <c r="S1120" s="223"/>
      <c r="T1120" s="224"/>
      <c r="AT1120" s="225" t="s">
        <v>158</v>
      </c>
      <c r="AU1120" s="225" t="s">
        <v>82</v>
      </c>
      <c r="AV1120" s="12" t="s">
        <v>82</v>
      </c>
      <c r="AW1120" s="12" t="s">
        <v>35</v>
      </c>
      <c r="AX1120" s="12" t="s">
        <v>72</v>
      </c>
      <c r="AY1120" s="225" t="s">
        <v>148</v>
      </c>
    </row>
    <row r="1121" spans="2:65" s="12" customFormat="1" ht="12">
      <c r="B1121" s="215"/>
      <c r="C1121" s="216"/>
      <c r="D1121" s="206" t="s">
        <v>158</v>
      </c>
      <c r="E1121" s="217" t="s">
        <v>21</v>
      </c>
      <c r="F1121" s="218" t="s">
        <v>1762</v>
      </c>
      <c r="G1121" s="216"/>
      <c r="H1121" s="219">
        <v>7.2839999999999998</v>
      </c>
      <c r="I1121" s="220"/>
      <c r="J1121" s="216"/>
      <c r="K1121" s="216"/>
      <c r="L1121" s="221"/>
      <c r="M1121" s="222"/>
      <c r="N1121" s="223"/>
      <c r="O1121" s="223"/>
      <c r="P1121" s="223"/>
      <c r="Q1121" s="223"/>
      <c r="R1121" s="223"/>
      <c r="S1121" s="223"/>
      <c r="T1121" s="224"/>
      <c r="AT1121" s="225" t="s">
        <v>158</v>
      </c>
      <c r="AU1121" s="225" t="s">
        <v>82</v>
      </c>
      <c r="AV1121" s="12" t="s">
        <v>82</v>
      </c>
      <c r="AW1121" s="12" t="s">
        <v>35</v>
      </c>
      <c r="AX1121" s="12" t="s">
        <v>72</v>
      </c>
      <c r="AY1121" s="225" t="s">
        <v>148</v>
      </c>
    </row>
    <row r="1122" spans="2:65" s="13" customFormat="1" ht="12">
      <c r="B1122" s="226"/>
      <c r="C1122" s="227"/>
      <c r="D1122" s="206" t="s">
        <v>158</v>
      </c>
      <c r="E1122" s="228" t="s">
        <v>21</v>
      </c>
      <c r="F1122" s="229" t="s">
        <v>166</v>
      </c>
      <c r="G1122" s="227"/>
      <c r="H1122" s="230">
        <v>180.26</v>
      </c>
      <c r="I1122" s="231"/>
      <c r="J1122" s="227"/>
      <c r="K1122" s="227"/>
      <c r="L1122" s="232"/>
      <c r="M1122" s="233"/>
      <c r="N1122" s="234"/>
      <c r="O1122" s="234"/>
      <c r="P1122" s="234"/>
      <c r="Q1122" s="234"/>
      <c r="R1122" s="234"/>
      <c r="S1122" s="234"/>
      <c r="T1122" s="235"/>
      <c r="AT1122" s="236" t="s">
        <v>158</v>
      </c>
      <c r="AU1122" s="236" t="s">
        <v>82</v>
      </c>
      <c r="AV1122" s="13" t="s">
        <v>156</v>
      </c>
      <c r="AW1122" s="13" t="s">
        <v>35</v>
      </c>
      <c r="AX1122" s="13" t="s">
        <v>80</v>
      </c>
      <c r="AY1122" s="236" t="s">
        <v>148</v>
      </c>
    </row>
    <row r="1123" spans="2:65" s="1" customFormat="1" ht="16.5" customHeight="1">
      <c r="B1123" s="41"/>
      <c r="C1123" s="254" t="s">
        <v>1763</v>
      </c>
      <c r="D1123" s="254" t="s">
        <v>700</v>
      </c>
      <c r="E1123" s="255" t="s">
        <v>1764</v>
      </c>
      <c r="F1123" s="256" t="s">
        <v>1765</v>
      </c>
      <c r="G1123" s="257" t="s">
        <v>176</v>
      </c>
      <c r="H1123" s="258">
        <v>230.102</v>
      </c>
      <c r="I1123" s="259"/>
      <c r="J1123" s="260">
        <f>ROUND(I1123*H1123,2)</f>
        <v>0</v>
      </c>
      <c r="K1123" s="256" t="s">
        <v>21</v>
      </c>
      <c r="L1123" s="261"/>
      <c r="M1123" s="262" t="s">
        <v>21</v>
      </c>
      <c r="N1123" s="263" t="s">
        <v>43</v>
      </c>
      <c r="O1123" s="42"/>
      <c r="P1123" s="201">
        <f>O1123*H1123</f>
        <v>0</v>
      </c>
      <c r="Q1123" s="201">
        <v>1.9199999999999998E-2</v>
      </c>
      <c r="R1123" s="201">
        <f>Q1123*H1123</f>
        <v>4.4179583999999998</v>
      </c>
      <c r="S1123" s="201">
        <v>0</v>
      </c>
      <c r="T1123" s="202">
        <f>S1123*H1123</f>
        <v>0</v>
      </c>
      <c r="AR1123" s="24" t="s">
        <v>382</v>
      </c>
      <c r="AT1123" s="24" t="s">
        <v>700</v>
      </c>
      <c r="AU1123" s="24" t="s">
        <v>82</v>
      </c>
      <c r="AY1123" s="24" t="s">
        <v>148</v>
      </c>
      <c r="BE1123" s="203">
        <f>IF(N1123="základní",J1123,0)</f>
        <v>0</v>
      </c>
      <c r="BF1123" s="203">
        <f>IF(N1123="snížená",J1123,0)</f>
        <v>0</v>
      </c>
      <c r="BG1123" s="203">
        <f>IF(N1123="zákl. přenesená",J1123,0)</f>
        <v>0</v>
      </c>
      <c r="BH1123" s="203">
        <f>IF(N1123="sníž. přenesená",J1123,0)</f>
        <v>0</v>
      </c>
      <c r="BI1123" s="203">
        <f>IF(N1123="nulová",J1123,0)</f>
        <v>0</v>
      </c>
      <c r="BJ1123" s="24" t="s">
        <v>80</v>
      </c>
      <c r="BK1123" s="203">
        <f>ROUND(I1123*H1123,2)</f>
        <v>0</v>
      </c>
      <c r="BL1123" s="24" t="s">
        <v>256</v>
      </c>
      <c r="BM1123" s="24" t="s">
        <v>1766</v>
      </c>
    </row>
    <row r="1124" spans="2:65" s="12" customFormat="1" ht="12">
      <c r="B1124" s="215"/>
      <c r="C1124" s="216"/>
      <c r="D1124" s="206" t="s">
        <v>158</v>
      </c>
      <c r="E1124" s="217" t="s">
        <v>21</v>
      </c>
      <c r="F1124" s="218" t="s">
        <v>1767</v>
      </c>
      <c r="G1124" s="216"/>
      <c r="H1124" s="219">
        <v>180.26</v>
      </c>
      <c r="I1124" s="220"/>
      <c r="J1124" s="216"/>
      <c r="K1124" s="216"/>
      <c r="L1124" s="221"/>
      <c r="M1124" s="222"/>
      <c r="N1124" s="223"/>
      <c r="O1124" s="223"/>
      <c r="P1124" s="223"/>
      <c r="Q1124" s="223"/>
      <c r="R1124" s="223"/>
      <c r="S1124" s="223"/>
      <c r="T1124" s="224"/>
      <c r="AT1124" s="225" t="s">
        <v>158</v>
      </c>
      <c r="AU1124" s="225" t="s">
        <v>82</v>
      </c>
      <c r="AV1124" s="12" t="s">
        <v>82</v>
      </c>
      <c r="AW1124" s="12" t="s">
        <v>35</v>
      </c>
      <c r="AX1124" s="12" t="s">
        <v>72</v>
      </c>
      <c r="AY1124" s="225" t="s">
        <v>148</v>
      </c>
    </row>
    <row r="1125" spans="2:65" s="12" customFormat="1" ht="12">
      <c r="B1125" s="215"/>
      <c r="C1125" s="216"/>
      <c r="D1125" s="206" t="s">
        <v>158</v>
      </c>
      <c r="E1125" s="217" t="s">
        <v>21</v>
      </c>
      <c r="F1125" s="218" t="s">
        <v>1768</v>
      </c>
      <c r="G1125" s="216"/>
      <c r="H1125" s="219">
        <v>11.492000000000001</v>
      </c>
      <c r="I1125" s="220"/>
      <c r="J1125" s="216"/>
      <c r="K1125" s="216"/>
      <c r="L1125" s="221"/>
      <c r="M1125" s="222"/>
      <c r="N1125" s="223"/>
      <c r="O1125" s="223"/>
      <c r="P1125" s="223"/>
      <c r="Q1125" s="223"/>
      <c r="R1125" s="223"/>
      <c r="S1125" s="223"/>
      <c r="T1125" s="224"/>
      <c r="AT1125" s="225" t="s">
        <v>158</v>
      </c>
      <c r="AU1125" s="225" t="s">
        <v>82</v>
      </c>
      <c r="AV1125" s="12" t="s">
        <v>82</v>
      </c>
      <c r="AW1125" s="12" t="s">
        <v>35</v>
      </c>
      <c r="AX1125" s="12" t="s">
        <v>72</v>
      </c>
      <c r="AY1125" s="225" t="s">
        <v>148</v>
      </c>
    </row>
    <row r="1126" spans="2:65" s="13" customFormat="1" ht="12">
      <c r="B1126" s="226"/>
      <c r="C1126" s="227"/>
      <c r="D1126" s="206" t="s">
        <v>158</v>
      </c>
      <c r="E1126" s="228" t="s">
        <v>21</v>
      </c>
      <c r="F1126" s="229" t="s">
        <v>166</v>
      </c>
      <c r="G1126" s="227"/>
      <c r="H1126" s="230">
        <v>191.75200000000001</v>
      </c>
      <c r="I1126" s="231"/>
      <c r="J1126" s="227"/>
      <c r="K1126" s="227"/>
      <c r="L1126" s="232"/>
      <c r="M1126" s="233"/>
      <c r="N1126" s="234"/>
      <c r="O1126" s="234"/>
      <c r="P1126" s="234"/>
      <c r="Q1126" s="234"/>
      <c r="R1126" s="234"/>
      <c r="S1126" s="234"/>
      <c r="T1126" s="235"/>
      <c r="AT1126" s="236" t="s">
        <v>158</v>
      </c>
      <c r="AU1126" s="236" t="s">
        <v>82</v>
      </c>
      <c r="AV1126" s="13" t="s">
        <v>156</v>
      </c>
      <c r="AW1126" s="13" t="s">
        <v>35</v>
      </c>
      <c r="AX1126" s="13" t="s">
        <v>80</v>
      </c>
      <c r="AY1126" s="236" t="s">
        <v>148</v>
      </c>
    </row>
    <row r="1127" spans="2:65" s="12" customFormat="1" ht="12">
      <c r="B1127" s="215"/>
      <c r="C1127" s="216"/>
      <c r="D1127" s="206" t="s">
        <v>158</v>
      </c>
      <c r="E1127" s="216"/>
      <c r="F1127" s="218" t="s">
        <v>1769</v>
      </c>
      <c r="G1127" s="216"/>
      <c r="H1127" s="219">
        <v>230.102</v>
      </c>
      <c r="I1127" s="220"/>
      <c r="J1127" s="216"/>
      <c r="K1127" s="216"/>
      <c r="L1127" s="221"/>
      <c r="M1127" s="222"/>
      <c r="N1127" s="223"/>
      <c r="O1127" s="223"/>
      <c r="P1127" s="223"/>
      <c r="Q1127" s="223"/>
      <c r="R1127" s="223"/>
      <c r="S1127" s="223"/>
      <c r="T1127" s="224"/>
      <c r="AT1127" s="225" t="s">
        <v>158</v>
      </c>
      <c r="AU1127" s="225" t="s">
        <v>82</v>
      </c>
      <c r="AV1127" s="12" t="s">
        <v>82</v>
      </c>
      <c r="AW1127" s="12" t="s">
        <v>6</v>
      </c>
      <c r="AX1127" s="12" t="s">
        <v>80</v>
      </c>
      <c r="AY1127" s="225" t="s">
        <v>148</v>
      </c>
    </row>
    <row r="1128" spans="2:65" s="1" customFormat="1" ht="38.25" customHeight="1">
      <c r="B1128" s="41"/>
      <c r="C1128" s="192" t="s">
        <v>1770</v>
      </c>
      <c r="D1128" s="192" t="s">
        <v>151</v>
      </c>
      <c r="E1128" s="193" t="s">
        <v>1771</v>
      </c>
      <c r="F1128" s="194" t="s">
        <v>1772</v>
      </c>
      <c r="G1128" s="195" t="s">
        <v>339</v>
      </c>
      <c r="H1128" s="196">
        <v>6.5289999999999999</v>
      </c>
      <c r="I1128" s="197"/>
      <c r="J1128" s="198">
        <f>ROUND(I1128*H1128,2)</f>
        <v>0</v>
      </c>
      <c r="K1128" s="194" t="s">
        <v>155</v>
      </c>
      <c r="L1128" s="61"/>
      <c r="M1128" s="199" t="s">
        <v>21</v>
      </c>
      <c r="N1128" s="200" t="s">
        <v>43</v>
      </c>
      <c r="O1128" s="42"/>
      <c r="P1128" s="201">
        <f>O1128*H1128</f>
        <v>0</v>
      </c>
      <c r="Q1128" s="201">
        <v>0</v>
      </c>
      <c r="R1128" s="201">
        <f>Q1128*H1128</f>
        <v>0</v>
      </c>
      <c r="S1128" s="201">
        <v>0</v>
      </c>
      <c r="T1128" s="202">
        <f>S1128*H1128</f>
        <v>0</v>
      </c>
      <c r="AR1128" s="24" t="s">
        <v>256</v>
      </c>
      <c r="AT1128" s="24" t="s">
        <v>151</v>
      </c>
      <c r="AU1128" s="24" t="s">
        <v>82</v>
      </c>
      <c r="AY1128" s="24" t="s">
        <v>148</v>
      </c>
      <c r="BE1128" s="203">
        <f>IF(N1128="základní",J1128,0)</f>
        <v>0</v>
      </c>
      <c r="BF1128" s="203">
        <f>IF(N1128="snížená",J1128,0)</f>
        <v>0</v>
      </c>
      <c r="BG1128" s="203">
        <f>IF(N1128="zákl. přenesená",J1128,0)</f>
        <v>0</v>
      </c>
      <c r="BH1128" s="203">
        <f>IF(N1128="sníž. přenesená",J1128,0)</f>
        <v>0</v>
      </c>
      <c r="BI1128" s="203">
        <f>IF(N1128="nulová",J1128,0)</f>
        <v>0</v>
      </c>
      <c r="BJ1128" s="24" t="s">
        <v>80</v>
      </c>
      <c r="BK1128" s="203">
        <f>ROUND(I1128*H1128,2)</f>
        <v>0</v>
      </c>
      <c r="BL1128" s="24" t="s">
        <v>256</v>
      </c>
      <c r="BM1128" s="24" t="s">
        <v>1773</v>
      </c>
    </row>
    <row r="1129" spans="2:65" s="1" customFormat="1" ht="132">
      <c r="B1129" s="41"/>
      <c r="C1129" s="63"/>
      <c r="D1129" s="206" t="s">
        <v>170</v>
      </c>
      <c r="E1129" s="63"/>
      <c r="F1129" s="237" t="s">
        <v>1173</v>
      </c>
      <c r="G1129" s="63"/>
      <c r="H1129" s="63"/>
      <c r="I1129" s="163"/>
      <c r="J1129" s="63"/>
      <c r="K1129" s="63"/>
      <c r="L1129" s="61"/>
      <c r="M1129" s="238"/>
      <c r="N1129" s="42"/>
      <c r="O1129" s="42"/>
      <c r="P1129" s="42"/>
      <c r="Q1129" s="42"/>
      <c r="R1129" s="42"/>
      <c r="S1129" s="42"/>
      <c r="T1129" s="78"/>
      <c r="AT1129" s="24" t="s">
        <v>170</v>
      </c>
      <c r="AU1129" s="24" t="s">
        <v>82</v>
      </c>
    </row>
    <row r="1130" spans="2:65" s="10" customFormat="1" ht="29.85" customHeight="1">
      <c r="B1130" s="176"/>
      <c r="C1130" s="177"/>
      <c r="D1130" s="178" t="s">
        <v>71</v>
      </c>
      <c r="E1130" s="190" t="s">
        <v>1774</v>
      </c>
      <c r="F1130" s="190" t="s">
        <v>1775</v>
      </c>
      <c r="G1130" s="177"/>
      <c r="H1130" s="177"/>
      <c r="I1130" s="180"/>
      <c r="J1130" s="191">
        <f>BK1130</f>
        <v>0</v>
      </c>
      <c r="K1130" s="177"/>
      <c r="L1130" s="182"/>
      <c r="M1130" s="183"/>
      <c r="N1130" s="184"/>
      <c r="O1130" s="184"/>
      <c r="P1130" s="185">
        <f>SUM(P1131:P1152)</f>
        <v>0</v>
      </c>
      <c r="Q1130" s="184"/>
      <c r="R1130" s="185">
        <f>SUM(R1131:R1152)</f>
        <v>8.6972092199999995</v>
      </c>
      <c r="S1130" s="184"/>
      <c r="T1130" s="186">
        <f>SUM(T1131:T1152)</f>
        <v>0</v>
      </c>
      <c r="AR1130" s="187" t="s">
        <v>82</v>
      </c>
      <c r="AT1130" s="188" t="s">
        <v>71</v>
      </c>
      <c r="AU1130" s="188" t="s">
        <v>80</v>
      </c>
      <c r="AY1130" s="187" t="s">
        <v>148</v>
      </c>
      <c r="BK1130" s="189">
        <f>SUM(BK1131:BK1152)</f>
        <v>0</v>
      </c>
    </row>
    <row r="1131" spans="2:65" s="1" customFormat="1" ht="25.5" customHeight="1">
      <c r="B1131" s="41"/>
      <c r="C1131" s="192" t="s">
        <v>1776</v>
      </c>
      <c r="D1131" s="192" t="s">
        <v>151</v>
      </c>
      <c r="E1131" s="193" t="s">
        <v>1777</v>
      </c>
      <c r="F1131" s="194" t="s">
        <v>1778</v>
      </c>
      <c r="G1131" s="195" t="s">
        <v>176</v>
      </c>
      <c r="H1131" s="196">
        <v>423.66699999999997</v>
      </c>
      <c r="I1131" s="197"/>
      <c r="J1131" s="198">
        <f>ROUND(I1131*H1131,2)</f>
        <v>0</v>
      </c>
      <c r="K1131" s="194" t="s">
        <v>155</v>
      </c>
      <c r="L1131" s="61"/>
      <c r="M1131" s="199" t="s">
        <v>21</v>
      </c>
      <c r="N1131" s="200" t="s">
        <v>43</v>
      </c>
      <c r="O1131" s="42"/>
      <c r="P1131" s="201">
        <f>O1131*H1131</f>
        <v>0</v>
      </c>
      <c r="Q1131" s="201">
        <v>1.4999999999999999E-2</v>
      </c>
      <c r="R1131" s="201">
        <f>Q1131*H1131</f>
        <v>6.3550049999999993</v>
      </c>
      <c r="S1131" s="201">
        <v>0</v>
      </c>
      <c r="T1131" s="202">
        <f>S1131*H1131</f>
        <v>0</v>
      </c>
      <c r="AR1131" s="24" t="s">
        <v>256</v>
      </c>
      <c r="AT1131" s="24" t="s">
        <v>151</v>
      </c>
      <c r="AU1131" s="24" t="s">
        <v>82</v>
      </c>
      <c r="AY1131" s="24" t="s">
        <v>148</v>
      </c>
      <c r="BE1131" s="203">
        <f>IF(N1131="základní",J1131,0)</f>
        <v>0</v>
      </c>
      <c r="BF1131" s="203">
        <f>IF(N1131="snížená",J1131,0)</f>
        <v>0</v>
      </c>
      <c r="BG1131" s="203">
        <f>IF(N1131="zákl. přenesená",J1131,0)</f>
        <v>0</v>
      </c>
      <c r="BH1131" s="203">
        <f>IF(N1131="sníž. přenesená",J1131,0)</f>
        <v>0</v>
      </c>
      <c r="BI1131" s="203">
        <f>IF(N1131="nulová",J1131,0)</f>
        <v>0</v>
      </c>
      <c r="BJ1131" s="24" t="s">
        <v>80</v>
      </c>
      <c r="BK1131" s="203">
        <f>ROUND(I1131*H1131,2)</f>
        <v>0</v>
      </c>
      <c r="BL1131" s="24" t="s">
        <v>256</v>
      </c>
      <c r="BM1131" s="24" t="s">
        <v>1779</v>
      </c>
    </row>
    <row r="1132" spans="2:65" s="1" customFormat="1" ht="72">
      <c r="B1132" s="41"/>
      <c r="C1132" s="63"/>
      <c r="D1132" s="206" t="s">
        <v>170</v>
      </c>
      <c r="E1132" s="63"/>
      <c r="F1132" s="237" t="s">
        <v>1780</v>
      </c>
      <c r="G1132" s="63"/>
      <c r="H1132" s="63"/>
      <c r="I1132" s="163"/>
      <c r="J1132" s="63"/>
      <c r="K1132" s="63"/>
      <c r="L1132" s="61"/>
      <c r="M1132" s="238"/>
      <c r="N1132" s="42"/>
      <c r="O1132" s="42"/>
      <c r="P1132" s="42"/>
      <c r="Q1132" s="42"/>
      <c r="R1132" s="42"/>
      <c r="S1132" s="42"/>
      <c r="T1132" s="78"/>
      <c r="AT1132" s="24" t="s">
        <v>170</v>
      </c>
      <c r="AU1132" s="24" t="s">
        <v>82</v>
      </c>
    </row>
    <row r="1133" spans="2:65" s="11" customFormat="1" ht="12">
      <c r="B1133" s="204"/>
      <c r="C1133" s="205"/>
      <c r="D1133" s="206" t="s">
        <v>158</v>
      </c>
      <c r="E1133" s="207" t="s">
        <v>21</v>
      </c>
      <c r="F1133" s="208" t="s">
        <v>1781</v>
      </c>
      <c r="G1133" s="205"/>
      <c r="H1133" s="207" t="s">
        <v>21</v>
      </c>
      <c r="I1133" s="209"/>
      <c r="J1133" s="205"/>
      <c r="K1133" s="205"/>
      <c r="L1133" s="210"/>
      <c r="M1133" s="211"/>
      <c r="N1133" s="212"/>
      <c r="O1133" s="212"/>
      <c r="P1133" s="212"/>
      <c r="Q1133" s="212"/>
      <c r="R1133" s="212"/>
      <c r="S1133" s="212"/>
      <c r="T1133" s="213"/>
      <c r="AT1133" s="214" t="s">
        <v>158</v>
      </c>
      <c r="AU1133" s="214" t="s">
        <v>82</v>
      </c>
      <c r="AV1133" s="11" t="s">
        <v>80</v>
      </c>
      <c r="AW1133" s="11" t="s">
        <v>35</v>
      </c>
      <c r="AX1133" s="11" t="s">
        <v>72</v>
      </c>
      <c r="AY1133" s="214" t="s">
        <v>148</v>
      </c>
    </row>
    <row r="1134" spans="2:65" s="12" customFormat="1" ht="12">
      <c r="B1134" s="215"/>
      <c r="C1134" s="216"/>
      <c r="D1134" s="206" t="s">
        <v>158</v>
      </c>
      <c r="E1134" s="217" t="s">
        <v>21</v>
      </c>
      <c r="F1134" s="218" t="s">
        <v>1782</v>
      </c>
      <c r="G1134" s="216"/>
      <c r="H1134" s="219">
        <v>538.68499999999995</v>
      </c>
      <c r="I1134" s="220"/>
      <c r="J1134" s="216"/>
      <c r="K1134" s="216"/>
      <c r="L1134" s="221"/>
      <c r="M1134" s="222"/>
      <c r="N1134" s="223"/>
      <c r="O1134" s="223"/>
      <c r="P1134" s="223"/>
      <c r="Q1134" s="223"/>
      <c r="R1134" s="223"/>
      <c r="S1134" s="223"/>
      <c r="T1134" s="224"/>
      <c r="AT1134" s="225" t="s">
        <v>158</v>
      </c>
      <c r="AU1134" s="225" t="s">
        <v>82</v>
      </c>
      <c r="AV1134" s="12" t="s">
        <v>82</v>
      </c>
      <c r="AW1134" s="12" t="s">
        <v>35</v>
      </c>
      <c r="AX1134" s="12" t="s">
        <v>72</v>
      </c>
      <c r="AY1134" s="225" t="s">
        <v>148</v>
      </c>
    </row>
    <row r="1135" spans="2:65" s="12" customFormat="1" ht="12">
      <c r="B1135" s="215"/>
      <c r="C1135" s="216"/>
      <c r="D1135" s="206" t="s">
        <v>158</v>
      </c>
      <c r="E1135" s="217" t="s">
        <v>21</v>
      </c>
      <c r="F1135" s="218" t="s">
        <v>1767</v>
      </c>
      <c r="G1135" s="216"/>
      <c r="H1135" s="219">
        <v>180.26</v>
      </c>
      <c r="I1135" s="220"/>
      <c r="J1135" s="216"/>
      <c r="K1135" s="216"/>
      <c r="L1135" s="221"/>
      <c r="M1135" s="222"/>
      <c r="N1135" s="223"/>
      <c r="O1135" s="223"/>
      <c r="P1135" s="223"/>
      <c r="Q1135" s="223"/>
      <c r="R1135" s="223"/>
      <c r="S1135" s="223"/>
      <c r="T1135" s="224"/>
      <c r="AT1135" s="225" t="s">
        <v>158</v>
      </c>
      <c r="AU1135" s="225" t="s">
        <v>82</v>
      </c>
      <c r="AV1135" s="12" t="s">
        <v>82</v>
      </c>
      <c r="AW1135" s="12" t="s">
        <v>35</v>
      </c>
      <c r="AX1135" s="12" t="s">
        <v>72</v>
      </c>
      <c r="AY1135" s="225" t="s">
        <v>148</v>
      </c>
    </row>
    <row r="1136" spans="2:65" s="12" customFormat="1" ht="12">
      <c r="B1136" s="215"/>
      <c r="C1136" s="216"/>
      <c r="D1136" s="206" t="s">
        <v>158</v>
      </c>
      <c r="E1136" s="217" t="s">
        <v>21</v>
      </c>
      <c r="F1136" s="218" t="s">
        <v>1783</v>
      </c>
      <c r="G1136" s="216"/>
      <c r="H1136" s="219">
        <v>-295.27800000000002</v>
      </c>
      <c r="I1136" s="220"/>
      <c r="J1136" s="216"/>
      <c r="K1136" s="216"/>
      <c r="L1136" s="221"/>
      <c r="M1136" s="222"/>
      <c r="N1136" s="223"/>
      <c r="O1136" s="223"/>
      <c r="P1136" s="223"/>
      <c r="Q1136" s="223"/>
      <c r="R1136" s="223"/>
      <c r="S1136" s="223"/>
      <c r="T1136" s="224"/>
      <c r="AT1136" s="225" t="s">
        <v>158</v>
      </c>
      <c r="AU1136" s="225" t="s">
        <v>82</v>
      </c>
      <c r="AV1136" s="12" t="s">
        <v>82</v>
      </c>
      <c r="AW1136" s="12" t="s">
        <v>35</v>
      </c>
      <c r="AX1136" s="12" t="s">
        <v>72</v>
      </c>
      <c r="AY1136" s="225" t="s">
        <v>148</v>
      </c>
    </row>
    <row r="1137" spans="2:65" s="13" customFormat="1" ht="12">
      <c r="B1137" s="226"/>
      <c r="C1137" s="227"/>
      <c r="D1137" s="206" t="s">
        <v>158</v>
      </c>
      <c r="E1137" s="228" t="s">
        <v>21</v>
      </c>
      <c r="F1137" s="229" t="s">
        <v>166</v>
      </c>
      <c r="G1137" s="227"/>
      <c r="H1137" s="230">
        <v>423.66699999999997</v>
      </c>
      <c r="I1137" s="231"/>
      <c r="J1137" s="227"/>
      <c r="K1137" s="227"/>
      <c r="L1137" s="232"/>
      <c r="M1137" s="233"/>
      <c r="N1137" s="234"/>
      <c r="O1137" s="234"/>
      <c r="P1137" s="234"/>
      <c r="Q1137" s="234"/>
      <c r="R1137" s="234"/>
      <c r="S1137" s="234"/>
      <c r="T1137" s="235"/>
      <c r="AT1137" s="236" t="s">
        <v>158</v>
      </c>
      <c r="AU1137" s="236" t="s">
        <v>82</v>
      </c>
      <c r="AV1137" s="13" t="s">
        <v>156</v>
      </c>
      <c r="AW1137" s="13" t="s">
        <v>35</v>
      </c>
      <c r="AX1137" s="13" t="s">
        <v>80</v>
      </c>
      <c r="AY1137" s="236" t="s">
        <v>148</v>
      </c>
    </row>
    <row r="1138" spans="2:65" s="1" customFormat="1" ht="16.5" customHeight="1">
      <c r="B1138" s="41"/>
      <c r="C1138" s="192" t="s">
        <v>1784</v>
      </c>
      <c r="D1138" s="192" t="s">
        <v>151</v>
      </c>
      <c r="E1138" s="193" t="s">
        <v>1785</v>
      </c>
      <c r="F1138" s="194" t="s">
        <v>1786</v>
      </c>
      <c r="G1138" s="195" t="s">
        <v>176</v>
      </c>
      <c r="H1138" s="196">
        <v>538.68499999999995</v>
      </c>
      <c r="I1138" s="197"/>
      <c r="J1138" s="198">
        <f>ROUND(I1138*H1138,2)</f>
        <v>0</v>
      </c>
      <c r="K1138" s="194" t="s">
        <v>155</v>
      </c>
      <c r="L1138" s="61"/>
      <c r="M1138" s="199" t="s">
        <v>21</v>
      </c>
      <c r="N1138" s="200" t="s">
        <v>43</v>
      </c>
      <c r="O1138" s="42"/>
      <c r="P1138" s="201">
        <f>O1138*H1138</f>
        <v>0</v>
      </c>
      <c r="Q1138" s="201">
        <v>2.9999999999999997E-4</v>
      </c>
      <c r="R1138" s="201">
        <f>Q1138*H1138</f>
        <v>0.16160549999999996</v>
      </c>
      <c r="S1138" s="201">
        <v>0</v>
      </c>
      <c r="T1138" s="202">
        <f>S1138*H1138</f>
        <v>0</v>
      </c>
      <c r="AR1138" s="24" t="s">
        <v>256</v>
      </c>
      <c r="AT1138" s="24" t="s">
        <v>151</v>
      </c>
      <c r="AU1138" s="24" t="s">
        <v>82</v>
      </c>
      <c r="AY1138" s="24" t="s">
        <v>148</v>
      </c>
      <c r="BE1138" s="203">
        <f>IF(N1138="základní",J1138,0)</f>
        <v>0</v>
      </c>
      <c r="BF1138" s="203">
        <f>IF(N1138="snížená",J1138,0)</f>
        <v>0</v>
      </c>
      <c r="BG1138" s="203">
        <f>IF(N1138="zákl. přenesená",J1138,0)</f>
        <v>0</v>
      </c>
      <c r="BH1138" s="203">
        <f>IF(N1138="sníž. přenesená",J1138,0)</f>
        <v>0</v>
      </c>
      <c r="BI1138" s="203">
        <f>IF(N1138="nulová",J1138,0)</f>
        <v>0</v>
      </c>
      <c r="BJ1138" s="24" t="s">
        <v>80</v>
      </c>
      <c r="BK1138" s="203">
        <f>ROUND(I1138*H1138,2)</f>
        <v>0</v>
      </c>
      <c r="BL1138" s="24" t="s">
        <v>256</v>
      </c>
      <c r="BM1138" s="24" t="s">
        <v>1787</v>
      </c>
    </row>
    <row r="1139" spans="2:65" s="1" customFormat="1" ht="24">
      <c r="B1139" s="41"/>
      <c r="C1139" s="63"/>
      <c r="D1139" s="206" t="s">
        <v>351</v>
      </c>
      <c r="E1139" s="63"/>
      <c r="F1139" s="237" t="s">
        <v>1788</v>
      </c>
      <c r="G1139" s="63"/>
      <c r="H1139" s="63"/>
      <c r="I1139" s="163"/>
      <c r="J1139" s="63"/>
      <c r="K1139" s="63"/>
      <c r="L1139" s="61"/>
      <c r="M1139" s="238"/>
      <c r="N1139" s="42"/>
      <c r="O1139" s="42"/>
      <c r="P1139" s="42"/>
      <c r="Q1139" s="42"/>
      <c r="R1139" s="42"/>
      <c r="S1139" s="42"/>
      <c r="T1139" s="78"/>
      <c r="AT1139" s="24" t="s">
        <v>351</v>
      </c>
      <c r="AU1139" s="24" t="s">
        <v>82</v>
      </c>
    </row>
    <row r="1140" spans="2:65" s="12" customFormat="1" ht="12">
      <c r="B1140" s="215"/>
      <c r="C1140" s="216"/>
      <c r="D1140" s="206" t="s">
        <v>158</v>
      </c>
      <c r="E1140" s="217" t="s">
        <v>21</v>
      </c>
      <c r="F1140" s="218" t="s">
        <v>1369</v>
      </c>
      <c r="G1140" s="216"/>
      <c r="H1140" s="219">
        <v>172.1</v>
      </c>
      <c r="I1140" s="220"/>
      <c r="J1140" s="216"/>
      <c r="K1140" s="216"/>
      <c r="L1140" s="221"/>
      <c r="M1140" s="222"/>
      <c r="N1140" s="223"/>
      <c r="O1140" s="223"/>
      <c r="P1140" s="223"/>
      <c r="Q1140" s="223"/>
      <c r="R1140" s="223"/>
      <c r="S1140" s="223"/>
      <c r="T1140" s="224"/>
      <c r="AT1140" s="225" t="s">
        <v>158</v>
      </c>
      <c r="AU1140" s="225" t="s">
        <v>82</v>
      </c>
      <c r="AV1140" s="12" t="s">
        <v>82</v>
      </c>
      <c r="AW1140" s="12" t="s">
        <v>35</v>
      </c>
      <c r="AX1140" s="12" t="s">
        <v>72</v>
      </c>
      <c r="AY1140" s="225" t="s">
        <v>148</v>
      </c>
    </row>
    <row r="1141" spans="2:65" s="12" customFormat="1" ht="12">
      <c r="B1141" s="215"/>
      <c r="C1141" s="216"/>
      <c r="D1141" s="206" t="s">
        <v>158</v>
      </c>
      <c r="E1141" s="217" t="s">
        <v>21</v>
      </c>
      <c r="F1141" s="218" t="s">
        <v>1789</v>
      </c>
      <c r="G1141" s="216"/>
      <c r="H1141" s="219">
        <v>106.158</v>
      </c>
      <c r="I1141" s="220"/>
      <c r="J1141" s="216"/>
      <c r="K1141" s="216"/>
      <c r="L1141" s="221"/>
      <c r="M1141" s="222"/>
      <c r="N1141" s="223"/>
      <c r="O1141" s="223"/>
      <c r="P1141" s="223"/>
      <c r="Q1141" s="223"/>
      <c r="R1141" s="223"/>
      <c r="S1141" s="223"/>
      <c r="T1141" s="224"/>
      <c r="AT1141" s="225" t="s">
        <v>158</v>
      </c>
      <c r="AU1141" s="225" t="s">
        <v>82</v>
      </c>
      <c r="AV1141" s="12" t="s">
        <v>82</v>
      </c>
      <c r="AW1141" s="12" t="s">
        <v>35</v>
      </c>
      <c r="AX1141" s="12" t="s">
        <v>72</v>
      </c>
      <c r="AY1141" s="225" t="s">
        <v>148</v>
      </c>
    </row>
    <row r="1142" spans="2:65" s="12" customFormat="1" ht="12">
      <c r="B1142" s="215"/>
      <c r="C1142" s="216"/>
      <c r="D1142" s="206" t="s">
        <v>158</v>
      </c>
      <c r="E1142" s="217" t="s">
        <v>21</v>
      </c>
      <c r="F1142" s="218" t="s">
        <v>1345</v>
      </c>
      <c r="G1142" s="216"/>
      <c r="H1142" s="219">
        <v>9.3000000000000007</v>
      </c>
      <c r="I1142" s="220"/>
      <c r="J1142" s="216"/>
      <c r="K1142" s="216"/>
      <c r="L1142" s="221"/>
      <c r="M1142" s="222"/>
      <c r="N1142" s="223"/>
      <c r="O1142" s="223"/>
      <c r="P1142" s="223"/>
      <c r="Q1142" s="223"/>
      <c r="R1142" s="223"/>
      <c r="S1142" s="223"/>
      <c r="T1142" s="224"/>
      <c r="AT1142" s="225" t="s">
        <v>158</v>
      </c>
      <c r="AU1142" s="225" t="s">
        <v>82</v>
      </c>
      <c r="AV1142" s="12" t="s">
        <v>82</v>
      </c>
      <c r="AW1142" s="12" t="s">
        <v>35</v>
      </c>
      <c r="AX1142" s="12" t="s">
        <v>72</v>
      </c>
      <c r="AY1142" s="225" t="s">
        <v>148</v>
      </c>
    </row>
    <row r="1143" spans="2:65" s="12" customFormat="1" ht="12">
      <c r="B1143" s="215"/>
      <c r="C1143" s="216"/>
      <c r="D1143" s="206" t="s">
        <v>158</v>
      </c>
      <c r="E1143" s="217" t="s">
        <v>21</v>
      </c>
      <c r="F1143" s="218" t="s">
        <v>1790</v>
      </c>
      <c r="G1143" s="216"/>
      <c r="H1143" s="219">
        <v>9.2210000000000001</v>
      </c>
      <c r="I1143" s="220"/>
      <c r="J1143" s="216"/>
      <c r="K1143" s="216"/>
      <c r="L1143" s="221"/>
      <c r="M1143" s="222"/>
      <c r="N1143" s="223"/>
      <c r="O1143" s="223"/>
      <c r="P1143" s="223"/>
      <c r="Q1143" s="223"/>
      <c r="R1143" s="223"/>
      <c r="S1143" s="223"/>
      <c r="T1143" s="224"/>
      <c r="AT1143" s="225" t="s">
        <v>158</v>
      </c>
      <c r="AU1143" s="225" t="s">
        <v>82</v>
      </c>
      <c r="AV1143" s="12" t="s">
        <v>82</v>
      </c>
      <c r="AW1143" s="12" t="s">
        <v>35</v>
      </c>
      <c r="AX1143" s="12" t="s">
        <v>72</v>
      </c>
      <c r="AY1143" s="225" t="s">
        <v>148</v>
      </c>
    </row>
    <row r="1144" spans="2:65" s="12" customFormat="1" ht="12">
      <c r="B1144" s="215"/>
      <c r="C1144" s="216"/>
      <c r="D1144" s="206" t="s">
        <v>158</v>
      </c>
      <c r="E1144" s="217" t="s">
        <v>21</v>
      </c>
      <c r="F1144" s="218" t="s">
        <v>1354</v>
      </c>
      <c r="G1144" s="216"/>
      <c r="H1144" s="219">
        <v>24.3</v>
      </c>
      <c r="I1144" s="220"/>
      <c r="J1144" s="216"/>
      <c r="K1144" s="216"/>
      <c r="L1144" s="221"/>
      <c r="M1144" s="222"/>
      <c r="N1144" s="223"/>
      <c r="O1144" s="223"/>
      <c r="P1144" s="223"/>
      <c r="Q1144" s="223"/>
      <c r="R1144" s="223"/>
      <c r="S1144" s="223"/>
      <c r="T1144" s="224"/>
      <c r="AT1144" s="225" t="s">
        <v>158</v>
      </c>
      <c r="AU1144" s="225" t="s">
        <v>82</v>
      </c>
      <c r="AV1144" s="12" t="s">
        <v>82</v>
      </c>
      <c r="AW1144" s="12" t="s">
        <v>35</v>
      </c>
      <c r="AX1144" s="12" t="s">
        <v>72</v>
      </c>
      <c r="AY1144" s="225" t="s">
        <v>148</v>
      </c>
    </row>
    <row r="1145" spans="2:65" s="12" customFormat="1" ht="12">
      <c r="B1145" s="215"/>
      <c r="C1145" s="216"/>
      <c r="D1145" s="206" t="s">
        <v>158</v>
      </c>
      <c r="E1145" s="217" t="s">
        <v>21</v>
      </c>
      <c r="F1145" s="218" t="s">
        <v>1347</v>
      </c>
      <c r="G1145" s="216"/>
      <c r="H1145" s="219">
        <v>38.200000000000003</v>
      </c>
      <c r="I1145" s="220"/>
      <c r="J1145" s="216"/>
      <c r="K1145" s="216"/>
      <c r="L1145" s="221"/>
      <c r="M1145" s="222"/>
      <c r="N1145" s="223"/>
      <c r="O1145" s="223"/>
      <c r="P1145" s="223"/>
      <c r="Q1145" s="223"/>
      <c r="R1145" s="223"/>
      <c r="S1145" s="223"/>
      <c r="T1145" s="224"/>
      <c r="AT1145" s="225" t="s">
        <v>158</v>
      </c>
      <c r="AU1145" s="225" t="s">
        <v>82</v>
      </c>
      <c r="AV1145" s="12" t="s">
        <v>82</v>
      </c>
      <c r="AW1145" s="12" t="s">
        <v>35</v>
      </c>
      <c r="AX1145" s="12" t="s">
        <v>72</v>
      </c>
      <c r="AY1145" s="225" t="s">
        <v>148</v>
      </c>
    </row>
    <row r="1146" spans="2:65" s="12" customFormat="1" ht="12">
      <c r="B1146" s="215"/>
      <c r="C1146" s="216"/>
      <c r="D1146" s="206" t="s">
        <v>158</v>
      </c>
      <c r="E1146" s="217" t="s">
        <v>21</v>
      </c>
      <c r="F1146" s="218" t="s">
        <v>1355</v>
      </c>
      <c r="G1146" s="216"/>
      <c r="H1146" s="219">
        <v>143.1</v>
      </c>
      <c r="I1146" s="220"/>
      <c r="J1146" s="216"/>
      <c r="K1146" s="216"/>
      <c r="L1146" s="221"/>
      <c r="M1146" s="222"/>
      <c r="N1146" s="223"/>
      <c r="O1146" s="223"/>
      <c r="P1146" s="223"/>
      <c r="Q1146" s="223"/>
      <c r="R1146" s="223"/>
      <c r="S1146" s="223"/>
      <c r="T1146" s="224"/>
      <c r="AT1146" s="225" t="s">
        <v>158</v>
      </c>
      <c r="AU1146" s="225" t="s">
        <v>82</v>
      </c>
      <c r="AV1146" s="12" t="s">
        <v>82</v>
      </c>
      <c r="AW1146" s="12" t="s">
        <v>35</v>
      </c>
      <c r="AX1146" s="12" t="s">
        <v>72</v>
      </c>
      <c r="AY1146" s="225" t="s">
        <v>148</v>
      </c>
    </row>
    <row r="1147" spans="2:65" s="12" customFormat="1" ht="12">
      <c r="B1147" s="215"/>
      <c r="C1147" s="216"/>
      <c r="D1147" s="206" t="s">
        <v>158</v>
      </c>
      <c r="E1147" s="217" t="s">
        <v>21</v>
      </c>
      <c r="F1147" s="218" t="s">
        <v>1791</v>
      </c>
      <c r="G1147" s="216"/>
      <c r="H1147" s="219">
        <v>36.305999999999997</v>
      </c>
      <c r="I1147" s="220"/>
      <c r="J1147" s="216"/>
      <c r="K1147" s="216"/>
      <c r="L1147" s="221"/>
      <c r="M1147" s="222"/>
      <c r="N1147" s="223"/>
      <c r="O1147" s="223"/>
      <c r="P1147" s="223"/>
      <c r="Q1147" s="223"/>
      <c r="R1147" s="223"/>
      <c r="S1147" s="223"/>
      <c r="T1147" s="224"/>
      <c r="AT1147" s="225" t="s">
        <v>158</v>
      </c>
      <c r="AU1147" s="225" t="s">
        <v>82</v>
      </c>
      <c r="AV1147" s="12" t="s">
        <v>82</v>
      </c>
      <c r="AW1147" s="12" t="s">
        <v>35</v>
      </c>
      <c r="AX1147" s="12" t="s">
        <v>72</v>
      </c>
      <c r="AY1147" s="225" t="s">
        <v>148</v>
      </c>
    </row>
    <row r="1148" spans="2:65" s="13" customFormat="1" ht="12">
      <c r="B1148" s="226"/>
      <c r="C1148" s="227"/>
      <c r="D1148" s="206" t="s">
        <v>158</v>
      </c>
      <c r="E1148" s="228" t="s">
        <v>21</v>
      </c>
      <c r="F1148" s="229" t="s">
        <v>166</v>
      </c>
      <c r="G1148" s="227"/>
      <c r="H1148" s="230">
        <v>538.68499999999995</v>
      </c>
      <c r="I1148" s="231"/>
      <c r="J1148" s="227"/>
      <c r="K1148" s="227"/>
      <c r="L1148" s="232"/>
      <c r="M1148" s="233"/>
      <c r="N1148" s="234"/>
      <c r="O1148" s="234"/>
      <c r="P1148" s="234"/>
      <c r="Q1148" s="234"/>
      <c r="R1148" s="234"/>
      <c r="S1148" s="234"/>
      <c r="T1148" s="235"/>
      <c r="AT1148" s="236" t="s">
        <v>158</v>
      </c>
      <c r="AU1148" s="236" t="s">
        <v>82</v>
      </c>
      <c r="AV1148" s="13" t="s">
        <v>156</v>
      </c>
      <c r="AW1148" s="13" t="s">
        <v>35</v>
      </c>
      <c r="AX1148" s="13" t="s">
        <v>80</v>
      </c>
      <c r="AY1148" s="236" t="s">
        <v>148</v>
      </c>
    </row>
    <row r="1149" spans="2:65" s="1" customFormat="1" ht="16.5" customHeight="1">
      <c r="B1149" s="41"/>
      <c r="C1149" s="254" t="s">
        <v>1792</v>
      </c>
      <c r="D1149" s="254" t="s">
        <v>700</v>
      </c>
      <c r="E1149" s="255" t="s">
        <v>1793</v>
      </c>
      <c r="F1149" s="256" t="s">
        <v>1794</v>
      </c>
      <c r="G1149" s="257" t="s">
        <v>176</v>
      </c>
      <c r="H1149" s="258">
        <v>592.55399999999997</v>
      </c>
      <c r="I1149" s="259"/>
      <c r="J1149" s="260">
        <f>ROUND(I1149*H1149,2)</f>
        <v>0</v>
      </c>
      <c r="K1149" s="256" t="s">
        <v>21</v>
      </c>
      <c r="L1149" s="261"/>
      <c r="M1149" s="262" t="s">
        <v>21</v>
      </c>
      <c r="N1149" s="263" t="s">
        <v>43</v>
      </c>
      <c r="O1149" s="42"/>
      <c r="P1149" s="201">
        <f>O1149*H1149</f>
        <v>0</v>
      </c>
      <c r="Q1149" s="201">
        <v>3.6800000000000001E-3</v>
      </c>
      <c r="R1149" s="201">
        <f>Q1149*H1149</f>
        <v>2.1805987199999999</v>
      </c>
      <c r="S1149" s="201">
        <v>0</v>
      </c>
      <c r="T1149" s="202">
        <f>S1149*H1149</f>
        <v>0</v>
      </c>
      <c r="AR1149" s="24" t="s">
        <v>382</v>
      </c>
      <c r="AT1149" s="24" t="s">
        <v>700</v>
      </c>
      <c r="AU1149" s="24" t="s">
        <v>82</v>
      </c>
      <c r="AY1149" s="24" t="s">
        <v>148</v>
      </c>
      <c r="BE1149" s="203">
        <f>IF(N1149="základní",J1149,0)</f>
        <v>0</v>
      </c>
      <c r="BF1149" s="203">
        <f>IF(N1149="snížená",J1149,0)</f>
        <v>0</v>
      </c>
      <c r="BG1149" s="203">
        <f>IF(N1149="zákl. přenesená",J1149,0)</f>
        <v>0</v>
      </c>
      <c r="BH1149" s="203">
        <f>IF(N1149="sníž. přenesená",J1149,0)</f>
        <v>0</v>
      </c>
      <c r="BI1149" s="203">
        <f>IF(N1149="nulová",J1149,0)</f>
        <v>0</v>
      </c>
      <c r="BJ1149" s="24" t="s">
        <v>80</v>
      </c>
      <c r="BK1149" s="203">
        <f>ROUND(I1149*H1149,2)</f>
        <v>0</v>
      </c>
      <c r="BL1149" s="24" t="s">
        <v>256</v>
      </c>
      <c r="BM1149" s="24" t="s">
        <v>1795</v>
      </c>
    </row>
    <row r="1150" spans="2:65" s="12" customFormat="1" ht="12">
      <c r="B1150" s="215"/>
      <c r="C1150" s="216"/>
      <c r="D1150" s="206" t="s">
        <v>158</v>
      </c>
      <c r="E1150" s="216"/>
      <c r="F1150" s="218" t="s">
        <v>1796</v>
      </c>
      <c r="G1150" s="216"/>
      <c r="H1150" s="219">
        <v>592.55399999999997</v>
      </c>
      <c r="I1150" s="220"/>
      <c r="J1150" s="216"/>
      <c r="K1150" s="216"/>
      <c r="L1150" s="221"/>
      <c r="M1150" s="222"/>
      <c r="N1150" s="223"/>
      <c r="O1150" s="223"/>
      <c r="P1150" s="223"/>
      <c r="Q1150" s="223"/>
      <c r="R1150" s="223"/>
      <c r="S1150" s="223"/>
      <c r="T1150" s="224"/>
      <c r="AT1150" s="225" t="s">
        <v>158</v>
      </c>
      <c r="AU1150" s="225" t="s">
        <v>82</v>
      </c>
      <c r="AV1150" s="12" t="s">
        <v>82</v>
      </c>
      <c r="AW1150" s="12" t="s">
        <v>6</v>
      </c>
      <c r="AX1150" s="12" t="s">
        <v>80</v>
      </c>
      <c r="AY1150" s="225" t="s">
        <v>148</v>
      </c>
    </row>
    <row r="1151" spans="2:65" s="1" customFormat="1" ht="38.25" customHeight="1">
      <c r="B1151" s="41"/>
      <c r="C1151" s="192" t="s">
        <v>1797</v>
      </c>
      <c r="D1151" s="192" t="s">
        <v>151</v>
      </c>
      <c r="E1151" s="193" t="s">
        <v>1798</v>
      </c>
      <c r="F1151" s="194" t="s">
        <v>1799</v>
      </c>
      <c r="G1151" s="195" t="s">
        <v>339</v>
      </c>
      <c r="H1151" s="196">
        <v>8.6969999999999992</v>
      </c>
      <c r="I1151" s="197"/>
      <c r="J1151" s="198">
        <f>ROUND(I1151*H1151,2)</f>
        <v>0</v>
      </c>
      <c r="K1151" s="194" t="s">
        <v>155</v>
      </c>
      <c r="L1151" s="61"/>
      <c r="M1151" s="199" t="s">
        <v>21</v>
      </c>
      <c r="N1151" s="200" t="s">
        <v>43</v>
      </c>
      <c r="O1151" s="42"/>
      <c r="P1151" s="201">
        <f>O1151*H1151</f>
        <v>0</v>
      </c>
      <c r="Q1151" s="201">
        <v>0</v>
      </c>
      <c r="R1151" s="201">
        <f>Q1151*H1151</f>
        <v>0</v>
      </c>
      <c r="S1151" s="201">
        <v>0</v>
      </c>
      <c r="T1151" s="202">
        <f>S1151*H1151</f>
        <v>0</v>
      </c>
      <c r="AR1151" s="24" t="s">
        <v>256</v>
      </c>
      <c r="AT1151" s="24" t="s">
        <v>151</v>
      </c>
      <c r="AU1151" s="24" t="s">
        <v>82</v>
      </c>
      <c r="AY1151" s="24" t="s">
        <v>148</v>
      </c>
      <c r="BE1151" s="203">
        <f>IF(N1151="základní",J1151,0)</f>
        <v>0</v>
      </c>
      <c r="BF1151" s="203">
        <f>IF(N1151="snížená",J1151,0)</f>
        <v>0</v>
      </c>
      <c r="BG1151" s="203">
        <f>IF(N1151="zákl. přenesená",J1151,0)</f>
        <v>0</v>
      </c>
      <c r="BH1151" s="203">
        <f>IF(N1151="sníž. přenesená",J1151,0)</f>
        <v>0</v>
      </c>
      <c r="BI1151" s="203">
        <f>IF(N1151="nulová",J1151,0)</f>
        <v>0</v>
      </c>
      <c r="BJ1151" s="24" t="s">
        <v>80</v>
      </c>
      <c r="BK1151" s="203">
        <f>ROUND(I1151*H1151,2)</f>
        <v>0</v>
      </c>
      <c r="BL1151" s="24" t="s">
        <v>256</v>
      </c>
      <c r="BM1151" s="24" t="s">
        <v>1800</v>
      </c>
    </row>
    <row r="1152" spans="2:65" s="1" customFormat="1" ht="132">
      <c r="B1152" s="41"/>
      <c r="C1152" s="63"/>
      <c r="D1152" s="206" t="s">
        <v>170</v>
      </c>
      <c r="E1152" s="63"/>
      <c r="F1152" s="237" t="s">
        <v>1801</v>
      </c>
      <c r="G1152" s="63"/>
      <c r="H1152" s="63"/>
      <c r="I1152" s="163"/>
      <c r="J1152" s="63"/>
      <c r="K1152" s="63"/>
      <c r="L1152" s="61"/>
      <c r="M1152" s="238"/>
      <c r="N1152" s="42"/>
      <c r="O1152" s="42"/>
      <c r="P1152" s="42"/>
      <c r="Q1152" s="42"/>
      <c r="R1152" s="42"/>
      <c r="S1152" s="42"/>
      <c r="T1152" s="78"/>
      <c r="AT1152" s="24" t="s">
        <v>170</v>
      </c>
      <c r="AU1152" s="24" t="s">
        <v>82</v>
      </c>
    </row>
    <row r="1153" spans="2:65" s="10" customFormat="1" ht="29.85" customHeight="1">
      <c r="B1153" s="176"/>
      <c r="C1153" s="177"/>
      <c r="D1153" s="178" t="s">
        <v>71</v>
      </c>
      <c r="E1153" s="190" t="s">
        <v>498</v>
      </c>
      <c r="F1153" s="190" t="s">
        <v>499</v>
      </c>
      <c r="G1153" s="177"/>
      <c r="H1153" s="177"/>
      <c r="I1153" s="180"/>
      <c r="J1153" s="191">
        <f>BK1153</f>
        <v>0</v>
      </c>
      <c r="K1153" s="177"/>
      <c r="L1153" s="182"/>
      <c r="M1153" s="183"/>
      <c r="N1153" s="184"/>
      <c r="O1153" s="184"/>
      <c r="P1153" s="185">
        <f>SUM(P1154:P1168)</f>
        <v>0</v>
      </c>
      <c r="Q1153" s="184"/>
      <c r="R1153" s="185">
        <f>SUM(R1154:R1168)</f>
        <v>4.9822379999999997</v>
      </c>
      <c r="S1153" s="184"/>
      <c r="T1153" s="186">
        <f>SUM(T1154:T1168)</f>
        <v>0</v>
      </c>
      <c r="AR1153" s="187" t="s">
        <v>82</v>
      </c>
      <c r="AT1153" s="188" t="s">
        <v>71</v>
      </c>
      <c r="AU1153" s="188" t="s">
        <v>80</v>
      </c>
      <c r="AY1153" s="187" t="s">
        <v>148</v>
      </c>
      <c r="BK1153" s="189">
        <f>SUM(BK1154:BK1168)</f>
        <v>0</v>
      </c>
    </row>
    <row r="1154" spans="2:65" s="1" customFormat="1" ht="25.5" customHeight="1">
      <c r="B1154" s="41"/>
      <c r="C1154" s="192" t="s">
        <v>1802</v>
      </c>
      <c r="D1154" s="192" t="s">
        <v>151</v>
      </c>
      <c r="E1154" s="193" t="s">
        <v>1803</v>
      </c>
      <c r="F1154" s="194" t="s">
        <v>1804</v>
      </c>
      <c r="G1154" s="195" t="s">
        <v>176</v>
      </c>
      <c r="H1154" s="196">
        <v>275.41399999999999</v>
      </c>
      <c r="I1154" s="197"/>
      <c r="J1154" s="198">
        <f>ROUND(I1154*H1154,2)</f>
        <v>0</v>
      </c>
      <c r="K1154" s="194" t="s">
        <v>155</v>
      </c>
      <c r="L1154" s="61"/>
      <c r="M1154" s="199" t="s">
        <v>21</v>
      </c>
      <c r="N1154" s="200" t="s">
        <v>43</v>
      </c>
      <c r="O1154" s="42"/>
      <c r="P1154" s="201">
        <f>O1154*H1154</f>
        <v>0</v>
      </c>
      <c r="Q1154" s="201">
        <v>3.5999999999999999E-3</v>
      </c>
      <c r="R1154" s="201">
        <f>Q1154*H1154</f>
        <v>0.99149039999999988</v>
      </c>
      <c r="S1154" s="201">
        <v>0</v>
      </c>
      <c r="T1154" s="202">
        <f>S1154*H1154</f>
        <v>0</v>
      </c>
      <c r="AR1154" s="24" t="s">
        <v>256</v>
      </c>
      <c r="AT1154" s="24" t="s">
        <v>151</v>
      </c>
      <c r="AU1154" s="24" t="s">
        <v>82</v>
      </c>
      <c r="AY1154" s="24" t="s">
        <v>148</v>
      </c>
      <c r="BE1154" s="203">
        <f>IF(N1154="základní",J1154,0)</f>
        <v>0</v>
      </c>
      <c r="BF1154" s="203">
        <f>IF(N1154="snížená",J1154,0)</f>
        <v>0</v>
      </c>
      <c r="BG1154" s="203">
        <f>IF(N1154="zákl. přenesená",J1154,0)</f>
        <v>0</v>
      </c>
      <c r="BH1154" s="203">
        <f>IF(N1154="sníž. přenesená",J1154,0)</f>
        <v>0</v>
      </c>
      <c r="BI1154" s="203">
        <f>IF(N1154="nulová",J1154,0)</f>
        <v>0</v>
      </c>
      <c r="BJ1154" s="24" t="s">
        <v>80</v>
      </c>
      <c r="BK1154" s="203">
        <f>ROUND(I1154*H1154,2)</f>
        <v>0</v>
      </c>
      <c r="BL1154" s="24" t="s">
        <v>256</v>
      </c>
      <c r="BM1154" s="24" t="s">
        <v>1805</v>
      </c>
    </row>
    <row r="1155" spans="2:65" s="12" customFormat="1" ht="12">
      <c r="B1155" s="215"/>
      <c r="C1155" s="216"/>
      <c r="D1155" s="206" t="s">
        <v>158</v>
      </c>
      <c r="E1155" s="217" t="s">
        <v>21</v>
      </c>
      <c r="F1155" s="218" t="s">
        <v>856</v>
      </c>
      <c r="G1155" s="216"/>
      <c r="H1155" s="219">
        <v>12.831</v>
      </c>
      <c r="I1155" s="220"/>
      <c r="J1155" s="216"/>
      <c r="K1155" s="216"/>
      <c r="L1155" s="221"/>
      <c r="M1155" s="222"/>
      <c r="N1155" s="223"/>
      <c r="O1155" s="223"/>
      <c r="P1155" s="223"/>
      <c r="Q1155" s="223"/>
      <c r="R1155" s="223"/>
      <c r="S1155" s="223"/>
      <c r="T1155" s="224"/>
      <c r="AT1155" s="225" t="s">
        <v>158</v>
      </c>
      <c r="AU1155" s="225" t="s">
        <v>82</v>
      </c>
      <c r="AV1155" s="12" t="s">
        <v>82</v>
      </c>
      <c r="AW1155" s="12" t="s">
        <v>35</v>
      </c>
      <c r="AX1155" s="12" t="s">
        <v>72</v>
      </c>
      <c r="AY1155" s="225" t="s">
        <v>148</v>
      </c>
    </row>
    <row r="1156" spans="2:65" s="12" customFormat="1" ht="12">
      <c r="B1156" s="215"/>
      <c r="C1156" s="216"/>
      <c r="D1156" s="206" t="s">
        <v>158</v>
      </c>
      <c r="E1156" s="217" t="s">
        <v>21</v>
      </c>
      <c r="F1156" s="218" t="s">
        <v>857</v>
      </c>
      <c r="G1156" s="216"/>
      <c r="H1156" s="219">
        <v>23.170999999999999</v>
      </c>
      <c r="I1156" s="220"/>
      <c r="J1156" s="216"/>
      <c r="K1156" s="216"/>
      <c r="L1156" s="221"/>
      <c r="M1156" s="222"/>
      <c r="N1156" s="223"/>
      <c r="O1156" s="223"/>
      <c r="P1156" s="223"/>
      <c r="Q1156" s="223"/>
      <c r="R1156" s="223"/>
      <c r="S1156" s="223"/>
      <c r="T1156" s="224"/>
      <c r="AT1156" s="225" t="s">
        <v>158</v>
      </c>
      <c r="AU1156" s="225" t="s">
        <v>82</v>
      </c>
      <c r="AV1156" s="12" t="s">
        <v>82</v>
      </c>
      <c r="AW1156" s="12" t="s">
        <v>35</v>
      </c>
      <c r="AX1156" s="12" t="s">
        <v>72</v>
      </c>
      <c r="AY1156" s="225" t="s">
        <v>148</v>
      </c>
    </row>
    <row r="1157" spans="2:65" s="12" customFormat="1" ht="12">
      <c r="B1157" s="215"/>
      <c r="C1157" s="216"/>
      <c r="D1157" s="206" t="s">
        <v>158</v>
      </c>
      <c r="E1157" s="217" t="s">
        <v>21</v>
      </c>
      <c r="F1157" s="218" t="s">
        <v>858</v>
      </c>
      <c r="G1157" s="216"/>
      <c r="H1157" s="219">
        <v>7.96</v>
      </c>
      <c r="I1157" s="220"/>
      <c r="J1157" s="216"/>
      <c r="K1157" s="216"/>
      <c r="L1157" s="221"/>
      <c r="M1157" s="222"/>
      <c r="N1157" s="223"/>
      <c r="O1157" s="223"/>
      <c r="P1157" s="223"/>
      <c r="Q1157" s="223"/>
      <c r="R1157" s="223"/>
      <c r="S1157" s="223"/>
      <c r="T1157" s="224"/>
      <c r="AT1157" s="225" t="s">
        <v>158</v>
      </c>
      <c r="AU1157" s="225" t="s">
        <v>82</v>
      </c>
      <c r="AV1157" s="12" t="s">
        <v>82</v>
      </c>
      <c r="AW1157" s="12" t="s">
        <v>35</v>
      </c>
      <c r="AX1157" s="12" t="s">
        <v>72</v>
      </c>
      <c r="AY1157" s="225" t="s">
        <v>148</v>
      </c>
    </row>
    <row r="1158" spans="2:65" s="12" customFormat="1" ht="12">
      <c r="B1158" s="215"/>
      <c r="C1158" s="216"/>
      <c r="D1158" s="206" t="s">
        <v>158</v>
      </c>
      <c r="E1158" s="217" t="s">
        <v>21</v>
      </c>
      <c r="F1158" s="218" t="s">
        <v>859</v>
      </c>
      <c r="G1158" s="216"/>
      <c r="H1158" s="219">
        <v>69.748999999999995</v>
      </c>
      <c r="I1158" s="220"/>
      <c r="J1158" s="216"/>
      <c r="K1158" s="216"/>
      <c r="L1158" s="221"/>
      <c r="M1158" s="222"/>
      <c r="N1158" s="223"/>
      <c r="O1158" s="223"/>
      <c r="P1158" s="223"/>
      <c r="Q1158" s="223"/>
      <c r="R1158" s="223"/>
      <c r="S1158" s="223"/>
      <c r="T1158" s="224"/>
      <c r="AT1158" s="225" t="s">
        <v>158</v>
      </c>
      <c r="AU1158" s="225" t="s">
        <v>82</v>
      </c>
      <c r="AV1158" s="12" t="s">
        <v>82</v>
      </c>
      <c r="AW1158" s="12" t="s">
        <v>35</v>
      </c>
      <c r="AX1158" s="12" t="s">
        <v>72</v>
      </c>
      <c r="AY1158" s="225" t="s">
        <v>148</v>
      </c>
    </row>
    <row r="1159" spans="2:65" s="12" customFormat="1" ht="12">
      <c r="B1159" s="215"/>
      <c r="C1159" s="216"/>
      <c r="D1159" s="206" t="s">
        <v>158</v>
      </c>
      <c r="E1159" s="217" t="s">
        <v>21</v>
      </c>
      <c r="F1159" s="218" t="s">
        <v>860</v>
      </c>
      <c r="G1159" s="216"/>
      <c r="H1159" s="219">
        <v>19.494</v>
      </c>
      <c r="I1159" s="220"/>
      <c r="J1159" s="216"/>
      <c r="K1159" s="216"/>
      <c r="L1159" s="221"/>
      <c r="M1159" s="222"/>
      <c r="N1159" s="223"/>
      <c r="O1159" s="223"/>
      <c r="P1159" s="223"/>
      <c r="Q1159" s="223"/>
      <c r="R1159" s="223"/>
      <c r="S1159" s="223"/>
      <c r="T1159" s="224"/>
      <c r="AT1159" s="225" t="s">
        <v>158</v>
      </c>
      <c r="AU1159" s="225" t="s">
        <v>82</v>
      </c>
      <c r="AV1159" s="12" t="s">
        <v>82</v>
      </c>
      <c r="AW1159" s="12" t="s">
        <v>35</v>
      </c>
      <c r="AX1159" s="12" t="s">
        <v>72</v>
      </c>
      <c r="AY1159" s="225" t="s">
        <v>148</v>
      </c>
    </row>
    <row r="1160" spans="2:65" s="12" customFormat="1" ht="12">
      <c r="B1160" s="215"/>
      <c r="C1160" s="216"/>
      <c r="D1160" s="206" t="s">
        <v>158</v>
      </c>
      <c r="E1160" s="217" t="s">
        <v>21</v>
      </c>
      <c r="F1160" s="218" t="s">
        <v>861</v>
      </c>
      <c r="G1160" s="216"/>
      <c r="H1160" s="219">
        <v>61.764000000000003</v>
      </c>
      <c r="I1160" s="220"/>
      <c r="J1160" s="216"/>
      <c r="K1160" s="216"/>
      <c r="L1160" s="221"/>
      <c r="M1160" s="222"/>
      <c r="N1160" s="223"/>
      <c r="O1160" s="223"/>
      <c r="P1160" s="223"/>
      <c r="Q1160" s="223"/>
      <c r="R1160" s="223"/>
      <c r="S1160" s="223"/>
      <c r="T1160" s="224"/>
      <c r="AT1160" s="225" t="s">
        <v>158</v>
      </c>
      <c r="AU1160" s="225" t="s">
        <v>82</v>
      </c>
      <c r="AV1160" s="12" t="s">
        <v>82</v>
      </c>
      <c r="AW1160" s="12" t="s">
        <v>35</v>
      </c>
      <c r="AX1160" s="12" t="s">
        <v>72</v>
      </c>
      <c r="AY1160" s="225" t="s">
        <v>148</v>
      </c>
    </row>
    <row r="1161" spans="2:65" s="12" customFormat="1" ht="12">
      <c r="B1161" s="215"/>
      <c r="C1161" s="216"/>
      <c r="D1161" s="206" t="s">
        <v>158</v>
      </c>
      <c r="E1161" s="217" t="s">
        <v>21</v>
      </c>
      <c r="F1161" s="218" t="s">
        <v>862</v>
      </c>
      <c r="G1161" s="216"/>
      <c r="H1161" s="219">
        <v>19.494</v>
      </c>
      <c r="I1161" s="220"/>
      <c r="J1161" s="216"/>
      <c r="K1161" s="216"/>
      <c r="L1161" s="221"/>
      <c r="M1161" s="222"/>
      <c r="N1161" s="223"/>
      <c r="O1161" s="223"/>
      <c r="P1161" s="223"/>
      <c r="Q1161" s="223"/>
      <c r="R1161" s="223"/>
      <c r="S1161" s="223"/>
      <c r="T1161" s="224"/>
      <c r="AT1161" s="225" t="s">
        <v>158</v>
      </c>
      <c r="AU1161" s="225" t="s">
        <v>82</v>
      </c>
      <c r="AV1161" s="12" t="s">
        <v>82</v>
      </c>
      <c r="AW1161" s="12" t="s">
        <v>35</v>
      </c>
      <c r="AX1161" s="12" t="s">
        <v>72</v>
      </c>
      <c r="AY1161" s="225" t="s">
        <v>148</v>
      </c>
    </row>
    <row r="1162" spans="2:65" s="12" customFormat="1" ht="12">
      <c r="B1162" s="215"/>
      <c r="C1162" s="216"/>
      <c r="D1162" s="206" t="s">
        <v>158</v>
      </c>
      <c r="E1162" s="217" t="s">
        <v>21</v>
      </c>
      <c r="F1162" s="218" t="s">
        <v>863</v>
      </c>
      <c r="G1162" s="216"/>
      <c r="H1162" s="219">
        <v>18.21</v>
      </c>
      <c r="I1162" s="220"/>
      <c r="J1162" s="216"/>
      <c r="K1162" s="216"/>
      <c r="L1162" s="221"/>
      <c r="M1162" s="222"/>
      <c r="N1162" s="223"/>
      <c r="O1162" s="223"/>
      <c r="P1162" s="223"/>
      <c r="Q1162" s="223"/>
      <c r="R1162" s="223"/>
      <c r="S1162" s="223"/>
      <c r="T1162" s="224"/>
      <c r="AT1162" s="225" t="s">
        <v>158</v>
      </c>
      <c r="AU1162" s="225" t="s">
        <v>82</v>
      </c>
      <c r="AV1162" s="12" t="s">
        <v>82</v>
      </c>
      <c r="AW1162" s="12" t="s">
        <v>35</v>
      </c>
      <c r="AX1162" s="12" t="s">
        <v>72</v>
      </c>
      <c r="AY1162" s="225" t="s">
        <v>148</v>
      </c>
    </row>
    <row r="1163" spans="2:65" s="12" customFormat="1" ht="12">
      <c r="B1163" s="215"/>
      <c r="C1163" s="216"/>
      <c r="D1163" s="206" t="s">
        <v>158</v>
      </c>
      <c r="E1163" s="217" t="s">
        <v>21</v>
      </c>
      <c r="F1163" s="218" t="s">
        <v>864</v>
      </c>
      <c r="G1163" s="216"/>
      <c r="H1163" s="219">
        <v>42.741</v>
      </c>
      <c r="I1163" s="220"/>
      <c r="J1163" s="216"/>
      <c r="K1163" s="216"/>
      <c r="L1163" s="221"/>
      <c r="M1163" s="222"/>
      <c r="N1163" s="223"/>
      <c r="O1163" s="223"/>
      <c r="P1163" s="223"/>
      <c r="Q1163" s="223"/>
      <c r="R1163" s="223"/>
      <c r="S1163" s="223"/>
      <c r="T1163" s="224"/>
      <c r="AT1163" s="225" t="s">
        <v>158</v>
      </c>
      <c r="AU1163" s="225" t="s">
        <v>82</v>
      </c>
      <c r="AV1163" s="12" t="s">
        <v>82</v>
      </c>
      <c r="AW1163" s="12" t="s">
        <v>35</v>
      </c>
      <c r="AX1163" s="12" t="s">
        <v>72</v>
      </c>
      <c r="AY1163" s="225" t="s">
        <v>148</v>
      </c>
    </row>
    <row r="1164" spans="2:65" s="13" customFormat="1" ht="12">
      <c r="B1164" s="226"/>
      <c r="C1164" s="227"/>
      <c r="D1164" s="206" t="s">
        <v>158</v>
      </c>
      <c r="E1164" s="228" t="s">
        <v>21</v>
      </c>
      <c r="F1164" s="229" t="s">
        <v>166</v>
      </c>
      <c r="G1164" s="227"/>
      <c r="H1164" s="230">
        <v>275.41399999999999</v>
      </c>
      <c r="I1164" s="231"/>
      <c r="J1164" s="227"/>
      <c r="K1164" s="227"/>
      <c r="L1164" s="232"/>
      <c r="M1164" s="233"/>
      <c r="N1164" s="234"/>
      <c r="O1164" s="234"/>
      <c r="P1164" s="234"/>
      <c r="Q1164" s="234"/>
      <c r="R1164" s="234"/>
      <c r="S1164" s="234"/>
      <c r="T1164" s="235"/>
      <c r="AT1164" s="236" t="s">
        <v>158</v>
      </c>
      <c r="AU1164" s="236" t="s">
        <v>82</v>
      </c>
      <c r="AV1164" s="13" t="s">
        <v>156</v>
      </c>
      <c r="AW1164" s="13" t="s">
        <v>35</v>
      </c>
      <c r="AX1164" s="13" t="s">
        <v>80</v>
      </c>
      <c r="AY1164" s="236" t="s">
        <v>148</v>
      </c>
    </row>
    <row r="1165" spans="2:65" s="1" customFormat="1" ht="16.5" customHeight="1">
      <c r="B1165" s="41"/>
      <c r="C1165" s="254" t="s">
        <v>1806</v>
      </c>
      <c r="D1165" s="254" t="s">
        <v>700</v>
      </c>
      <c r="E1165" s="255" t="s">
        <v>1807</v>
      </c>
      <c r="F1165" s="256" t="s">
        <v>1808</v>
      </c>
      <c r="G1165" s="257" t="s">
        <v>176</v>
      </c>
      <c r="H1165" s="258">
        <v>316.726</v>
      </c>
      <c r="I1165" s="259"/>
      <c r="J1165" s="260">
        <f>ROUND(I1165*H1165,2)</f>
        <v>0</v>
      </c>
      <c r="K1165" s="256" t="s">
        <v>21</v>
      </c>
      <c r="L1165" s="261"/>
      <c r="M1165" s="262" t="s">
        <v>21</v>
      </c>
      <c r="N1165" s="263" t="s">
        <v>43</v>
      </c>
      <c r="O1165" s="42"/>
      <c r="P1165" s="201">
        <f>O1165*H1165</f>
        <v>0</v>
      </c>
      <c r="Q1165" s="201">
        <v>1.26E-2</v>
      </c>
      <c r="R1165" s="201">
        <f>Q1165*H1165</f>
        <v>3.9907476000000002</v>
      </c>
      <c r="S1165" s="201">
        <v>0</v>
      </c>
      <c r="T1165" s="202">
        <f>S1165*H1165</f>
        <v>0</v>
      </c>
      <c r="AR1165" s="24" t="s">
        <v>382</v>
      </c>
      <c r="AT1165" s="24" t="s">
        <v>700</v>
      </c>
      <c r="AU1165" s="24" t="s">
        <v>82</v>
      </c>
      <c r="AY1165" s="24" t="s">
        <v>148</v>
      </c>
      <c r="BE1165" s="203">
        <f>IF(N1165="základní",J1165,0)</f>
        <v>0</v>
      </c>
      <c r="BF1165" s="203">
        <f>IF(N1165="snížená",J1165,0)</f>
        <v>0</v>
      </c>
      <c r="BG1165" s="203">
        <f>IF(N1165="zákl. přenesená",J1165,0)</f>
        <v>0</v>
      </c>
      <c r="BH1165" s="203">
        <f>IF(N1165="sníž. přenesená",J1165,0)</f>
        <v>0</v>
      </c>
      <c r="BI1165" s="203">
        <f>IF(N1165="nulová",J1165,0)</f>
        <v>0</v>
      </c>
      <c r="BJ1165" s="24" t="s">
        <v>80</v>
      </c>
      <c r="BK1165" s="203">
        <f>ROUND(I1165*H1165,2)</f>
        <v>0</v>
      </c>
      <c r="BL1165" s="24" t="s">
        <v>256</v>
      </c>
      <c r="BM1165" s="24" t="s">
        <v>1809</v>
      </c>
    </row>
    <row r="1166" spans="2:65" s="12" customFormat="1" ht="12">
      <c r="B1166" s="215"/>
      <c r="C1166" s="216"/>
      <c r="D1166" s="206" t="s">
        <v>158</v>
      </c>
      <c r="E1166" s="216"/>
      <c r="F1166" s="218" t="s">
        <v>1810</v>
      </c>
      <c r="G1166" s="216"/>
      <c r="H1166" s="219">
        <v>316.726</v>
      </c>
      <c r="I1166" s="220"/>
      <c r="J1166" s="216"/>
      <c r="K1166" s="216"/>
      <c r="L1166" s="221"/>
      <c r="M1166" s="222"/>
      <c r="N1166" s="223"/>
      <c r="O1166" s="223"/>
      <c r="P1166" s="223"/>
      <c r="Q1166" s="223"/>
      <c r="R1166" s="223"/>
      <c r="S1166" s="223"/>
      <c r="T1166" s="224"/>
      <c r="AT1166" s="225" t="s">
        <v>158</v>
      </c>
      <c r="AU1166" s="225" t="s">
        <v>82</v>
      </c>
      <c r="AV1166" s="12" t="s">
        <v>82</v>
      </c>
      <c r="AW1166" s="12" t="s">
        <v>6</v>
      </c>
      <c r="AX1166" s="12" t="s">
        <v>80</v>
      </c>
      <c r="AY1166" s="225" t="s">
        <v>148</v>
      </c>
    </row>
    <row r="1167" spans="2:65" s="1" customFormat="1" ht="38.25" customHeight="1">
      <c r="B1167" s="41"/>
      <c r="C1167" s="192" t="s">
        <v>1811</v>
      </c>
      <c r="D1167" s="192" t="s">
        <v>151</v>
      </c>
      <c r="E1167" s="193" t="s">
        <v>1812</v>
      </c>
      <c r="F1167" s="194" t="s">
        <v>1813</v>
      </c>
      <c r="G1167" s="195" t="s">
        <v>339</v>
      </c>
      <c r="H1167" s="196">
        <v>4.9820000000000002</v>
      </c>
      <c r="I1167" s="197"/>
      <c r="J1167" s="198">
        <f>ROUND(I1167*H1167,2)</f>
        <v>0</v>
      </c>
      <c r="K1167" s="194" t="s">
        <v>155</v>
      </c>
      <c r="L1167" s="61"/>
      <c r="M1167" s="199" t="s">
        <v>21</v>
      </c>
      <c r="N1167" s="200" t="s">
        <v>43</v>
      </c>
      <c r="O1167" s="42"/>
      <c r="P1167" s="201">
        <f>O1167*H1167</f>
        <v>0</v>
      </c>
      <c r="Q1167" s="201">
        <v>0</v>
      </c>
      <c r="R1167" s="201">
        <f>Q1167*H1167</f>
        <v>0</v>
      </c>
      <c r="S1167" s="201">
        <v>0</v>
      </c>
      <c r="T1167" s="202">
        <f>S1167*H1167</f>
        <v>0</v>
      </c>
      <c r="AR1167" s="24" t="s">
        <v>256</v>
      </c>
      <c r="AT1167" s="24" t="s">
        <v>151</v>
      </c>
      <c r="AU1167" s="24" t="s">
        <v>82</v>
      </c>
      <c r="AY1167" s="24" t="s">
        <v>148</v>
      </c>
      <c r="BE1167" s="203">
        <f>IF(N1167="základní",J1167,0)</f>
        <v>0</v>
      </c>
      <c r="BF1167" s="203">
        <f>IF(N1167="snížená",J1167,0)</f>
        <v>0</v>
      </c>
      <c r="BG1167" s="203">
        <f>IF(N1167="zákl. přenesená",J1167,0)</f>
        <v>0</v>
      </c>
      <c r="BH1167" s="203">
        <f>IF(N1167="sníž. přenesená",J1167,0)</f>
        <v>0</v>
      </c>
      <c r="BI1167" s="203">
        <f>IF(N1167="nulová",J1167,0)</f>
        <v>0</v>
      </c>
      <c r="BJ1167" s="24" t="s">
        <v>80</v>
      </c>
      <c r="BK1167" s="203">
        <f>ROUND(I1167*H1167,2)</f>
        <v>0</v>
      </c>
      <c r="BL1167" s="24" t="s">
        <v>256</v>
      </c>
      <c r="BM1167" s="24" t="s">
        <v>1814</v>
      </c>
    </row>
    <row r="1168" spans="2:65" s="1" customFormat="1" ht="132">
      <c r="B1168" s="41"/>
      <c r="C1168" s="63"/>
      <c r="D1168" s="206" t="s">
        <v>170</v>
      </c>
      <c r="E1168" s="63"/>
      <c r="F1168" s="237" t="s">
        <v>1173</v>
      </c>
      <c r="G1168" s="63"/>
      <c r="H1168" s="63"/>
      <c r="I1168" s="163"/>
      <c r="J1168" s="63"/>
      <c r="K1168" s="63"/>
      <c r="L1168" s="61"/>
      <c r="M1168" s="238"/>
      <c r="N1168" s="42"/>
      <c r="O1168" s="42"/>
      <c r="P1168" s="42"/>
      <c r="Q1168" s="42"/>
      <c r="R1168" s="42"/>
      <c r="S1168" s="42"/>
      <c r="T1168" s="78"/>
      <c r="AT1168" s="24" t="s">
        <v>170</v>
      </c>
      <c r="AU1168" s="24" t="s">
        <v>82</v>
      </c>
    </row>
    <row r="1169" spans="2:65" s="10" customFormat="1" ht="29.85" customHeight="1">
      <c r="B1169" s="176"/>
      <c r="C1169" s="177"/>
      <c r="D1169" s="178" t="s">
        <v>71</v>
      </c>
      <c r="E1169" s="190" t="s">
        <v>1815</v>
      </c>
      <c r="F1169" s="190" t="s">
        <v>1816</v>
      </c>
      <c r="G1169" s="177"/>
      <c r="H1169" s="177"/>
      <c r="I1169" s="180"/>
      <c r="J1169" s="191">
        <f>BK1169</f>
        <v>0</v>
      </c>
      <c r="K1169" s="177"/>
      <c r="L1169" s="182"/>
      <c r="M1169" s="183"/>
      <c r="N1169" s="184"/>
      <c r="O1169" s="184"/>
      <c r="P1169" s="185">
        <f>SUM(P1170:P1172)</f>
        <v>0</v>
      </c>
      <c r="Q1169" s="184"/>
      <c r="R1169" s="185">
        <f>SUM(R1170:R1172)</f>
        <v>0.1074658</v>
      </c>
      <c r="S1169" s="184"/>
      <c r="T1169" s="186">
        <f>SUM(T1170:T1172)</f>
        <v>0</v>
      </c>
      <c r="AR1169" s="187" t="s">
        <v>82</v>
      </c>
      <c r="AT1169" s="188" t="s">
        <v>71</v>
      </c>
      <c r="AU1169" s="188" t="s">
        <v>80</v>
      </c>
      <c r="AY1169" s="187" t="s">
        <v>148</v>
      </c>
      <c r="BK1169" s="189">
        <f>SUM(BK1170:BK1172)</f>
        <v>0</v>
      </c>
    </row>
    <row r="1170" spans="2:65" s="1" customFormat="1" ht="16.5" customHeight="1">
      <c r="B1170" s="41"/>
      <c r="C1170" s="192" t="s">
        <v>1817</v>
      </c>
      <c r="D1170" s="192" t="s">
        <v>151</v>
      </c>
      <c r="E1170" s="193" t="s">
        <v>1818</v>
      </c>
      <c r="F1170" s="194" t="s">
        <v>1819</v>
      </c>
      <c r="G1170" s="195" t="s">
        <v>176</v>
      </c>
      <c r="H1170" s="196">
        <v>413.33</v>
      </c>
      <c r="I1170" s="197"/>
      <c r="J1170" s="198">
        <f>ROUND(I1170*H1170,2)</f>
        <v>0</v>
      </c>
      <c r="K1170" s="194" t="s">
        <v>155</v>
      </c>
      <c r="L1170" s="61"/>
      <c r="M1170" s="199" t="s">
        <v>21</v>
      </c>
      <c r="N1170" s="200" t="s">
        <v>43</v>
      </c>
      <c r="O1170" s="42"/>
      <c r="P1170" s="201">
        <f>O1170*H1170</f>
        <v>0</v>
      </c>
      <c r="Q1170" s="201">
        <v>1.3999999999999999E-4</v>
      </c>
      <c r="R1170" s="201">
        <f>Q1170*H1170</f>
        <v>5.7866199999999993E-2</v>
      </c>
      <c r="S1170" s="201">
        <v>0</v>
      </c>
      <c r="T1170" s="202">
        <f>S1170*H1170</f>
        <v>0</v>
      </c>
      <c r="AR1170" s="24" t="s">
        <v>256</v>
      </c>
      <c r="AT1170" s="24" t="s">
        <v>151</v>
      </c>
      <c r="AU1170" s="24" t="s">
        <v>82</v>
      </c>
      <c r="AY1170" s="24" t="s">
        <v>148</v>
      </c>
      <c r="BE1170" s="203">
        <f>IF(N1170="základní",J1170,0)</f>
        <v>0</v>
      </c>
      <c r="BF1170" s="203">
        <f>IF(N1170="snížená",J1170,0)</f>
        <v>0</v>
      </c>
      <c r="BG1170" s="203">
        <f>IF(N1170="zákl. přenesená",J1170,0)</f>
        <v>0</v>
      </c>
      <c r="BH1170" s="203">
        <f>IF(N1170="sníž. přenesená",J1170,0)</f>
        <v>0</v>
      </c>
      <c r="BI1170" s="203">
        <f>IF(N1170="nulová",J1170,0)</f>
        <v>0</v>
      </c>
      <c r="BJ1170" s="24" t="s">
        <v>80</v>
      </c>
      <c r="BK1170" s="203">
        <f>ROUND(I1170*H1170,2)</f>
        <v>0</v>
      </c>
      <c r="BL1170" s="24" t="s">
        <v>256</v>
      </c>
      <c r="BM1170" s="24" t="s">
        <v>1820</v>
      </c>
    </row>
    <row r="1171" spans="2:65" s="12" customFormat="1" ht="12">
      <c r="B1171" s="215"/>
      <c r="C1171" s="216"/>
      <c r="D1171" s="206" t="s">
        <v>158</v>
      </c>
      <c r="E1171" s="217" t="s">
        <v>21</v>
      </c>
      <c r="F1171" s="218" t="s">
        <v>1821</v>
      </c>
      <c r="G1171" s="216"/>
      <c r="H1171" s="219">
        <v>413.33</v>
      </c>
      <c r="I1171" s="220"/>
      <c r="J1171" s="216"/>
      <c r="K1171" s="216"/>
      <c r="L1171" s="221"/>
      <c r="M1171" s="222"/>
      <c r="N1171" s="223"/>
      <c r="O1171" s="223"/>
      <c r="P1171" s="223"/>
      <c r="Q1171" s="223"/>
      <c r="R1171" s="223"/>
      <c r="S1171" s="223"/>
      <c r="T1171" s="224"/>
      <c r="AT1171" s="225" t="s">
        <v>158</v>
      </c>
      <c r="AU1171" s="225" t="s">
        <v>82</v>
      </c>
      <c r="AV1171" s="12" t="s">
        <v>82</v>
      </c>
      <c r="AW1171" s="12" t="s">
        <v>35</v>
      </c>
      <c r="AX1171" s="12" t="s">
        <v>80</v>
      </c>
      <c r="AY1171" s="225" t="s">
        <v>148</v>
      </c>
    </row>
    <row r="1172" spans="2:65" s="1" customFormat="1" ht="25.5" customHeight="1">
      <c r="B1172" s="41"/>
      <c r="C1172" s="192" t="s">
        <v>1822</v>
      </c>
      <c r="D1172" s="192" t="s">
        <v>151</v>
      </c>
      <c r="E1172" s="193" t="s">
        <v>1823</v>
      </c>
      <c r="F1172" s="194" t="s">
        <v>1824</v>
      </c>
      <c r="G1172" s="195" t="s">
        <v>176</v>
      </c>
      <c r="H1172" s="196">
        <v>413.33</v>
      </c>
      <c r="I1172" s="197"/>
      <c r="J1172" s="198">
        <f>ROUND(I1172*H1172,2)</f>
        <v>0</v>
      </c>
      <c r="K1172" s="194" t="s">
        <v>155</v>
      </c>
      <c r="L1172" s="61"/>
      <c r="M1172" s="199" t="s">
        <v>21</v>
      </c>
      <c r="N1172" s="200" t="s">
        <v>43</v>
      </c>
      <c r="O1172" s="42"/>
      <c r="P1172" s="201">
        <f>O1172*H1172</f>
        <v>0</v>
      </c>
      <c r="Q1172" s="201">
        <v>1.2E-4</v>
      </c>
      <c r="R1172" s="201">
        <f>Q1172*H1172</f>
        <v>4.9599600000000001E-2</v>
      </c>
      <c r="S1172" s="201">
        <v>0</v>
      </c>
      <c r="T1172" s="202">
        <f>S1172*H1172</f>
        <v>0</v>
      </c>
      <c r="AR1172" s="24" t="s">
        <v>256</v>
      </c>
      <c r="AT1172" s="24" t="s">
        <v>151</v>
      </c>
      <c r="AU1172" s="24" t="s">
        <v>82</v>
      </c>
      <c r="AY1172" s="24" t="s">
        <v>148</v>
      </c>
      <c r="BE1172" s="203">
        <f>IF(N1172="základní",J1172,0)</f>
        <v>0</v>
      </c>
      <c r="BF1172" s="203">
        <f>IF(N1172="snížená",J1172,0)</f>
        <v>0</v>
      </c>
      <c r="BG1172" s="203">
        <f>IF(N1172="zákl. přenesená",J1172,0)</f>
        <v>0</v>
      </c>
      <c r="BH1172" s="203">
        <f>IF(N1172="sníž. přenesená",J1172,0)</f>
        <v>0</v>
      </c>
      <c r="BI1172" s="203">
        <f>IF(N1172="nulová",J1172,0)</f>
        <v>0</v>
      </c>
      <c r="BJ1172" s="24" t="s">
        <v>80</v>
      </c>
      <c r="BK1172" s="203">
        <f>ROUND(I1172*H1172,2)</f>
        <v>0</v>
      </c>
      <c r="BL1172" s="24" t="s">
        <v>256</v>
      </c>
      <c r="BM1172" s="24" t="s">
        <v>1825</v>
      </c>
    </row>
    <row r="1173" spans="2:65" s="10" customFormat="1" ht="29.85" customHeight="1">
      <c r="B1173" s="176"/>
      <c r="C1173" s="177"/>
      <c r="D1173" s="178" t="s">
        <v>71</v>
      </c>
      <c r="E1173" s="190" t="s">
        <v>1826</v>
      </c>
      <c r="F1173" s="190" t="s">
        <v>1827</v>
      </c>
      <c r="G1173" s="177"/>
      <c r="H1173" s="177"/>
      <c r="I1173" s="180"/>
      <c r="J1173" s="191">
        <f>BK1173</f>
        <v>0</v>
      </c>
      <c r="K1173" s="177"/>
      <c r="L1173" s="182"/>
      <c r="M1173" s="183"/>
      <c r="N1173" s="184"/>
      <c r="O1173" s="184"/>
      <c r="P1173" s="185">
        <f>SUM(P1174:P1178)</f>
        <v>0</v>
      </c>
      <c r="Q1173" s="184"/>
      <c r="R1173" s="185">
        <f>SUM(R1174:R1178)</f>
        <v>0.51005600000000006</v>
      </c>
      <c r="S1173" s="184"/>
      <c r="T1173" s="186">
        <f>SUM(T1174:T1178)</f>
        <v>0</v>
      </c>
      <c r="AR1173" s="187" t="s">
        <v>82</v>
      </c>
      <c r="AT1173" s="188" t="s">
        <v>71</v>
      </c>
      <c r="AU1173" s="188" t="s">
        <v>80</v>
      </c>
      <c r="AY1173" s="187" t="s">
        <v>148</v>
      </c>
      <c r="BK1173" s="189">
        <f>SUM(BK1174:BK1178)</f>
        <v>0</v>
      </c>
    </row>
    <row r="1174" spans="2:65" s="1" customFormat="1" ht="25.5" customHeight="1">
      <c r="B1174" s="41"/>
      <c r="C1174" s="192" t="s">
        <v>1828</v>
      </c>
      <c r="D1174" s="192" t="s">
        <v>151</v>
      </c>
      <c r="E1174" s="193" t="s">
        <v>1829</v>
      </c>
      <c r="F1174" s="194" t="s">
        <v>1830</v>
      </c>
      <c r="G1174" s="195" t="s">
        <v>176</v>
      </c>
      <c r="H1174" s="196">
        <v>1275.1400000000001</v>
      </c>
      <c r="I1174" s="197"/>
      <c r="J1174" s="198">
        <f>ROUND(I1174*H1174,2)</f>
        <v>0</v>
      </c>
      <c r="K1174" s="194" t="s">
        <v>155</v>
      </c>
      <c r="L1174" s="61"/>
      <c r="M1174" s="199" t="s">
        <v>21</v>
      </c>
      <c r="N1174" s="200" t="s">
        <v>43</v>
      </c>
      <c r="O1174" s="42"/>
      <c r="P1174" s="201">
        <f>O1174*H1174</f>
        <v>0</v>
      </c>
      <c r="Q1174" s="201">
        <v>2.0000000000000001E-4</v>
      </c>
      <c r="R1174" s="201">
        <f>Q1174*H1174</f>
        <v>0.25502800000000003</v>
      </c>
      <c r="S1174" s="201">
        <v>0</v>
      </c>
      <c r="T1174" s="202">
        <f>S1174*H1174</f>
        <v>0</v>
      </c>
      <c r="AR1174" s="24" t="s">
        <v>256</v>
      </c>
      <c r="AT1174" s="24" t="s">
        <v>151</v>
      </c>
      <c r="AU1174" s="24" t="s">
        <v>82</v>
      </c>
      <c r="AY1174" s="24" t="s">
        <v>148</v>
      </c>
      <c r="BE1174" s="203">
        <f>IF(N1174="základní",J1174,0)</f>
        <v>0</v>
      </c>
      <c r="BF1174" s="203">
        <f>IF(N1174="snížená",J1174,0)</f>
        <v>0</v>
      </c>
      <c r="BG1174" s="203">
        <f>IF(N1174="zákl. přenesená",J1174,0)</f>
        <v>0</v>
      </c>
      <c r="BH1174" s="203">
        <f>IF(N1174="sníž. přenesená",J1174,0)</f>
        <v>0</v>
      </c>
      <c r="BI1174" s="203">
        <f>IF(N1174="nulová",J1174,0)</f>
        <v>0</v>
      </c>
      <c r="BJ1174" s="24" t="s">
        <v>80</v>
      </c>
      <c r="BK1174" s="203">
        <f>ROUND(I1174*H1174,2)</f>
        <v>0</v>
      </c>
      <c r="BL1174" s="24" t="s">
        <v>256</v>
      </c>
      <c r="BM1174" s="24" t="s">
        <v>1831</v>
      </c>
    </row>
    <row r="1175" spans="2:65" s="1" customFormat="1" ht="25.5" customHeight="1">
      <c r="B1175" s="41"/>
      <c r="C1175" s="192" t="s">
        <v>1832</v>
      </c>
      <c r="D1175" s="192" t="s">
        <v>151</v>
      </c>
      <c r="E1175" s="193" t="s">
        <v>1833</v>
      </c>
      <c r="F1175" s="194" t="s">
        <v>1834</v>
      </c>
      <c r="G1175" s="195" t="s">
        <v>176</v>
      </c>
      <c r="H1175" s="196">
        <v>1275.1400000000001</v>
      </c>
      <c r="I1175" s="197"/>
      <c r="J1175" s="198">
        <f>ROUND(I1175*H1175,2)</f>
        <v>0</v>
      </c>
      <c r="K1175" s="194" t="s">
        <v>155</v>
      </c>
      <c r="L1175" s="61"/>
      <c r="M1175" s="199" t="s">
        <v>21</v>
      </c>
      <c r="N1175" s="200" t="s">
        <v>43</v>
      </c>
      <c r="O1175" s="42"/>
      <c r="P1175" s="201">
        <f>O1175*H1175</f>
        <v>0</v>
      </c>
      <c r="Q1175" s="201">
        <v>2.0000000000000001E-4</v>
      </c>
      <c r="R1175" s="201">
        <f>Q1175*H1175</f>
        <v>0.25502800000000003</v>
      </c>
      <c r="S1175" s="201">
        <v>0</v>
      </c>
      <c r="T1175" s="202">
        <f>S1175*H1175</f>
        <v>0</v>
      </c>
      <c r="AR1175" s="24" t="s">
        <v>256</v>
      </c>
      <c r="AT1175" s="24" t="s">
        <v>151</v>
      </c>
      <c r="AU1175" s="24" t="s">
        <v>82</v>
      </c>
      <c r="AY1175" s="24" t="s">
        <v>148</v>
      </c>
      <c r="BE1175" s="203">
        <f>IF(N1175="základní",J1175,0)</f>
        <v>0</v>
      </c>
      <c r="BF1175" s="203">
        <f>IF(N1175="snížená",J1175,0)</f>
        <v>0</v>
      </c>
      <c r="BG1175" s="203">
        <f>IF(N1175="zákl. přenesená",J1175,0)</f>
        <v>0</v>
      </c>
      <c r="BH1175" s="203">
        <f>IF(N1175="sníž. přenesená",J1175,0)</f>
        <v>0</v>
      </c>
      <c r="BI1175" s="203">
        <f>IF(N1175="nulová",J1175,0)</f>
        <v>0</v>
      </c>
      <c r="BJ1175" s="24" t="s">
        <v>80</v>
      </c>
      <c r="BK1175" s="203">
        <f>ROUND(I1175*H1175,2)</f>
        <v>0</v>
      </c>
      <c r="BL1175" s="24" t="s">
        <v>256</v>
      </c>
      <c r="BM1175" s="24" t="s">
        <v>1835</v>
      </c>
    </row>
    <row r="1176" spans="2:65" s="12" customFormat="1" ht="12">
      <c r="B1176" s="215"/>
      <c r="C1176" s="216"/>
      <c r="D1176" s="206" t="s">
        <v>158</v>
      </c>
      <c r="E1176" s="217" t="s">
        <v>21</v>
      </c>
      <c r="F1176" s="218" t="s">
        <v>1836</v>
      </c>
      <c r="G1176" s="216"/>
      <c r="H1176" s="219">
        <v>449.32400000000001</v>
      </c>
      <c r="I1176" s="220"/>
      <c r="J1176" s="216"/>
      <c r="K1176" s="216"/>
      <c r="L1176" s="221"/>
      <c r="M1176" s="222"/>
      <c r="N1176" s="223"/>
      <c r="O1176" s="223"/>
      <c r="P1176" s="223"/>
      <c r="Q1176" s="223"/>
      <c r="R1176" s="223"/>
      <c r="S1176" s="223"/>
      <c r="T1176" s="224"/>
      <c r="AT1176" s="225" t="s">
        <v>158</v>
      </c>
      <c r="AU1176" s="225" t="s">
        <v>82</v>
      </c>
      <c r="AV1176" s="12" t="s">
        <v>82</v>
      </c>
      <c r="AW1176" s="12" t="s">
        <v>35</v>
      </c>
      <c r="AX1176" s="12" t="s">
        <v>72</v>
      </c>
      <c r="AY1176" s="225" t="s">
        <v>148</v>
      </c>
    </row>
    <row r="1177" spans="2:65" s="12" customFormat="1" ht="12">
      <c r="B1177" s="215"/>
      <c r="C1177" s="216"/>
      <c r="D1177" s="206" t="s">
        <v>158</v>
      </c>
      <c r="E1177" s="217" t="s">
        <v>21</v>
      </c>
      <c r="F1177" s="218" t="s">
        <v>1837</v>
      </c>
      <c r="G1177" s="216"/>
      <c r="H1177" s="219">
        <v>825.81600000000003</v>
      </c>
      <c r="I1177" s="220"/>
      <c r="J1177" s="216"/>
      <c r="K1177" s="216"/>
      <c r="L1177" s="221"/>
      <c r="M1177" s="222"/>
      <c r="N1177" s="223"/>
      <c r="O1177" s="223"/>
      <c r="P1177" s="223"/>
      <c r="Q1177" s="223"/>
      <c r="R1177" s="223"/>
      <c r="S1177" s="223"/>
      <c r="T1177" s="224"/>
      <c r="AT1177" s="225" t="s">
        <v>158</v>
      </c>
      <c r="AU1177" s="225" t="s">
        <v>82</v>
      </c>
      <c r="AV1177" s="12" t="s">
        <v>82</v>
      </c>
      <c r="AW1177" s="12" t="s">
        <v>35</v>
      </c>
      <c r="AX1177" s="12" t="s">
        <v>72</v>
      </c>
      <c r="AY1177" s="225" t="s">
        <v>148</v>
      </c>
    </row>
    <row r="1178" spans="2:65" s="13" customFormat="1" ht="12">
      <c r="B1178" s="226"/>
      <c r="C1178" s="227"/>
      <c r="D1178" s="206" t="s">
        <v>158</v>
      </c>
      <c r="E1178" s="228" t="s">
        <v>21</v>
      </c>
      <c r="F1178" s="229" t="s">
        <v>166</v>
      </c>
      <c r="G1178" s="227"/>
      <c r="H1178" s="230">
        <v>1275.1400000000001</v>
      </c>
      <c r="I1178" s="231"/>
      <c r="J1178" s="227"/>
      <c r="K1178" s="227"/>
      <c r="L1178" s="232"/>
      <c r="M1178" s="233"/>
      <c r="N1178" s="234"/>
      <c r="O1178" s="234"/>
      <c r="P1178" s="234"/>
      <c r="Q1178" s="234"/>
      <c r="R1178" s="234"/>
      <c r="S1178" s="234"/>
      <c r="T1178" s="235"/>
      <c r="AT1178" s="236" t="s">
        <v>158</v>
      </c>
      <c r="AU1178" s="236" t="s">
        <v>82</v>
      </c>
      <c r="AV1178" s="13" t="s">
        <v>156</v>
      </c>
      <c r="AW1178" s="13" t="s">
        <v>35</v>
      </c>
      <c r="AX1178" s="13" t="s">
        <v>80</v>
      </c>
      <c r="AY1178" s="236" t="s">
        <v>148</v>
      </c>
    </row>
    <row r="1179" spans="2:65" s="10" customFormat="1" ht="37.35" customHeight="1">
      <c r="B1179" s="176"/>
      <c r="C1179" s="177"/>
      <c r="D1179" s="178" t="s">
        <v>71</v>
      </c>
      <c r="E1179" s="179" t="s">
        <v>1838</v>
      </c>
      <c r="F1179" s="179" t="s">
        <v>1839</v>
      </c>
      <c r="G1179" s="177"/>
      <c r="H1179" s="177"/>
      <c r="I1179" s="180"/>
      <c r="J1179" s="181">
        <f>BK1179</f>
        <v>0</v>
      </c>
      <c r="K1179" s="177"/>
      <c r="L1179" s="182"/>
      <c r="M1179" s="183"/>
      <c r="N1179" s="184"/>
      <c r="O1179" s="184"/>
      <c r="P1179" s="185">
        <f>SUM(P1180:P1181)</f>
        <v>0</v>
      </c>
      <c r="Q1179" s="184"/>
      <c r="R1179" s="185">
        <f>SUM(R1180:R1181)</f>
        <v>0</v>
      </c>
      <c r="S1179" s="184"/>
      <c r="T1179" s="186">
        <f>SUM(T1180:T1181)</f>
        <v>0</v>
      </c>
      <c r="AR1179" s="187" t="s">
        <v>156</v>
      </c>
      <c r="AT1179" s="188" t="s">
        <v>71</v>
      </c>
      <c r="AU1179" s="188" t="s">
        <v>72</v>
      </c>
      <c r="AY1179" s="187" t="s">
        <v>148</v>
      </c>
      <c r="BK1179" s="189">
        <f>SUM(BK1180:BK1181)</f>
        <v>0</v>
      </c>
    </row>
    <row r="1180" spans="2:65" s="1" customFormat="1" ht="16.5" customHeight="1">
      <c r="B1180" s="41"/>
      <c r="C1180" s="192" t="s">
        <v>1840</v>
      </c>
      <c r="D1180" s="192" t="s">
        <v>151</v>
      </c>
      <c r="E1180" s="193" t="s">
        <v>1841</v>
      </c>
      <c r="F1180" s="194" t="s">
        <v>1842</v>
      </c>
      <c r="G1180" s="195" t="s">
        <v>1843</v>
      </c>
      <c r="H1180" s="196">
        <v>50</v>
      </c>
      <c r="I1180" s="197"/>
      <c r="J1180" s="198">
        <f>ROUND(I1180*H1180,2)</f>
        <v>0</v>
      </c>
      <c r="K1180" s="194" t="s">
        <v>155</v>
      </c>
      <c r="L1180" s="61"/>
      <c r="M1180" s="199" t="s">
        <v>21</v>
      </c>
      <c r="N1180" s="200" t="s">
        <v>43</v>
      </c>
      <c r="O1180" s="42"/>
      <c r="P1180" s="201">
        <f>O1180*H1180</f>
        <v>0</v>
      </c>
      <c r="Q1180" s="201">
        <v>0</v>
      </c>
      <c r="R1180" s="201">
        <f>Q1180*H1180</f>
        <v>0</v>
      </c>
      <c r="S1180" s="201">
        <v>0</v>
      </c>
      <c r="T1180" s="202">
        <f>S1180*H1180</f>
        <v>0</v>
      </c>
      <c r="AR1180" s="24" t="s">
        <v>1844</v>
      </c>
      <c r="AT1180" s="24" t="s">
        <v>151</v>
      </c>
      <c r="AU1180" s="24" t="s">
        <v>80</v>
      </c>
      <c r="AY1180" s="24" t="s">
        <v>148</v>
      </c>
      <c r="BE1180" s="203">
        <f>IF(N1180="základní",J1180,0)</f>
        <v>0</v>
      </c>
      <c r="BF1180" s="203">
        <f>IF(N1180="snížená",J1180,0)</f>
        <v>0</v>
      </c>
      <c r="BG1180" s="203">
        <f>IF(N1180="zákl. přenesená",J1180,0)</f>
        <v>0</v>
      </c>
      <c r="BH1180" s="203">
        <f>IF(N1180="sníž. přenesená",J1180,0)</f>
        <v>0</v>
      </c>
      <c r="BI1180" s="203">
        <f>IF(N1180="nulová",J1180,0)</f>
        <v>0</v>
      </c>
      <c r="BJ1180" s="24" t="s">
        <v>80</v>
      </c>
      <c r="BK1180" s="203">
        <f>ROUND(I1180*H1180,2)</f>
        <v>0</v>
      </c>
      <c r="BL1180" s="24" t="s">
        <v>1844</v>
      </c>
      <c r="BM1180" s="24" t="s">
        <v>1845</v>
      </c>
    </row>
    <row r="1181" spans="2:65" s="12" customFormat="1" ht="12">
      <c r="B1181" s="215"/>
      <c r="C1181" s="216"/>
      <c r="D1181" s="206" t="s">
        <v>158</v>
      </c>
      <c r="E1181" s="217" t="s">
        <v>21</v>
      </c>
      <c r="F1181" s="218" t="s">
        <v>1846</v>
      </c>
      <c r="G1181" s="216"/>
      <c r="H1181" s="219">
        <v>50</v>
      </c>
      <c r="I1181" s="220"/>
      <c r="J1181" s="216"/>
      <c r="K1181" s="216"/>
      <c r="L1181" s="221"/>
      <c r="M1181" s="265"/>
      <c r="N1181" s="266"/>
      <c r="O1181" s="266"/>
      <c r="P1181" s="266"/>
      <c r="Q1181" s="266"/>
      <c r="R1181" s="266"/>
      <c r="S1181" s="266"/>
      <c r="T1181" s="267"/>
      <c r="AT1181" s="225" t="s">
        <v>158</v>
      </c>
      <c r="AU1181" s="225" t="s">
        <v>80</v>
      </c>
      <c r="AV1181" s="12" t="s">
        <v>82</v>
      </c>
      <c r="AW1181" s="12" t="s">
        <v>35</v>
      </c>
      <c r="AX1181" s="12" t="s">
        <v>80</v>
      </c>
      <c r="AY1181" s="225" t="s">
        <v>148</v>
      </c>
    </row>
    <row r="1182" spans="2:65" s="1" customFormat="1" ht="6.9" customHeight="1">
      <c r="B1182" s="56"/>
      <c r="C1182" s="57"/>
      <c r="D1182" s="57"/>
      <c r="E1182" s="57"/>
      <c r="F1182" s="57"/>
      <c r="G1182" s="57"/>
      <c r="H1182" s="57"/>
      <c r="I1182" s="139"/>
      <c r="J1182" s="57"/>
      <c r="K1182" s="57"/>
      <c r="L1182" s="61"/>
    </row>
  </sheetData>
  <sheetProtection algorithmName="SHA-512" hashValue="6sTW8PmrlymuTQfdrMjIpYYxY9kEpcgQhx7DijWhDzn4fzm3LlXssCp+8hbMgb2S1k4jm4Vap+j7J5uCdNL8Lg==" saltValue="hdRcfzQOhm1EvFaBGlFH7VldqU72UJiKpHIhhMjAod7QX461savgajXLWT0IE9GFCdbM3iovxzkoK5L/cWH4dA==" spinCount="100000" sheet="1" objects="1" scenarios="1" formatColumns="0" formatRows="0" autoFilter="0"/>
  <autoFilter ref="C96:K1181" xr:uid="{00000000-0009-0000-0000-000002000000}"/>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96"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5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88</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1847</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ROUND(J86,2)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ROUND(SUM(BE86:BE249), 2)</f>
        <v>0</v>
      </c>
      <c r="G30" s="42"/>
      <c r="H30" s="42"/>
      <c r="I30" s="131">
        <v>0.21</v>
      </c>
      <c r="J30" s="130">
        <f>ROUND(ROUND((SUM(BE86:BE249)), 2)*I30, 2)</f>
        <v>0</v>
      </c>
      <c r="K30" s="45"/>
    </row>
    <row r="31" spans="2:11" s="1" customFormat="1" ht="14.4" customHeight="1">
      <c r="B31" s="41"/>
      <c r="C31" s="42"/>
      <c r="D31" s="42"/>
      <c r="E31" s="49" t="s">
        <v>44</v>
      </c>
      <c r="F31" s="130">
        <f>ROUND(SUM(BF86:BF249), 2)</f>
        <v>0</v>
      </c>
      <c r="G31" s="42"/>
      <c r="H31" s="42"/>
      <c r="I31" s="131">
        <v>0.15</v>
      </c>
      <c r="J31" s="130">
        <f>ROUND(ROUND((SUM(BF86:BF249)), 2)*I31, 2)</f>
        <v>0</v>
      </c>
      <c r="K31" s="45"/>
    </row>
    <row r="32" spans="2:11" s="1" customFormat="1" ht="14.4" hidden="1" customHeight="1">
      <c r="B32" s="41"/>
      <c r="C32" s="42"/>
      <c r="D32" s="42"/>
      <c r="E32" s="49" t="s">
        <v>45</v>
      </c>
      <c r="F32" s="130">
        <f>ROUND(SUM(BG86:BG249), 2)</f>
        <v>0</v>
      </c>
      <c r="G32" s="42"/>
      <c r="H32" s="42"/>
      <c r="I32" s="131">
        <v>0.21</v>
      </c>
      <c r="J32" s="130">
        <v>0</v>
      </c>
      <c r="K32" s="45"/>
    </row>
    <row r="33" spans="2:11" s="1" customFormat="1" ht="14.4" hidden="1" customHeight="1">
      <c r="B33" s="41"/>
      <c r="C33" s="42"/>
      <c r="D33" s="42"/>
      <c r="E33" s="49" t="s">
        <v>46</v>
      </c>
      <c r="F33" s="130">
        <f>ROUND(SUM(BH86:BH249), 2)</f>
        <v>0</v>
      </c>
      <c r="G33" s="42"/>
      <c r="H33" s="42"/>
      <c r="I33" s="131">
        <v>0.15</v>
      </c>
      <c r="J33" s="130">
        <v>0</v>
      </c>
      <c r="K33" s="45"/>
    </row>
    <row r="34" spans="2:11" s="1" customFormat="1" ht="14.4" hidden="1" customHeight="1">
      <c r="B34" s="41"/>
      <c r="C34" s="42"/>
      <c r="D34" s="42"/>
      <c r="E34" s="49" t="s">
        <v>47</v>
      </c>
      <c r="F34" s="130">
        <f>ROUND(SUM(BI86:BI249),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03 - Zdravotně technické instalace</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J86</f>
        <v>0</v>
      </c>
      <c r="K56" s="45"/>
      <c r="AU56" s="24" t="s">
        <v>119</v>
      </c>
    </row>
    <row r="57" spans="2:47" s="7" customFormat="1" ht="24.9" customHeight="1">
      <c r="B57" s="149"/>
      <c r="C57" s="150"/>
      <c r="D57" s="151" t="s">
        <v>120</v>
      </c>
      <c r="E57" s="152"/>
      <c r="F57" s="152"/>
      <c r="G57" s="152"/>
      <c r="H57" s="152"/>
      <c r="I57" s="153"/>
      <c r="J57" s="154">
        <f>J87</f>
        <v>0</v>
      </c>
      <c r="K57" s="155"/>
    </row>
    <row r="58" spans="2:47" s="8" customFormat="1" ht="19.95" customHeight="1">
      <c r="B58" s="156"/>
      <c r="C58" s="157"/>
      <c r="D58" s="158" t="s">
        <v>507</v>
      </c>
      <c r="E58" s="159"/>
      <c r="F58" s="159"/>
      <c r="G58" s="159"/>
      <c r="H58" s="159"/>
      <c r="I58" s="160"/>
      <c r="J58" s="161">
        <f>J88</f>
        <v>0</v>
      </c>
      <c r="K58" s="162"/>
    </row>
    <row r="59" spans="2:47" s="8" customFormat="1" ht="19.95" customHeight="1">
      <c r="B59" s="156"/>
      <c r="C59" s="157"/>
      <c r="D59" s="158" t="s">
        <v>510</v>
      </c>
      <c r="E59" s="159"/>
      <c r="F59" s="159"/>
      <c r="G59" s="159"/>
      <c r="H59" s="159"/>
      <c r="I59" s="160"/>
      <c r="J59" s="161">
        <f>J107</f>
        <v>0</v>
      </c>
      <c r="K59" s="162"/>
    </row>
    <row r="60" spans="2:47" s="8" customFormat="1" ht="19.95" customHeight="1">
      <c r="B60" s="156"/>
      <c r="C60" s="157"/>
      <c r="D60" s="158" t="s">
        <v>1848</v>
      </c>
      <c r="E60" s="159"/>
      <c r="F60" s="159"/>
      <c r="G60" s="159"/>
      <c r="H60" s="159"/>
      <c r="I60" s="160"/>
      <c r="J60" s="161">
        <f>J110</f>
        <v>0</v>
      </c>
      <c r="K60" s="162"/>
    </row>
    <row r="61" spans="2:47" s="8" customFormat="1" ht="19.95" customHeight="1">
      <c r="B61" s="156"/>
      <c r="C61" s="157"/>
      <c r="D61" s="158" t="s">
        <v>122</v>
      </c>
      <c r="E61" s="159"/>
      <c r="F61" s="159"/>
      <c r="G61" s="159"/>
      <c r="H61" s="159"/>
      <c r="I61" s="160"/>
      <c r="J61" s="161">
        <f>J120</f>
        <v>0</v>
      </c>
      <c r="K61" s="162"/>
    </row>
    <row r="62" spans="2:47" s="7" customFormat="1" ht="24.9" customHeight="1">
      <c r="B62" s="149"/>
      <c r="C62" s="150"/>
      <c r="D62" s="151" t="s">
        <v>123</v>
      </c>
      <c r="E62" s="152"/>
      <c r="F62" s="152"/>
      <c r="G62" s="152"/>
      <c r="H62" s="152"/>
      <c r="I62" s="153"/>
      <c r="J62" s="154">
        <f>J131</f>
        <v>0</v>
      </c>
      <c r="K62" s="155"/>
    </row>
    <row r="63" spans="2:47" s="8" customFormat="1" ht="19.95" customHeight="1">
      <c r="B63" s="156"/>
      <c r="C63" s="157"/>
      <c r="D63" s="158" t="s">
        <v>513</v>
      </c>
      <c r="E63" s="159"/>
      <c r="F63" s="159"/>
      <c r="G63" s="159"/>
      <c r="H63" s="159"/>
      <c r="I63" s="160"/>
      <c r="J63" s="161">
        <f>J132</f>
        <v>0</v>
      </c>
      <c r="K63" s="162"/>
    </row>
    <row r="64" spans="2:47" s="8" customFormat="1" ht="19.95" customHeight="1">
      <c r="B64" s="156"/>
      <c r="C64" s="157"/>
      <c r="D64" s="158" t="s">
        <v>1849</v>
      </c>
      <c r="E64" s="159"/>
      <c r="F64" s="159"/>
      <c r="G64" s="159"/>
      <c r="H64" s="159"/>
      <c r="I64" s="160"/>
      <c r="J64" s="161">
        <f>J142</f>
        <v>0</v>
      </c>
      <c r="K64" s="162"/>
    </row>
    <row r="65" spans="2:12" s="8" customFormat="1" ht="19.95" customHeight="1">
      <c r="B65" s="156"/>
      <c r="C65" s="157"/>
      <c r="D65" s="158" t="s">
        <v>1850</v>
      </c>
      <c r="E65" s="159"/>
      <c r="F65" s="159"/>
      <c r="G65" s="159"/>
      <c r="H65" s="159"/>
      <c r="I65" s="160"/>
      <c r="J65" s="161">
        <f>J172</f>
        <v>0</v>
      </c>
      <c r="K65" s="162"/>
    </row>
    <row r="66" spans="2:12" s="8" customFormat="1" ht="19.95" customHeight="1">
      <c r="B66" s="156"/>
      <c r="C66" s="157"/>
      <c r="D66" s="158" t="s">
        <v>1851</v>
      </c>
      <c r="E66" s="159"/>
      <c r="F66" s="159"/>
      <c r="G66" s="159"/>
      <c r="H66" s="159"/>
      <c r="I66" s="160"/>
      <c r="J66" s="161">
        <f>J207</f>
        <v>0</v>
      </c>
      <c r="K66" s="162"/>
    </row>
    <row r="67" spans="2:12" s="1" customFormat="1" ht="21.75" customHeight="1">
      <c r="B67" s="41"/>
      <c r="C67" s="42"/>
      <c r="D67" s="42"/>
      <c r="E67" s="42"/>
      <c r="F67" s="42"/>
      <c r="G67" s="42"/>
      <c r="H67" s="42"/>
      <c r="I67" s="118"/>
      <c r="J67" s="42"/>
      <c r="K67" s="45"/>
    </row>
    <row r="68" spans="2:12" s="1" customFormat="1" ht="6.9" customHeight="1">
      <c r="B68" s="56"/>
      <c r="C68" s="57"/>
      <c r="D68" s="57"/>
      <c r="E68" s="57"/>
      <c r="F68" s="57"/>
      <c r="G68" s="57"/>
      <c r="H68" s="57"/>
      <c r="I68" s="139"/>
      <c r="J68" s="57"/>
      <c r="K68" s="58"/>
    </row>
    <row r="72" spans="2:12" s="1" customFormat="1" ht="6.9" customHeight="1">
      <c r="B72" s="59"/>
      <c r="C72" s="60"/>
      <c r="D72" s="60"/>
      <c r="E72" s="60"/>
      <c r="F72" s="60"/>
      <c r="G72" s="60"/>
      <c r="H72" s="60"/>
      <c r="I72" s="142"/>
      <c r="J72" s="60"/>
      <c r="K72" s="60"/>
      <c r="L72" s="61"/>
    </row>
    <row r="73" spans="2:12" s="1" customFormat="1" ht="36.9" customHeight="1">
      <c r="B73" s="41"/>
      <c r="C73" s="62" t="s">
        <v>132</v>
      </c>
      <c r="D73" s="63"/>
      <c r="E73" s="63"/>
      <c r="F73" s="63"/>
      <c r="G73" s="63"/>
      <c r="H73" s="63"/>
      <c r="I73" s="163"/>
      <c r="J73" s="63"/>
      <c r="K73" s="63"/>
      <c r="L73" s="61"/>
    </row>
    <row r="74" spans="2:12" s="1" customFormat="1" ht="6.9" customHeight="1">
      <c r="B74" s="41"/>
      <c r="C74" s="63"/>
      <c r="D74" s="63"/>
      <c r="E74" s="63"/>
      <c r="F74" s="63"/>
      <c r="G74" s="63"/>
      <c r="H74" s="63"/>
      <c r="I74" s="163"/>
      <c r="J74" s="63"/>
      <c r="K74" s="63"/>
      <c r="L74" s="61"/>
    </row>
    <row r="75" spans="2:12" s="1" customFormat="1" ht="14.4" customHeight="1">
      <c r="B75" s="41"/>
      <c r="C75" s="65" t="s">
        <v>18</v>
      </c>
      <c r="D75" s="63"/>
      <c r="E75" s="63"/>
      <c r="F75" s="63"/>
      <c r="G75" s="63"/>
      <c r="H75" s="63"/>
      <c r="I75" s="163"/>
      <c r="J75" s="63"/>
      <c r="K75" s="63"/>
      <c r="L75" s="61"/>
    </row>
    <row r="76" spans="2:12" s="1" customFormat="1" ht="16.5" customHeight="1">
      <c r="B76" s="41"/>
      <c r="C76" s="63"/>
      <c r="D76" s="63"/>
      <c r="E76" s="396" t="str">
        <f>E7</f>
        <v>SOU elektrotechnické Plzeň – společenský sál II. etapa</v>
      </c>
      <c r="F76" s="397"/>
      <c r="G76" s="397"/>
      <c r="H76" s="397"/>
      <c r="I76" s="163"/>
      <c r="J76" s="63"/>
      <c r="K76" s="63"/>
      <c r="L76" s="61"/>
    </row>
    <row r="77" spans="2:12" s="1" customFormat="1" ht="14.4" customHeight="1">
      <c r="B77" s="41"/>
      <c r="C77" s="65" t="s">
        <v>113</v>
      </c>
      <c r="D77" s="63"/>
      <c r="E77" s="63"/>
      <c r="F77" s="63"/>
      <c r="G77" s="63"/>
      <c r="H77" s="63"/>
      <c r="I77" s="163"/>
      <c r="J77" s="63"/>
      <c r="K77" s="63"/>
      <c r="L77" s="61"/>
    </row>
    <row r="78" spans="2:12" s="1" customFormat="1" ht="17.25" customHeight="1">
      <c r="B78" s="41"/>
      <c r="C78" s="63"/>
      <c r="D78" s="63"/>
      <c r="E78" s="385" t="str">
        <f>E9</f>
        <v>03 - Zdravotně technické instalace</v>
      </c>
      <c r="F78" s="398"/>
      <c r="G78" s="398"/>
      <c r="H78" s="398"/>
      <c r="I78" s="163"/>
      <c r="J78" s="63"/>
      <c r="K78" s="63"/>
      <c r="L78" s="61"/>
    </row>
    <row r="79" spans="2:12" s="1" customFormat="1" ht="6.9" customHeight="1">
      <c r="B79" s="41"/>
      <c r="C79" s="63"/>
      <c r="D79" s="63"/>
      <c r="E79" s="63"/>
      <c r="F79" s="63"/>
      <c r="G79" s="63"/>
      <c r="H79" s="63"/>
      <c r="I79" s="163"/>
      <c r="J79" s="63"/>
      <c r="K79" s="63"/>
      <c r="L79" s="61"/>
    </row>
    <row r="80" spans="2:12" s="1" customFormat="1" ht="18" customHeight="1">
      <c r="B80" s="41"/>
      <c r="C80" s="65" t="s">
        <v>23</v>
      </c>
      <c r="D80" s="63"/>
      <c r="E80" s="63"/>
      <c r="F80" s="164" t="str">
        <f>F12</f>
        <v>Vejprnická 678/40, Plzeň - Skvrňany</v>
      </c>
      <c r="G80" s="63"/>
      <c r="H80" s="63"/>
      <c r="I80" s="165" t="s">
        <v>25</v>
      </c>
      <c r="J80" s="73" t="str">
        <f>IF(J12="","",J12)</f>
        <v>22. 5. 2019</v>
      </c>
      <c r="K80" s="63"/>
      <c r="L80" s="61"/>
    </row>
    <row r="81" spans="2:65" s="1" customFormat="1" ht="6.9" customHeight="1">
      <c r="B81" s="41"/>
      <c r="C81" s="63"/>
      <c r="D81" s="63"/>
      <c r="E81" s="63"/>
      <c r="F81" s="63"/>
      <c r="G81" s="63"/>
      <c r="H81" s="63"/>
      <c r="I81" s="163"/>
      <c r="J81" s="63"/>
      <c r="K81" s="63"/>
      <c r="L81" s="61"/>
    </row>
    <row r="82" spans="2:65" s="1" customFormat="1" ht="13.2">
      <c r="B82" s="41"/>
      <c r="C82" s="65" t="s">
        <v>27</v>
      </c>
      <c r="D82" s="63"/>
      <c r="E82" s="63"/>
      <c r="F82" s="164" t="str">
        <f>E15</f>
        <v>Střední odborné učiliště elektrotechnické, Plzeň</v>
      </c>
      <c r="G82" s="63"/>
      <c r="H82" s="63"/>
      <c r="I82" s="165" t="s">
        <v>33</v>
      </c>
      <c r="J82" s="164" t="str">
        <f>E21</f>
        <v xml:space="preserve">projectstudio8 s.r.o. </v>
      </c>
      <c r="K82" s="63"/>
      <c r="L82" s="61"/>
    </row>
    <row r="83" spans="2:65" s="1" customFormat="1" ht="14.4" customHeight="1">
      <c r="B83" s="41"/>
      <c r="C83" s="65" t="s">
        <v>31</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57</v>
      </c>
      <c r="E85" s="168" t="s">
        <v>53</v>
      </c>
      <c r="F85" s="168" t="s">
        <v>134</v>
      </c>
      <c r="G85" s="168" t="s">
        <v>135</v>
      </c>
      <c r="H85" s="168" t="s">
        <v>136</v>
      </c>
      <c r="I85" s="169" t="s">
        <v>137</v>
      </c>
      <c r="J85" s="168" t="s">
        <v>117</v>
      </c>
      <c r="K85" s="170" t="s">
        <v>138</v>
      </c>
      <c r="L85" s="171"/>
      <c r="M85" s="81" t="s">
        <v>139</v>
      </c>
      <c r="N85" s="82" t="s">
        <v>42</v>
      </c>
      <c r="O85" s="82" t="s">
        <v>140</v>
      </c>
      <c r="P85" s="82" t="s">
        <v>141</v>
      </c>
      <c r="Q85" s="82" t="s">
        <v>142</v>
      </c>
      <c r="R85" s="82" t="s">
        <v>143</v>
      </c>
      <c r="S85" s="82" t="s">
        <v>144</v>
      </c>
      <c r="T85" s="83" t="s">
        <v>145</v>
      </c>
    </row>
    <row r="86" spans="2:65" s="1" customFormat="1" ht="29.25" customHeight="1">
      <c r="B86" s="41"/>
      <c r="C86" s="87" t="s">
        <v>118</v>
      </c>
      <c r="D86" s="63"/>
      <c r="E86" s="63"/>
      <c r="F86" s="63"/>
      <c r="G86" s="63"/>
      <c r="H86" s="63"/>
      <c r="I86" s="163"/>
      <c r="J86" s="172">
        <f>BK86</f>
        <v>0</v>
      </c>
      <c r="K86" s="63"/>
      <c r="L86" s="61"/>
      <c r="M86" s="84"/>
      <c r="N86" s="85"/>
      <c r="O86" s="85"/>
      <c r="P86" s="173">
        <f>P87+P131</f>
        <v>0</v>
      </c>
      <c r="Q86" s="85"/>
      <c r="R86" s="173">
        <f>R87+R131</f>
        <v>93.941509999999994</v>
      </c>
      <c r="S86" s="85"/>
      <c r="T86" s="174">
        <f>T87+T131</f>
        <v>0.43984999999999996</v>
      </c>
      <c r="AT86" s="24" t="s">
        <v>71</v>
      </c>
      <c r="AU86" s="24" t="s">
        <v>119</v>
      </c>
      <c r="BK86" s="175">
        <f>BK87+BK131</f>
        <v>0</v>
      </c>
    </row>
    <row r="87" spans="2:65" s="10" customFormat="1" ht="37.35" customHeight="1">
      <c r="B87" s="176"/>
      <c r="C87" s="177"/>
      <c r="D87" s="178" t="s">
        <v>71</v>
      </c>
      <c r="E87" s="179" t="s">
        <v>146</v>
      </c>
      <c r="F87" s="179" t="s">
        <v>147</v>
      </c>
      <c r="G87" s="177"/>
      <c r="H87" s="177"/>
      <c r="I87" s="180"/>
      <c r="J87" s="181">
        <f>BK87</f>
        <v>0</v>
      </c>
      <c r="K87" s="177"/>
      <c r="L87" s="182"/>
      <c r="M87" s="183"/>
      <c r="N87" s="184"/>
      <c r="O87" s="184"/>
      <c r="P87" s="185">
        <f>P88+P107+P110+P120</f>
        <v>0</v>
      </c>
      <c r="Q87" s="184"/>
      <c r="R87" s="185">
        <f>R88+R107+R110+R120</f>
        <v>92.615089999999995</v>
      </c>
      <c r="S87" s="184"/>
      <c r="T87" s="186">
        <f>T88+T107+T110+T120</f>
        <v>0</v>
      </c>
      <c r="AR87" s="187" t="s">
        <v>80</v>
      </c>
      <c r="AT87" s="188" t="s">
        <v>71</v>
      </c>
      <c r="AU87" s="188" t="s">
        <v>72</v>
      </c>
      <c r="AY87" s="187" t="s">
        <v>148</v>
      </c>
      <c r="BK87" s="189">
        <f>BK88+BK107+BK110+BK120</f>
        <v>0</v>
      </c>
    </row>
    <row r="88" spans="2:65" s="10" customFormat="1" ht="19.95" customHeight="1">
      <c r="B88" s="176"/>
      <c r="C88" s="177"/>
      <c r="D88" s="178" t="s">
        <v>71</v>
      </c>
      <c r="E88" s="190" t="s">
        <v>80</v>
      </c>
      <c r="F88" s="190" t="s">
        <v>519</v>
      </c>
      <c r="G88" s="177"/>
      <c r="H88" s="177"/>
      <c r="I88" s="180"/>
      <c r="J88" s="191">
        <f>BK88</f>
        <v>0</v>
      </c>
      <c r="K88" s="177"/>
      <c r="L88" s="182"/>
      <c r="M88" s="183"/>
      <c r="N88" s="184"/>
      <c r="O88" s="184"/>
      <c r="P88" s="185">
        <f>SUM(P89:P106)</f>
        <v>0</v>
      </c>
      <c r="Q88" s="184"/>
      <c r="R88" s="185">
        <f>SUM(R89:R106)</f>
        <v>92.614599999999996</v>
      </c>
      <c r="S88" s="184"/>
      <c r="T88" s="186">
        <f>SUM(T89:T106)</f>
        <v>0</v>
      </c>
      <c r="AR88" s="187" t="s">
        <v>80</v>
      </c>
      <c r="AT88" s="188" t="s">
        <v>71</v>
      </c>
      <c r="AU88" s="188" t="s">
        <v>80</v>
      </c>
      <c r="AY88" s="187" t="s">
        <v>148</v>
      </c>
      <c r="BK88" s="189">
        <f>SUM(BK89:BK106)</f>
        <v>0</v>
      </c>
    </row>
    <row r="89" spans="2:65" s="1" customFormat="1" ht="38.25" customHeight="1">
      <c r="B89" s="41"/>
      <c r="C89" s="192" t="s">
        <v>80</v>
      </c>
      <c r="D89" s="192" t="s">
        <v>151</v>
      </c>
      <c r="E89" s="193" t="s">
        <v>1852</v>
      </c>
      <c r="F89" s="194" t="s">
        <v>1853</v>
      </c>
      <c r="G89" s="195" t="s">
        <v>154</v>
      </c>
      <c r="H89" s="196">
        <v>59.1</v>
      </c>
      <c r="I89" s="197"/>
      <c r="J89" s="198">
        <f>ROUND(I89*H89,2)</f>
        <v>0</v>
      </c>
      <c r="K89" s="194" t="s">
        <v>155</v>
      </c>
      <c r="L89" s="61"/>
      <c r="M89" s="199" t="s">
        <v>21</v>
      </c>
      <c r="N89" s="200" t="s">
        <v>43</v>
      </c>
      <c r="O89" s="42"/>
      <c r="P89" s="201">
        <f>O89*H89</f>
        <v>0</v>
      </c>
      <c r="Q89" s="201">
        <v>0</v>
      </c>
      <c r="R89" s="201">
        <f>Q89*H89</f>
        <v>0</v>
      </c>
      <c r="S89" s="201">
        <v>0</v>
      </c>
      <c r="T89" s="202">
        <f>S89*H89</f>
        <v>0</v>
      </c>
      <c r="AR89" s="24" t="s">
        <v>156</v>
      </c>
      <c r="AT89" s="24" t="s">
        <v>151</v>
      </c>
      <c r="AU89" s="24" t="s">
        <v>82</v>
      </c>
      <c r="AY89" s="24" t="s">
        <v>148</v>
      </c>
      <c r="BE89" s="203">
        <f>IF(N89="základní",J89,0)</f>
        <v>0</v>
      </c>
      <c r="BF89" s="203">
        <f>IF(N89="snížená",J89,0)</f>
        <v>0</v>
      </c>
      <c r="BG89" s="203">
        <f>IF(N89="zákl. přenesená",J89,0)</f>
        <v>0</v>
      </c>
      <c r="BH89" s="203">
        <f>IF(N89="sníž. přenesená",J89,0)</f>
        <v>0</v>
      </c>
      <c r="BI89" s="203">
        <f>IF(N89="nulová",J89,0)</f>
        <v>0</v>
      </c>
      <c r="BJ89" s="24" t="s">
        <v>80</v>
      </c>
      <c r="BK89" s="203">
        <f>ROUND(I89*H89,2)</f>
        <v>0</v>
      </c>
      <c r="BL89" s="24" t="s">
        <v>156</v>
      </c>
      <c r="BM89" s="24" t="s">
        <v>1854</v>
      </c>
    </row>
    <row r="90" spans="2:65" s="1" customFormat="1" ht="252">
      <c r="B90" s="41"/>
      <c r="C90" s="63"/>
      <c r="D90" s="206" t="s">
        <v>170</v>
      </c>
      <c r="E90" s="63"/>
      <c r="F90" s="237" t="s">
        <v>536</v>
      </c>
      <c r="G90" s="63"/>
      <c r="H90" s="63"/>
      <c r="I90" s="163"/>
      <c r="J90" s="63"/>
      <c r="K90" s="63"/>
      <c r="L90" s="61"/>
      <c r="M90" s="238"/>
      <c r="N90" s="42"/>
      <c r="O90" s="42"/>
      <c r="P90" s="42"/>
      <c r="Q90" s="42"/>
      <c r="R90" s="42"/>
      <c r="S90" s="42"/>
      <c r="T90" s="78"/>
      <c r="AT90" s="24" t="s">
        <v>170</v>
      </c>
      <c r="AU90" s="24" t="s">
        <v>82</v>
      </c>
    </row>
    <row r="91" spans="2:65" s="1" customFormat="1" ht="38.25" customHeight="1">
      <c r="B91" s="41"/>
      <c r="C91" s="192" t="s">
        <v>82</v>
      </c>
      <c r="D91" s="192" t="s">
        <v>151</v>
      </c>
      <c r="E91" s="193" t="s">
        <v>1855</v>
      </c>
      <c r="F91" s="194" t="s">
        <v>1856</v>
      </c>
      <c r="G91" s="195" t="s">
        <v>154</v>
      </c>
      <c r="H91" s="196">
        <v>59.1</v>
      </c>
      <c r="I91" s="197"/>
      <c r="J91" s="198">
        <f>ROUND(I91*H91,2)</f>
        <v>0</v>
      </c>
      <c r="K91" s="194" t="s">
        <v>155</v>
      </c>
      <c r="L91" s="61"/>
      <c r="M91" s="199" t="s">
        <v>21</v>
      </c>
      <c r="N91" s="200" t="s">
        <v>43</v>
      </c>
      <c r="O91" s="42"/>
      <c r="P91" s="201">
        <f>O91*H91</f>
        <v>0</v>
      </c>
      <c r="Q91" s="201">
        <v>0</v>
      </c>
      <c r="R91" s="201">
        <f>Q91*H91</f>
        <v>0</v>
      </c>
      <c r="S91" s="201">
        <v>0</v>
      </c>
      <c r="T91" s="202">
        <f>S91*H91</f>
        <v>0</v>
      </c>
      <c r="AR91" s="24" t="s">
        <v>156</v>
      </c>
      <c r="AT91" s="24" t="s">
        <v>151</v>
      </c>
      <c r="AU91" s="24" t="s">
        <v>82</v>
      </c>
      <c r="AY91" s="24" t="s">
        <v>148</v>
      </c>
      <c r="BE91" s="203">
        <f>IF(N91="základní",J91,0)</f>
        <v>0</v>
      </c>
      <c r="BF91" s="203">
        <f>IF(N91="snížená",J91,0)</f>
        <v>0</v>
      </c>
      <c r="BG91" s="203">
        <f>IF(N91="zákl. přenesená",J91,0)</f>
        <v>0</v>
      </c>
      <c r="BH91" s="203">
        <f>IF(N91="sníž. přenesená",J91,0)</f>
        <v>0</v>
      </c>
      <c r="BI91" s="203">
        <f>IF(N91="nulová",J91,0)</f>
        <v>0</v>
      </c>
      <c r="BJ91" s="24" t="s">
        <v>80</v>
      </c>
      <c r="BK91" s="203">
        <f>ROUND(I91*H91,2)</f>
        <v>0</v>
      </c>
      <c r="BL91" s="24" t="s">
        <v>156</v>
      </c>
      <c r="BM91" s="24" t="s">
        <v>1857</v>
      </c>
    </row>
    <row r="92" spans="2:65" s="1" customFormat="1" ht="252">
      <c r="B92" s="41"/>
      <c r="C92" s="63"/>
      <c r="D92" s="206" t="s">
        <v>170</v>
      </c>
      <c r="E92" s="63"/>
      <c r="F92" s="237" t="s">
        <v>536</v>
      </c>
      <c r="G92" s="63"/>
      <c r="H92" s="63"/>
      <c r="I92" s="163"/>
      <c r="J92" s="63"/>
      <c r="K92" s="63"/>
      <c r="L92" s="61"/>
      <c r="M92" s="238"/>
      <c r="N92" s="42"/>
      <c r="O92" s="42"/>
      <c r="P92" s="42"/>
      <c r="Q92" s="42"/>
      <c r="R92" s="42"/>
      <c r="S92" s="42"/>
      <c r="T92" s="78"/>
      <c r="AT92" s="24" t="s">
        <v>170</v>
      </c>
      <c r="AU92" s="24" t="s">
        <v>82</v>
      </c>
    </row>
    <row r="93" spans="2:65" s="1" customFormat="1" ht="25.5" customHeight="1">
      <c r="B93" s="41"/>
      <c r="C93" s="192" t="s">
        <v>173</v>
      </c>
      <c r="D93" s="192" t="s">
        <v>151</v>
      </c>
      <c r="E93" s="193" t="s">
        <v>1858</v>
      </c>
      <c r="F93" s="194" t="s">
        <v>1859</v>
      </c>
      <c r="G93" s="195" t="s">
        <v>154</v>
      </c>
      <c r="H93" s="196">
        <v>34.56</v>
      </c>
      <c r="I93" s="197"/>
      <c r="J93" s="198">
        <f>ROUND(I93*H93,2)</f>
        <v>0</v>
      </c>
      <c r="K93" s="194" t="s">
        <v>155</v>
      </c>
      <c r="L93" s="61"/>
      <c r="M93" s="199" t="s">
        <v>21</v>
      </c>
      <c r="N93" s="200" t="s">
        <v>43</v>
      </c>
      <c r="O93" s="42"/>
      <c r="P93" s="201">
        <f>O93*H93</f>
        <v>0</v>
      </c>
      <c r="Q93" s="201">
        <v>0</v>
      </c>
      <c r="R93" s="201">
        <f>Q93*H93</f>
        <v>0</v>
      </c>
      <c r="S93" s="201">
        <v>0</v>
      </c>
      <c r="T93" s="202">
        <f>S93*H93</f>
        <v>0</v>
      </c>
      <c r="AR93" s="24" t="s">
        <v>156</v>
      </c>
      <c r="AT93" s="24" t="s">
        <v>151</v>
      </c>
      <c r="AU93" s="24" t="s">
        <v>82</v>
      </c>
      <c r="AY93" s="24" t="s">
        <v>148</v>
      </c>
      <c r="BE93" s="203">
        <f>IF(N93="základní",J93,0)</f>
        <v>0</v>
      </c>
      <c r="BF93" s="203">
        <f>IF(N93="snížená",J93,0)</f>
        <v>0</v>
      </c>
      <c r="BG93" s="203">
        <f>IF(N93="zákl. přenesená",J93,0)</f>
        <v>0</v>
      </c>
      <c r="BH93" s="203">
        <f>IF(N93="sníž. přenesená",J93,0)</f>
        <v>0</v>
      </c>
      <c r="BI93" s="203">
        <f>IF(N93="nulová",J93,0)</f>
        <v>0</v>
      </c>
      <c r="BJ93" s="24" t="s">
        <v>80</v>
      </c>
      <c r="BK93" s="203">
        <f>ROUND(I93*H93,2)</f>
        <v>0</v>
      </c>
      <c r="BL93" s="24" t="s">
        <v>156</v>
      </c>
      <c r="BM93" s="24" t="s">
        <v>1860</v>
      </c>
    </row>
    <row r="94" spans="2:65" s="1" customFormat="1" ht="120">
      <c r="B94" s="41"/>
      <c r="C94" s="63"/>
      <c r="D94" s="206" t="s">
        <v>170</v>
      </c>
      <c r="E94" s="63"/>
      <c r="F94" s="237" t="s">
        <v>1861</v>
      </c>
      <c r="G94" s="63"/>
      <c r="H94" s="63"/>
      <c r="I94" s="163"/>
      <c r="J94" s="63"/>
      <c r="K94" s="63"/>
      <c r="L94" s="61"/>
      <c r="M94" s="238"/>
      <c r="N94" s="42"/>
      <c r="O94" s="42"/>
      <c r="P94" s="42"/>
      <c r="Q94" s="42"/>
      <c r="R94" s="42"/>
      <c r="S94" s="42"/>
      <c r="T94" s="78"/>
      <c r="AT94" s="24" t="s">
        <v>170</v>
      </c>
      <c r="AU94" s="24" t="s">
        <v>82</v>
      </c>
    </row>
    <row r="95" spans="2:65" s="1" customFormat="1" ht="25.5" customHeight="1">
      <c r="B95" s="41"/>
      <c r="C95" s="192" t="s">
        <v>156</v>
      </c>
      <c r="D95" s="192" t="s">
        <v>151</v>
      </c>
      <c r="E95" s="193" t="s">
        <v>1862</v>
      </c>
      <c r="F95" s="194" t="s">
        <v>1863</v>
      </c>
      <c r="G95" s="195" t="s">
        <v>176</v>
      </c>
      <c r="H95" s="196">
        <v>76</v>
      </c>
      <c r="I95" s="197"/>
      <c r="J95" s="198">
        <f>ROUND(I95*H95,2)</f>
        <v>0</v>
      </c>
      <c r="K95" s="194" t="s">
        <v>155</v>
      </c>
      <c r="L95" s="61"/>
      <c r="M95" s="199" t="s">
        <v>21</v>
      </c>
      <c r="N95" s="200" t="s">
        <v>43</v>
      </c>
      <c r="O95" s="42"/>
      <c r="P95" s="201">
        <f>O95*H95</f>
        <v>0</v>
      </c>
      <c r="Q95" s="201">
        <v>8.4999999999999995E-4</v>
      </c>
      <c r="R95" s="201">
        <f>Q95*H95</f>
        <v>6.4599999999999991E-2</v>
      </c>
      <c r="S95" s="201">
        <v>0</v>
      </c>
      <c r="T95" s="202">
        <f>S95*H95</f>
        <v>0</v>
      </c>
      <c r="AR95" s="24" t="s">
        <v>156</v>
      </c>
      <c r="AT95" s="24" t="s">
        <v>151</v>
      </c>
      <c r="AU95" s="24" t="s">
        <v>82</v>
      </c>
      <c r="AY95" s="24" t="s">
        <v>148</v>
      </c>
      <c r="BE95" s="203">
        <f>IF(N95="základní",J95,0)</f>
        <v>0</v>
      </c>
      <c r="BF95" s="203">
        <f>IF(N95="snížená",J95,0)</f>
        <v>0</v>
      </c>
      <c r="BG95" s="203">
        <f>IF(N95="zákl. přenesená",J95,0)</f>
        <v>0</v>
      </c>
      <c r="BH95" s="203">
        <f>IF(N95="sníž. přenesená",J95,0)</f>
        <v>0</v>
      </c>
      <c r="BI95" s="203">
        <f>IF(N95="nulová",J95,0)</f>
        <v>0</v>
      </c>
      <c r="BJ95" s="24" t="s">
        <v>80</v>
      </c>
      <c r="BK95" s="203">
        <f>ROUND(I95*H95,2)</f>
        <v>0</v>
      </c>
      <c r="BL95" s="24" t="s">
        <v>156</v>
      </c>
      <c r="BM95" s="24" t="s">
        <v>1864</v>
      </c>
    </row>
    <row r="96" spans="2:65" s="1" customFormat="1" ht="180">
      <c r="B96" s="41"/>
      <c r="C96" s="63"/>
      <c r="D96" s="206" t="s">
        <v>170</v>
      </c>
      <c r="E96" s="63"/>
      <c r="F96" s="237" t="s">
        <v>1865</v>
      </c>
      <c r="G96" s="63"/>
      <c r="H96" s="63"/>
      <c r="I96" s="163"/>
      <c r="J96" s="63"/>
      <c r="K96" s="63"/>
      <c r="L96" s="61"/>
      <c r="M96" s="238"/>
      <c r="N96" s="42"/>
      <c r="O96" s="42"/>
      <c r="P96" s="42"/>
      <c r="Q96" s="42"/>
      <c r="R96" s="42"/>
      <c r="S96" s="42"/>
      <c r="T96" s="78"/>
      <c r="AT96" s="24" t="s">
        <v>170</v>
      </c>
      <c r="AU96" s="24" t="s">
        <v>82</v>
      </c>
    </row>
    <row r="97" spans="2:65" s="1" customFormat="1" ht="25.5" customHeight="1">
      <c r="B97" s="41"/>
      <c r="C97" s="192" t="s">
        <v>187</v>
      </c>
      <c r="D97" s="192" t="s">
        <v>151</v>
      </c>
      <c r="E97" s="193" t="s">
        <v>1866</v>
      </c>
      <c r="F97" s="194" t="s">
        <v>1867</v>
      </c>
      <c r="G97" s="195" t="s">
        <v>176</v>
      </c>
      <c r="H97" s="196">
        <v>76</v>
      </c>
      <c r="I97" s="197"/>
      <c r="J97" s="198">
        <f>ROUND(I97*H97,2)</f>
        <v>0</v>
      </c>
      <c r="K97" s="194" t="s">
        <v>155</v>
      </c>
      <c r="L97" s="61"/>
      <c r="M97" s="199" t="s">
        <v>21</v>
      </c>
      <c r="N97" s="200" t="s">
        <v>43</v>
      </c>
      <c r="O97" s="42"/>
      <c r="P97" s="201">
        <f>O97*H97</f>
        <v>0</v>
      </c>
      <c r="Q97" s="201">
        <v>0</v>
      </c>
      <c r="R97" s="201">
        <f>Q97*H97</f>
        <v>0</v>
      </c>
      <c r="S97" s="201">
        <v>0</v>
      </c>
      <c r="T97" s="202">
        <f>S97*H97</f>
        <v>0</v>
      </c>
      <c r="AR97" s="24" t="s">
        <v>156</v>
      </c>
      <c r="AT97" s="24" t="s">
        <v>151</v>
      </c>
      <c r="AU97" s="24" t="s">
        <v>82</v>
      </c>
      <c r="AY97" s="24" t="s">
        <v>148</v>
      </c>
      <c r="BE97" s="203">
        <f>IF(N97="základní",J97,0)</f>
        <v>0</v>
      </c>
      <c r="BF97" s="203">
        <f>IF(N97="snížená",J97,0)</f>
        <v>0</v>
      </c>
      <c r="BG97" s="203">
        <f>IF(N97="zákl. přenesená",J97,0)</f>
        <v>0</v>
      </c>
      <c r="BH97" s="203">
        <f>IF(N97="sníž. přenesená",J97,0)</f>
        <v>0</v>
      </c>
      <c r="BI97" s="203">
        <f>IF(N97="nulová",J97,0)</f>
        <v>0</v>
      </c>
      <c r="BJ97" s="24" t="s">
        <v>80</v>
      </c>
      <c r="BK97" s="203">
        <f>ROUND(I97*H97,2)</f>
        <v>0</v>
      </c>
      <c r="BL97" s="24" t="s">
        <v>156</v>
      </c>
      <c r="BM97" s="24" t="s">
        <v>1868</v>
      </c>
    </row>
    <row r="98" spans="2:65" s="1" customFormat="1" ht="38.25" customHeight="1">
      <c r="B98" s="41"/>
      <c r="C98" s="192" t="s">
        <v>198</v>
      </c>
      <c r="D98" s="192" t="s">
        <v>151</v>
      </c>
      <c r="E98" s="193" t="s">
        <v>1869</v>
      </c>
      <c r="F98" s="194" t="s">
        <v>1870</v>
      </c>
      <c r="G98" s="195" t="s">
        <v>154</v>
      </c>
      <c r="H98" s="196">
        <v>33</v>
      </c>
      <c r="I98" s="197"/>
      <c r="J98" s="198">
        <f>ROUND(I98*H98,2)</f>
        <v>0</v>
      </c>
      <c r="K98" s="194" t="s">
        <v>155</v>
      </c>
      <c r="L98" s="61"/>
      <c r="M98" s="199" t="s">
        <v>21</v>
      </c>
      <c r="N98" s="200" t="s">
        <v>43</v>
      </c>
      <c r="O98" s="42"/>
      <c r="P98" s="201">
        <f>O98*H98</f>
        <v>0</v>
      </c>
      <c r="Q98" s="201">
        <v>0</v>
      </c>
      <c r="R98" s="201">
        <f>Q98*H98</f>
        <v>0</v>
      </c>
      <c r="S98" s="201">
        <v>0</v>
      </c>
      <c r="T98" s="202">
        <f>S98*H98</f>
        <v>0</v>
      </c>
      <c r="AR98" s="24" t="s">
        <v>156</v>
      </c>
      <c r="AT98" s="24" t="s">
        <v>151</v>
      </c>
      <c r="AU98" s="24" t="s">
        <v>82</v>
      </c>
      <c r="AY98" s="24" t="s">
        <v>148</v>
      </c>
      <c r="BE98" s="203">
        <f>IF(N98="základní",J98,0)</f>
        <v>0</v>
      </c>
      <c r="BF98" s="203">
        <f>IF(N98="snížená",J98,0)</f>
        <v>0</v>
      </c>
      <c r="BG98" s="203">
        <f>IF(N98="zákl. přenesená",J98,0)</f>
        <v>0</v>
      </c>
      <c r="BH98" s="203">
        <f>IF(N98="sníž. přenesená",J98,0)</f>
        <v>0</v>
      </c>
      <c r="BI98" s="203">
        <f>IF(N98="nulová",J98,0)</f>
        <v>0</v>
      </c>
      <c r="BJ98" s="24" t="s">
        <v>80</v>
      </c>
      <c r="BK98" s="203">
        <f>ROUND(I98*H98,2)</f>
        <v>0</v>
      </c>
      <c r="BL98" s="24" t="s">
        <v>156</v>
      </c>
      <c r="BM98" s="24" t="s">
        <v>1871</v>
      </c>
    </row>
    <row r="99" spans="2:65" s="1" customFormat="1" ht="120">
      <c r="B99" s="41"/>
      <c r="C99" s="63"/>
      <c r="D99" s="206" t="s">
        <v>170</v>
      </c>
      <c r="E99" s="63"/>
      <c r="F99" s="237" t="s">
        <v>1872</v>
      </c>
      <c r="G99" s="63"/>
      <c r="H99" s="63"/>
      <c r="I99" s="163"/>
      <c r="J99" s="63"/>
      <c r="K99" s="63"/>
      <c r="L99" s="61"/>
      <c r="M99" s="238"/>
      <c r="N99" s="42"/>
      <c r="O99" s="42"/>
      <c r="P99" s="42"/>
      <c r="Q99" s="42"/>
      <c r="R99" s="42"/>
      <c r="S99" s="42"/>
      <c r="T99" s="78"/>
      <c r="AT99" s="24" t="s">
        <v>170</v>
      </c>
      <c r="AU99" s="24" t="s">
        <v>82</v>
      </c>
    </row>
    <row r="100" spans="2:65" s="1" customFormat="1" ht="38.25" customHeight="1">
      <c r="B100" s="41"/>
      <c r="C100" s="192" t="s">
        <v>204</v>
      </c>
      <c r="D100" s="192" t="s">
        <v>151</v>
      </c>
      <c r="E100" s="193" t="s">
        <v>548</v>
      </c>
      <c r="F100" s="194" t="s">
        <v>549</v>
      </c>
      <c r="G100" s="195" t="s">
        <v>154</v>
      </c>
      <c r="H100" s="196">
        <v>118.1</v>
      </c>
      <c r="I100" s="197"/>
      <c r="J100" s="198">
        <f>ROUND(I100*H100,2)</f>
        <v>0</v>
      </c>
      <c r="K100" s="194" t="s">
        <v>155</v>
      </c>
      <c r="L100" s="61"/>
      <c r="M100" s="199" t="s">
        <v>21</v>
      </c>
      <c r="N100" s="200" t="s">
        <v>43</v>
      </c>
      <c r="O100" s="42"/>
      <c r="P100" s="201">
        <f>O100*H100</f>
        <v>0</v>
      </c>
      <c r="Q100" s="201">
        <v>0</v>
      </c>
      <c r="R100" s="201">
        <f>Q100*H100</f>
        <v>0</v>
      </c>
      <c r="S100" s="201">
        <v>0</v>
      </c>
      <c r="T100" s="202">
        <f>S100*H100</f>
        <v>0</v>
      </c>
      <c r="AR100" s="24" t="s">
        <v>156</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156</v>
      </c>
      <c r="BM100" s="24" t="s">
        <v>1873</v>
      </c>
    </row>
    <row r="101" spans="2:65" s="1" customFormat="1" ht="240">
      <c r="B101" s="41"/>
      <c r="C101" s="63"/>
      <c r="D101" s="206" t="s">
        <v>170</v>
      </c>
      <c r="E101" s="63"/>
      <c r="F101" s="237" t="s">
        <v>551</v>
      </c>
      <c r="G101" s="63"/>
      <c r="H101" s="63"/>
      <c r="I101" s="163"/>
      <c r="J101" s="63"/>
      <c r="K101" s="63"/>
      <c r="L101" s="61"/>
      <c r="M101" s="238"/>
      <c r="N101" s="42"/>
      <c r="O101" s="42"/>
      <c r="P101" s="42"/>
      <c r="Q101" s="42"/>
      <c r="R101" s="42"/>
      <c r="S101" s="42"/>
      <c r="T101" s="78"/>
      <c r="AT101" s="24" t="s">
        <v>170</v>
      </c>
      <c r="AU101" s="24" t="s">
        <v>82</v>
      </c>
    </row>
    <row r="102" spans="2:65" s="1" customFormat="1" ht="38.25" customHeight="1">
      <c r="B102" s="41"/>
      <c r="C102" s="192" t="s">
        <v>210</v>
      </c>
      <c r="D102" s="192" t="s">
        <v>151</v>
      </c>
      <c r="E102" s="193" t="s">
        <v>1874</v>
      </c>
      <c r="F102" s="194" t="s">
        <v>1875</v>
      </c>
      <c r="G102" s="195" t="s">
        <v>154</v>
      </c>
      <c r="H102" s="196">
        <v>62.3</v>
      </c>
      <c r="I102" s="197"/>
      <c r="J102" s="198">
        <f>ROUND(I102*H102,2)</f>
        <v>0</v>
      </c>
      <c r="K102" s="194" t="s">
        <v>155</v>
      </c>
      <c r="L102" s="61"/>
      <c r="M102" s="199" t="s">
        <v>21</v>
      </c>
      <c r="N102" s="200" t="s">
        <v>43</v>
      </c>
      <c r="O102" s="42"/>
      <c r="P102" s="201">
        <f>O102*H102</f>
        <v>0</v>
      </c>
      <c r="Q102" s="201">
        <v>0</v>
      </c>
      <c r="R102" s="201">
        <f>Q102*H102</f>
        <v>0</v>
      </c>
      <c r="S102" s="201">
        <v>0</v>
      </c>
      <c r="T102" s="202">
        <f>S102*H102</f>
        <v>0</v>
      </c>
      <c r="AR102" s="24" t="s">
        <v>156</v>
      </c>
      <c r="AT102" s="24" t="s">
        <v>151</v>
      </c>
      <c r="AU102" s="24" t="s">
        <v>82</v>
      </c>
      <c r="AY102" s="24" t="s">
        <v>148</v>
      </c>
      <c r="BE102" s="203">
        <f>IF(N102="základní",J102,0)</f>
        <v>0</v>
      </c>
      <c r="BF102" s="203">
        <f>IF(N102="snížená",J102,0)</f>
        <v>0</v>
      </c>
      <c r="BG102" s="203">
        <f>IF(N102="zákl. přenesená",J102,0)</f>
        <v>0</v>
      </c>
      <c r="BH102" s="203">
        <f>IF(N102="sníž. přenesená",J102,0)</f>
        <v>0</v>
      </c>
      <c r="BI102" s="203">
        <f>IF(N102="nulová",J102,0)</f>
        <v>0</v>
      </c>
      <c r="BJ102" s="24" t="s">
        <v>80</v>
      </c>
      <c r="BK102" s="203">
        <f>ROUND(I102*H102,2)</f>
        <v>0</v>
      </c>
      <c r="BL102" s="24" t="s">
        <v>156</v>
      </c>
      <c r="BM102" s="24" t="s">
        <v>1876</v>
      </c>
    </row>
    <row r="103" spans="2:65" s="1" customFormat="1" ht="240">
      <c r="B103" s="41"/>
      <c r="C103" s="63"/>
      <c r="D103" s="206" t="s">
        <v>170</v>
      </c>
      <c r="E103" s="63"/>
      <c r="F103" s="237" t="s">
        <v>551</v>
      </c>
      <c r="G103" s="63"/>
      <c r="H103" s="63"/>
      <c r="I103" s="163"/>
      <c r="J103" s="63"/>
      <c r="K103" s="63"/>
      <c r="L103" s="61"/>
      <c r="M103" s="238"/>
      <c r="N103" s="42"/>
      <c r="O103" s="42"/>
      <c r="P103" s="42"/>
      <c r="Q103" s="42"/>
      <c r="R103" s="42"/>
      <c r="S103" s="42"/>
      <c r="T103" s="78"/>
      <c r="AT103" s="24" t="s">
        <v>170</v>
      </c>
      <c r="AU103" s="24" t="s">
        <v>82</v>
      </c>
    </row>
    <row r="104" spans="2:65" s="1" customFormat="1" ht="16.5" customHeight="1">
      <c r="B104" s="41"/>
      <c r="C104" s="254" t="s">
        <v>149</v>
      </c>
      <c r="D104" s="254" t="s">
        <v>700</v>
      </c>
      <c r="E104" s="255" t="s">
        <v>1877</v>
      </c>
      <c r="F104" s="256" t="s">
        <v>1878</v>
      </c>
      <c r="G104" s="257" t="s">
        <v>339</v>
      </c>
      <c r="H104" s="258">
        <v>92.55</v>
      </c>
      <c r="I104" s="259"/>
      <c r="J104" s="260">
        <f>ROUND(I104*H104,2)</f>
        <v>0</v>
      </c>
      <c r="K104" s="256" t="s">
        <v>155</v>
      </c>
      <c r="L104" s="261"/>
      <c r="M104" s="262" t="s">
        <v>21</v>
      </c>
      <c r="N104" s="263" t="s">
        <v>43</v>
      </c>
      <c r="O104" s="42"/>
      <c r="P104" s="201">
        <f>O104*H104</f>
        <v>0</v>
      </c>
      <c r="Q104" s="201">
        <v>1</v>
      </c>
      <c r="R104" s="201">
        <f>Q104*H104</f>
        <v>92.55</v>
      </c>
      <c r="S104" s="201">
        <v>0</v>
      </c>
      <c r="T104" s="202">
        <f>S104*H104</f>
        <v>0</v>
      </c>
      <c r="AR104" s="24" t="s">
        <v>210</v>
      </c>
      <c r="AT104" s="24" t="s">
        <v>700</v>
      </c>
      <c r="AU104" s="24" t="s">
        <v>82</v>
      </c>
      <c r="AY104" s="24" t="s">
        <v>148</v>
      </c>
      <c r="BE104" s="203">
        <f>IF(N104="základní",J104,0)</f>
        <v>0</v>
      </c>
      <c r="BF104" s="203">
        <f>IF(N104="snížená",J104,0)</f>
        <v>0</v>
      </c>
      <c r="BG104" s="203">
        <f>IF(N104="zákl. přenesená",J104,0)</f>
        <v>0</v>
      </c>
      <c r="BH104" s="203">
        <f>IF(N104="sníž. přenesená",J104,0)</f>
        <v>0</v>
      </c>
      <c r="BI104" s="203">
        <f>IF(N104="nulová",J104,0)</f>
        <v>0</v>
      </c>
      <c r="BJ104" s="24" t="s">
        <v>80</v>
      </c>
      <c r="BK104" s="203">
        <f>ROUND(I104*H104,2)</f>
        <v>0</v>
      </c>
      <c r="BL104" s="24" t="s">
        <v>156</v>
      </c>
      <c r="BM104" s="24" t="s">
        <v>1879</v>
      </c>
    </row>
    <row r="105" spans="2:65" s="1" customFormat="1" ht="25.5" customHeight="1">
      <c r="B105" s="41"/>
      <c r="C105" s="192" t="s">
        <v>222</v>
      </c>
      <c r="D105" s="192" t="s">
        <v>151</v>
      </c>
      <c r="E105" s="193" t="s">
        <v>578</v>
      </c>
      <c r="F105" s="194" t="s">
        <v>579</v>
      </c>
      <c r="G105" s="195" t="s">
        <v>154</v>
      </c>
      <c r="H105" s="196">
        <v>118.1</v>
      </c>
      <c r="I105" s="197"/>
      <c r="J105" s="198">
        <f>ROUND(I105*H105,2)</f>
        <v>0</v>
      </c>
      <c r="K105" s="194" t="s">
        <v>155</v>
      </c>
      <c r="L105" s="61"/>
      <c r="M105" s="199" t="s">
        <v>21</v>
      </c>
      <c r="N105" s="200" t="s">
        <v>43</v>
      </c>
      <c r="O105" s="42"/>
      <c r="P105" s="201">
        <f>O105*H105</f>
        <v>0</v>
      </c>
      <c r="Q105" s="201">
        <v>0</v>
      </c>
      <c r="R105" s="201">
        <f>Q105*H105</f>
        <v>0</v>
      </c>
      <c r="S105" s="201">
        <v>0</v>
      </c>
      <c r="T105" s="202">
        <f>S105*H105</f>
        <v>0</v>
      </c>
      <c r="AR105" s="24" t="s">
        <v>156</v>
      </c>
      <c r="AT105" s="24" t="s">
        <v>151</v>
      </c>
      <c r="AU105" s="24" t="s">
        <v>82</v>
      </c>
      <c r="AY105" s="24" t="s">
        <v>148</v>
      </c>
      <c r="BE105" s="203">
        <f>IF(N105="základní",J105,0)</f>
        <v>0</v>
      </c>
      <c r="BF105" s="203">
        <f>IF(N105="snížená",J105,0)</f>
        <v>0</v>
      </c>
      <c r="BG105" s="203">
        <f>IF(N105="zákl. přenesená",J105,0)</f>
        <v>0</v>
      </c>
      <c r="BH105" s="203">
        <f>IF(N105="sníž. přenesená",J105,0)</f>
        <v>0</v>
      </c>
      <c r="BI105" s="203">
        <f>IF(N105="nulová",J105,0)</f>
        <v>0</v>
      </c>
      <c r="BJ105" s="24" t="s">
        <v>80</v>
      </c>
      <c r="BK105" s="203">
        <f>ROUND(I105*H105,2)</f>
        <v>0</v>
      </c>
      <c r="BL105" s="24" t="s">
        <v>156</v>
      </c>
      <c r="BM105" s="24" t="s">
        <v>1880</v>
      </c>
    </row>
    <row r="106" spans="2:65" s="1" customFormat="1" ht="409.6">
      <c r="B106" s="41"/>
      <c r="C106" s="63"/>
      <c r="D106" s="206" t="s">
        <v>170</v>
      </c>
      <c r="E106" s="63"/>
      <c r="F106" s="253" t="s">
        <v>581</v>
      </c>
      <c r="G106" s="63"/>
      <c r="H106" s="63"/>
      <c r="I106" s="163"/>
      <c r="J106" s="63"/>
      <c r="K106" s="63"/>
      <c r="L106" s="61"/>
      <c r="M106" s="238"/>
      <c r="N106" s="42"/>
      <c r="O106" s="42"/>
      <c r="P106" s="42"/>
      <c r="Q106" s="42"/>
      <c r="R106" s="42"/>
      <c r="S106" s="42"/>
      <c r="T106" s="78"/>
      <c r="AT106" s="24" t="s">
        <v>170</v>
      </c>
      <c r="AU106" s="24" t="s">
        <v>82</v>
      </c>
    </row>
    <row r="107" spans="2:65" s="10" customFormat="1" ht="29.85" customHeight="1">
      <c r="B107" s="176"/>
      <c r="C107" s="177"/>
      <c r="D107" s="178" t="s">
        <v>71</v>
      </c>
      <c r="E107" s="190" t="s">
        <v>156</v>
      </c>
      <c r="F107" s="190" t="s">
        <v>756</v>
      </c>
      <c r="G107" s="177"/>
      <c r="H107" s="177"/>
      <c r="I107" s="180"/>
      <c r="J107" s="191">
        <f>BK107</f>
        <v>0</v>
      </c>
      <c r="K107" s="177"/>
      <c r="L107" s="182"/>
      <c r="M107" s="183"/>
      <c r="N107" s="184"/>
      <c r="O107" s="184"/>
      <c r="P107" s="185">
        <f>SUM(P108:P109)</f>
        <v>0</v>
      </c>
      <c r="Q107" s="184"/>
      <c r="R107" s="185">
        <f>SUM(R108:R109)</f>
        <v>0</v>
      </c>
      <c r="S107" s="184"/>
      <c r="T107" s="186">
        <f>SUM(T108:T109)</f>
        <v>0</v>
      </c>
      <c r="AR107" s="187" t="s">
        <v>80</v>
      </c>
      <c r="AT107" s="188" t="s">
        <v>71</v>
      </c>
      <c r="AU107" s="188" t="s">
        <v>80</v>
      </c>
      <c r="AY107" s="187" t="s">
        <v>148</v>
      </c>
      <c r="BK107" s="189">
        <f>SUM(BK108:BK109)</f>
        <v>0</v>
      </c>
    </row>
    <row r="108" spans="2:65" s="1" customFormat="1" ht="25.5" customHeight="1">
      <c r="B108" s="41"/>
      <c r="C108" s="192" t="s">
        <v>228</v>
      </c>
      <c r="D108" s="192" t="s">
        <v>151</v>
      </c>
      <c r="E108" s="193" t="s">
        <v>1881</v>
      </c>
      <c r="F108" s="194" t="s">
        <v>1882</v>
      </c>
      <c r="G108" s="195" t="s">
        <v>154</v>
      </c>
      <c r="H108" s="196">
        <v>11</v>
      </c>
      <c r="I108" s="197"/>
      <c r="J108" s="198">
        <f>ROUND(I108*H108,2)</f>
        <v>0</v>
      </c>
      <c r="K108" s="194" t="s">
        <v>155</v>
      </c>
      <c r="L108" s="61"/>
      <c r="M108" s="199" t="s">
        <v>21</v>
      </c>
      <c r="N108" s="200" t="s">
        <v>43</v>
      </c>
      <c r="O108" s="42"/>
      <c r="P108" s="201">
        <f>O108*H108</f>
        <v>0</v>
      </c>
      <c r="Q108" s="201">
        <v>0</v>
      </c>
      <c r="R108" s="201">
        <f>Q108*H108</f>
        <v>0</v>
      </c>
      <c r="S108" s="201">
        <v>0</v>
      </c>
      <c r="T108" s="202">
        <f>S108*H108</f>
        <v>0</v>
      </c>
      <c r="AR108" s="24" t="s">
        <v>156</v>
      </c>
      <c r="AT108" s="24" t="s">
        <v>151</v>
      </c>
      <c r="AU108" s="24" t="s">
        <v>82</v>
      </c>
      <c r="AY108" s="24" t="s">
        <v>148</v>
      </c>
      <c r="BE108" s="203">
        <f>IF(N108="základní",J108,0)</f>
        <v>0</v>
      </c>
      <c r="BF108" s="203">
        <f>IF(N108="snížená",J108,0)</f>
        <v>0</v>
      </c>
      <c r="BG108" s="203">
        <f>IF(N108="zákl. přenesená",J108,0)</f>
        <v>0</v>
      </c>
      <c r="BH108" s="203">
        <f>IF(N108="sníž. přenesená",J108,0)</f>
        <v>0</v>
      </c>
      <c r="BI108" s="203">
        <f>IF(N108="nulová",J108,0)</f>
        <v>0</v>
      </c>
      <c r="BJ108" s="24" t="s">
        <v>80</v>
      </c>
      <c r="BK108" s="203">
        <f>ROUND(I108*H108,2)</f>
        <v>0</v>
      </c>
      <c r="BL108" s="24" t="s">
        <v>156</v>
      </c>
      <c r="BM108" s="24" t="s">
        <v>1883</v>
      </c>
    </row>
    <row r="109" spans="2:65" s="1" customFormat="1" ht="60">
      <c r="B109" s="41"/>
      <c r="C109" s="63"/>
      <c r="D109" s="206" t="s">
        <v>170</v>
      </c>
      <c r="E109" s="63"/>
      <c r="F109" s="237" t="s">
        <v>1884</v>
      </c>
      <c r="G109" s="63"/>
      <c r="H109" s="63"/>
      <c r="I109" s="163"/>
      <c r="J109" s="63"/>
      <c r="K109" s="63"/>
      <c r="L109" s="61"/>
      <c r="M109" s="238"/>
      <c r="N109" s="42"/>
      <c r="O109" s="42"/>
      <c r="P109" s="42"/>
      <c r="Q109" s="42"/>
      <c r="R109" s="42"/>
      <c r="S109" s="42"/>
      <c r="T109" s="78"/>
      <c r="AT109" s="24" t="s">
        <v>170</v>
      </c>
      <c r="AU109" s="24" t="s">
        <v>82</v>
      </c>
    </row>
    <row r="110" spans="2:65" s="10" customFormat="1" ht="29.85" customHeight="1">
      <c r="B110" s="176"/>
      <c r="C110" s="177"/>
      <c r="D110" s="178" t="s">
        <v>71</v>
      </c>
      <c r="E110" s="190" t="s">
        <v>210</v>
      </c>
      <c r="F110" s="190" t="s">
        <v>1885</v>
      </c>
      <c r="G110" s="177"/>
      <c r="H110" s="177"/>
      <c r="I110" s="180"/>
      <c r="J110" s="191">
        <f>BK110</f>
        <v>0</v>
      </c>
      <c r="K110" s="177"/>
      <c r="L110" s="182"/>
      <c r="M110" s="183"/>
      <c r="N110" s="184"/>
      <c r="O110" s="184"/>
      <c r="P110" s="185">
        <f>SUM(P111:P119)</f>
        <v>0</v>
      </c>
      <c r="Q110" s="184"/>
      <c r="R110" s="185">
        <f>SUM(R111:R119)</f>
        <v>4.9000000000000009E-4</v>
      </c>
      <c r="S110" s="184"/>
      <c r="T110" s="186">
        <f>SUM(T111:T119)</f>
        <v>0</v>
      </c>
      <c r="AR110" s="187" t="s">
        <v>80</v>
      </c>
      <c r="AT110" s="188" t="s">
        <v>71</v>
      </c>
      <c r="AU110" s="188" t="s">
        <v>80</v>
      </c>
      <c r="AY110" s="187" t="s">
        <v>148</v>
      </c>
      <c r="BK110" s="189">
        <f>SUM(BK111:BK119)</f>
        <v>0</v>
      </c>
    </row>
    <row r="111" spans="2:65" s="1" customFormat="1" ht="25.5" customHeight="1">
      <c r="B111" s="41"/>
      <c r="C111" s="192" t="s">
        <v>233</v>
      </c>
      <c r="D111" s="192" t="s">
        <v>151</v>
      </c>
      <c r="E111" s="193" t="s">
        <v>1886</v>
      </c>
      <c r="F111" s="194" t="s">
        <v>1887</v>
      </c>
      <c r="G111" s="195" t="s">
        <v>213</v>
      </c>
      <c r="H111" s="196">
        <v>49</v>
      </c>
      <c r="I111" s="197"/>
      <c r="J111" s="198">
        <f>ROUND(I111*H111,2)</f>
        <v>0</v>
      </c>
      <c r="K111" s="194" t="s">
        <v>155</v>
      </c>
      <c r="L111" s="61"/>
      <c r="M111" s="199" t="s">
        <v>21</v>
      </c>
      <c r="N111" s="200" t="s">
        <v>43</v>
      </c>
      <c r="O111" s="42"/>
      <c r="P111" s="201">
        <f>O111*H111</f>
        <v>0</v>
      </c>
      <c r="Q111" s="201">
        <v>1.0000000000000001E-5</v>
      </c>
      <c r="R111" s="201">
        <f>Q111*H111</f>
        <v>4.9000000000000009E-4</v>
      </c>
      <c r="S111" s="201">
        <v>0</v>
      </c>
      <c r="T111" s="202">
        <f>S111*H111</f>
        <v>0</v>
      </c>
      <c r="AR111" s="24" t="s">
        <v>156</v>
      </c>
      <c r="AT111" s="24" t="s">
        <v>151</v>
      </c>
      <c r="AU111" s="24" t="s">
        <v>82</v>
      </c>
      <c r="AY111" s="24" t="s">
        <v>148</v>
      </c>
      <c r="BE111" s="203">
        <f>IF(N111="základní",J111,0)</f>
        <v>0</v>
      </c>
      <c r="BF111" s="203">
        <f>IF(N111="snížená",J111,0)</f>
        <v>0</v>
      </c>
      <c r="BG111" s="203">
        <f>IF(N111="zákl. přenesená",J111,0)</f>
        <v>0</v>
      </c>
      <c r="BH111" s="203">
        <f>IF(N111="sníž. přenesená",J111,0)</f>
        <v>0</v>
      </c>
      <c r="BI111" s="203">
        <f>IF(N111="nulová",J111,0)</f>
        <v>0</v>
      </c>
      <c r="BJ111" s="24" t="s">
        <v>80</v>
      </c>
      <c r="BK111" s="203">
        <f>ROUND(I111*H111,2)</f>
        <v>0</v>
      </c>
      <c r="BL111" s="24" t="s">
        <v>156</v>
      </c>
      <c r="BM111" s="24" t="s">
        <v>1888</v>
      </c>
    </row>
    <row r="112" spans="2:65" s="1" customFormat="1" ht="132">
      <c r="B112" s="41"/>
      <c r="C112" s="63"/>
      <c r="D112" s="206" t="s">
        <v>170</v>
      </c>
      <c r="E112" s="63"/>
      <c r="F112" s="237" t="s">
        <v>1889</v>
      </c>
      <c r="G112" s="63"/>
      <c r="H112" s="63"/>
      <c r="I112" s="163"/>
      <c r="J112" s="63"/>
      <c r="K112" s="63"/>
      <c r="L112" s="61"/>
      <c r="M112" s="238"/>
      <c r="N112" s="42"/>
      <c r="O112" s="42"/>
      <c r="P112" s="42"/>
      <c r="Q112" s="42"/>
      <c r="R112" s="42"/>
      <c r="S112" s="42"/>
      <c r="T112" s="78"/>
      <c r="AT112" s="24" t="s">
        <v>170</v>
      </c>
      <c r="AU112" s="24" t="s">
        <v>82</v>
      </c>
    </row>
    <row r="113" spans="2:65" s="1" customFormat="1" ht="16.5" customHeight="1">
      <c r="B113" s="41"/>
      <c r="C113" s="254" t="s">
        <v>240</v>
      </c>
      <c r="D113" s="254" t="s">
        <v>700</v>
      </c>
      <c r="E113" s="255" t="s">
        <v>1890</v>
      </c>
      <c r="F113" s="256" t="s">
        <v>1891</v>
      </c>
      <c r="G113" s="257" t="s">
        <v>213</v>
      </c>
      <c r="H113" s="258">
        <v>13</v>
      </c>
      <c r="I113" s="259"/>
      <c r="J113" s="260">
        <f t="shared" ref="J113:J119" si="0">ROUND(I113*H113,2)</f>
        <v>0</v>
      </c>
      <c r="K113" s="256" t="s">
        <v>21</v>
      </c>
      <c r="L113" s="261"/>
      <c r="M113" s="262" t="s">
        <v>21</v>
      </c>
      <c r="N113" s="263" t="s">
        <v>43</v>
      </c>
      <c r="O113" s="42"/>
      <c r="P113" s="201">
        <f t="shared" ref="P113:P119" si="1">O113*H113</f>
        <v>0</v>
      </c>
      <c r="Q113" s="201">
        <v>0</v>
      </c>
      <c r="R113" s="201">
        <f t="shared" ref="R113:R119" si="2">Q113*H113</f>
        <v>0</v>
      </c>
      <c r="S113" s="201">
        <v>0</v>
      </c>
      <c r="T113" s="202">
        <f t="shared" ref="T113:T119" si="3">S113*H113</f>
        <v>0</v>
      </c>
      <c r="AR113" s="24" t="s">
        <v>210</v>
      </c>
      <c r="AT113" s="24" t="s">
        <v>700</v>
      </c>
      <c r="AU113" s="24" t="s">
        <v>82</v>
      </c>
      <c r="AY113" s="24" t="s">
        <v>148</v>
      </c>
      <c r="BE113" s="203">
        <f t="shared" ref="BE113:BE119" si="4">IF(N113="základní",J113,0)</f>
        <v>0</v>
      </c>
      <c r="BF113" s="203">
        <f t="shared" ref="BF113:BF119" si="5">IF(N113="snížená",J113,0)</f>
        <v>0</v>
      </c>
      <c r="BG113" s="203">
        <f t="shared" ref="BG113:BG119" si="6">IF(N113="zákl. přenesená",J113,0)</f>
        <v>0</v>
      </c>
      <c r="BH113" s="203">
        <f t="shared" ref="BH113:BH119" si="7">IF(N113="sníž. přenesená",J113,0)</f>
        <v>0</v>
      </c>
      <c r="BI113" s="203">
        <f t="shared" ref="BI113:BI119" si="8">IF(N113="nulová",J113,0)</f>
        <v>0</v>
      </c>
      <c r="BJ113" s="24" t="s">
        <v>80</v>
      </c>
      <c r="BK113" s="203">
        <f t="shared" ref="BK113:BK119" si="9">ROUND(I113*H113,2)</f>
        <v>0</v>
      </c>
      <c r="BL113" s="24" t="s">
        <v>156</v>
      </c>
      <c r="BM113" s="24" t="s">
        <v>1892</v>
      </c>
    </row>
    <row r="114" spans="2:65" s="1" customFormat="1" ht="16.5" customHeight="1">
      <c r="B114" s="41"/>
      <c r="C114" s="254" t="s">
        <v>245</v>
      </c>
      <c r="D114" s="254" t="s">
        <v>700</v>
      </c>
      <c r="E114" s="255" t="s">
        <v>1893</v>
      </c>
      <c r="F114" s="256" t="s">
        <v>1894</v>
      </c>
      <c r="G114" s="257" t="s">
        <v>213</v>
      </c>
      <c r="H114" s="258">
        <v>36</v>
      </c>
      <c r="I114" s="259"/>
      <c r="J114" s="260">
        <f t="shared" si="0"/>
        <v>0</v>
      </c>
      <c r="K114" s="256" t="s">
        <v>21</v>
      </c>
      <c r="L114" s="261"/>
      <c r="M114" s="262" t="s">
        <v>21</v>
      </c>
      <c r="N114" s="263" t="s">
        <v>43</v>
      </c>
      <c r="O114" s="42"/>
      <c r="P114" s="201">
        <f t="shared" si="1"/>
        <v>0</v>
      </c>
      <c r="Q114" s="201">
        <v>0</v>
      </c>
      <c r="R114" s="201">
        <f t="shared" si="2"/>
        <v>0</v>
      </c>
      <c r="S114" s="201">
        <v>0</v>
      </c>
      <c r="T114" s="202">
        <f t="shared" si="3"/>
        <v>0</v>
      </c>
      <c r="AR114" s="24" t="s">
        <v>210</v>
      </c>
      <c r="AT114" s="24" t="s">
        <v>700</v>
      </c>
      <c r="AU114" s="24" t="s">
        <v>82</v>
      </c>
      <c r="AY114" s="24" t="s">
        <v>148</v>
      </c>
      <c r="BE114" s="203">
        <f t="shared" si="4"/>
        <v>0</v>
      </c>
      <c r="BF114" s="203">
        <f t="shared" si="5"/>
        <v>0</v>
      </c>
      <c r="BG114" s="203">
        <f t="shared" si="6"/>
        <v>0</v>
      </c>
      <c r="BH114" s="203">
        <f t="shared" si="7"/>
        <v>0</v>
      </c>
      <c r="BI114" s="203">
        <f t="shared" si="8"/>
        <v>0</v>
      </c>
      <c r="BJ114" s="24" t="s">
        <v>80</v>
      </c>
      <c r="BK114" s="203">
        <f t="shared" si="9"/>
        <v>0</v>
      </c>
      <c r="BL114" s="24" t="s">
        <v>156</v>
      </c>
      <c r="BM114" s="24" t="s">
        <v>1895</v>
      </c>
    </row>
    <row r="115" spans="2:65" s="1" customFormat="1" ht="16.5" customHeight="1">
      <c r="B115" s="41"/>
      <c r="C115" s="192" t="s">
        <v>10</v>
      </c>
      <c r="D115" s="192" t="s">
        <v>151</v>
      </c>
      <c r="E115" s="193" t="s">
        <v>1896</v>
      </c>
      <c r="F115" s="194" t="s">
        <v>1897</v>
      </c>
      <c r="G115" s="195" t="s">
        <v>207</v>
      </c>
      <c r="H115" s="196">
        <v>5</v>
      </c>
      <c r="I115" s="197"/>
      <c r="J115" s="198">
        <f t="shared" si="0"/>
        <v>0</v>
      </c>
      <c r="K115" s="194" t="s">
        <v>21</v>
      </c>
      <c r="L115" s="61"/>
      <c r="M115" s="199" t="s">
        <v>21</v>
      </c>
      <c r="N115" s="200" t="s">
        <v>43</v>
      </c>
      <c r="O115" s="42"/>
      <c r="P115" s="201">
        <f t="shared" si="1"/>
        <v>0</v>
      </c>
      <c r="Q115" s="201">
        <v>0</v>
      </c>
      <c r="R115" s="201">
        <f t="shared" si="2"/>
        <v>0</v>
      </c>
      <c r="S115" s="201">
        <v>0</v>
      </c>
      <c r="T115" s="202">
        <f t="shared" si="3"/>
        <v>0</v>
      </c>
      <c r="AR115" s="24" t="s">
        <v>156</v>
      </c>
      <c r="AT115" s="24" t="s">
        <v>151</v>
      </c>
      <c r="AU115" s="24" t="s">
        <v>82</v>
      </c>
      <c r="AY115" s="24" t="s">
        <v>148</v>
      </c>
      <c r="BE115" s="203">
        <f t="shared" si="4"/>
        <v>0</v>
      </c>
      <c r="BF115" s="203">
        <f t="shared" si="5"/>
        <v>0</v>
      </c>
      <c r="BG115" s="203">
        <f t="shared" si="6"/>
        <v>0</v>
      </c>
      <c r="BH115" s="203">
        <f t="shared" si="7"/>
        <v>0</v>
      </c>
      <c r="BI115" s="203">
        <f t="shared" si="8"/>
        <v>0</v>
      </c>
      <c r="BJ115" s="24" t="s">
        <v>80</v>
      </c>
      <c r="BK115" s="203">
        <f t="shared" si="9"/>
        <v>0</v>
      </c>
      <c r="BL115" s="24" t="s">
        <v>156</v>
      </c>
      <c r="BM115" s="24" t="s">
        <v>1898</v>
      </c>
    </row>
    <row r="116" spans="2:65" s="1" customFormat="1" ht="16.5" customHeight="1">
      <c r="B116" s="41"/>
      <c r="C116" s="192" t="s">
        <v>256</v>
      </c>
      <c r="D116" s="192" t="s">
        <v>151</v>
      </c>
      <c r="E116" s="193" t="s">
        <v>1899</v>
      </c>
      <c r="F116" s="194" t="s">
        <v>1900</v>
      </c>
      <c r="G116" s="195" t="s">
        <v>207</v>
      </c>
      <c r="H116" s="196">
        <v>2</v>
      </c>
      <c r="I116" s="197"/>
      <c r="J116" s="198">
        <f t="shared" si="0"/>
        <v>0</v>
      </c>
      <c r="K116" s="194" t="s">
        <v>21</v>
      </c>
      <c r="L116" s="61"/>
      <c r="M116" s="199" t="s">
        <v>21</v>
      </c>
      <c r="N116" s="200" t="s">
        <v>43</v>
      </c>
      <c r="O116" s="42"/>
      <c r="P116" s="201">
        <f t="shared" si="1"/>
        <v>0</v>
      </c>
      <c r="Q116" s="201">
        <v>0</v>
      </c>
      <c r="R116" s="201">
        <f t="shared" si="2"/>
        <v>0</v>
      </c>
      <c r="S116" s="201">
        <v>0</v>
      </c>
      <c r="T116" s="202">
        <f t="shared" si="3"/>
        <v>0</v>
      </c>
      <c r="AR116" s="24" t="s">
        <v>156</v>
      </c>
      <c r="AT116" s="24" t="s">
        <v>151</v>
      </c>
      <c r="AU116" s="24" t="s">
        <v>82</v>
      </c>
      <c r="AY116" s="24" t="s">
        <v>148</v>
      </c>
      <c r="BE116" s="203">
        <f t="shared" si="4"/>
        <v>0</v>
      </c>
      <c r="BF116" s="203">
        <f t="shared" si="5"/>
        <v>0</v>
      </c>
      <c r="BG116" s="203">
        <f t="shared" si="6"/>
        <v>0</v>
      </c>
      <c r="BH116" s="203">
        <f t="shared" si="7"/>
        <v>0</v>
      </c>
      <c r="BI116" s="203">
        <f t="shared" si="8"/>
        <v>0</v>
      </c>
      <c r="BJ116" s="24" t="s">
        <v>80</v>
      </c>
      <c r="BK116" s="203">
        <f t="shared" si="9"/>
        <v>0</v>
      </c>
      <c r="BL116" s="24" t="s">
        <v>156</v>
      </c>
      <c r="BM116" s="24" t="s">
        <v>1901</v>
      </c>
    </row>
    <row r="117" spans="2:65" s="1" customFormat="1" ht="16.5" customHeight="1">
      <c r="B117" s="41"/>
      <c r="C117" s="192" t="s">
        <v>263</v>
      </c>
      <c r="D117" s="192" t="s">
        <v>151</v>
      </c>
      <c r="E117" s="193" t="s">
        <v>1902</v>
      </c>
      <c r="F117" s="194" t="s">
        <v>1903</v>
      </c>
      <c r="G117" s="195" t="s">
        <v>207</v>
      </c>
      <c r="H117" s="196">
        <v>2</v>
      </c>
      <c r="I117" s="197"/>
      <c r="J117" s="198">
        <f t="shared" si="0"/>
        <v>0</v>
      </c>
      <c r="K117" s="194" t="s">
        <v>21</v>
      </c>
      <c r="L117" s="61"/>
      <c r="M117" s="199" t="s">
        <v>21</v>
      </c>
      <c r="N117" s="200" t="s">
        <v>43</v>
      </c>
      <c r="O117" s="42"/>
      <c r="P117" s="201">
        <f t="shared" si="1"/>
        <v>0</v>
      </c>
      <c r="Q117" s="201">
        <v>0</v>
      </c>
      <c r="R117" s="201">
        <f t="shared" si="2"/>
        <v>0</v>
      </c>
      <c r="S117" s="201">
        <v>0</v>
      </c>
      <c r="T117" s="202">
        <f t="shared" si="3"/>
        <v>0</v>
      </c>
      <c r="AR117" s="24" t="s">
        <v>156</v>
      </c>
      <c r="AT117" s="24" t="s">
        <v>151</v>
      </c>
      <c r="AU117" s="24" t="s">
        <v>82</v>
      </c>
      <c r="AY117" s="24" t="s">
        <v>148</v>
      </c>
      <c r="BE117" s="203">
        <f t="shared" si="4"/>
        <v>0</v>
      </c>
      <c r="BF117" s="203">
        <f t="shared" si="5"/>
        <v>0</v>
      </c>
      <c r="BG117" s="203">
        <f t="shared" si="6"/>
        <v>0</v>
      </c>
      <c r="BH117" s="203">
        <f t="shared" si="7"/>
        <v>0</v>
      </c>
      <c r="BI117" s="203">
        <f t="shared" si="8"/>
        <v>0</v>
      </c>
      <c r="BJ117" s="24" t="s">
        <v>80</v>
      </c>
      <c r="BK117" s="203">
        <f t="shared" si="9"/>
        <v>0</v>
      </c>
      <c r="BL117" s="24" t="s">
        <v>156</v>
      </c>
      <c r="BM117" s="24" t="s">
        <v>1904</v>
      </c>
    </row>
    <row r="118" spans="2:65" s="1" customFormat="1" ht="16.5" customHeight="1">
      <c r="B118" s="41"/>
      <c r="C118" s="192" t="s">
        <v>269</v>
      </c>
      <c r="D118" s="192" t="s">
        <v>151</v>
      </c>
      <c r="E118" s="193" t="s">
        <v>1905</v>
      </c>
      <c r="F118" s="194" t="s">
        <v>1906</v>
      </c>
      <c r="G118" s="195" t="s">
        <v>207</v>
      </c>
      <c r="H118" s="196">
        <v>2</v>
      </c>
      <c r="I118" s="197"/>
      <c r="J118" s="198">
        <f t="shared" si="0"/>
        <v>0</v>
      </c>
      <c r="K118" s="194" t="s">
        <v>21</v>
      </c>
      <c r="L118" s="61"/>
      <c r="M118" s="199" t="s">
        <v>21</v>
      </c>
      <c r="N118" s="200" t="s">
        <v>43</v>
      </c>
      <c r="O118" s="42"/>
      <c r="P118" s="201">
        <f t="shared" si="1"/>
        <v>0</v>
      </c>
      <c r="Q118" s="201">
        <v>0</v>
      </c>
      <c r="R118" s="201">
        <f t="shared" si="2"/>
        <v>0</v>
      </c>
      <c r="S118" s="201">
        <v>0</v>
      </c>
      <c r="T118" s="202">
        <f t="shared" si="3"/>
        <v>0</v>
      </c>
      <c r="AR118" s="24" t="s">
        <v>156</v>
      </c>
      <c r="AT118" s="24" t="s">
        <v>151</v>
      </c>
      <c r="AU118" s="24" t="s">
        <v>82</v>
      </c>
      <c r="AY118" s="24" t="s">
        <v>148</v>
      </c>
      <c r="BE118" s="203">
        <f t="shared" si="4"/>
        <v>0</v>
      </c>
      <c r="BF118" s="203">
        <f t="shared" si="5"/>
        <v>0</v>
      </c>
      <c r="BG118" s="203">
        <f t="shared" si="6"/>
        <v>0</v>
      </c>
      <c r="BH118" s="203">
        <f t="shared" si="7"/>
        <v>0</v>
      </c>
      <c r="BI118" s="203">
        <f t="shared" si="8"/>
        <v>0</v>
      </c>
      <c r="BJ118" s="24" t="s">
        <v>80</v>
      </c>
      <c r="BK118" s="203">
        <f t="shared" si="9"/>
        <v>0</v>
      </c>
      <c r="BL118" s="24" t="s">
        <v>156</v>
      </c>
      <c r="BM118" s="24" t="s">
        <v>1907</v>
      </c>
    </row>
    <row r="119" spans="2:65" s="1" customFormat="1" ht="16.5" customHeight="1">
      <c r="B119" s="41"/>
      <c r="C119" s="192" t="s">
        <v>276</v>
      </c>
      <c r="D119" s="192" t="s">
        <v>151</v>
      </c>
      <c r="E119" s="193" t="s">
        <v>1908</v>
      </c>
      <c r="F119" s="194" t="s">
        <v>1909</v>
      </c>
      <c r="G119" s="195" t="s">
        <v>207</v>
      </c>
      <c r="H119" s="196">
        <v>4</v>
      </c>
      <c r="I119" s="197"/>
      <c r="J119" s="198">
        <f t="shared" si="0"/>
        <v>0</v>
      </c>
      <c r="K119" s="194" t="s">
        <v>21</v>
      </c>
      <c r="L119" s="61"/>
      <c r="M119" s="199" t="s">
        <v>21</v>
      </c>
      <c r="N119" s="200" t="s">
        <v>43</v>
      </c>
      <c r="O119" s="42"/>
      <c r="P119" s="201">
        <f t="shared" si="1"/>
        <v>0</v>
      </c>
      <c r="Q119" s="201">
        <v>0</v>
      </c>
      <c r="R119" s="201">
        <f t="shared" si="2"/>
        <v>0</v>
      </c>
      <c r="S119" s="201">
        <v>0</v>
      </c>
      <c r="T119" s="202">
        <f t="shared" si="3"/>
        <v>0</v>
      </c>
      <c r="AR119" s="24" t="s">
        <v>156</v>
      </c>
      <c r="AT119" s="24" t="s">
        <v>151</v>
      </c>
      <c r="AU119" s="24" t="s">
        <v>82</v>
      </c>
      <c r="AY119" s="24" t="s">
        <v>148</v>
      </c>
      <c r="BE119" s="203">
        <f t="shared" si="4"/>
        <v>0</v>
      </c>
      <c r="BF119" s="203">
        <f t="shared" si="5"/>
        <v>0</v>
      </c>
      <c r="BG119" s="203">
        <f t="shared" si="6"/>
        <v>0</v>
      </c>
      <c r="BH119" s="203">
        <f t="shared" si="7"/>
        <v>0</v>
      </c>
      <c r="BI119" s="203">
        <f t="shared" si="8"/>
        <v>0</v>
      </c>
      <c r="BJ119" s="24" t="s">
        <v>80</v>
      </c>
      <c r="BK119" s="203">
        <f t="shared" si="9"/>
        <v>0</v>
      </c>
      <c r="BL119" s="24" t="s">
        <v>156</v>
      </c>
      <c r="BM119" s="24" t="s">
        <v>1910</v>
      </c>
    </row>
    <row r="120" spans="2:65" s="10" customFormat="1" ht="29.85" customHeight="1">
      <c r="B120" s="176"/>
      <c r="C120" s="177"/>
      <c r="D120" s="178" t="s">
        <v>71</v>
      </c>
      <c r="E120" s="190" t="s">
        <v>334</v>
      </c>
      <c r="F120" s="190" t="s">
        <v>335</v>
      </c>
      <c r="G120" s="177"/>
      <c r="H120" s="177"/>
      <c r="I120" s="180"/>
      <c r="J120" s="191">
        <f>BK120</f>
        <v>0</v>
      </c>
      <c r="K120" s="177"/>
      <c r="L120" s="182"/>
      <c r="M120" s="183"/>
      <c r="N120" s="184"/>
      <c r="O120" s="184"/>
      <c r="P120" s="185">
        <f>SUM(P121:P130)</f>
        <v>0</v>
      </c>
      <c r="Q120" s="184"/>
      <c r="R120" s="185">
        <f>SUM(R121:R130)</f>
        <v>0</v>
      </c>
      <c r="S120" s="184"/>
      <c r="T120" s="186">
        <f>SUM(T121:T130)</f>
        <v>0</v>
      </c>
      <c r="AR120" s="187" t="s">
        <v>80</v>
      </c>
      <c r="AT120" s="188" t="s">
        <v>71</v>
      </c>
      <c r="AU120" s="188" t="s">
        <v>80</v>
      </c>
      <c r="AY120" s="187" t="s">
        <v>148</v>
      </c>
      <c r="BK120" s="189">
        <f>SUM(BK121:BK130)</f>
        <v>0</v>
      </c>
    </row>
    <row r="121" spans="2:65" s="1" customFormat="1" ht="25.5" customHeight="1">
      <c r="B121" s="41"/>
      <c r="C121" s="192" t="s">
        <v>287</v>
      </c>
      <c r="D121" s="192" t="s">
        <v>151</v>
      </c>
      <c r="E121" s="193" t="s">
        <v>337</v>
      </c>
      <c r="F121" s="194" t="s">
        <v>338</v>
      </c>
      <c r="G121" s="195" t="s">
        <v>339</v>
      </c>
      <c r="H121" s="196">
        <v>0.44</v>
      </c>
      <c r="I121" s="197"/>
      <c r="J121" s="198">
        <f>ROUND(I121*H121,2)</f>
        <v>0</v>
      </c>
      <c r="K121" s="194" t="s">
        <v>155</v>
      </c>
      <c r="L121" s="61"/>
      <c r="M121" s="199" t="s">
        <v>21</v>
      </c>
      <c r="N121" s="200" t="s">
        <v>43</v>
      </c>
      <c r="O121" s="42"/>
      <c r="P121" s="201">
        <f>O121*H121</f>
        <v>0</v>
      </c>
      <c r="Q121" s="201">
        <v>0</v>
      </c>
      <c r="R121" s="201">
        <f>Q121*H121</f>
        <v>0</v>
      </c>
      <c r="S121" s="201">
        <v>0</v>
      </c>
      <c r="T121" s="202">
        <f>S121*H121</f>
        <v>0</v>
      </c>
      <c r="AR121" s="24" t="s">
        <v>156</v>
      </c>
      <c r="AT121" s="24" t="s">
        <v>151</v>
      </c>
      <c r="AU121" s="24" t="s">
        <v>82</v>
      </c>
      <c r="AY121" s="24" t="s">
        <v>148</v>
      </c>
      <c r="BE121" s="203">
        <f>IF(N121="základní",J121,0)</f>
        <v>0</v>
      </c>
      <c r="BF121" s="203">
        <f>IF(N121="snížená",J121,0)</f>
        <v>0</v>
      </c>
      <c r="BG121" s="203">
        <f>IF(N121="zákl. přenesená",J121,0)</f>
        <v>0</v>
      </c>
      <c r="BH121" s="203">
        <f>IF(N121="sníž. přenesená",J121,0)</f>
        <v>0</v>
      </c>
      <c r="BI121" s="203">
        <f>IF(N121="nulová",J121,0)</f>
        <v>0</v>
      </c>
      <c r="BJ121" s="24" t="s">
        <v>80</v>
      </c>
      <c r="BK121" s="203">
        <f>ROUND(I121*H121,2)</f>
        <v>0</v>
      </c>
      <c r="BL121" s="24" t="s">
        <v>156</v>
      </c>
      <c r="BM121" s="24" t="s">
        <v>1911</v>
      </c>
    </row>
    <row r="122" spans="2:65" s="1" customFormat="1" ht="156">
      <c r="B122" s="41"/>
      <c r="C122" s="63"/>
      <c r="D122" s="206" t="s">
        <v>170</v>
      </c>
      <c r="E122" s="63"/>
      <c r="F122" s="237" t="s">
        <v>341</v>
      </c>
      <c r="G122" s="63"/>
      <c r="H122" s="63"/>
      <c r="I122" s="163"/>
      <c r="J122" s="63"/>
      <c r="K122" s="63"/>
      <c r="L122" s="61"/>
      <c r="M122" s="238"/>
      <c r="N122" s="42"/>
      <c r="O122" s="42"/>
      <c r="P122" s="42"/>
      <c r="Q122" s="42"/>
      <c r="R122" s="42"/>
      <c r="S122" s="42"/>
      <c r="T122" s="78"/>
      <c r="AT122" s="24" t="s">
        <v>170</v>
      </c>
      <c r="AU122" s="24" t="s">
        <v>82</v>
      </c>
    </row>
    <row r="123" spans="2:65" s="1" customFormat="1" ht="25.5" customHeight="1">
      <c r="B123" s="41"/>
      <c r="C123" s="192" t="s">
        <v>9</v>
      </c>
      <c r="D123" s="192" t="s">
        <v>151</v>
      </c>
      <c r="E123" s="193" t="s">
        <v>343</v>
      </c>
      <c r="F123" s="194" t="s">
        <v>344</v>
      </c>
      <c r="G123" s="195" t="s">
        <v>339</v>
      </c>
      <c r="H123" s="196">
        <v>0.44</v>
      </c>
      <c r="I123" s="197"/>
      <c r="J123" s="198">
        <f>ROUND(I123*H123,2)</f>
        <v>0</v>
      </c>
      <c r="K123" s="194" t="s">
        <v>155</v>
      </c>
      <c r="L123" s="61"/>
      <c r="M123" s="199" t="s">
        <v>21</v>
      </c>
      <c r="N123" s="200" t="s">
        <v>43</v>
      </c>
      <c r="O123" s="42"/>
      <c r="P123" s="201">
        <f>O123*H123</f>
        <v>0</v>
      </c>
      <c r="Q123" s="201">
        <v>0</v>
      </c>
      <c r="R123" s="201">
        <f>Q123*H123</f>
        <v>0</v>
      </c>
      <c r="S123" s="201">
        <v>0</v>
      </c>
      <c r="T123" s="202">
        <f>S123*H123</f>
        <v>0</v>
      </c>
      <c r="AR123" s="24" t="s">
        <v>156</v>
      </c>
      <c r="AT123" s="24" t="s">
        <v>151</v>
      </c>
      <c r="AU123" s="24" t="s">
        <v>82</v>
      </c>
      <c r="AY123" s="24" t="s">
        <v>148</v>
      </c>
      <c r="BE123" s="203">
        <f>IF(N123="základní",J123,0)</f>
        <v>0</v>
      </c>
      <c r="BF123" s="203">
        <f>IF(N123="snížená",J123,0)</f>
        <v>0</v>
      </c>
      <c r="BG123" s="203">
        <f>IF(N123="zákl. přenesená",J123,0)</f>
        <v>0</v>
      </c>
      <c r="BH123" s="203">
        <f>IF(N123="sníž. přenesená",J123,0)</f>
        <v>0</v>
      </c>
      <c r="BI123" s="203">
        <f>IF(N123="nulová",J123,0)</f>
        <v>0</v>
      </c>
      <c r="BJ123" s="24" t="s">
        <v>80</v>
      </c>
      <c r="BK123" s="203">
        <f>ROUND(I123*H123,2)</f>
        <v>0</v>
      </c>
      <c r="BL123" s="24" t="s">
        <v>156</v>
      </c>
      <c r="BM123" s="24" t="s">
        <v>1912</v>
      </c>
    </row>
    <row r="124" spans="2:65" s="1" customFormat="1" ht="96">
      <c r="B124" s="41"/>
      <c r="C124" s="63"/>
      <c r="D124" s="206" t="s">
        <v>170</v>
      </c>
      <c r="E124" s="63"/>
      <c r="F124" s="237" t="s">
        <v>346</v>
      </c>
      <c r="G124" s="63"/>
      <c r="H124" s="63"/>
      <c r="I124" s="163"/>
      <c r="J124" s="63"/>
      <c r="K124" s="63"/>
      <c r="L124" s="61"/>
      <c r="M124" s="238"/>
      <c r="N124" s="42"/>
      <c r="O124" s="42"/>
      <c r="P124" s="42"/>
      <c r="Q124" s="42"/>
      <c r="R124" s="42"/>
      <c r="S124" s="42"/>
      <c r="T124" s="78"/>
      <c r="AT124" s="24" t="s">
        <v>170</v>
      </c>
      <c r="AU124" s="24" t="s">
        <v>82</v>
      </c>
    </row>
    <row r="125" spans="2:65" s="1" customFormat="1" ht="25.5" customHeight="1">
      <c r="B125" s="41"/>
      <c r="C125" s="192" t="s">
        <v>296</v>
      </c>
      <c r="D125" s="192" t="s">
        <v>151</v>
      </c>
      <c r="E125" s="193" t="s">
        <v>348</v>
      </c>
      <c r="F125" s="194" t="s">
        <v>349</v>
      </c>
      <c r="G125" s="195" t="s">
        <v>339</v>
      </c>
      <c r="H125" s="196">
        <v>6.16</v>
      </c>
      <c r="I125" s="197"/>
      <c r="J125" s="198">
        <f>ROUND(I125*H125,2)</f>
        <v>0</v>
      </c>
      <c r="K125" s="194" t="s">
        <v>155</v>
      </c>
      <c r="L125" s="61"/>
      <c r="M125" s="199" t="s">
        <v>21</v>
      </c>
      <c r="N125" s="200" t="s">
        <v>43</v>
      </c>
      <c r="O125" s="42"/>
      <c r="P125" s="201">
        <f>O125*H125</f>
        <v>0</v>
      </c>
      <c r="Q125" s="201">
        <v>0</v>
      </c>
      <c r="R125" s="201">
        <f>Q125*H125</f>
        <v>0</v>
      </c>
      <c r="S125" s="201">
        <v>0</v>
      </c>
      <c r="T125" s="202">
        <f>S125*H125</f>
        <v>0</v>
      </c>
      <c r="AR125" s="24" t="s">
        <v>156</v>
      </c>
      <c r="AT125" s="24" t="s">
        <v>151</v>
      </c>
      <c r="AU125" s="24" t="s">
        <v>82</v>
      </c>
      <c r="AY125" s="24" t="s">
        <v>148</v>
      </c>
      <c r="BE125" s="203">
        <f>IF(N125="základní",J125,0)</f>
        <v>0</v>
      </c>
      <c r="BF125" s="203">
        <f>IF(N125="snížená",J125,0)</f>
        <v>0</v>
      </c>
      <c r="BG125" s="203">
        <f>IF(N125="zákl. přenesená",J125,0)</f>
        <v>0</v>
      </c>
      <c r="BH125" s="203">
        <f>IF(N125="sníž. přenesená",J125,0)</f>
        <v>0</v>
      </c>
      <c r="BI125" s="203">
        <f>IF(N125="nulová",J125,0)</f>
        <v>0</v>
      </c>
      <c r="BJ125" s="24" t="s">
        <v>80</v>
      </c>
      <c r="BK125" s="203">
        <f>ROUND(I125*H125,2)</f>
        <v>0</v>
      </c>
      <c r="BL125" s="24" t="s">
        <v>156</v>
      </c>
      <c r="BM125" s="24" t="s">
        <v>1913</v>
      </c>
    </row>
    <row r="126" spans="2:65" s="1" customFormat="1" ht="96">
      <c r="B126" s="41"/>
      <c r="C126" s="63"/>
      <c r="D126" s="206" t="s">
        <v>170</v>
      </c>
      <c r="E126" s="63"/>
      <c r="F126" s="237" t="s">
        <v>346</v>
      </c>
      <c r="G126" s="63"/>
      <c r="H126" s="63"/>
      <c r="I126" s="163"/>
      <c r="J126" s="63"/>
      <c r="K126" s="63"/>
      <c r="L126" s="61"/>
      <c r="M126" s="238"/>
      <c r="N126" s="42"/>
      <c r="O126" s="42"/>
      <c r="P126" s="42"/>
      <c r="Q126" s="42"/>
      <c r="R126" s="42"/>
      <c r="S126" s="42"/>
      <c r="T126" s="78"/>
      <c r="AT126" s="24" t="s">
        <v>170</v>
      </c>
      <c r="AU126" s="24" t="s">
        <v>82</v>
      </c>
    </row>
    <row r="127" spans="2:65" s="1" customFormat="1" ht="24">
      <c r="B127" s="41"/>
      <c r="C127" s="63"/>
      <c r="D127" s="206" t="s">
        <v>351</v>
      </c>
      <c r="E127" s="63"/>
      <c r="F127" s="237" t="s">
        <v>352</v>
      </c>
      <c r="G127" s="63"/>
      <c r="H127" s="63"/>
      <c r="I127" s="163"/>
      <c r="J127" s="63"/>
      <c r="K127" s="63"/>
      <c r="L127" s="61"/>
      <c r="M127" s="238"/>
      <c r="N127" s="42"/>
      <c r="O127" s="42"/>
      <c r="P127" s="42"/>
      <c r="Q127" s="42"/>
      <c r="R127" s="42"/>
      <c r="S127" s="42"/>
      <c r="T127" s="78"/>
      <c r="AT127" s="24" t="s">
        <v>351</v>
      </c>
      <c r="AU127" s="24" t="s">
        <v>82</v>
      </c>
    </row>
    <row r="128" spans="2:65" s="12" customFormat="1" ht="12">
      <c r="B128" s="215"/>
      <c r="C128" s="216"/>
      <c r="D128" s="206" t="s">
        <v>158</v>
      </c>
      <c r="E128" s="216"/>
      <c r="F128" s="218" t="s">
        <v>1914</v>
      </c>
      <c r="G128" s="216"/>
      <c r="H128" s="219">
        <v>6.16</v>
      </c>
      <c r="I128" s="220"/>
      <c r="J128" s="216"/>
      <c r="K128" s="216"/>
      <c r="L128" s="221"/>
      <c r="M128" s="222"/>
      <c r="N128" s="223"/>
      <c r="O128" s="223"/>
      <c r="P128" s="223"/>
      <c r="Q128" s="223"/>
      <c r="R128" s="223"/>
      <c r="S128" s="223"/>
      <c r="T128" s="224"/>
      <c r="AT128" s="225" t="s">
        <v>158</v>
      </c>
      <c r="AU128" s="225" t="s">
        <v>82</v>
      </c>
      <c r="AV128" s="12" t="s">
        <v>82</v>
      </c>
      <c r="AW128" s="12" t="s">
        <v>6</v>
      </c>
      <c r="AX128" s="12" t="s">
        <v>80</v>
      </c>
      <c r="AY128" s="225" t="s">
        <v>148</v>
      </c>
    </row>
    <row r="129" spans="2:65" s="1" customFormat="1" ht="38.25" customHeight="1">
      <c r="B129" s="41"/>
      <c r="C129" s="192" t="s">
        <v>303</v>
      </c>
      <c r="D129" s="192" t="s">
        <v>151</v>
      </c>
      <c r="E129" s="193" t="s">
        <v>388</v>
      </c>
      <c r="F129" s="194" t="s">
        <v>389</v>
      </c>
      <c r="G129" s="195" t="s">
        <v>339</v>
      </c>
      <c r="H129" s="196">
        <v>0.44</v>
      </c>
      <c r="I129" s="197"/>
      <c r="J129" s="198">
        <f>ROUND(I129*H129,2)</f>
        <v>0</v>
      </c>
      <c r="K129" s="194" t="s">
        <v>155</v>
      </c>
      <c r="L129" s="61"/>
      <c r="M129" s="199" t="s">
        <v>21</v>
      </c>
      <c r="N129" s="200" t="s">
        <v>43</v>
      </c>
      <c r="O129" s="42"/>
      <c r="P129" s="201">
        <f>O129*H129</f>
        <v>0</v>
      </c>
      <c r="Q129" s="201">
        <v>0</v>
      </c>
      <c r="R129" s="201">
        <f>Q129*H129</f>
        <v>0</v>
      </c>
      <c r="S129" s="201">
        <v>0</v>
      </c>
      <c r="T129" s="202">
        <f>S129*H129</f>
        <v>0</v>
      </c>
      <c r="AR129" s="24" t="s">
        <v>156</v>
      </c>
      <c r="AT129" s="24" t="s">
        <v>151</v>
      </c>
      <c r="AU129" s="24" t="s">
        <v>82</v>
      </c>
      <c r="AY129" s="24" t="s">
        <v>148</v>
      </c>
      <c r="BE129" s="203">
        <f>IF(N129="základní",J129,0)</f>
        <v>0</v>
      </c>
      <c r="BF129" s="203">
        <f>IF(N129="snížená",J129,0)</f>
        <v>0</v>
      </c>
      <c r="BG129" s="203">
        <f>IF(N129="zákl. přenesená",J129,0)</f>
        <v>0</v>
      </c>
      <c r="BH129" s="203">
        <f>IF(N129="sníž. přenesená",J129,0)</f>
        <v>0</v>
      </c>
      <c r="BI129" s="203">
        <f>IF(N129="nulová",J129,0)</f>
        <v>0</v>
      </c>
      <c r="BJ129" s="24" t="s">
        <v>80</v>
      </c>
      <c r="BK129" s="203">
        <f>ROUND(I129*H129,2)</f>
        <v>0</v>
      </c>
      <c r="BL129" s="24" t="s">
        <v>156</v>
      </c>
      <c r="BM129" s="24" t="s">
        <v>1915</v>
      </c>
    </row>
    <row r="130" spans="2:65" s="1" customFormat="1" ht="96">
      <c r="B130" s="41"/>
      <c r="C130" s="63"/>
      <c r="D130" s="206" t="s">
        <v>170</v>
      </c>
      <c r="E130" s="63"/>
      <c r="F130" s="237" t="s">
        <v>358</v>
      </c>
      <c r="G130" s="63"/>
      <c r="H130" s="63"/>
      <c r="I130" s="163"/>
      <c r="J130" s="63"/>
      <c r="K130" s="63"/>
      <c r="L130" s="61"/>
      <c r="M130" s="238"/>
      <c r="N130" s="42"/>
      <c r="O130" s="42"/>
      <c r="P130" s="42"/>
      <c r="Q130" s="42"/>
      <c r="R130" s="42"/>
      <c r="S130" s="42"/>
      <c r="T130" s="78"/>
      <c r="AT130" s="24" t="s">
        <v>170</v>
      </c>
      <c r="AU130" s="24" t="s">
        <v>82</v>
      </c>
    </row>
    <row r="131" spans="2:65" s="10" customFormat="1" ht="37.35" customHeight="1">
      <c r="B131" s="176"/>
      <c r="C131" s="177"/>
      <c r="D131" s="178" t="s">
        <v>71</v>
      </c>
      <c r="E131" s="179" t="s">
        <v>403</v>
      </c>
      <c r="F131" s="179" t="s">
        <v>404</v>
      </c>
      <c r="G131" s="177"/>
      <c r="H131" s="177"/>
      <c r="I131" s="180"/>
      <c r="J131" s="181">
        <f>BK131</f>
        <v>0</v>
      </c>
      <c r="K131" s="177"/>
      <c r="L131" s="182"/>
      <c r="M131" s="183"/>
      <c r="N131" s="184"/>
      <c r="O131" s="184"/>
      <c r="P131" s="185">
        <f>P132+P142+P172+P207</f>
        <v>0</v>
      </c>
      <c r="Q131" s="184"/>
      <c r="R131" s="185">
        <f>R132+R142+R172+R207</f>
        <v>1.3264200000000002</v>
      </c>
      <c r="S131" s="184"/>
      <c r="T131" s="186">
        <f>T132+T142+T172+T207</f>
        <v>0.43984999999999996</v>
      </c>
      <c r="AR131" s="187" t="s">
        <v>82</v>
      </c>
      <c r="AT131" s="188" t="s">
        <v>71</v>
      </c>
      <c r="AU131" s="188" t="s">
        <v>72</v>
      </c>
      <c r="AY131" s="187" t="s">
        <v>148</v>
      </c>
      <c r="BK131" s="189">
        <f>BK132+BK142+BK172+BK207</f>
        <v>0</v>
      </c>
    </row>
    <row r="132" spans="2:65" s="10" customFormat="1" ht="19.95" customHeight="1">
      <c r="B132" s="176"/>
      <c r="C132" s="177"/>
      <c r="D132" s="178" t="s">
        <v>71</v>
      </c>
      <c r="E132" s="190" t="s">
        <v>1205</v>
      </c>
      <c r="F132" s="190" t="s">
        <v>1206</v>
      </c>
      <c r="G132" s="177"/>
      <c r="H132" s="177"/>
      <c r="I132" s="180"/>
      <c r="J132" s="191">
        <f>BK132</f>
        <v>0</v>
      </c>
      <c r="K132" s="177"/>
      <c r="L132" s="182"/>
      <c r="M132" s="183"/>
      <c r="N132" s="184"/>
      <c r="O132" s="184"/>
      <c r="P132" s="185">
        <f>SUM(P133:P141)</f>
        <v>0</v>
      </c>
      <c r="Q132" s="184"/>
      <c r="R132" s="185">
        <f>SUM(R133:R141)</f>
        <v>2.4680000000000004E-2</v>
      </c>
      <c r="S132" s="184"/>
      <c r="T132" s="186">
        <f>SUM(T133:T141)</f>
        <v>0</v>
      </c>
      <c r="AR132" s="187" t="s">
        <v>82</v>
      </c>
      <c r="AT132" s="188" t="s">
        <v>71</v>
      </c>
      <c r="AU132" s="188" t="s">
        <v>80</v>
      </c>
      <c r="AY132" s="187" t="s">
        <v>148</v>
      </c>
      <c r="BK132" s="189">
        <f>SUM(BK133:BK141)</f>
        <v>0</v>
      </c>
    </row>
    <row r="133" spans="2:65" s="1" customFormat="1" ht="38.25" customHeight="1">
      <c r="B133" s="41"/>
      <c r="C133" s="192" t="s">
        <v>308</v>
      </c>
      <c r="D133" s="192" t="s">
        <v>151</v>
      </c>
      <c r="E133" s="193" t="s">
        <v>1916</v>
      </c>
      <c r="F133" s="194" t="s">
        <v>1917</v>
      </c>
      <c r="G133" s="195" t="s">
        <v>213</v>
      </c>
      <c r="H133" s="196">
        <v>202</v>
      </c>
      <c r="I133" s="197"/>
      <c r="J133" s="198">
        <f>ROUND(I133*H133,2)</f>
        <v>0</v>
      </c>
      <c r="K133" s="194" t="s">
        <v>155</v>
      </c>
      <c r="L133" s="61"/>
      <c r="M133" s="199" t="s">
        <v>21</v>
      </c>
      <c r="N133" s="200" t="s">
        <v>43</v>
      </c>
      <c r="O133" s="42"/>
      <c r="P133" s="201">
        <f>O133*H133</f>
        <v>0</v>
      </c>
      <c r="Q133" s="201">
        <v>0</v>
      </c>
      <c r="R133" s="201">
        <f>Q133*H133</f>
        <v>0</v>
      </c>
      <c r="S133" s="201">
        <v>0</v>
      </c>
      <c r="T133" s="202">
        <f>S133*H133</f>
        <v>0</v>
      </c>
      <c r="AR133" s="24" t="s">
        <v>256</v>
      </c>
      <c r="AT133" s="24" t="s">
        <v>151</v>
      </c>
      <c r="AU133" s="24" t="s">
        <v>82</v>
      </c>
      <c r="AY133" s="24" t="s">
        <v>148</v>
      </c>
      <c r="BE133" s="203">
        <f>IF(N133="základní",J133,0)</f>
        <v>0</v>
      </c>
      <c r="BF133" s="203">
        <f>IF(N133="snížená",J133,0)</f>
        <v>0</v>
      </c>
      <c r="BG133" s="203">
        <f>IF(N133="zákl. přenesená",J133,0)</f>
        <v>0</v>
      </c>
      <c r="BH133" s="203">
        <f>IF(N133="sníž. přenesená",J133,0)</f>
        <v>0</v>
      </c>
      <c r="BI133" s="203">
        <f>IF(N133="nulová",J133,0)</f>
        <v>0</v>
      </c>
      <c r="BJ133" s="24" t="s">
        <v>80</v>
      </c>
      <c r="BK133" s="203">
        <f>ROUND(I133*H133,2)</f>
        <v>0</v>
      </c>
      <c r="BL133" s="24" t="s">
        <v>256</v>
      </c>
      <c r="BM133" s="24" t="s">
        <v>1918</v>
      </c>
    </row>
    <row r="134" spans="2:65" s="1" customFormat="1" ht="36">
      <c r="B134" s="41"/>
      <c r="C134" s="63"/>
      <c r="D134" s="206" t="s">
        <v>170</v>
      </c>
      <c r="E134" s="63"/>
      <c r="F134" s="237" t="s">
        <v>1919</v>
      </c>
      <c r="G134" s="63"/>
      <c r="H134" s="63"/>
      <c r="I134" s="163"/>
      <c r="J134" s="63"/>
      <c r="K134" s="63"/>
      <c r="L134" s="61"/>
      <c r="M134" s="238"/>
      <c r="N134" s="42"/>
      <c r="O134" s="42"/>
      <c r="P134" s="42"/>
      <c r="Q134" s="42"/>
      <c r="R134" s="42"/>
      <c r="S134" s="42"/>
      <c r="T134" s="78"/>
      <c r="AT134" s="24" t="s">
        <v>170</v>
      </c>
      <c r="AU134" s="24" t="s">
        <v>82</v>
      </c>
    </row>
    <row r="135" spans="2:65" s="1" customFormat="1" ht="16.5" customHeight="1">
      <c r="B135" s="41"/>
      <c r="C135" s="254" t="s">
        <v>336</v>
      </c>
      <c r="D135" s="254" t="s">
        <v>700</v>
      </c>
      <c r="E135" s="255" t="s">
        <v>1920</v>
      </c>
      <c r="F135" s="256" t="s">
        <v>1921</v>
      </c>
      <c r="G135" s="257" t="s">
        <v>213</v>
      </c>
      <c r="H135" s="258">
        <v>64</v>
      </c>
      <c r="I135" s="259"/>
      <c r="J135" s="260">
        <f t="shared" ref="J135:J141" si="10">ROUND(I135*H135,2)</f>
        <v>0</v>
      </c>
      <c r="K135" s="256" t="s">
        <v>155</v>
      </c>
      <c r="L135" s="261"/>
      <c r="M135" s="262" t="s">
        <v>21</v>
      </c>
      <c r="N135" s="263" t="s">
        <v>43</v>
      </c>
      <c r="O135" s="42"/>
      <c r="P135" s="201">
        <f t="shared" ref="P135:P141" si="11">O135*H135</f>
        <v>0</v>
      </c>
      <c r="Q135" s="201">
        <v>9.0000000000000006E-5</v>
      </c>
      <c r="R135" s="201">
        <f t="shared" ref="R135:R141" si="12">Q135*H135</f>
        <v>5.7600000000000004E-3</v>
      </c>
      <c r="S135" s="201">
        <v>0</v>
      </c>
      <c r="T135" s="202">
        <f t="shared" ref="T135:T141" si="13">S135*H135</f>
        <v>0</v>
      </c>
      <c r="AR135" s="24" t="s">
        <v>382</v>
      </c>
      <c r="AT135" s="24" t="s">
        <v>700</v>
      </c>
      <c r="AU135" s="24" t="s">
        <v>82</v>
      </c>
      <c r="AY135" s="24" t="s">
        <v>148</v>
      </c>
      <c r="BE135" s="203">
        <f t="shared" ref="BE135:BE141" si="14">IF(N135="základní",J135,0)</f>
        <v>0</v>
      </c>
      <c r="BF135" s="203">
        <f t="shared" ref="BF135:BF141" si="15">IF(N135="snížená",J135,0)</f>
        <v>0</v>
      </c>
      <c r="BG135" s="203">
        <f t="shared" ref="BG135:BG141" si="16">IF(N135="zákl. přenesená",J135,0)</f>
        <v>0</v>
      </c>
      <c r="BH135" s="203">
        <f t="shared" ref="BH135:BH141" si="17">IF(N135="sníž. přenesená",J135,0)</f>
        <v>0</v>
      </c>
      <c r="BI135" s="203">
        <f t="shared" ref="BI135:BI141" si="18">IF(N135="nulová",J135,0)</f>
        <v>0</v>
      </c>
      <c r="BJ135" s="24" t="s">
        <v>80</v>
      </c>
      <c r="BK135" s="203">
        <f t="shared" ref="BK135:BK141" si="19">ROUND(I135*H135,2)</f>
        <v>0</v>
      </c>
      <c r="BL135" s="24" t="s">
        <v>256</v>
      </c>
      <c r="BM135" s="24" t="s">
        <v>1922</v>
      </c>
    </row>
    <row r="136" spans="2:65" s="1" customFormat="1" ht="16.5" customHeight="1">
      <c r="B136" s="41"/>
      <c r="C136" s="254" t="s">
        <v>342</v>
      </c>
      <c r="D136" s="254" t="s">
        <v>700</v>
      </c>
      <c r="E136" s="255" t="s">
        <v>1923</v>
      </c>
      <c r="F136" s="256" t="s">
        <v>1924</v>
      </c>
      <c r="G136" s="257" t="s">
        <v>213</v>
      </c>
      <c r="H136" s="258">
        <v>24</v>
      </c>
      <c r="I136" s="259"/>
      <c r="J136" s="260">
        <f t="shared" si="10"/>
        <v>0</v>
      </c>
      <c r="K136" s="256" t="s">
        <v>155</v>
      </c>
      <c r="L136" s="261"/>
      <c r="M136" s="262" t="s">
        <v>21</v>
      </c>
      <c r="N136" s="263" t="s">
        <v>43</v>
      </c>
      <c r="O136" s="42"/>
      <c r="P136" s="201">
        <f t="shared" si="11"/>
        <v>0</v>
      </c>
      <c r="Q136" s="201">
        <v>2.0000000000000002E-5</v>
      </c>
      <c r="R136" s="201">
        <f t="shared" si="12"/>
        <v>4.8000000000000007E-4</v>
      </c>
      <c r="S136" s="201">
        <v>0</v>
      </c>
      <c r="T136" s="202">
        <f t="shared" si="13"/>
        <v>0</v>
      </c>
      <c r="AR136" s="24" t="s">
        <v>382</v>
      </c>
      <c r="AT136" s="24" t="s">
        <v>700</v>
      </c>
      <c r="AU136" s="24" t="s">
        <v>82</v>
      </c>
      <c r="AY136" s="24" t="s">
        <v>148</v>
      </c>
      <c r="BE136" s="203">
        <f t="shared" si="14"/>
        <v>0</v>
      </c>
      <c r="BF136" s="203">
        <f t="shared" si="15"/>
        <v>0</v>
      </c>
      <c r="BG136" s="203">
        <f t="shared" si="16"/>
        <v>0</v>
      </c>
      <c r="BH136" s="203">
        <f t="shared" si="17"/>
        <v>0</v>
      </c>
      <c r="BI136" s="203">
        <f t="shared" si="18"/>
        <v>0</v>
      </c>
      <c r="BJ136" s="24" t="s">
        <v>80</v>
      </c>
      <c r="BK136" s="203">
        <f t="shared" si="19"/>
        <v>0</v>
      </c>
      <c r="BL136" s="24" t="s">
        <v>256</v>
      </c>
      <c r="BM136" s="24" t="s">
        <v>1925</v>
      </c>
    </row>
    <row r="137" spans="2:65" s="1" customFormat="1" ht="16.5" customHeight="1">
      <c r="B137" s="41"/>
      <c r="C137" s="254" t="s">
        <v>347</v>
      </c>
      <c r="D137" s="254" t="s">
        <v>700</v>
      </c>
      <c r="E137" s="255" t="s">
        <v>1926</v>
      </c>
      <c r="F137" s="256" t="s">
        <v>1927</v>
      </c>
      <c r="G137" s="257" t="s">
        <v>213</v>
      </c>
      <c r="H137" s="258">
        <v>8</v>
      </c>
      <c r="I137" s="259"/>
      <c r="J137" s="260">
        <f t="shared" si="10"/>
        <v>0</v>
      </c>
      <c r="K137" s="256" t="s">
        <v>155</v>
      </c>
      <c r="L137" s="261"/>
      <c r="M137" s="262" t="s">
        <v>21</v>
      </c>
      <c r="N137" s="263" t="s">
        <v>43</v>
      </c>
      <c r="O137" s="42"/>
      <c r="P137" s="201">
        <f t="shared" si="11"/>
        <v>0</v>
      </c>
      <c r="Q137" s="201">
        <v>9.7999999999999997E-4</v>
      </c>
      <c r="R137" s="201">
        <f t="shared" si="12"/>
        <v>7.8399999999999997E-3</v>
      </c>
      <c r="S137" s="201">
        <v>0</v>
      </c>
      <c r="T137" s="202">
        <f t="shared" si="13"/>
        <v>0</v>
      </c>
      <c r="AR137" s="24" t="s">
        <v>382</v>
      </c>
      <c r="AT137" s="24" t="s">
        <v>700</v>
      </c>
      <c r="AU137" s="24" t="s">
        <v>82</v>
      </c>
      <c r="AY137" s="24" t="s">
        <v>148</v>
      </c>
      <c r="BE137" s="203">
        <f t="shared" si="14"/>
        <v>0</v>
      </c>
      <c r="BF137" s="203">
        <f t="shared" si="15"/>
        <v>0</v>
      </c>
      <c r="BG137" s="203">
        <f t="shared" si="16"/>
        <v>0</v>
      </c>
      <c r="BH137" s="203">
        <f t="shared" si="17"/>
        <v>0</v>
      </c>
      <c r="BI137" s="203">
        <f t="shared" si="18"/>
        <v>0</v>
      </c>
      <c r="BJ137" s="24" t="s">
        <v>80</v>
      </c>
      <c r="BK137" s="203">
        <f t="shared" si="19"/>
        <v>0</v>
      </c>
      <c r="BL137" s="24" t="s">
        <v>256</v>
      </c>
      <c r="BM137" s="24" t="s">
        <v>1928</v>
      </c>
    </row>
    <row r="138" spans="2:65" s="1" customFormat="1" ht="16.5" customHeight="1">
      <c r="B138" s="41"/>
      <c r="C138" s="254" t="s">
        <v>354</v>
      </c>
      <c r="D138" s="254" t="s">
        <v>700</v>
      </c>
      <c r="E138" s="255" t="s">
        <v>1929</v>
      </c>
      <c r="F138" s="256" t="s">
        <v>1930</v>
      </c>
      <c r="G138" s="257" t="s">
        <v>213</v>
      </c>
      <c r="H138" s="258">
        <v>20</v>
      </c>
      <c r="I138" s="259"/>
      <c r="J138" s="260">
        <f t="shared" si="10"/>
        <v>0</v>
      </c>
      <c r="K138" s="256" t="s">
        <v>21</v>
      </c>
      <c r="L138" s="261"/>
      <c r="M138" s="262" t="s">
        <v>21</v>
      </c>
      <c r="N138" s="263" t="s">
        <v>43</v>
      </c>
      <c r="O138" s="42"/>
      <c r="P138" s="201">
        <f t="shared" si="11"/>
        <v>0</v>
      </c>
      <c r="Q138" s="201">
        <v>1.2E-4</v>
      </c>
      <c r="R138" s="201">
        <f t="shared" si="12"/>
        <v>2.4000000000000002E-3</v>
      </c>
      <c r="S138" s="201">
        <v>0</v>
      </c>
      <c r="T138" s="202">
        <f t="shared" si="13"/>
        <v>0</v>
      </c>
      <c r="AR138" s="24" t="s">
        <v>382</v>
      </c>
      <c r="AT138" s="24" t="s">
        <v>700</v>
      </c>
      <c r="AU138" s="24" t="s">
        <v>82</v>
      </c>
      <c r="AY138" s="24" t="s">
        <v>148</v>
      </c>
      <c r="BE138" s="203">
        <f t="shared" si="14"/>
        <v>0</v>
      </c>
      <c r="BF138" s="203">
        <f t="shared" si="15"/>
        <v>0</v>
      </c>
      <c r="BG138" s="203">
        <f t="shared" si="16"/>
        <v>0</v>
      </c>
      <c r="BH138" s="203">
        <f t="shared" si="17"/>
        <v>0</v>
      </c>
      <c r="BI138" s="203">
        <f t="shared" si="18"/>
        <v>0</v>
      </c>
      <c r="BJ138" s="24" t="s">
        <v>80</v>
      </c>
      <c r="BK138" s="203">
        <f t="shared" si="19"/>
        <v>0</v>
      </c>
      <c r="BL138" s="24" t="s">
        <v>256</v>
      </c>
      <c r="BM138" s="24" t="s">
        <v>1931</v>
      </c>
    </row>
    <row r="139" spans="2:65" s="1" customFormat="1" ht="16.5" customHeight="1">
      <c r="B139" s="41"/>
      <c r="C139" s="254" t="s">
        <v>362</v>
      </c>
      <c r="D139" s="254" t="s">
        <v>700</v>
      </c>
      <c r="E139" s="255" t="s">
        <v>1932</v>
      </c>
      <c r="F139" s="256" t="s">
        <v>1933</v>
      </c>
      <c r="G139" s="257" t="s">
        <v>213</v>
      </c>
      <c r="H139" s="258">
        <v>20</v>
      </c>
      <c r="I139" s="259"/>
      <c r="J139" s="260">
        <f t="shared" si="10"/>
        <v>0</v>
      </c>
      <c r="K139" s="256" t="s">
        <v>21</v>
      </c>
      <c r="L139" s="261"/>
      <c r="M139" s="262" t="s">
        <v>21</v>
      </c>
      <c r="N139" s="263" t="s">
        <v>43</v>
      </c>
      <c r="O139" s="42"/>
      <c r="P139" s="201">
        <f t="shared" si="11"/>
        <v>0</v>
      </c>
      <c r="Q139" s="201">
        <v>1.3999999999999999E-4</v>
      </c>
      <c r="R139" s="201">
        <f t="shared" si="12"/>
        <v>2.7999999999999995E-3</v>
      </c>
      <c r="S139" s="201">
        <v>0</v>
      </c>
      <c r="T139" s="202">
        <f t="shared" si="13"/>
        <v>0</v>
      </c>
      <c r="AR139" s="24" t="s">
        <v>382</v>
      </c>
      <c r="AT139" s="24" t="s">
        <v>700</v>
      </c>
      <c r="AU139" s="24" t="s">
        <v>82</v>
      </c>
      <c r="AY139" s="24" t="s">
        <v>148</v>
      </c>
      <c r="BE139" s="203">
        <f t="shared" si="14"/>
        <v>0</v>
      </c>
      <c r="BF139" s="203">
        <f t="shared" si="15"/>
        <v>0</v>
      </c>
      <c r="BG139" s="203">
        <f t="shared" si="16"/>
        <v>0</v>
      </c>
      <c r="BH139" s="203">
        <f t="shared" si="17"/>
        <v>0</v>
      </c>
      <c r="BI139" s="203">
        <f t="shared" si="18"/>
        <v>0</v>
      </c>
      <c r="BJ139" s="24" t="s">
        <v>80</v>
      </c>
      <c r="BK139" s="203">
        <f t="shared" si="19"/>
        <v>0</v>
      </c>
      <c r="BL139" s="24" t="s">
        <v>256</v>
      </c>
      <c r="BM139" s="24" t="s">
        <v>1934</v>
      </c>
    </row>
    <row r="140" spans="2:65" s="1" customFormat="1" ht="16.5" customHeight="1">
      <c r="B140" s="41"/>
      <c r="C140" s="254" t="s">
        <v>370</v>
      </c>
      <c r="D140" s="254" t="s">
        <v>700</v>
      </c>
      <c r="E140" s="255" t="s">
        <v>1935</v>
      </c>
      <c r="F140" s="256" t="s">
        <v>1936</v>
      </c>
      <c r="G140" s="257" t="s">
        <v>213</v>
      </c>
      <c r="H140" s="258">
        <v>12</v>
      </c>
      <c r="I140" s="259"/>
      <c r="J140" s="260">
        <f t="shared" si="10"/>
        <v>0</v>
      </c>
      <c r="K140" s="256" t="s">
        <v>21</v>
      </c>
      <c r="L140" s="261"/>
      <c r="M140" s="262" t="s">
        <v>21</v>
      </c>
      <c r="N140" s="263" t="s">
        <v>43</v>
      </c>
      <c r="O140" s="42"/>
      <c r="P140" s="201">
        <f t="shared" si="11"/>
        <v>0</v>
      </c>
      <c r="Q140" s="201">
        <v>9.0000000000000006E-5</v>
      </c>
      <c r="R140" s="201">
        <f t="shared" si="12"/>
        <v>1.08E-3</v>
      </c>
      <c r="S140" s="201">
        <v>0</v>
      </c>
      <c r="T140" s="202">
        <f t="shared" si="13"/>
        <v>0</v>
      </c>
      <c r="AR140" s="24" t="s">
        <v>382</v>
      </c>
      <c r="AT140" s="24" t="s">
        <v>700</v>
      </c>
      <c r="AU140" s="24" t="s">
        <v>82</v>
      </c>
      <c r="AY140" s="24" t="s">
        <v>148</v>
      </c>
      <c r="BE140" s="203">
        <f t="shared" si="14"/>
        <v>0</v>
      </c>
      <c r="BF140" s="203">
        <f t="shared" si="15"/>
        <v>0</v>
      </c>
      <c r="BG140" s="203">
        <f t="shared" si="16"/>
        <v>0</v>
      </c>
      <c r="BH140" s="203">
        <f t="shared" si="17"/>
        <v>0</v>
      </c>
      <c r="BI140" s="203">
        <f t="shared" si="18"/>
        <v>0</v>
      </c>
      <c r="BJ140" s="24" t="s">
        <v>80</v>
      </c>
      <c r="BK140" s="203">
        <f t="shared" si="19"/>
        <v>0</v>
      </c>
      <c r="BL140" s="24" t="s">
        <v>256</v>
      </c>
      <c r="BM140" s="24" t="s">
        <v>1937</v>
      </c>
    </row>
    <row r="141" spans="2:65" s="1" customFormat="1" ht="16.5" customHeight="1">
      <c r="B141" s="41"/>
      <c r="C141" s="254" t="s">
        <v>376</v>
      </c>
      <c r="D141" s="254" t="s">
        <v>700</v>
      </c>
      <c r="E141" s="255" t="s">
        <v>1938</v>
      </c>
      <c r="F141" s="256" t="s">
        <v>1939</v>
      </c>
      <c r="G141" s="257" t="s">
        <v>213</v>
      </c>
      <c r="H141" s="258">
        <v>54</v>
      </c>
      <c r="I141" s="259"/>
      <c r="J141" s="260">
        <f t="shared" si="10"/>
        <v>0</v>
      </c>
      <c r="K141" s="256" t="s">
        <v>155</v>
      </c>
      <c r="L141" s="261"/>
      <c r="M141" s="262" t="s">
        <v>21</v>
      </c>
      <c r="N141" s="263" t="s">
        <v>43</v>
      </c>
      <c r="O141" s="42"/>
      <c r="P141" s="201">
        <f t="shared" si="11"/>
        <v>0</v>
      </c>
      <c r="Q141" s="201">
        <v>8.0000000000000007E-5</v>
      </c>
      <c r="R141" s="201">
        <f t="shared" si="12"/>
        <v>4.3200000000000001E-3</v>
      </c>
      <c r="S141" s="201">
        <v>0</v>
      </c>
      <c r="T141" s="202">
        <f t="shared" si="13"/>
        <v>0</v>
      </c>
      <c r="AR141" s="24" t="s">
        <v>382</v>
      </c>
      <c r="AT141" s="24" t="s">
        <v>700</v>
      </c>
      <c r="AU141" s="24" t="s">
        <v>82</v>
      </c>
      <c r="AY141" s="24" t="s">
        <v>148</v>
      </c>
      <c r="BE141" s="203">
        <f t="shared" si="14"/>
        <v>0</v>
      </c>
      <c r="BF141" s="203">
        <f t="shared" si="15"/>
        <v>0</v>
      </c>
      <c r="BG141" s="203">
        <f t="shared" si="16"/>
        <v>0</v>
      </c>
      <c r="BH141" s="203">
        <f t="shared" si="17"/>
        <v>0</v>
      </c>
      <c r="BI141" s="203">
        <f t="shared" si="18"/>
        <v>0</v>
      </c>
      <c r="BJ141" s="24" t="s">
        <v>80</v>
      </c>
      <c r="BK141" s="203">
        <f t="shared" si="19"/>
        <v>0</v>
      </c>
      <c r="BL141" s="24" t="s">
        <v>256</v>
      </c>
      <c r="BM141" s="24" t="s">
        <v>1940</v>
      </c>
    </row>
    <row r="142" spans="2:65" s="10" customFormat="1" ht="29.85" customHeight="1">
      <c r="B142" s="176"/>
      <c r="C142" s="177"/>
      <c r="D142" s="178" t="s">
        <v>71</v>
      </c>
      <c r="E142" s="190" t="s">
        <v>1941</v>
      </c>
      <c r="F142" s="190" t="s">
        <v>1942</v>
      </c>
      <c r="G142" s="177"/>
      <c r="H142" s="177"/>
      <c r="I142" s="180"/>
      <c r="J142" s="191">
        <f>BK142</f>
        <v>0</v>
      </c>
      <c r="K142" s="177"/>
      <c r="L142" s="182"/>
      <c r="M142" s="183"/>
      <c r="N142" s="184"/>
      <c r="O142" s="184"/>
      <c r="P142" s="185">
        <f>SUM(P143:P171)</f>
        <v>0</v>
      </c>
      <c r="Q142" s="184"/>
      <c r="R142" s="185">
        <f>SUM(R143:R171)</f>
        <v>0.27146999999999999</v>
      </c>
      <c r="S142" s="184"/>
      <c r="T142" s="186">
        <f>SUM(T143:T171)</f>
        <v>9.9000000000000005E-2</v>
      </c>
      <c r="AR142" s="187" t="s">
        <v>82</v>
      </c>
      <c r="AT142" s="188" t="s">
        <v>71</v>
      </c>
      <c r="AU142" s="188" t="s">
        <v>80</v>
      </c>
      <c r="AY142" s="187" t="s">
        <v>148</v>
      </c>
      <c r="BK142" s="189">
        <f>SUM(BK143:BK171)</f>
        <v>0</v>
      </c>
    </row>
    <row r="143" spans="2:65" s="1" customFormat="1" ht="25.5" customHeight="1">
      <c r="B143" s="41"/>
      <c r="C143" s="192" t="s">
        <v>382</v>
      </c>
      <c r="D143" s="192" t="s">
        <v>151</v>
      </c>
      <c r="E143" s="193" t="s">
        <v>1943</v>
      </c>
      <c r="F143" s="194" t="s">
        <v>1944</v>
      </c>
      <c r="G143" s="195" t="s">
        <v>213</v>
      </c>
      <c r="H143" s="196">
        <v>50</v>
      </c>
      <c r="I143" s="197"/>
      <c r="J143" s="198">
        <f>ROUND(I143*H143,2)</f>
        <v>0</v>
      </c>
      <c r="K143" s="194" t="s">
        <v>155</v>
      </c>
      <c r="L143" s="61"/>
      <c r="M143" s="199" t="s">
        <v>21</v>
      </c>
      <c r="N143" s="200" t="s">
        <v>43</v>
      </c>
      <c r="O143" s="42"/>
      <c r="P143" s="201">
        <f>O143*H143</f>
        <v>0</v>
      </c>
      <c r="Q143" s="201">
        <v>0</v>
      </c>
      <c r="R143" s="201">
        <f>Q143*H143</f>
        <v>0</v>
      </c>
      <c r="S143" s="201">
        <v>1.98E-3</v>
      </c>
      <c r="T143" s="202">
        <f>S143*H143</f>
        <v>9.9000000000000005E-2</v>
      </c>
      <c r="AR143" s="24" t="s">
        <v>156</v>
      </c>
      <c r="AT143" s="24" t="s">
        <v>151</v>
      </c>
      <c r="AU143" s="24" t="s">
        <v>82</v>
      </c>
      <c r="AY143" s="24" t="s">
        <v>148</v>
      </c>
      <c r="BE143" s="203">
        <f>IF(N143="základní",J143,0)</f>
        <v>0</v>
      </c>
      <c r="BF143" s="203">
        <f>IF(N143="snížená",J143,0)</f>
        <v>0</v>
      </c>
      <c r="BG143" s="203">
        <f>IF(N143="zákl. přenesená",J143,0)</f>
        <v>0</v>
      </c>
      <c r="BH143" s="203">
        <f>IF(N143="sníž. přenesená",J143,0)</f>
        <v>0</v>
      </c>
      <c r="BI143" s="203">
        <f>IF(N143="nulová",J143,0)</f>
        <v>0</v>
      </c>
      <c r="BJ143" s="24" t="s">
        <v>80</v>
      </c>
      <c r="BK143" s="203">
        <f>ROUND(I143*H143,2)</f>
        <v>0</v>
      </c>
      <c r="BL143" s="24" t="s">
        <v>156</v>
      </c>
      <c r="BM143" s="24" t="s">
        <v>1945</v>
      </c>
    </row>
    <row r="144" spans="2:65" s="1" customFormat="1" ht="48">
      <c r="B144" s="41"/>
      <c r="C144" s="63"/>
      <c r="D144" s="206" t="s">
        <v>170</v>
      </c>
      <c r="E144" s="63"/>
      <c r="F144" s="237" t="s">
        <v>1946</v>
      </c>
      <c r="G144" s="63"/>
      <c r="H144" s="63"/>
      <c r="I144" s="163"/>
      <c r="J144" s="63"/>
      <c r="K144" s="63"/>
      <c r="L144" s="61"/>
      <c r="M144" s="238"/>
      <c r="N144" s="42"/>
      <c r="O144" s="42"/>
      <c r="P144" s="42"/>
      <c r="Q144" s="42"/>
      <c r="R144" s="42"/>
      <c r="S144" s="42"/>
      <c r="T144" s="78"/>
      <c r="AT144" s="24" t="s">
        <v>170</v>
      </c>
      <c r="AU144" s="24" t="s">
        <v>82</v>
      </c>
    </row>
    <row r="145" spans="2:65" s="1" customFormat="1" ht="16.5" customHeight="1">
      <c r="B145" s="41"/>
      <c r="C145" s="192" t="s">
        <v>387</v>
      </c>
      <c r="D145" s="192" t="s">
        <v>151</v>
      </c>
      <c r="E145" s="193" t="s">
        <v>1947</v>
      </c>
      <c r="F145" s="194" t="s">
        <v>1948</v>
      </c>
      <c r="G145" s="195" t="s">
        <v>213</v>
      </c>
      <c r="H145" s="196">
        <v>10</v>
      </c>
      <c r="I145" s="197"/>
      <c r="J145" s="198">
        <f>ROUND(I145*H145,2)</f>
        <v>0</v>
      </c>
      <c r="K145" s="194" t="s">
        <v>155</v>
      </c>
      <c r="L145" s="61"/>
      <c r="M145" s="199" t="s">
        <v>21</v>
      </c>
      <c r="N145" s="200" t="s">
        <v>43</v>
      </c>
      <c r="O145" s="42"/>
      <c r="P145" s="201">
        <f>O145*H145</f>
        <v>0</v>
      </c>
      <c r="Q145" s="201">
        <v>1.25E-3</v>
      </c>
      <c r="R145" s="201">
        <f>Q145*H145</f>
        <v>1.2500000000000001E-2</v>
      </c>
      <c r="S145" s="201">
        <v>0</v>
      </c>
      <c r="T145" s="202">
        <f>S145*H145</f>
        <v>0</v>
      </c>
      <c r="AR145" s="24" t="s">
        <v>256</v>
      </c>
      <c r="AT145" s="24" t="s">
        <v>151</v>
      </c>
      <c r="AU145" s="24" t="s">
        <v>82</v>
      </c>
      <c r="AY145" s="24" t="s">
        <v>148</v>
      </c>
      <c r="BE145" s="203">
        <f>IF(N145="základní",J145,0)</f>
        <v>0</v>
      </c>
      <c r="BF145" s="203">
        <f>IF(N145="snížená",J145,0)</f>
        <v>0</v>
      </c>
      <c r="BG145" s="203">
        <f>IF(N145="zákl. přenesená",J145,0)</f>
        <v>0</v>
      </c>
      <c r="BH145" s="203">
        <f>IF(N145="sníž. přenesená",J145,0)</f>
        <v>0</v>
      </c>
      <c r="BI145" s="203">
        <f>IF(N145="nulová",J145,0)</f>
        <v>0</v>
      </c>
      <c r="BJ145" s="24" t="s">
        <v>80</v>
      </c>
      <c r="BK145" s="203">
        <f>ROUND(I145*H145,2)</f>
        <v>0</v>
      </c>
      <c r="BL145" s="24" t="s">
        <v>256</v>
      </c>
      <c r="BM145" s="24" t="s">
        <v>1949</v>
      </c>
    </row>
    <row r="146" spans="2:65" s="1" customFormat="1" ht="84">
      <c r="B146" s="41"/>
      <c r="C146" s="63"/>
      <c r="D146" s="206" t="s">
        <v>170</v>
      </c>
      <c r="E146" s="63"/>
      <c r="F146" s="237" t="s">
        <v>1950</v>
      </c>
      <c r="G146" s="63"/>
      <c r="H146" s="63"/>
      <c r="I146" s="163"/>
      <c r="J146" s="63"/>
      <c r="K146" s="63"/>
      <c r="L146" s="61"/>
      <c r="M146" s="238"/>
      <c r="N146" s="42"/>
      <c r="O146" s="42"/>
      <c r="P146" s="42"/>
      <c r="Q146" s="42"/>
      <c r="R146" s="42"/>
      <c r="S146" s="42"/>
      <c r="T146" s="78"/>
      <c r="AT146" s="24" t="s">
        <v>170</v>
      </c>
      <c r="AU146" s="24" t="s">
        <v>82</v>
      </c>
    </row>
    <row r="147" spans="2:65" s="1" customFormat="1" ht="16.5" customHeight="1">
      <c r="B147" s="41"/>
      <c r="C147" s="192" t="s">
        <v>407</v>
      </c>
      <c r="D147" s="192" t="s">
        <v>151</v>
      </c>
      <c r="E147" s="193" t="s">
        <v>1951</v>
      </c>
      <c r="F147" s="194" t="s">
        <v>1952</v>
      </c>
      <c r="G147" s="195" t="s">
        <v>213</v>
      </c>
      <c r="H147" s="196">
        <v>38</v>
      </c>
      <c r="I147" s="197"/>
      <c r="J147" s="198">
        <f>ROUND(I147*H147,2)</f>
        <v>0</v>
      </c>
      <c r="K147" s="194" t="s">
        <v>155</v>
      </c>
      <c r="L147" s="61"/>
      <c r="M147" s="199" t="s">
        <v>21</v>
      </c>
      <c r="N147" s="200" t="s">
        <v>43</v>
      </c>
      <c r="O147" s="42"/>
      <c r="P147" s="201">
        <f>O147*H147</f>
        <v>0</v>
      </c>
      <c r="Q147" s="201">
        <v>1.7600000000000001E-3</v>
      </c>
      <c r="R147" s="201">
        <f>Q147*H147</f>
        <v>6.6880000000000009E-2</v>
      </c>
      <c r="S147" s="201">
        <v>0</v>
      </c>
      <c r="T147" s="202">
        <f>S147*H147</f>
        <v>0</v>
      </c>
      <c r="AR147" s="24" t="s">
        <v>256</v>
      </c>
      <c r="AT147" s="24" t="s">
        <v>151</v>
      </c>
      <c r="AU147" s="24" t="s">
        <v>82</v>
      </c>
      <c r="AY147" s="24" t="s">
        <v>148</v>
      </c>
      <c r="BE147" s="203">
        <f>IF(N147="základní",J147,0)</f>
        <v>0</v>
      </c>
      <c r="BF147" s="203">
        <f>IF(N147="snížená",J147,0)</f>
        <v>0</v>
      </c>
      <c r="BG147" s="203">
        <f>IF(N147="zákl. přenesená",J147,0)</f>
        <v>0</v>
      </c>
      <c r="BH147" s="203">
        <f>IF(N147="sníž. přenesená",J147,0)</f>
        <v>0</v>
      </c>
      <c r="BI147" s="203">
        <f>IF(N147="nulová",J147,0)</f>
        <v>0</v>
      </c>
      <c r="BJ147" s="24" t="s">
        <v>80</v>
      </c>
      <c r="BK147" s="203">
        <f>ROUND(I147*H147,2)</f>
        <v>0</v>
      </c>
      <c r="BL147" s="24" t="s">
        <v>256</v>
      </c>
      <c r="BM147" s="24" t="s">
        <v>1953</v>
      </c>
    </row>
    <row r="148" spans="2:65" s="1" customFormat="1" ht="84">
      <c r="B148" s="41"/>
      <c r="C148" s="63"/>
      <c r="D148" s="206" t="s">
        <v>170</v>
      </c>
      <c r="E148" s="63"/>
      <c r="F148" s="237" t="s">
        <v>1950</v>
      </c>
      <c r="G148" s="63"/>
      <c r="H148" s="63"/>
      <c r="I148" s="163"/>
      <c r="J148" s="63"/>
      <c r="K148" s="63"/>
      <c r="L148" s="61"/>
      <c r="M148" s="238"/>
      <c r="N148" s="42"/>
      <c r="O148" s="42"/>
      <c r="P148" s="42"/>
      <c r="Q148" s="42"/>
      <c r="R148" s="42"/>
      <c r="S148" s="42"/>
      <c r="T148" s="78"/>
      <c r="AT148" s="24" t="s">
        <v>170</v>
      </c>
      <c r="AU148" s="24" t="s">
        <v>82</v>
      </c>
    </row>
    <row r="149" spans="2:65" s="1" customFormat="1" ht="16.5" customHeight="1">
      <c r="B149" s="41"/>
      <c r="C149" s="192" t="s">
        <v>415</v>
      </c>
      <c r="D149" s="192" t="s">
        <v>151</v>
      </c>
      <c r="E149" s="193" t="s">
        <v>1954</v>
      </c>
      <c r="F149" s="194" t="s">
        <v>1955</v>
      </c>
      <c r="G149" s="195" t="s">
        <v>213</v>
      </c>
      <c r="H149" s="196">
        <v>28</v>
      </c>
      <c r="I149" s="197"/>
      <c r="J149" s="198">
        <f>ROUND(I149*H149,2)</f>
        <v>0</v>
      </c>
      <c r="K149" s="194" t="s">
        <v>155</v>
      </c>
      <c r="L149" s="61"/>
      <c r="M149" s="199" t="s">
        <v>21</v>
      </c>
      <c r="N149" s="200" t="s">
        <v>43</v>
      </c>
      <c r="O149" s="42"/>
      <c r="P149" s="201">
        <f>O149*H149</f>
        <v>0</v>
      </c>
      <c r="Q149" s="201">
        <v>2.7699999999999999E-3</v>
      </c>
      <c r="R149" s="201">
        <f>Q149*H149</f>
        <v>7.755999999999999E-2</v>
      </c>
      <c r="S149" s="201">
        <v>0</v>
      </c>
      <c r="T149" s="202">
        <f>S149*H149</f>
        <v>0</v>
      </c>
      <c r="AR149" s="24" t="s">
        <v>256</v>
      </c>
      <c r="AT149" s="24" t="s">
        <v>151</v>
      </c>
      <c r="AU149" s="24" t="s">
        <v>82</v>
      </c>
      <c r="AY149" s="24" t="s">
        <v>148</v>
      </c>
      <c r="BE149" s="203">
        <f>IF(N149="základní",J149,0)</f>
        <v>0</v>
      </c>
      <c r="BF149" s="203">
        <f>IF(N149="snížená",J149,0)</f>
        <v>0</v>
      </c>
      <c r="BG149" s="203">
        <f>IF(N149="zákl. přenesená",J149,0)</f>
        <v>0</v>
      </c>
      <c r="BH149" s="203">
        <f>IF(N149="sníž. přenesená",J149,0)</f>
        <v>0</v>
      </c>
      <c r="BI149" s="203">
        <f>IF(N149="nulová",J149,0)</f>
        <v>0</v>
      </c>
      <c r="BJ149" s="24" t="s">
        <v>80</v>
      </c>
      <c r="BK149" s="203">
        <f>ROUND(I149*H149,2)</f>
        <v>0</v>
      </c>
      <c r="BL149" s="24" t="s">
        <v>256</v>
      </c>
      <c r="BM149" s="24" t="s">
        <v>1956</v>
      </c>
    </row>
    <row r="150" spans="2:65" s="1" customFormat="1" ht="84">
      <c r="B150" s="41"/>
      <c r="C150" s="63"/>
      <c r="D150" s="206" t="s">
        <v>170</v>
      </c>
      <c r="E150" s="63"/>
      <c r="F150" s="237" t="s">
        <v>1950</v>
      </c>
      <c r="G150" s="63"/>
      <c r="H150" s="63"/>
      <c r="I150" s="163"/>
      <c r="J150" s="63"/>
      <c r="K150" s="63"/>
      <c r="L150" s="61"/>
      <c r="M150" s="238"/>
      <c r="N150" s="42"/>
      <c r="O150" s="42"/>
      <c r="P150" s="42"/>
      <c r="Q150" s="42"/>
      <c r="R150" s="42"/>
      <c r="S150" s="42"/>
      <c r="T150" s="78"/>
      <c r="AT150" s="24" t="s">
        <v>170</v>
      </c>
      <c r="AU150" s="24" t="s">
        <v>82</v>
      </c>
    </row>
    <row r="151" spans="2:65" s="1" customFormat="1" ht="16.5" customHeight="1">
      <c r="B151" s="41"/>
      <c r="C151" s="192" t="s">
        <v>422</v>
      </c>
      <c r="D151" s="192" t="s">
        <v>151</v>
      </c>
      <c r="E151" s="193" t="s">
        <v>1957</v>
      </c>
      <c r="F151" s="194" t="s">
        <v>1958</v>
      </c>
      <c r="G151" s="195" t="s">
        <v>213</v>
      </c>
      <c r="H151" s="196">
        <v>53</v>
      </c>
      <c r="I151" s="197"/>
      <c r="J151" s="198">
        <f>ROUND(I151*H151,2)</f>
        <v>0</v>
      </c>
      <c r="K151" s="194" t="s">
        <v>155</v>
      </c>
      <c r="L151" s="61"/>
      <c r="M151" s="199" t="s">
        <v>21</v>
      </c>
      <c r="N151" s="200" t="s">
        <v>43</v>
      </c>
      <c r="O151" s="42"/>
      <c r="P151" s="201">
        <f>O151*H151</f>
        <v>0</v>
      </c>
      <c r="Q151" s="201">
        <v>1.2099999999999999E-3</v>
      </c>
      <c r="R151" s="201">
        <f>Q151*H151</f>
        <v>6.4129999999999993E-2</v>
      </c>
      <c r="S151" s="201">
        <v>0</v>
      </c>
      <c r="T151" s="202">
        <f>S151*H151</f>
        <v>0</v>
      </c>
      <c r="AR151" s="24" t="s">
        <v>256</v>
      </c>
      <c r="AT151" s="24" t="s">
        <v>151</v>
      </c>
      <c r="AU151" s="24" t="s">
        <v>82</v>
      </c>
      <c r="AY151" s="24" t="s">
        <v>148</v>
      </c>
      <c r="BE151" s="203">
        <f>IF(N151="základní",J151,0)</f>
        <v>0</v>
      </c>
      <c r="BF151" s="203">
        <f>IF(N151="snížená",J151,0)</f>
        <v>0</v>
      </c>
      <c r="BG151" s="203">
        <f>IF(N151="zákl. přenesená",J151,0)</f>
        <v>0</v>
      </c>
      <c r="BH151" s="203">
        <f>IF(N151="sníž. přenesená",J151,0)</f>
        <v>0</v>
      </c>
      <c r="BI151" s="203">
        <f>IF(N151="nulová",J151,0)</f>
        <v>0</v>
      </c>
      <c r="BJ151" s="24" t="s">
        <v>80</v>
      </c>
      <c r="BK151" s="203">
        <f>ROUND(I151*H151,2)</f>
        <v>0</v>
      </c>
      <c r="BL151" s="24" t="s">
        <v>256</v>
      </c>
      <c r="BM151" s="24" t="s">
        <v>1959</v>
      </c>
    </row>
    <row r="152" spans="2:65" s="1" customFormat="1" ht="84">
      <c r="B152" s="41"/>
      <c r="C152" s="63"/>
      <c r="D152" s="206" t="s">
        <v>170</v>
      </c>
      <c r="E152" s="63"/>
      <c r="F152" s="237" t="s">
        <v>1950</v>
      </c>
      <c r="G152" s="63"/>
      <c r="H152" s="63"/>
      <c r="I152" s="163"/>
      <c r="J152" s="63"/>
      <c r="K152" s="63"/>
      <c r="L152" s="61"/>
      <c r="M152" s="238"/>
      <c r="N152" s="42"/>
      <c r="O152" s="42"/>
      <c r="P152" s="42"/>
      <c r="Q152" s="42"/>
      <c r="R152" s="42"/>
      <c r="S152" s="42"/>
      <c r="T152" s="78"/>
      <c r="AT152" s="24" t="s">
        <v>170</v>
      </c>
      <c r="AU152" s="24" t="s">
        <v>82</v>
      </c>
    </row>
    <row r="153" spans="2:65" s="1" customFormat="1" ht="16.5" customHeight="1">
      <c r="B153" s="41"/>
      <c r="C153" s="192" t="s">
        <v>428</v>
      </c>
      <c r="D153" s="192" t="s">
        <v>151</v>
      </c>
      <c r="E153" s="193" t="s">
        <v>1960</v>
      </c>
      <c r="F153" s="194" t="s">
        <v>1961</v>
      </c>
      <c r="G153" s="195" t="s">
        <v>213</v>
      </c>
      <c r="H153" s="196">
        <v>11</v>
      </c>
      <c r="I153" s="197"/>
      <c r="J153" s="198">
        <f>ROUND(I153*H153,2)</f>
        <v>0</v>
      </c>
      <c r="K153" s="194" t="s">
        <v>155</v>
      </c>
      <c r="L153" s="61"/>
      <c r="M153" s="199" t="s">
        <v>21</v>
      </c>
      <c r="N153" s="200" t="s">
        <v>43</v>
      </c>
      <c r="O153" s="42"/>
      <c r="P153" s="201">
        <f>O153*H153</f>
        <v>0</v>
      </c>
      <c r="Q153" s="201">
        <v>5.6999999999999998E-4</v>
      </c>
      <c r="R153" s="201">
        <f>Q153*H153</f>
        <v>6.2699999999999995E-3</v>
      </c>
      <c r="S153" s="201">
        <v>0</v>
      </c>
      <c r="T153" s="202">
        <f>S153*H153</f>
        <v>0</v>
      </c>
      <c r="AR153" s="24" t="s">
        <v>256</v>
      </c>
      <c r="AT153" s="24" t="s">
        <v>151</v>
      </c>
      <c r="AU153" s="24" t="s">
        <v>82</v>
      </c>
      <c r="AY153" s="24" t="s">
        <v>148</v>
      </c>
      <c r="BE153" s="203">
        <f>IF(N153="základní",J153,0)</f>
        <v>0</v>
      </c>
      <c r="BF153" s="203">
        <f>IF(N153="snížená",J153,0)</f>
        <v>0</v>
      </c>
      <c r="BG153" s="203">
        <f>IF(N153="zákl. přenesená",J153,0)</f>
        <v>0</v>
      </c>
      <c r="BH153" s="203">
        <f>IF(N153="sníž. přenesená",J153,0)</f>
        <v>0</v>
      </c>
      <c r="BI153" s="203">
        <f>IF(N153="nulová",J153,0)</f>
        <v>0</v>
      </c>
      <c r="BJ153" s="24" t="s">
        <v>80</v>
      </c>
      <c r="BK153" s="203">
        <f>ROUND(I153*H153,2)</f>
        <v>0</v>
      </c>
      <c r="BL153" s="24" t="s">
        <v>256</v>
      </c>
      <c r="BM153" s="24" t="s">
        <v>1962</v>
      </c>
    </row>
    <row r="154" spans="2:65" s="1" customFormat="1" ht="84">
      <c r="B154" s="41"/>
      <c r="C154" s="63"/>
      <c r="D154" s="206" t="s">
        <v>170</v>
      </c>
      <c r="E154" s="63"/>
      <c r="F154" s="237" t="s">
        <v>1950</v>
      </c>
      <c r="G154" s="63"/>
      <c r="H154" s="63"/>
      <c r="I154" s="163"/>
      <c r="J154" s="63"/>
      <c r="K154" s="63"/>
      <c r="L154" s="61"/>
      <c r="M154" s="238"/>
      <c r="N154" s="42"/>
      <c r="O154" s="42"/>
      <c r="P154" s="42"/>
      <c r="Q154" s="42"/>
      <c r="R154" s="42"/>
      <c r="S154" s="42"/>
      <c r="T154" s="78"/>
      <c r="AT154" s="24" t="s">
        <v>170</v>
      </c>
      <c r="AU154" s="24" t="s">
        <v>82</v>
      </c>
    </row>
    <row r="155" spans="2:65" s="1" customFormat="1" ht="16.5" customHeight="1">
      <c r="B155" s="41"/>
      <c r="C155" s="192" t="s">
        <v>438</v>
      </c>
      <c r="D155" s="192" t="s">
        <v>151</v>
      </c>
      <c r="E155" s="193" t="s">
        <v>1963</v>
      </c>
      <c r="F155" s="194" t="s">
        <v>1964</v>
      </c>
      <c r="G155" s="195" t="s">
        <v>213</v>
      </c>
      <c r="H155" s="196">
        <v>15</v>
      </c>
      <c r="I155" s="197"/>
      <c r="J155" s="198">
        <f>ROUND(I155*H155,2)</f>
        <v>0</v>
      </c>
      <c r="K155" s="194" t="s">
        <v>155</v>
      </c>
      <c r="L155" s="61"/>
      <c r="M155" s="199" t="s">
        <v>21</v>
      </c>
      <c r="N155" s="200" t="s">
        <v>43</v>
      </c>
      <c r="O155" s="42"/>
      <c r="P155" s="201">
        <f>O155*H155</f>
        <v>0</v>
      </c>
      <c r="Q155" s="201">
        <v>3.5E-4</v>
      </c>
      <c r="R155" s="201">
        <f>Q155*H155</f>
        <v>5.2500000000000003E-3</v>
      </c>
      <c r="S155" s="201">
        <v>0</v>
      </c>
      <c r="T155" s="202">
        <f>S155*H155</f>
        <v>0</v>
      </c>
      <c r="AR155" s="24" t="s">
        <v>256</v>
      </c>
      <c r="AT155" s="24" t="s">
        <v>151</v>
      </c>
      <c r="AU155" s="24" t="s">
        <v>82</v>
      </c>
      <c r="AY155" s="24" t="s">
        <v>148</v>
      </c>
      <c r="BE155" s="203">
        <f>IF(N155="základní",J155,0)</f>
        <v>0</v>
      </c>
      <c r="BF155" s="203">
        <f>IF(N155="snížená",J155,0)</f>
        <v>0</v>
      </c>
      <c r="BG155" s="203">
        <f>IF(N155="zákl. přenesená",J155,0)</f>
        <v>0</v>
      </c>
      <c r="BH155" s="203">
        <f>IF(N155="sníž. přenesená",J155,0)</f>
        <v>0</v>
      </c>
      <c r="BI155" s="203">
        <f>IF(N155="nulová",J155,0)</f>
        <v>0</v>
      </c>
      <c r="BJ155" s="24" t="s">
        <v>80</v>
      </c>
      <c r="BK155" s="203">
        <f>ROUND(I155*H155,2)</f>
        <v>0</v>
      </c>
      <c r="BL155" s="24" t="s">
        <v>256</v>
      </c>
      <c r="BM155" s="24" t="s">
        <v>1965</v>
      </c>
    </row>
    <row r="156" spans="2:65" s="1" customFormat="1" ht="84">
      <c r="B156" s="41"/>
      <c r="C156" s="63"/>
      <c r="D156" s="206" t="s">
        <v>170</v>
      </c>
      <c r="E156" s="63"/>
      <c r="F156" s="237" t="s">
        <v>1950</v>
      </c>
      <c r="G156" s="63"/>
      <c r="H156" s="63"/>
      <c r="I156" s="163"/>
      <c r="J156" s="63"/>
      <c r="K156" s="63"/>
      <c r="L156" s="61"/>
      <c r="M156" s="238"/>
      <c r="N156" s="42"/>
      <c r="O156" s="42"/>
      <c r="P156" s="42"/>
      <c r="Q156" s="42"/>
      <c r="R156" s="42"/>
      <c r="S156" s="42"/>
      <c r="T156" s="78"/>
      <c r="AT156" s="24" t="s">
        <v>170</v>
      </c>
      <c r="AU156" s="24" t="s">
        <v>82</v>
      </c>
    </row>
    <row r="157" spans="2:65" s="1" customFormat="1" ht="16.5" customHeight="1">
      <c r="B157" s="41"/>
      <c r="C157" s="192" t="s">
        <v>445</v>
      </c>
      <c r="D157" s="192" t="s">
        <v>151</v>
      </c>
      <c r="E157" s="193" t="s">
        <v>1966</v>
      </c>
      <c r="F157" s="194" t="s">
        <v>1967</v>
      </c>
      <c r="G157" s="195" t="s">
        <v>207</v>
      </c>
      <c r="H157" s="196">
        <v>3</v>
      </c>
      <c r="I157" s="197"/>
      <c r="J157" s="198">
        <f t="shared" ref="J157:J162" si="20">ROUND(I157*H157,2)</f>
        <v>0</v>
      </c>
      <c r="K157" s="194" t="s">
        <v>155</v>
      </c>
      <c r="L157" s="61"/>
      <c r="M157" s="199" t="s">
        <v>21</v>
      </c>
      <c r="N157" s="200" t="s">
        <v>43</v>
      </c>
      <c r="O157" s="42"/>
      <c r="P157" s="201">
        <f t="shared" ref="P157:P162" si="21">O157*H157</f>
        <v>0</v>
      </c>
      <c r="Q157" s="201">
        <v>2.9E-4</v>
      </c>
      <c r="R157" s="201">
        <f t="shared" ref="R157:R162" si="22">Q157*H157</f>
        <v>8.7000000000000001E-4</v>
      </c>
      <c r="S157" s="201">
        <v>0</v>
      </c>
      <c r="T157" s="202">
        <f t="shared" ref="T157:T162" si="23">S157*H157</f>
        <v>0</v>
      </c>
      <c r="AR157" s="24" t="s">
        <v>256</v>
      </c>
      <c r="AT157" s="24" t="s">
        <v>151</v>
      </c>
      <c r="AU157" s="24" t="s">
        <v>82</v>
      </c>
      <c r="AY157" s="24" t="s">
        <v>148</v>
      </c>
      <c r="BE157" s="203">
        <f t="shared" ref="BE157:BE162" si="24">IF(N157="základní",J157,0)</f>
        <v>0</v>
      </c>
      <c r="BF157" s="203">
        <f t="shared" ref="BF157:BF162" si="25">IF(N157="snížená",J157,0)</f>
        <v>0</v>
      </c>
      <c r="BG157" s="203">
        <f t="shared" ref="BG157:BG162" si="26">IF(N157="zákl. přenesená",J157,0)</f>
        <v>0</v>
      </c>
      <c r="BH157" s="203">
        <f t="shared" ref="BH157:BH162" si="27">IF(N157="sníž. přenesená",J157,0)</f>
        <v>0</v>
      </c>
      <c r="BI157" s="203">
        <f t="shared" ref="BI157:BI162" si="28">IF(N157="nulová",J157,0)</f>
        <v>0</v>
      </c>
      <c r="BJ157" s="24" t="s">
        <v>80</v>
      </c>
      <c r="BK157" s="203">
        <f t="shared" ref="BK157:BK162" si="29">ROUND(I157*H157,2)</f>
        <v>0</v>
      </c>
      <c r="BL157" s="24" t="s">
        <v>256</v>
      </c>
      <c r="BM157" s="24" t="s">
        <v>1968</v>
      </c>
    </row>
    <row r="158" spans="2:65" s="1" customFormat="1" ht="16.5" customHeight="1">
      <c r="B158" s="41"/>
      <c r="C158" s="192" t="s">
        <v>450</v>
      </c>
      <c r="D158" s="192" t="s">
        <v>151</v>
      </c>
      <c r="E158" s="193" t="s">
        <v>1969</v>
      </c>
      <c r="F158" s="194" t="s">
        <v>1970</v>
      </c>
      <c r="G158" s="195" t="s">
        <v>207</v>
      </c>
      <c r="H158" s="196">
        <v>2</v>
      </c>
      <c r="I158" s="197"/>
      <c r="J158" s="198">
        <f t="shared" si="20"/>
        <v>0</v>
      </c>
      <c r="K158" s="194" t="s">
        <v>155</v>
      </c>
      <c r="L158" s="61"/>
      <c r="M158" s="199" t="s">
        <v>21</v>
      </c>
      <c r="N158" s="200" t="s">
        <v>43</v>
      </c>
      <c r="O158" s="42"/>
      <c r="P158" s="201">
        <f t="shared" si="21"/>
        <v>0</v>
      </c>
      <c r="Q158" s="201">
        <v>1.5200000000000001E-3</v>
      </c>
      <c r="R158" s="201">
        <f t="shared" si="22"/>
        <v>3.0400000000000002E-3</v>
      </c>
      <c r="S158" s="201">
        <v>0</v>
      </c>
      <c r="T158" s="202">
        <f t="shared" si="23"/>
        <v>0</v>
      </c>
      <c r="AR158" s="24" t="s">
        <v>256</v>
      </c>
      <c r="AT158" s="24" t="s">
        <v>151</v>
      </c>
      <c r="AU158" s="24" t="s">
        <v>82</v>
      </c>
      <c r="AY158" s="24" t="s">
        <v>148</v>
      </c>
      <c r="BE158" s="203">
        <f t="shared" si="24"/>
        <v>0</v>
      </c>
      <c r="BF158" s="203">
        <f t="shared" si="25"/>
        <v>0</v>
      </c>
      <c r="BG158" s="203">
        <f t="shared" si="26"/>
        <v>0</v>
      </c>
      <c r="BH158" s="203">
        <f t="shared" si="27"/>
        <v>0</v>
      </c>
      <c r="BI158" s="203">
        <f t="shared" si="28"/>
        <v>0</v>
      </c>
      <c r="BJ158" s="24" t="s">
        <v>80</v>
      </c>
      <c r="BK158" s="203">
        <f t="shared" si="29"/>
        <v>0</v>
      </c>
      <c r="BL158" s="24" t="s">
        <v>256</v>
      </c>
      <c r="BM158" s="24" t="s">
        <v>1971</v>
      </c>
    </row>
    <row r="159" spans="2:65" s="1" customFormat="1" ht="16.5" customHeight="1">
      <c r="B159" s="41"/>
      <c r="C159" s="192" t="s">
        <v>454</v>
      </c>
      <c r="D159" s="192" t="s">
        <v>151</v>
      </c>
      <c r="E159" s="193" t="s">
        <v>1972</v>
      </c>
      <c r="F159" s="194" t="s">
        <v>1973</v>
      </c>
      <c r="G159" s="195" t="s">
        <v>207</v>
      </c>
      <c r="H159" s="196">
        <v>2</v>
      </c>
      <c r="I159" s="197"/>
      <c r="J159" s="198">
        <f t="shared" si="20"/>
        <v>0</v>
      </c>
      <c r="K159" s="194" t="s">
        <v>155</v>
      </c>
      <c r="L159" s="61"/>
      <c r="M159" s="199" t="s">
        <v>21</v>
      </c>
      <c r="N159" s="200" t="s">
        <v>43</v>
      </c>
      <c r="O159" s="42"/>
      <c r="P159" s="201">
        <f t="shared" si="21"/>
        <v>0</v>
      </c>
      <c r="Q159" s="201">
        <v>2.7999999999999998E-4</v>
      </c>
      <c r="R159" s="201">
        <f t="shared" si="22"/>
        <v>5.5999999999999995E-4</v>
      </c>
      <c r="S159" s="201">
        <v>0</v>
      </c>
      <c r="T159" s="202">
        <f t="shared" si="23"/>
        <v>0</v>
      </c>
      <c r="AR159" s="24" t="s">
        <v>256</v>
      </c>
      <c r="AT159" s="24" t="s">
        <v>151</v>
      </c>
      <c r="AU159" s="24" t="s">
        <v>82</v>
      </c>
      <c r="AY159" s="24" t="s">
        <v>148</v>
      </c>
      <c r="BE159" s="203">
        <f t="shared" si="24"/>
        <v>0</v>
      </c>
      <c r="BF159" s="203">
        <f t="shared" si="25"/>
        <v>0</v>
      </c>
      <c r="BG159" s="203">
        <f t="shared" si="26"/>
        <v>0</v>
      </c>
      <c r="BH159" s="203">
        <f t="shared" si="27"/>
        <v>0</v>
      </c>
      <c r="BI159" s="203">
        <f t="shared" si="28"/>
        <v>0</v>
      </c>
      <c r="BJ159" s="24" t="s">
        <v>80</v>
      </c>
      <c r="BK159" s="203">
        <f t="shared" si="29"/>
        <v>0</v>
      </c>
      <c r="BL159" s="24" t="s">
        <v>256</v>
      </c>
      <c r="BM159" s="24" t="s">
        <v>1974</v>
      </c>
    </row>
    <row r="160" spans="2:65" s="1" customFormat="1" ht="16.5" customHeight="1">
      <c r="B160" s="41"/>
      <c r="C160" s="192" t="s">
        <v>459</v>
      </c>
      <c r="D160" s="192" t="s">
        <v>151</v>
      </c>
      <c r="E160" s="193" t="s">
        <v>1975</v>
      </c>
      <c r="F160" s="194" t="s">
        <v>1976</v>
      </c>
      <c r="G160" s="195" t="s">
        <v>207</v>
      </c>
      <c r="H160" s="196">
        <v>9</v>
      </c>
      <c r="I160" s="197"/>
      <c r="J160" s="198">
        <f t="shared" si="20"/>
        <v>0</v>
      </c>
      <c r="K160" s="194" t="s">
        <v>21</v>
      </c>
      <c r="L160" s="61"/>
      <c r="M160" s="199" t="s">
        <v>21</v>
      </c>
      <c r="N160" s="200" t="s">
        <v>43</v>
      </c>
      <c r="O160" s="42"/>
      <c r="P160" s="201">
        <f t="shared" si="21"/>
        <v>0</v>
      </c>
      <c r="Q160" s="201">
        <v>0</v>
      </c>
      <c r="R160" s="201">
        <f t="shared" si="22"/>
        <v>0</v>
      </c>
      <c r="S160" s="201">
        <v>0</v>
      </c>
      <c r="T160" s="202">
        <f t="shared" si="23"/>
        <v>0</v>
      </c>
      <c r="AR160" s="24" t="s">
        <v>256</v>
      </c>
      <c r="AT160" s="24" t="s">
        <v>151</v>
      </c>
      <c r="AU160" s="24" t="s">
        <v>82</v>
      </c>
      <c r="AY160" s="24" t="s">
        <v>148</v>
      </c>
      <c r="BE160" s="203">
        <f t="shared" si="24"/>
        <v>0</v>
      </c>
      <c r="BF160" s="203">
        <f t="shared" si="25"/>
        <v>0</v>
      </c>
      <c r="BG160" s="203">
        <f t="shared" si="26"/>
        <v>0</v>
      </c>
      <c r="BH160" s="203">
        <f t="shared" si="27"/>
        <v>0</v>
      </c>
      <c r="BI160" s="203">
        <f t="shared" si="28"/>
        <v>0</v>
      </c>
      <c r="BJ160" s="24" t="s">
        <v>80</v>
      </c>
      <c r="BK160" s="203">
        <f t="shared" si="29"/>
        <v>0</v>
      </c>
      <c r="BL160" s="24" t="s">
        <v>256</v>
      </c>
      <c r="BM160" s="24" t="s">
        <v>1977</v>
      </c>
    </row>
    <row r="161" spans="2:65" s="1" customFormat="1" ht="16.5" customHeight="1">
      <c r="B161" s="41"/>
      <c r="C161" s="192" t="s">
        <v>470</v>
      </c>
      <c r="D161" s="192" t="s">
        <v>151</v>
      </c>
      <c r="E161" s="193" t="s">
        <v>1978</v>
      </c>
      <c r="F161" s="194" t="s">
        <v>1979</v>
      </c>
      <c r="G161" s="195" t="s">
        <v>1843</v>
      </c>
      <c r="H161" s="196">
        <v>20</v>
      </c>
      <c r="I161" s="197"/>
      <c r="J161" s="198">
        <f t="shared" si="20"/>
        <v>0</v>
      </c>
      <c r="K161" s="194" t="s">
        <v>21</v>
      </c>
      <c r="L161" s="61"/>
      <c r="M161" s="199" t="s">
        <v>21</v>
      </c>
      <c r="N161" s="200" t="s">
        <v>43</v>
      </c>
      <c r="O161" s="42"/>
      <c r="P161" s="201">
        <f t="shared" si="21"/>
        <v>0</v>
      </c>
      <c r="Q161" s="201">
        <v>0</v>
      </c>
      <c r="R161" s="201">
        <f t="shared" si="22"/>
        <v>0</v>
      </c>
      <c r="S161" s="201">
        <v>0</v>
      </c>
      <c r="T161" s="202">
        <f t="shared" si="23"/>
        <v>0</v>
      </c>
      <c r="AR161" s="24" t="s">
        <v>256</v>
      </c>
      <c r="AT161" s="24" t="s">
        <v>151</v>
      </c>
      <c r="AU161" s="24" t="s">
        <v>82</v>
      </c>
      <c r="AY161" s="24" t="s">
        <v>148</v>
      </c>
      <c r="BE161" s="203">
        <f t="shared" si="24"/>
        <v>0</v>
      </c>
      <c r="BF161" s="203">
        <f t="shared" si="25"/>
        <v>0</v>
      </c>
      <c r="BG161" s="203">
        <f t="shared" si="26"/>
        <v>0</v>
      </c>
      <c r="BH161" s="203">
        <f t="shared" si="27"/>
        <v>0</v>
      </c>
      <c r="BI161" s="203">
        <f t="shared" si="28"/>
        <v>0</v>
      </c>
      <c r="BJ161" s="24" t="s">
        <v>80</v>
      </c>
      <c r="BK161" s="203">
        <f t="shared" si="29"/>
        <v>0</v>
      </c>
      <c r="BL161" s="24" t="s">
        <v>256</v>
      </c>
      <c r="BM161" s="24" t="s">
        <v>1980</v>
      </c>
    </row>
    <row r="162" spans="2:65" s="1" customFormat="1" ht="25.5" customHeight="1">
      <c r="B162" s="41"/>
      <c r="C162" s="192" t="s">
        <v>475</v>
      </c>
      <c r="D162" s="192" t="s">
        <v>151</v>
      </c>
      <c r="E162" s="193" t="s">
        <v>1981</v>
      </c>
      <c r="F162" s="194" t="s">
        <v>1982</v>
      </c>
      <c r="G162" s="195" t="s">
        <v>213</v>
      </c>
      <c r="H162" s="196">
        <v>5</v>
      </c>
      <c r="I162" s="197"/>
      <c r="J162" s="198">
        <f t="shared" si="20"/>
        <v>0</v>
      </c>
      <c r="K162" s="194" t="s">
        <v>155</v>
      </c>
      <c r="L162" s="61"/>
      <c r="M162" s="199" t="s">
        <v>21</v>
      </c>
      <c r="N162" s="200" t="s">
        <v>43</v>
      </c>
      <c r="O162" s="42"/>
      <c r="P162" s="201">
        <f t="shared" si="21"/>
        <v>0</v>
      </c>
      <c r="Q162" s="201">
        <v>1.25E-3</v>
      </c>
      <c r="R162" s="201">
        <f t="shared" si="22"/>
        <v>6.2500000000000003E-3</v>
      </c>
      <c r="S162" s="201">
        <v>0</v>
      </c>
      <c r="T162" s="202">
        <f t="shared" si="23"/>
        <v>0</v>
      </c>
      <c r="AR162" s="24" t="s">
        <v>256</v>
      </c>
      <c r="AT162" s="24" t="s">
        <v>151</v>
      </c>
      <c r="AU162" s="24" t="s">
        <v>82</v>
      </c>
      <c r="AY162" s="24" t="s">
        <v>148</v>
      </c>
      <c r="BE162" s="203">
        <f t="shared" si="24"/>
        <v>0</v>
      </c>
      <c r="BF162" s="203">
        <f t="shared" si="25"/>
        <v>0</v>
      </c>
      <c r="BG162" s="203">
        <f t="shared" si="26"/>
        <v>0</v>
      </c>
      <c r="BH162" s="203">
        <f t="shared" si="27"/>
        <v>0</v>
      </c>
      <c r="BI162" s="203">
        <f t="shared" si="28"/>
        <v>0</v>
      </c>
      <c r="BJ162" s="24" t="s">
        <v>80</v>
      </c>
      <c r="BK162" s="203">
        <f t="shared" si="29"/>
        <v>0</v>
      </c>
      <c r="BL162" s="24" t="s">
        <v>256</v>
      </c>
      <c r="BM162" s="24" t="s">
        <v>1983</v>
      </c>
    </row>
    <row r="163" spans="2:65" s="1" customFormat="1" ht="48">
      <c r="B163" s="41"/>
      <c r="C163" s="63"/>
      <c r="D163" s="206" t="s">
        <v>170</v>
      </c>
      <c r="E163" s="63"/>
      <c r="F163" s="237" t="s">
        <v>1984</v>
      </c>
      <c r="G163" s="63"/>
      <c r="H163" s="63"/>
      <c r="I163" s="163"/>
      <c r="J163" s="63"/>
      <c r="K163" s="63"/>
      <c r="L163" s="61"/>
      <c r="M163" s="238"/>
      <c r="N163" s="42"/>
      <c r="O163" s="42"/>
      <c r="P163" s="42"/>
      <c r="Q163" s="42"/>
      <c r="R163" s="42"/>
      <c r="S163" s="42"/>
      <c r="T163" s="78"/>
      <c r="AT163" s="24" t="s">
        <v>170</v>
      </c>
      <c r="AU163" s="24" t="s">
        <v>82</v>
      </c>
    </row>
    <row r="164" spans="2:65" s="1" customFormat="1" ht="24">
      <c r="B164" s="41"/>
      <c r="C164" s="63"/>
      <c r="D164" s="206" t="s">
        <v>351</v>
      </c>
      <c r="E164" s="63"/>
      <c r="F164" s="237" t="s">
        <v>1985</v>
      </c>
      <c r="G164" s="63"/>
      <c r="H164" s="63"/>
      <c r="I164" s="163"/>
      <c r="J164" s="63"/>
      <c r="K164" s="63"/>
      <c r="L164" s="61"/>
      <c r="M164" s="238"/>
      <c r="N164" s="42"/>
      <c r="O164" s="42"/>
      <c r="P164" s="42"/>
      <c r="Q164" s="42"/>
      <c r="R164" s="42"/>
      <c r="S164" s="42"/>
      <c r="T164" s="78"/>
      <c r="AT164" s="24" t="s">
        <v>351</v>
      </c>
      <c r="AU164" s="24" t="s">
        <v>82</v>
      </c>
    </row>
    <row r="165" spans="2:65" s="1" customFormat="1" ht="25.5" customHeight="1">
      <c r="B165" s="41"/>
      <c r="C165" s="192" t="s">
        <v>482</v>
      </c>
      <c r="D165" s="192" t="s">
        <v>151</v>
      </c>
      <c r="E165" s="193" t="s">
        <v>1986</v>
      </c>
      <c r="F165" s="194" t="s">
        <v>1987</v>
      </c>
      <c r="G165" s="195" t="s">
        <v>213</v>
      </c>
      <c r="H165" s="196">
        <v>11</v>
      </c>
      <c r="I165" s="197"/>
      <c r="J165" s="198">
        <f>ROUND(I165*H165,2)</f>
        <v>0</v>
      </c>
      <c r="K165" s="194" t="s">
        <v>155</v>
      </c>
      <c r="L165" s="61"/>
      <c r="M165" s="199" t="s">
        <v>21</v>
      </c>
      <c r="N165" s="200" t="s">
        <v>43</v>
      </c>
      <c r="O165" s="42"/>
      <c r="P165" s="201">
        <f>O165*H165</f>
        <v>0</v>
      </c>
      <c r="Q165" s="201">
        <v>2.5600000000000002E-3</v>
      </c>
      <c r="R165" s="201">
        <f>Q165*H165</f>
        <v>2.8160000000000001E-2</v>
      </c>
      <c r="S165" s="201">
        <v>0</v>
      </c>
      <c r="T165" s="202">
        <f>S165*H165</f>
        <v>0</v>
      </c>
      <c r="AR165" s="24" t="s">
        <v>256</v>
      </c>
      <c r="AT165" s="24" t="s">
        <v>151</v>
      </c>
      <c r="AU165" s="24" t="s">
        <v>82</v>
      </c>
      <c r="AY165" s="24" t="s">
        <v>148</v>
      </c>
      <c r="BE165" s="203">
        <f>IF(N165="základní",J165,0)</f>
        <v>0</v>
      </c>
      <c r="BF165" s="203">
        <f>IF(N165="snížená",J165,0)</f>
        <v>0</v>
      </c>
      <c r="BG165" s="203">
        <f>IF(N165="zákl. přenesená",J165,0)</f>
        <v>0</v>
      </c>
      <c r="BH165" s="203">
        <f>IF(N165="sníž. přenesená",J165,0)</f>
        <v>0</v>
      </c>
      <c r="BI165" s="203">
        <f>IF(N165="nulová",J165,0)</f>
        <v>0</v>
      </c>
      <c r="BJ165" s="24" t="s">
        <v>80</v>
      </c>
      <c r="BK165" s="203">
        <f>ROUND(I165*H165,2)</f>
        <v>0</v>
      </c>
      <c r="BL165" s="24" t="s">
        <v>256</v>
      </c>
      <c r="BM165" s="24" t="s">
        <v>1988</v>
      </c>
    </row>
    <row r="166" spans="2:65" s="1" customFormat="1" ht="48">
      <c r="B166" s="41"/>
      <c r="C166" s="63"/>
      <c r="D166" s="206" t="s">
        <v>170</v>
      </c>
      <c r="E166" s="63"/>
      <c r="F166" s="237" t="s">
        <v>1984</v>
      </c>
      <c r="G166" s="63"/>
      <c r="H166" s="63"/>
      <c r="I166" s="163"/>
      <c r="J166" s="63"/>
      <c r="K166" s="63"/>
      <c r="L166" s="61"/>
      <c r="M166" s="238"/>
      <c r="N166" s="42"/>
      <c r="O166" s="42"/>
      <c r="P166" s="42"/>
      <c r="Q166" s="42"/>
      <c r="R166" s="42"/>
      <c r="S166" s="42"/>
      <c r="T166" s="78"/>
      <c r="AT166" s="24" t="s">
        <v>170</v>
      </c>
      <c r="AU166" s="24" t="s">
        <v>82</v>
      </c>
    </row>
    <row r="167" spans="2:65" s="1" customFormat="1" ht="24">
      <c r="B167" s="41"/>
      <c r="C167" s="63"/>
      <c r="D167" s="206" t="s">
        <v>351</v>
      </c>
      <c r="E167" s="63"/>
      <c r="F167" s="237" t="s">
        <v>1985</v>
      </c>
      <c r="G167" s="63"/>
      <c r="H167" s="63"/>
      <c r="I167" s="163"/>
      <c r="J167" s="63"/>
      <c r="K167" s="63"/>
      <c r="L167" s="61"/>
      <c r="M167" s="238"/>
      <c r="N167" s="42"/>
      <c r="O167" s="42"/>
      <c r="P167" s="42"/>
      <c r="Q167" s="42"/>
      <c r="R167" s="42"/>
      <c r="S167" s="42"/>
      <c r="T167" s="78"/>
      <c r="AT167" s="24" t="s">
        <v>351</v>
      </c>
      <c r="AU167" s="24" t="s">
        <v>82</v>
      </c>
    </row>
    <row r="168" spans="2:65" s="1" customFormat="1" ht="16.5" customHeight="1">
      <c r="B168" s="41"/>
      <c r="C168" s="192" t="s">
        <v>493</v>
      </c>
      <c r="D168" s="192" t="s">
        <v>151</v>
      </c>
      <c r="E168" s="193" t="s">
        <v>1989</v>
      </c>
      <c r="F168" s="194" t="s">
        <v>1990</v>
      </c>
      <c r="G168" s="195" t="s">
        <v>213</v>
      </c>
      <c r="H168" s="196">
        <v>155</v>
      </c>
      <c r="I168" s="197"/>
      <c r="J168" s="198">
        <f>ROUND(I168*H168,2)</f>
        <v>0</v>
      </c>
      <c r="K168" s="194" t="s">
        <v>155</v>
      </c>
      <c r="L168" s="61"/>
      <c r="M168" s="199" t="s">
        <v>21</v>
      </c>
      <c r="N168" s="200" t="s">
        <v>43</v>
      </c>
      <c r="O168" s="42"/>
      <c r="P168" s="201">
        <f>O168*H168</f>
        <v>0</v>
      </c>
      <c r="Q168" s="201">
        <v>0</v>
      </c>
      <c r="R168" s="201">
        <f>Q168*H168</f>
        <v>0</v>
      </c>
      <c r="S168" s="201">
        <v>0</v>
      </c>
      <c r="T168" s="202">
        <f>S168*H168</f>
        <v>0</v>
      </c>
      <c r="AR168" s="24" t="s">
        <v>256</v>
      </c>
      <c r="AT168" s="24" t="s">
        <v>151</v>
      </c>
      <c r="AU168" s="24" t="s">
        <v>82</v>
      </c>
      <c r="AY168" s="24" t="s">
        <v>148</v>
      </c>
      <c r="BE168" s="203">
        <f>IF(N168="základní",J168,0)</f>
        <v>0</v>
      </c>
      <c r="BF168" s="203">
        <f>IF(N168="snížená",J168,0)</f>
        <v>0</v>
      </c>
      <c r="BG168" s="203">
        <f>IF(N168="zákl. přenesená",J168,0)</f>
        <v>0</v>
      </c>
      <c r="BH168" s="203">
        <f>IF(N168="sníž. přenesená",J168,0)</f>
        <v>0</v>
      </c>
      <c r="BI168" s="203">
        <f>IF(N168="nulová",J168,0)</f>
        <v>0</v>
      </c>
      <c r="BJ168" s="24" t="s">
        <v>80</v>
      </c>
      <c r="BK168" s="203">
        <f>ROUND(I168*H168,2)</f>
        <v>0</v>
      </c>
      <c r="BL168" s="24" t="s">
        <v>256</v>
      </c>
      <c r="BM168" s="24" t="s">
        <v>1991</v>
      </c>
    </row>
    <row r="169" spans="2:65" s="1" customFormat="1" ht="36">
      <c r="B169" s="41"/>
      <c r="C169" s="63"/>
      <c r="D169" s="206" t="s">
        <v>170</v>
      </c>
      <c r="E169" s="63"/>
      <c r="F169" s="237" t="s">
        <v>1992</v>
      </c>
      <c r="G169" s="63"/>
      <c r="H169" s="63"/>
      <c r="I169" s="163"/>
      <c r="J169" s="63"/>
      <c r="K169" s="63"/>
      <c r="L169" s="61"/>
      <c r="M169" s="238"/>
      <c r="N169" s="42"/>
      <c r="O169" s="42"/>
      <c r="P169" s="42"/>
      <c r="Q169" s="42"/>
      <c r="R169" s="42"/>
      <c r="S169" s="42"/>
      <c r="T169" s="78"/>
      <c r="AT169" s="24" t="s">
        <v>170</v>
      </c>
      <c r="AU169" s="24" t="s">
        <v>82</v>
      </c>
    </row>
    <row r="170" spans="2:65" s="1" customFormat="1" ht="38.25" customHeight="1">
      <c r="B170" s="41"/>
      <c r="C170" s="192" t="s">
        <v>500</v>
      </c>
      <c r="D170" s="192" t="s">
        <v>151</v>
      </c>
      <c r="E170" s="193" t="s">
        <v>1993</v>
      </c>
      <c r="F170" s="194" t="s">
        <v>1994</v>
      </c>
      <c r="G170" s="195" t="s">
        <v>339</v>
      </c>
      <c r="H170" s="196">
        <v>1.3640000000000001</v>
      </c>
      <c r="I170" s="197"/>
      <c r="J170" s="198">
        <f>ROUND(I170*H170,2)</f>
        <v>0</v>
      </c>
      <c r="K170" s="194" t="s">
        <v>155</v>
      </c>
      <c r="L170" s="61"/>
      <c r="M170" s="199" t="s">
        <v>21</v>
      </c>
      <c r="N170" s="200" t="s">
        <v>43</v>
      </c>
      <c r="O170" s="42"/>
      <c r="P170" s="201">
        <f>O170*H170</f>
        <v>0</v>
      </c>
      <c r="Q170" s="201">
        <v>0</v>
      </c>
      <c r="R170" s="201">
        <f>Q170*H170</f>
        <v>0</v>
      </c>
      <c r="S170" s="201">
        <v>0</v>
      </c>
      <c r="T170" s="202">
        <f>S170*H170</f>
        <v>0</v>
      </c>
      <c r="AR170" s="24" t="s">
        <v>256</v>
      </c>
      <c r="AT170" s="24" t="s">
        <v>151</v>
      </c>
      <c r="AU170" s="24" t="s">
        <v>82</v>
      </c>
      <c r="AY170" s="24" t="s">
        <v>148</v>
      </c>
      <c r="BE170" s="203">
        <f>IF(N170="základní",J170,0)</f>
        <v>0</v>
      </c>
      <c r="BF170" s="203">
        <f>IF(N170="snížená",J170,0)</f>
        <v>0</v>
      </c>
      <c r="BG170" s="203">
        <f>IF(N170="zákl. přenesená",J170,0)</f>
        <v>0</v>
      </c>
      <c r="BH170" s="203">
        <f>IF(N170="sníž. přenesená",J170,0)</f>
        <v>0</v>
      </c>
      <c r="BI170" s="203">
        <f>IF(N170="nulová",J170,0)</f>
        <v>0</v>
      </c>
      <c r="BJ170" s="24" t="s">
        <v>80</v>
      </c>
      <c r="BK170" s="203">
        <f>ROUND(I170*H170,2)</f>
        <v>0</v>
      </c>
      <c r="BL170" s="24" t="s">
        <v>256</v>
      </c>
      <c r="BM170" s="24" t="s">
        <v>1995</v>
      </c>
    </row>
    <row r="171" spans="2:65" s="1" customFormat="1" ht="144">
      <c r="B171" s="41"/>
      <c r="C171" s="63"/>
      <c r="D171" s="206" t="s">
        <v>170</v>
      </c>
      <c r="E171" s="63"/>
      <c r="F171" s="237" t="s">
        <v>1996</v>
      </c>
      <c r="G171" s="63"/>
      <c r="H171" s="63"/>
      <c r="I171" s="163"/>
      <c r="J171" s="63"/>
      <c r="K171" s="63"/>
      <c r="L171" s="61"/>
      <c r="M171" s="238"/>
      <c r="N171" s="42"/>
      <c r="O171" s="42"/>
      <c r="P171" s="42"/>
      <c r="Q171" s="42"/>
      <c r="R171" s="42"/>
      <c r="S171" s="42"/>
      <c r="T171" s="78"/>
      <c r="AT171" s="24" t="s">
        <v>170</v>
      </c>
      <c r="AU171" s="24" t="s">
        <v>82</v>
      </c>
    </row>
    <row r="172" spans="2:65" s="10" customFormat="1" ht="29.85" customHeight="1">
      <c r="B172" s="176"/>
      <c r="C172" s="177"/>
      <c r="D172" s="178" t="s">
        <v>71</v>
      </c>
      <c r="E172" s="190" t="s">
        <v>1997</v>
      </c>
      <c r="F172" s="190" t="s">
        <v>1998</v>
      </c>
      <c r="G172" s="177"/>
      <c r="H172" s="177"/>
      <c r="I172" s="180"/>
      <c r="J172" s="191">
        <f>BK172</f>
        <v>0</v>
      </c>
      <c r="K172" s="177"/>
      <c r="L172" s="182"/>
      <c r="M172" s="183"/>
      <c r="N172" s="184"/>
      <c r="O172" s="184"/>
      <c r="P172" s="185">
        <f>SUM(P173:P206)</f>
        <v>0</v>
      </c>
      <c r="Q172" s="184"/>
      <c r="R172" s="185">
        <f>SUM(R173:R206)</f>
        <v>0.43497000000000002</v>
      </c>
      <c r="S172" s="184"/>
      <c r="T172" s="186">
        <f>SUM(T173:T206)</f>
        <v>6.9999999999999993E-3</v>
      </c>
      <c r="AR172" s="187" t="s">
        <v>82</v>
      </c>
      <c r="AT172" s="188" t="s">
        <v>71</v>
      </c>
      <c r="AU172" s="188" t="s">
        <v>80</v>
      </c>
      <c r="AY172" s="187" t="s">
        <v>148</v>
      </c>
      <c r="BK172" s="189">
        <f>SUM(BK173:BK206)</f>
        <v>0</v>
      </c>
    </row>
    <row r="173" spans="2:65" s="1" customFormat="1" ht="16.5" customHeight="1">
      <c r="B173" s="41"/>
      <c r="C173" s="192" t="s">
        <v>767</v>
      </c>
      <c r="D173" s="192" t="s">
        <v>151</v>
      </c>
      <c r="E173" s="193" t="s">
        <v>1999</v>
      </c>
      <c r="F173" s="194" t="s">
        <v>2000</v>
      </c>
      <c r="G173" s="195" t="s">
        <v>213</v>
      </c>
      <c r="H173" s="196">
        <v>25</v>
      </c>
      <c r="I173" s="197"/>
      <c r="J173" s="198">
        <f>ROUND(I173*H173,2)</f>
        <v>0</v>
      </c>
      <c r="K173" s="194" t="s">
        <v>155</v>
      </c>
      <c r="L173" s="61"/>
      <c r="M173" s="199" t="s">
        <v>21</v>
      </c>
      <c r="N173" s="200" t="s">
        <v>43</v>
      </c>
      <c r="O173" s="42"/>
      <c r="P173" s="201">
        <f>O173*H173</f>
        <v>0</v>
      </c>
      <c r="Q173" s="201">
        <v>0</v>
      </c>
      <c r="R173" s="201">
        <f>Q173*H173</f>
        <v>0</v>
      </c>
      <c r="S173" s="201">
        <v>2.7999999999999998E-4</v>
      </c>
      <c r="T173" s="202">
        <f>S173*H173</f>
        <v>6.9999999999999993E-3</v>
      </c>
      <c r="AR173" s="24" t="s">
        <v>256</v>
      </c>
      <c r="AT173" s="24" t="s">
        <v>151</v>
      </c>
      <c r="AU173" s="24" t="s">
        <v>82</v>
      </c>
      <c r="AY173" s="24" t="s">
        <v>148</v>
      </c>
      <c r="BE173" s="203">
        <f>IF(N173="základní",J173,0)</f>
        <v>0</v>
      </c>
      <c r="BF173" s="203">
        <f>IF(N173="snížená",J173,0)</f>
        <v>0</v>
      </c>
      <c r="BG173" s="203">
        <f>IF(N173="zákl. přenesená",J173,0)</f>
        <v>0</v>
      </c>
      <c r="BH173" s="203">
        <f>IF(N173="sníž. přenesená",J173,0)</f>
        <v>0</v>
      </c>
      <c r="BI173" s="203">
        <f>IF(N173="nulová",J173,0)</f>
        <v>0</v>
      </c>
      <c r="BJ173" s="24" t="s">
        <v>80</v>
      </c>
      <c r="BK173" s="203">
        <f>ROUND(I173*H173,2)</f>
        <v>0</v>
      </c>
      <c r="BL173" s="24" t="s">
        <v>256</v>
      </c>
      <c r="BM173" s="24" t="s">
        <v>2001</v>
      </c>
    </row>
    <row r="174" spans="2:65" s="1" customFormat="1" ht="25.5" customHeight="1">
      <c r="B174" s="41"/>
      <c r="C174" s="192" t="s">
        <v>771</v>
      </c>
      <c r="D174" s="192" t="s">
        <v>151</v>
      </c>
      <c r="E174" s="193" t="s">
        <v>2002</v>
      </c>
      <c r="F174" s="194" t="s">
        <v>2003</v>
      </c>
      <c r="G174" s="195" t="s">
        <v>213</v>
      </c>
      <c r="H174" s="196">
        <v>54</v>
      </c>
      <c r="I174" s="197"/>
      <c r="J174" s="198">
        <f>ROUND(I174*H174,2)</f>
        <v>0</v>
      </c>
      <c r="K174" s="194" t="s">
        <v>155</v>
      </c>
      <c r="L174" s="61"/>
      <c r="M174" s="199" t="s">
        <v>21</v>
      </c>
      <c r="N174" s="200" t="s">
        <v>43</v>
      </c>
      <c r="O174" s="42"/>
      <c r="P174" s="201">
        <f>O174*H174</f>
        <v>0</v>
      </c>
      <c r="Q174" s="201">
        <v>7.7999999999999999E-4</v>
      </c>
      <c r="R174" s="201">
        <f>Q174*H174</f>
        <v>4.2119999999999998E-2</v>
      </c>
      <c r="S174" s="201">
        <v>0</v>
      </c>
      <c r="T174" s="202">
        <f>S174*H174</f>
        <v>0</v>
      </c>
      <c r="AR174" s="24" t="s">
        <v>256</v>
      </c>
      <c r="AT174" s="24" t="s">
        <v>151</v>
      </c>
      <c r="AU174" s="24" t="s">
        <v>82</v>
      </c>
      <c r="AY174" s="24" t="s">
        <v>148</v>
      </c>
      <c r="BE174" s="203">
        <f>IF(N174="základní",J174,0)</f>
        <v>0</v>
      </c>
      <c r="BF174" s="203">
        <f>IF(N174="snížená",J174,0)</f>
        <v>0</v>
      </c>
      <c r="BG174" s="203">
        <f>IF(N174="zákl. přenesená",J174,0)</f>
        <v>0</v>
      </c>
      <c r="BH174" s="203">
        <f>IF(N174="sníž. přenesená",J174,0)</f>
        <v>0</v>
      </c>
      <c r="BI174" s="203">
        <f>IF(N174="nulová",J174,0)</f>
        <v>0</v>
      </c>
      <c r="BJ174" s="24" t="s">
        <v>80</v>
      </c>
      <c r="BK174" s="203">
        <f>ROUND(I174*H174,2)</f>
        <v>0</v>
      </c>
      <c r="BL174" s="24" t="s">
        <v>256</v>
      </c>
      <c r="BM174" s="24" t="s">
        <v>2004</v>
      </c>
    </row>
    <row r="175" spans="2:65" s="1" customFormat="1" ht="48">
      <c r="B175" s="41"/>
      <c r="C175" s="63"/>
      <c r="D175" s="206" t="s">
        <v>170</v>
      </c>
      <c r="E175" s="63"/>
      <c r="F175" s="237" t="s">
        <v>1984</v>
      </c>
      <c r="G175" s="63"/>
      <c r="H175" s="63"/>
      <c r="I175" s="163"/>
      <c r="J175" s="63"/>
      <c r="K175" s="63"/>
      <c r="L175" s="61"/>
      <c r="M175" s="238"/>
      <c r="N175" s="42"/>
      <c r="O175" s="42"/>
      <c r="P175" s="42"/>
      <c r="Q175" s="42"/>
      <c r="R175" s="42"/>
      <c r="S175" s="42"/>
      <c r="T175" s="78"/>
      <c r="AT175" s="24" t="s">
        <v>170</v>
      </c>
      <c r="AU175" s="24" t="s">
        <v>82</v>
      </c>
    </row>
    <row r="176" spans="2:65" s="1" customFormat="1" ht="25.5" customHeight="1">
      <c r="B176" s="41"/>
      <c r="C176" s="192" t="s">
        <v>780</v>
      </c>
      <c r="D176" s="192" t="s">
        <v>151</v>
      </c>
      <c r="E176" s="193" t="s">
        <v>2005</v>
      </c>
      <c r="F176" s="194" t="s">
        <v>2006</v>
      </c>
      <c r="G176" s="195" t="s">
        <v>213</v>
      </c>
      <c r="H176" s="196">
        <v>64</v>
      </c>
      <c r="I176" s="197"/>
      <c r="J176" s="198">
        <f>ROUND(I176*H176,2)</f>
        <v>0</v>
      </c>
      <c r="K176" s="194" t="s">
        <v>155</v>
      </c>
      <c r="L176" s="61"/>
      <c r="M176" s="199" t="s">
        <v>21</v>
      </c>
      <c r="N176" s="200" t="s">
        <v>43</v>
      </c>
      <c r="O176" s="42"/>
      <c r="P176" s="201">
        <f>O176*H176</f>
        <v>0</v>
      </c>
      <c r="Q176" s="201">
        <v>9.6000000000000002E-4</v>
      </c>
      <c r="R176" s="201">
        <f>Q176*H176</f>
        <v>6.1440000000000002E-2</v>
      </c>
      <c r="S176" s="201">
        <v>0</v>
      </c>
      <c r="T176" s="202">
        <f>S176*H176</f>
        <v>0</v>
      </c>
      <c r="AR176" s="24" t="s">
        <v>256</v>
      </c>
      <c r="AT176" s="24" t="s">
        <v>151</v>
      </c>
      <c r="AU176" s="24" t="s">
        <v>82</v>
      </c>
      <c r="AY176" s="24" t="s">
        <v>148</v>
      </c>
      <c r="BE176" s="203">
        <f>IF(N176="základní",J176,0)</f>
        <v>0</v>
      </c>
      <c r="BF176" s="203">
        <f>IF(N176="snížená",J176,0)</f>
        <v>0</v>
      </c>
      <c r="BG176" s="203">
        <f>IF(N176="zákl. přenesená",J176,0)</f>
        <v>0</v>
      </c>
      <c r="BH176" s="203">
        <f>IF(N176="sníž. přenesená",J176,0)</f>
        <v>0</v>
      </c>
      <c r="BI176" s="203">
        <f>IF(N176="nulová",J176,0)</f>
        <v>0</v>
      </c>
      <c r="BJ176" s="24" t="s">
        <v>80</v>
      </c>
      <c r="BK176" s="203">
        <f>ROUND(I176*H176,2)</f>
        <v>0</v>
      </c>
      <c r="BL176" s="24" t="s">
        <v>256</v>
      </c>
      <c r="BM176" s="24" t="s">
        <v>2007</v>
      </c>
    </row>
    <row r="177" spans="2:65" s="1" customFormat="1" ht="48">
      <c r="B177" s="41"/>
      <c r="C177" s="63"/>
      <c r="D177" s="206" t="s">
        <v>170</v>
      </c>
      <c r="E177" s="63"/>
      <c r="F177" s="237" t="s">
        <v>1984</v>
      </c>
      <c r="G177" s="63"/>
      <c r="H177" s="63"/>
      <c r="I177" s="163"/>
      <c r="J177" s="63"/>
      <c r="K177" s="63"/>
      <c r="L177" s="61"/>
      <c r="M177" s="238"/>
      <c r="N177" s="42"/>
      <c r="O177" s="42"/>
      <c r="P177" s="42"/>
      <c r="Q177" s="42"/>
      <c r="R177" s="42"/>
      <c r="S177" s="42"/>
      <c r="T177" s="78"/>
      <c r="AT177" s="24" t="s">
        <v>170</v>
      </c>
      <c r="AU177" s="24" t="s">
        <v>82</v>
      </c>
    </row>
    <row r="178" spans="2:65" s="1" customFormat="1" ht="25.5" customHeight="1">
      <c r="B178" s="41"/>
      <c r="C178" s="192" t="s">
        <v>784</v>
      </c>
      <c r="D178" s="192" t="s">
        <v>151</v>
      </c>
      <c r="E178" s="193" t="s">
        <v>1981</v>
      </c>
      <c r="F178" s="194" t="s">
        <v>1982</v>
      </c>
      <c r="G178" s="195" t="s">
        <v>213</v>
      </c>
      <c r="H178" s="196">
        <v>32</v>
      </c>
      <c r="I178" s="197"/>
      <c r="J178" s="198">
        <f>ROUND(I178*H178,2)</f>
        <v>0</v>
      </c>
      <c r="K178" s="194" t="s">
        <v>155</v>
      </c>
      <c r="L178" s="61"/>
      <c r="M178" s="199" t="s">
        <v>21</v>
      </c>
      <c r="N178" s="200" t="s">
        <v>43</v>
      </c>
      <c r="O178" s="42"/>
      <c r="P178" s="201">
        <f>O178*H178</f>
        <v>0</v>
      </c>
      <c r="Q178" s="201">
        <v>1.25E-3</v>
      </c>
      <c r="R178" s="201">
        <f>Q178*H178</f>
        <v>0.04</v>
      </c>
      <c r="S178" s="201">
        <v>0</v>
      </c>
      <c r="T178" s="202">
        <f>S178*H178</f>
        <v>0</v>
      </c>
      <c r="AR178" s="24" t="s">
        <v>256</v>
      </c>
      <c r="AT178" s="24" t="s">
        <v>151</v>
      </c>
      <c r="AU178" s="24" t="s">
        <v>82</v>
      </c>
      <c r="AY178" s="24" t="s">
        <v>148</v>
      </c>
      <c r="BE178" s="203">
        <f>IF(N178="základní",J178,0)</f>
        <v>0</v>
      </c>
      <c r="BF178" s="203">
        <f>IF(N178="snížená",J178,0)</f>
        <v>0</v>
      </c>
      <c r="BG178" s="203">
        <f>IF(N178="zákl. přenesená",J178,0)</f>
        <v>0</v>
      </c>
      <c r="BH178" s="203">
        <f>IF(N178="sníž. přenesená",J178,0)</f>
        <v>0</v>
      </c>
      <c r="BI178" s="203">
        <f>IF(N178="nulová",J178,0)</f>
        <v>0</v>
      </c>
      <c r="BJ178" s="24" t="s">
        <v>80</v>
      </c>
      <c r="BK178" s="203">
        <f>ROUND(I178*H178,2)</f>
        <v>0</v>
      </c>
      <c r="BL178" s="24" t="s">
        <v>256</v>
      </c>
      <c r="BM178" s="24" t="s">
        <v>2008</v>
      </c>
    </row>
    <row r="179" spans="2:65" s="1" customFormat="1" ht="48">
      <c r="B179" s="41"/>
      <c r="C179" s="63"/>
      <c r="D179" s="206" t="s">
        <v>170</v>
      </c>
      <c r="E179" s="63"/>
      <c r="F179" s="237" t="s">
        <v>1984</v>
      </c>
      <c r="G179" s="63"/>
      <c r="H179" s="63"/>
      <c r="I179" s="163"/>
      <c r="J179" s="63"/>
      <c r="K179" s="63"/>
      <c r="L179" s="61"/>
      <c r="M179" s="238"/>
      <c r="N179" s="42"/>
      <c r="O179" s="42"/>
      <c r="P179" s="42"/>
      <c r="Q179" s="42"/>
      <c r="R179" s="42"/>
      <c r="S179" s="42"/>
      <c r="T179" s="78"/>
      <c r="AT179" s="24" t="s">
        <v>170</v>
      </c>
      <c r="AU179" s="24" t="s">
        <v>82</v>
      </c>
    </row>
    <row r="180" spans="2:65" s="1" customFormat="1" ht="25.5" customHeight="1">
      <c r="B180" s="41"/>
      <c r="C180" s="192" t="s">
        <v>789</v>
      </c>
      <c r="D180" s="192" t="s">
        <v>151</v>
      </c>
      <c r="E180" s="193" t="s">
        <v>1986</v>
      </c>
      <c r="F180" s="194" t="s">
        <v>1987</v>
      </c>
      <c r="G180" s="195" t="s">
        <v>213</v>
      </c>
      <c r="H180" s="196">
        <v>20</v>
      </c>
      <c r="I180" s="197"/>
      <c r="J180" s="198">
        <f>ROUND(I180*H180,2)</f>
        <v>0</v>
      </c>
      <c r="K180" s="194" t="s">
        <v>155</v>
      </c>
      <c r="L180" s="61"/>
      <c r="M180" s="199" t="s">
        <v>21</v>
      </c>
      <c r="N180" s="200" t="s">
        <v>43</v>
      </c>
      <c r="O180" s="42"/>
      <c r="P180" s="201">
        <f>O180*H180</f>
        <v>0</v>
      </c>
      <c r="Q180" s="201">
        <v>2.5600000000000002E-3</v>
      </c>
      <c r="R180" s="201">
        <f>Q180*H180</f>
        <v>5.1200000000000002E-2</v>
      </c>
      <c r="S180" s="201">
        <v>0</v>
      </c>
      <c r="T180" s="202">
        <f>S180*H180</f>
        <v>0</v>
      </c>
      <c r="AR180" s="24" t="s">
        <v>256</v>
      </c>
      <c r="AT180" s="24" t="s">
        <v>151</v>
      </c>
      <c r="AU180" s="24" t="s">
        <v>82</v>
      </c>
      <c r="AY180" s="24" t="s">
        <v>148</v>
      </c>
      <c r="BE180" s="203">
        <f>IF(N180="základní",J180,0)</f>
        <v>0</v>
      </c>
      <c r="BF180" s="203">
        <f>IF(N180="snížená",J180,0)</f>
        <v>0</v>
      </c>
      <c r="BG180" s="203">
        <f>IF(N180="zákl. přenesená",J180,0)</f>
        <v>0</v>
      </c>
      <c r="BH180" s="203">
        <f>IF(N180="sníž. přenesená",J180,0)</f>
        <v>0</v>
      </c>
      <c r="BI180" s="203">
        <f>IF(N180="nulová",J180,0)</f>
        <v>0</v>
      </c>
      <c r="BJ180" s="24" t="s">
        <v>80</v>
      </c>
      <c r="BK180" s="203">
        <f>ROUND(I180*H180,2)</f>
        <v>0</v>
      </c>
      <c r="BL180" s="24" t="s">
        <v>256</v>
      </c>
      <c r="BM180" s="24" t="s">
        <v>2009</v>
      </c>
    </row>
    <row r="181" spans="2:65" s="1" customFormat="1" ht="48">
      <c r="B181" s="41"/>
      <c r="C181" s="63"/>
      <c r="D181" s="206" t="s">
        <v>170</v>
      </c>
      <c r="E181" s="63"/>
      <c r="F181" s="237" t="s">
        <v>1984</v>
      </c>
      <c r="G181" s="63"/>
      <c r="H181" s="63"/>
      <c r="I181" s="163"/>
      <c r="J181" s="63"/>
      <c r="K181" s="63"/>
      <c r="L181" s="61"/>
      <c r="M181" s="238"/>
      <c r="N181" s="42"/>
      <c r="O181" s="42"/>
      <c r="P181" s="42"/>
      <c r="Q181" s="42"/>
      <c r="R181" s="42"/>
      <c r="S181" s="42"/>
      <c r="T181" s="78"/>
      <c r="AT181" s="24" t="s">
        <v>170</v>
      </c>
      <c r="AU181" s="24" t="s">
        <v>82</v>
      </c>
    </row>
    <row r="182" spans="2:65" s="1" customFormat="1" ht="25.5" customHeight="1">
      <c r="B182" s="41"/>
      <c r="C182" s="192" t="s">
        <v>794</v>
      </c>
      <c r="D182" s="192" t="s">
        <v>151</v>
      </c>
      <c r="E182" s="193" t="s">
        <v>2010</v>
      </c>
      <c r="F182" s="194" t="s">
        <v>2011</v>
      </c>
      <c r="G182" s="195" t="s">
        <v>213</v>
      </c>
      <c r="H182" s="196">
        <v>20</v>
      </c>
      <c r="I182" s="197"/>
      <c r="J182" s="198">
        <f>ROUND(I182*H182,2)</f>
        <v>0</v>
      </c>
      <c r="K182" s="194" t="s">
        <v>155</v>
      </c>
      <c r="L182" s="61"/>
      <c r="M182" s="199" t="s">
        <v>21</v>
      </c>
      <c r="N182" s="200" t="s">
        <v>43</v>
      </c>
      <c r="O182" s="42"/>
      <c r="P182" s="201">
        <f>O182*H182</f>
        <v>0</v>
      </c>
      <c r="Q182" s="201">
        <v>3.64E-3</v>
      </c>
      <c r="R182" s="201">
        <f>Q182*H182</f>
        <v>7.2800000000000004E-2</v>
      </c>
      <c r="S182" s="201">
        <v>0</v>
      </c>
      <c r="T182" s="202">
        <f>S182*H182</f>
        <v>0</v>
      </c>
      <c r="AR182" s="24" t="s">
        <v>256</v>
      </c>
      <c r="AT182" s="24" t="s">
        <v>151</v>
      </c>
      <c r="AU182" s="24" t="s">
        <v>82</v>
      </c>
      <c r="AY182" s="24" t="s">
        <v>148</v>
      </c>
      <c r="BE182" s="203">
        <f>IF(N182="základní",J182,0)</f>
        <v>0</v>
      </c>
      <c r="BF182" s="203">
        <f>IF(N182="snížená",J182,0)</f>
        <v>0</v>
      </c>
      <c r="BG182" s="203">
        <f>IF(N182="zákl. přenesená",J182,0)</f>
        <v>0</v>
      </c>
      <c r="BH182" s="203">
        <f>IF(N182="sníž. přenesená",J182,0)</f>
        <v>0</v>
      </c>
      <c r="BI182" s="203">
        <f>IF(N182="nulová",J182,0)</f>
        <v>0</v>
      </c>
      <c r="BJ182" s="24" t="s">
        <v>80</v>
      </c>
      <c r="BK182" s="203">
        <f>ROUND(I182*H182,2)</f>
        <v>0</v>
      </c>
      <c r="BL182" s="24" t="s">
        <v>256</v>
      </c>
      <c r="BM182" s="24" t="s">
        <v>2012</v>
      </c>
    </row>
    <row r="183" spans="2:65" s="1" customFormat="1" ht="48">
      <c r="B183" s="41"/>
      <c r="C183" s="63"/>
      <c r="D183" s="206" t="s">
        <v>170</v>
      </c>
      <c r="E183" s="63"/>
      <c r="F183" s="237" t="s">
        <v>1984</v>
      </c>
      <c r="G183" s="63"/>
      <c r="H183" s="63"/>
      <c r="I183" s="163"/>
      <c r="J183" s="63"/>
      <c r="K183" s="63"/>
      <c r="L183" s="61"/>
      <c r="M183" s="238"/>
      <c r="N183" s="42"/>
      <c r="O183" s="42"/>
      <c r="P183" s="42"/>
      <c r="Q183" s="42"/>
      <c r="R183" s="42"/>
      <c r="S183" s="42"/>
      <c r="T183" s="78"/>
      <c r="AT183" s="24" t="s">
        <v>170</v>
      </c>
      <c r="AU183" s="24" t="s">
        <v>82</v>
      </c>
    </row>
    <row r="184" spans="2:65" s="1" customFormat="1" ht="25.5" customHeight="1">
      <c r="B184" s="41"/>
      <c r="C184" s="192" t="s">
        <v>799</v>
      </c>
      <c r="D184" s="192" t="s">
        <v>151</v>
      </c>
      <c r="E184" s="193" t="s">
        <v>2013</v>
      </c>
      <c r="F184" s="194" t="s">
        <v>2014</v>
      </c>
      <c r="G184" s="195" t="s">
        <v>213</v>
      </c>
      <c r="H184" s="196">
        <v>12</v>
      </c>
      <c r="I184" s="197"/>
      <c r="J184" s="198">
        <f>ROUND(I184*H184,2)</f>
        <v>0</v>
      </c>
      <c r="K184" s="194" t="s">
        <v>155</v>
      </c>
      <c r="L184" s="61"/>
      <c r="M184" s="199" t="s">
        <v>21</v>
      </c>
      <c r="N184" s="200" t="s">
        <v>43</v>
      </c>
      <c r="O184" s="42"/>
      <c r="P184" s="201">
        <f>O184*H184</f>
        <v>0</v>
      </c>
      <c r="Q184" s="201">
        <v>6.1000000000000004E-3</v>
      </c>
      <c r="R184" s="201">
        <f>Q184*H184</f>
        <v>7.3200000000000001E-2</v>
      </c>
      <c r="S184" s="201">
        <v>0</v>
      </c>
      <c r="T184" s="202">
        <f>S184*H184</f>
        <v>0</v>
      </c>
      <c r="AR184" s="24" t="s">
        <v>256</v>
      </c>
      <c r="AT184" s="24" t="s">
        <v>151</v>
      </c>
      <c r="AU184" s="24" t="s">
        <v>82</v>
      </c>
      <c r="AY184" s="24" t="s">
        <v>148</v>
      </c>
      <c r="BE184" s="203">
        <f>IF(N184="základní",J184,0)</f>
        <v>0</v>
      </c>
      <c r="BF184" s="203">
        <f>IF(N184="snížená",J184,0)</f>
        <v>0</v>
      </c>
      <c r="BG184" s="203">
        <f>IF(N184="zákl. přenesená",J184,0)</f>
        <v>0</v>
      </c>
      <c r="BH184" s="203">
        <f>IF(N184="sníž. přenesená",J184,0)</f>
        <v>0</v>
      </c>
      <c r="BI184" s="203">
        <f>IF(N184="nulová",J184,0)</f>
        <v>0</v>
      </c>
      <c r="BJ184" s="24" t="s">
        <v>80</v>
      </c>
      <c r="BK184" s="203">
        <f>ROUND(I184*H184,2)</f>
        <v>0</v>
      </c>
      <c r="BL184" s="24" t="s">
        <v>256</v>
      </c>
      <c r="BM184" s="24" t="s">
        <v>2015</v>
      </c>
    </row>
    <row r="185" spans="2:65" s="1" customFormat="1" ht="48">
      <c r="B185" s="41"/>
      <c r="C185" s="63"/>
      <c r="D185" s="206" t="s">
        <v>170</v>
      </c>
      <c r="E185" s="63"/>
      <c r="F185" s="237" t="s">
        <v>1984</v>
      </c>
      <c r="G185" s="63"/>
      <c r="H185" s="63"/>
      <c r="I185" s="163"/>
      <c r="J185" s="63"/>
      <c r="K185" s="63"/>
      <c r="L185" s="61"/>
      <c r="M185" s="238"/>
      <c r="N185" s="42"/>
      <c r="O185" s="42"/>
      <c r="P185" s="42"/>
      <c r="Q185" s="42"/>
      <c r="R185" s="42"/>
      <c r="S185" s="42"/>
      <c r="T185" s="78"/>
      <c r="AT185" s="24" t="s">
        <v>170</v>
      </c>
      <c r="AU185" s="24" t="s">
        <v>82</v>
      </c>
    </row>
    <row r="186" spans="2:65" s="1" customFormat="1" ht="25.5" customHeight="1">
      <c r="B186" s="41"/>
      <c r="C186" s="192" t="s">
        <v>804</v>
      </c>
      <c r="D186" s="192" t="s">
        <v>151</v>
      </c>
      <c r="E186" s="193" t="s">
        <v>2016</v>
      </c>
      <c r="F186" s="194" t="s">
        <v>2017</v>
      </c>
      <c r="G186" s="195" t="s">
        <v>213</v>
      </c>
      <c r="H186" s="196">
        <v>6</v>
      </c>
      <c r="I186" s="197"/>
      <c r="J186" s="198">
        <f t="shared" ref="J186:J199" si="30">ROUND(I186*H186,2)</f>
        <v>0</v>
      </c>
      <c r="K186" s="194" t="s">
        <v>21</v>
      </c>
      <c r="L186" s="61"/>
      <c r="M186" s="199" t="s">
        <v>21</v>
      </c>
      <c r="N186" s="200" t="s">
        <v>43</v>
      </c>
      <c r="O186" s="42"/>
      <c r="P186" s="201">
        <f t="shared" ref="P186:P199" si="31">O186*H186</f>
        <v>0</v>
      </c>
      <c r="Q186" s="201">
        <v>4.5100000000000001E-3</v>
      </c>
      <c r="R186" s="201">
        <f t="shared" ref="R186:R199" si="32">Q186*H186</f>
        <v>2.7060000000000001E-2</v>
      </c>
      <c r="S186" s="201">
        <v>0</v>
      </c>
      <c r="T186" s="202">
        <f t="shared" ref="T186:T199" si="33">S186*H186</f>
        <v>0</v>
      </c>
      <c r="AR186" s="24" t="s">
        <v>256</v>
      </c>
      <c r="AT186" s="24" t="s">
        <v>151</v>
      </c>
      <c r="AU186" s="24" t="s">
        <v>82</v>
      </c>
      <c r="AY186" s="24" t="s">
        <v>148</v>
      </c>
      <c r="BE186" s="203">
        <f t="shared" ref="BE186:BE199" si="34">IF(N186="základní",J186,0)</f>
        <v>0</v>
      </c>
      <c r="BF186" s="203">
        <f t="shared" ref="BF186:BF199" si="35">IF(N186="snížená",J186,0)</f>
        <v>0</v>
      </c>
      <c r="BG186" s="203">
        <f t="shared" ref="BG186:BG199" si="36">IF(N186="zákl. přenesená",J186,0)</f>
        <v>0</v>
      </c>
      <c r="BH186" s="203">
        <f t="shared" ref="BH186:BH199" si="37">IF(N186="sníž. přenesená",J186,0)</f>
        <v>0</v>
      </c>
      <c r="BI186" s="203">
        <f t="shared" ref="BI186:BI199" si="38">IF(N186="nulová",J186,0)</f>
        <v>0</v>
      </c>
      <c r="BJ186" s="24" t="s">
        <v>80</v>
      </c>
      <c r="BK186" s="203">
        <f t="shared" ref="BK186:BK199" si="39">ROUND(I186*H186,2)</f>
        <v>0</v>
      </c>
      <c r="BL186" s="24" t="s">
        <v>256</v>
      </c>
      <c r="BM186" s="24" t="s">
        <v>2018</v>
      </c>
    </row>
    <row r="187" spans="2:65" s="1" customFormat="1" ht="16.5" customHeight="1">
      <c r="B187" s="41"/>
      <c r="C187" s="192" t="s">
        <v>809</v>
      </c>
      <c r="D187" s="192" t="s">
        <v>151</v>
      </c>
      <c r="E187" s="193" t="s">
        <v>2019</v>
      </c>
      <c r="F187" s="194" t="s">
        <v>2020</v>
      </c>
      <c r="G187" s="195" t="s">
        <v>207</v>
      </c>
      <c r="H187" s="196">
        <v>2</v>
      </c>
      <c r="I187" s="197"/>
      <c r="J187" s="198">
        <f t="shared" si="30"/>
        <v>0</v>
      </c>
      <c r="K187" s="194" t="s">
        <v>21</v>
      </c>
      <c r="L187" s="61"/>
      <c r="M187" s="199" t="s">
        <v>21</v>
      </c>
      <c r="N187" s="200" t="s">
        <v>43</v>
      </c>
      <c r="O187" s="42"/>
      <c r="P187" s="201">
        <f t="shared" si="31"/>
        <v>0</v>
      </c>
      <c r="Q187" s="201">
        <v>0</v>
      </c>
      <c r="R187" s="201">
        <f t="shared" si="32"/>
        <v>0</v>
      </c>
      <c r="S187" s="201">
        <v>0</v>
      </c>
      <c r="T187" s="202">
        <f t="shared" si="33"/>
        <v>0</v>
      </c>
      <c r="AR187" s="24" t="s">
        <v>256</v>
      </c>
      <c r="AT187" s="24" t="s">
        <v>151</v>
      </c>
      <c r="AU187" s="24" t="s">
        <v>82</v>
      </c>
      <c r="AY187" s="24" t="s">
        <v>148</v>
      </c>
      <c r="BE187" s="203">
        <f t="shared" si="34"/>
        <v>0</v>
      </c>
      <c r="BF187" s="203">
        <f t="shared" si="35"/>
        <v>0</v>
      </c>
      <c r="BG187" s="203">
        <f t="shared" si="36"/>
        <v>0</v>
      </c>
      <c r="BH187" s="203">
        <f t="shared" si="37"/>
        <v>0</v>
      </c>
      <c r="BI187" s="203">
        <f t="shared" si="38"/>
        <v>0</v>
      </c>
      <c r="BJ187" s="24" t="s">
        <v>80</v>
      </c>
      <c r="BK187" s="203">
        <f t="shared" si="39"/>
        <v>0</v>
      </c>
      <c r="BL187" s="24" t="s">
        <v>256</v>
      </c>
      <c r="BM187" s="24" t="s">
        <v>2021</v>
      </c>
    </row>
    <row r="188" spans="2:65" s="1" customFormat="1" ht="16.5" customHeight="1">
      <c r="B188" s="41"/>
      <c r="C188" s="192" t="s">
        <v>820</v>
      </c>
      <c r="D188" s="192" t="s">
        <v>151</v>
      </c>
      <c r="E188" s="193" t="s">
        <v>2022</v>
      </c>
      <c r="F188" s="194" t="s">
        <v>2023</v>
      </c>
      <c r="G188" s="195" t="s">
        <v>207</v>
      </c>
      <c r="H188" s="196">
        <v>4</v>
      </c>
      <c r="I188" s="197"/>
      <c r="J188" s="198">
        <f t="shared" si="30"/>
        <v>0</v>
      </c>
      <c r="K188" s="194" t="s">
        <v>21</v>
      </c>
      <c r="L188" s="61"/>
      <c r="M188" s="199" t="s">
        <v>21</v>
      </c>
      <c r="N188" s="200" t="s">
        <v>43</v>
      </c>
      <c r="O188" s="42"/>
      <c r="P188" s="201">
        <f t="shared" si="31"/>
        <v>0</v>
      </c>
      <c r="Q188" s="201">
        <v>0</v>
      </c>
      <c r="R188" s="201">
        <f t="shared" si="32"/>
        <v>0</v>
      </c>
      <c r="S188" s="201">
        <v>0</v>
      </c>
      <c r="T188" s="202">
        <f t="shared" si="33"/>
        <v>0</v>
      </c>
      <c r="AR188" s="24" t="s">
        <v>256</v>
      </c>
      <c r="AT188" s="24" t="s">
        <v>151</v>
      </c>
      <c r="AU188" s="24" t="s">
        <v>82</v>
      </c>
      <c r="AY188" s="24" t="s">
        <v>148</v>
      </c>
      <c r="BE188" s="203">
        <f t="shared" si="34"/>
        <v>0</v>
      </c>
      <c r="BF188" s="203">
        <f t="shared" si="35"/>
        <v>0</v>
      </c>
      <c r="BG188" s="203">
        <f t="shared" si="36"/>
        <v>0</v>
      </c>
      <c r="BH188" s="203">
        <f t="shared" si="37"/>
        <v>0</v>
      </c>
      <c r="BI188" s="203">
        <f t="shared" si="38"/>
        <v>0</v>
      </c>
      <c r="BJ188" s="24" t="s">
        <v>80</v>
      </c>
      <c r="BK188" s="203">
        <f t="shared" si="39"/>
        <v>0</v>
      </c>
      <c r="BL188" s="24" t="s">
        <v>256</v>
      </c>
      <c r="BM188" s="24" t="s">
        <v>2024</v>
      </c>
    </row>
    <row r="189" spans="2:65" s="1" customFormat="1" ht="16.5" customHeight="1">
      <c r="B189" s="41"/>
      <c r="C189" s="192" t="s">
        <v>831</v>
      </c>
      <c r="D189" s="192" t="s">
        <v>151</v>
      </c>
      <c r="E189" s="193" t="s">
        <v>2025</v>
      </c>
      <c r="F189" s="194" t="s">
        <v>2026</v>
      </c>
      <c r="G189" s="195" t="s">
        <v>207</v>
      </c>
      <c r="H189" s="196">
        <v>7</v>
      </c>
      <c r="I189" s="197"/>
      <c r="J189" s="198">
        <f t="shared" si="30"/>
        <v>0</v>
      </c>
      <c r="K189" s="194" t="s">
        <v>155</v>
      </c>
      <c r="L189" s="61"/>
      <c r="M189" s="199" t="s">
        <v>21</v>
      </c>
      <c r="N189" s="200" t="s">
        <v>43</v>
      </c>
      <c r="O189" s="42"/>
      <c r="P189" s="201">
        <f t="shared" si="31"/>
        <v>0</v>
      </c>
      <c r="Q189" s="201">
        <v>3.5E-4</v>
      </c>
      <c r="R189" s="201">
        <f t="shared" si="32"/>
        <v>2.4499999999999999E-3</v>
      </c>
      <c r="S189" s="201">
        <v>0</v>
      </c>
      <c r="T189" s="202">
        <f t="shared" si="33"/>
        <v>0</v>
      </c>
      <c r="AR189" s="24" t="s">
        <v>256</v>
      </c>
      <c r="AT189" s="24" t="s">
        <v>151</v>
      </c>
      <c r="AU189" s="24" t="s">
        <v>82</v>
      </c>
      <c r="AY189" s="24" t="s">
        <v>148</v>
      </c>
      <c r="BE189" s="203">
        <f t="shared" si="34"/>
        <v>0</v>
      </c>
      <c r="BF189" s="203">
        <f t="shared" si="35"/>
        <v>0</v>
      </c>
      <c r="BG189" s="203">
        <f t="shared" si="36"/>
        <v>0</v>
      </c>
      <c r="BH189" s="203">
        <f t="shared" si="37"/>
        <v>0</v>
      </c>
      <c r="BI189" s="203">
        <f t="shared" si="38"/>
        <v>0</v>
      </c>
      <c r="BJ189" s="24" t="s">
        <v>80</v>
      </c>
      <c r="BK189" s="203">
        <f t="shared" si="39"/>
        <v>0</v>
      </c>
      <c r="BL189" s="24" t="s">
        <v>256</v>
      </c>
      <c r="BM189" s="24" t="s">
        <v>2027</v>
      </c>
    </row>
    <row r="190" spans="2:65" s="1" customFormat="1" ht="16.5" customHeight="1">
      <c r="B190" s="41"/>
      <c r="C190" s="192" t="s">
        <v>835</v>
      </c>
      <c r="D190" s="192" t="s">
        <v>151</v>
      </c>
      <c r="E190" s="193" t="s">
        <v>2028</v>
      </c>
      <c r="F190" s="194" t="s">
        <v>2029</v>
      </c>
      <c r="G190" s="195" t="s">
        <v>207</v>
      </c>
      <c r="H190" s="196">
        <v>4</v>
      </c>
      <c r="I190" s="197"/>
      <c r="J190" s="198">
        <f t="shared" si="30"/>
        <v>0</v>
      </c>
      <c r="K190" s="194" t="s">
        <v>155</v>
      </c>
      <c r="L190" s="61"/>
      <c r="M190" s="199" t="s">
        <v>21</v>
      </c>
      <c r="N190" s="200" t="s">
        <v>43</v>
      </c>
      <c r="O190" s="42"/>
      <c r="P190" s="201">
        <f t="shared" si="31"/>
        <v>0</v>
      </c>
      <c r="Q190" s="201">
        <v>5.6999999999999998E-4</v>
      </c>
      <c r="R190" s="201">
        <f t="shared" si="32"/>
        <v>2.2799999999999999E-3</v>
      </c>
      <c r="S190" s="201">
        <v>0</v>
      </c>
      <c r="T190" s="202">
        <f t="shared" si="33"/>
        <v>0</v>
      </c>
      <c r="AR190" s="24" t="s">
        <v>256</v>
      </c>
      <c r="AT190" s="24" t="s">
        <v>151</v>
      </c>
      <c r="AU190" s="24" t="s">
        <v>82</v>
      </c>
      <c r="AY190" s="24" t="s">
        <v>148</v>
      </c>
      <c r="BE190" s="203">
        <f t="shared" si="34"/>
        <v>0</v>
      </c>
      <c r="BF190" s="203">
        <f t="shared" si="35"/>
        <v>0</v>
      </c>
      <c r="BG190" s="203">
        <f t="shared" si="36"/>
        <v>0</v>
      </c>
      <c r="BH190" s="203">
        <f t="shared" si="37"/>
        <v>0</v>
      </c>
      <c r="BI190" s="203">
        <f t="shared" si="38"/>
        <v>0</v>
      </c>
      <c r="BJ190" s="24" t="s">
        <v>80</v>
      </c>
      <c r="BK190" s="203">
        <f t="shared" si="39"/>
        <v>0</v>
      </c>
      <c r="BL190" s="24" t="s">
        <v>256</v>
      </c>
      <c r="BM190" s="24" t="s">
        <v>2030</v>
      </c>
    </row>
    <row r="191" spans="2:65" s="1" customFormat="1" ht="16.5" customHeight="1">
      <c r="B191" s="41"/>
      <c r="C191" s="192" t="s">
        <v>842</v>
      </c>
      <c r="D191" s="192" t="s">
        <v>151</v>
      </c>
      <c r="E191" s="193" t="s">
        <v>2031</v>
      </c>
      <c r="F191" s="194" t="s">
        <v>2032</v>
      </c>
      <c r="G191" s="195" t="s">
        <v>207</v>
      </c>
      <c r="H191" s="196">
        <v>4</v>
      </c>
      <c r="I191" s="197"/>
      <c r="J191" s="198">
        <f t="shared" si="30"/>
        <v>0</v>
      </c>
      <c r="K191" s="194" t="s">
        <v>155</v>
      </c>
      <c r="L191" s="61"/>
      <c r="M191" s="199" t="s">
        <v>21</v>
      </c>
      <c r="N191" s="200" t="s">
        <v>43</v>
      </c>
      <c r="O191" s="42"/>
      <c r="P191" s="201">
        <f t="shared" si="31"/>
        <v>0</v>
      </c>
      <c r="Q191" s="201">
        <v>7.2000000000000005E-4</v>
      </c>
      <c r="R191" s="201">
        <f t="shared" si="32"/>
        <v>2.8800000000000002E-3</v>
      </c>
      <c r="S191" s="201">
        <v>0</v>
      </c>
      <c r="T191" s="202">
        <f t="shared" si="33"/>
        <v>0</v>
      </c>
      <c r="AR191" s="24" t="s">
        <v>256</v>
      </c>
      <c r="AT191" s="24" t="s">
        <v>151</v>
      </c>
      <c r="AU191" s="24" t="s">
        <v>82</v>
      </c>
      <c r="AY191" s="24" t="s">
        <v>148</v>
      </c>
      <c r="BE191" s="203">
        <f t="shared" si="34"/>
        <v>0</v>
      </c>
      <c r="BF191" s="203">
        <f t="shared" si="35"/>
        <v>0</v>
      </c>
      <c r="BG191" s="203">
        <f t="shared" si="36"/>
        <v>0</v>
      </c>
      <c r="BH191" s="203">
        <f t="shared" si="37"/>
        <v>0</v>
      </c>
      <c r="BI191" s="203">
        <f t="shared" si="38"/>
        <v>0</v>
      </c>
      <c r="BJ191" s="24" t="s">
        <v>80</v>
      </c>
      <c r="BK191" s="203">
        <f t="shared" si="39"/>
        <v>0</v>
      </c>
      <c r="BL191" s="24" t="s">
        <v>256</v>
      </c>
      <c r="BM191" s="24" t="s">
        <v>2033</v>
      </c>
    </row>
    <row r="192" spans="2:65" s="1" customFormat="1" ht="16.5" customHeight="1">
      <c r="B192" s="41"/>
      <c r="C192" s="192" t="s">
        <v>850</v>
      </c>
      <c r="D192" s="192" t="s">
        <v>151</v>
      </c>
      <c r="E192" s="193" t="s">
        <v>2034</v>
      </c>
      <c r="F192" s="194" t="s">
        <v>2035</v>
      </c>
      <c r="G192" s="195" t="s">
        <v>207</v>
      </c>
      <c r="H192" s="196">
        <v>2</v>
      </c>
      <c r="I192" s="197"/>
      <c r="J192" s="198">
        <f t="shared" si="30"/>
        <v>0</v>
      </c>
      <c r="K192" s="194" t="s">
        <v>155</v>
      </c>
      <c r="L192" s="61"/>
      <c r="M192" s="199" t="s">
        <v>21</v>
      </c>
      <c r="N192" s="200" t="s">
        <v>43</v>
      </c>
      <c r="O192" s="42"/>
      <c r="P192" s="201">
        <f t="shared" si="31"/>
        <v>0</v>
      </c>
      <c r="Q192" s="201">
        <v>1.32E-3</v>
      </c>
      <c r="R192" s="201">
        <f t="shared" si="32"/>
        <v>2.64E-3</v>
      </c>
      <c r="S192" s="201">
        <v>0</v>
      </c>
      <c r="T192" s="202">
        <f t="shared" si="33"/>
        <v>0</v>
      </c>
      <c r="AR192" s="24" t="s">
        <v>256</v>
      </c>
      <c r="AT192" s="24" t="s">
        <v>151</v>
      </c>
      <c r="AU192" s="24" t="s">
        <v>82</v>
      </c>
      <c r="AY192" s="24" t="s">
        <v>148</v>
      </c>
      <c r="BE192" s="203">
        <f t="shared" si="34"/>
        <v>0</v>
      </c>
      <c r="BF192" s="203">
        <f t="shared" si="35"/>
        <v>0</v>
      </c>
      <c r="BG192" s="203">
        <f t="shared" si="36"/>
        <v>0</v>
      </c>
      <c r="BH192" s="203">
        <f t="shared" si="37"/>
        <v>0</v>
      </c>
      <c r="BI192" s="203">
        <f t="shared" si="38"/>
        <v>0</v>
      </c>
      <c r="BJ192" s="24" t="s">
        <v>80</v>
      </c>
      <c r="BK192" s="203">
        <f t="shared" si="39"/>
        <v>0</v>
      </c>
      <c r="BL192" s="24" t="s">
        <v>256</v>
      </c>
      <c r="BM192" s="24" t="s">
        <v>2036</v>
      </c>
    </row>
    <row r="193" spans="2:65" s="1" customFormat="1" ht="16.5" customHeight="1">
      <c r="B193" s="41"/>
      <c r="C193" s="192" t="s">
        <v>865</v>
      </c>
      <c r="D193" s="192" t="s">
        <v>151</v>
      </c>
      <c r="E193" s="193" t="s">
        <v>2037</v>
      </c>
      <c r="F193" s="194" t="s">
        <v>2038</v>
      </c>
      <c r="G193" s="195" t="s">
        <v>207</v>
      </c>
      <c r="H193" s="196">
        <v>4</v>
      </c>
      <c r="I193" s="197"/>
      <c r="J193" s="198">
        <f t="shared" si="30"/>
        <v>0</v>
      </c>
      <c r="K193" s="194" t="s">
        <v>155</v>
      </c>
      <c r="L193" s="61"/>
      <c r="M193" s="199" t="s">
        <v>21</v>
      </c>
      <c r="N193" s="200" t="s">
        <v>43</v>
      </c>
      <c r="O193" s="42"/>
      <c r="P193" s="201">
        <f t="shared" si="31"/>
        <v>0</v>
      </c>
      <c r="Q193" s="201">
        <v>1.5200000000000001E-3</v>
      </c>
      <c r="R193" s="201">
        <f t="shared" si="32"/>
        <v>6.0800000000000003E-3</v>
      </c>
      <c r="S193" s="201">
        <v>0</v>
      </c>
      <c r="T193" s="202">
        <f t="shared" si="33"/>
        <v>0</v>
      </c>
      <c r="AR193" s="24" t="s">
        <v>256</v>
      </c>
      <c r="AT193" s="24" t="s">
        <v>151</v>
      </c>
      <c r="AU193" s="24" t="s">
        <v>82</v>
      </c>
      <c r="AY193" s="24" t="s">
        <v>148</v>
      </c>
      <c r="BE193" s="203">
        <f t="shared" si="34"/>
        <v>0</v>
      </c>
      <c r="BF193" s="203">
        <f t="shared" si="35"/>
        <v>0</v>
      </c>
      <c r="BG193" s="203">
        <f t="shared" si="36"/>
        <v>0</v>
      </c>
      <c r="BH193" s="203">
        <f t="shared" si="37"/>
        <v>0</v>
      </c>
      <c r="BI193" s="203">
        <f t="shared" si="38"/>
        <v>0</v>
      </c>
      <c r="BJ193" s="24" t="s">
        <v>80</v>
      </c>
      <c r="BK193" s="203">
        <f t="shared" si="39"/>
        <v>0</v>
      </c>
      <c r="BL193" s="24" t="s">
        <v>256</v>
      </c>
      <c r="BM193" s="24" t="s">
        <v>2039</v>
      </c>
    </row>
    <row r="194" spans="2:65" s="1" customFormat="1" ht="16.5" customHeight="1">
      <c r="B194" s="41"/>
      <c r="C194" s="192" t="s">
        <v>889</v>
      </c>
      <c r="D194" s="192" t="s">
        <v>151</v>
      </c>
      <c r="E194" s="193" t="s">
        <v>2040</v>
      </c>
      <c r="F194" s="194" t="s">
        <v>2041</v>
      </c>
      <c r="G194" s="195" t="s">
        <v>207</v>
      </c>
      <c r="H194" s="196">
        <v>3</v>
      </c>
      <c r="I194" s="197"/>
      <c r="J194" s="198">
        <f t="shared" si="30"/>
        <v>0</v>
      </c>
      <c r="K194" s="194" t="s">
        <v>155</v>
      </c>
      <c r="L194" s="61"/>
      <c r="M194" s="199" t="s">
        <v>21</v>
      </c>
      <c r="N194" s="200" t="s">
        <v>43</v>
      </c>
      <c r="O194" s="42"/>
      <c r="P194" s="201">
        <f t="shared" si="31"/>
        <v>0</v>
      </c>
      <c r="Q194" s="201">
        <v>2.6199999999999999E-3</v>
      </c>
      <c r="R194" s="201">
        <f t="shared" si="32"/>
        <v>7.8599999999999989E-3</v>
      </c>
      <c r="S194" s="201">
        <v>0</v>
      </c>
      <c r="T194" s="202">
        <f t="shared" si="33"/>
        <v>0</v>
      </c>
      <c r="AR194" s="24" t="s">
        <v>256</v>
      </c>
      <c r="AT194" s="24" t="s">
        <v>151</v>
      </c>
      <c r="AU194" s="24" t="s">
        <v>82</v>
      </c>
      <c r="AY194" s="24" t="s">
        <v>148</v>
      </c>
      <c r="BE194" s="203">
        <f t="shared" si="34"/>
        <v>0</v>
      </c>
      <c r="BF194" s="203">
        <f t="shared" si="35"/>
        <v>0</v>
      </c>
      <c r="BG194" s="203">
        <f t="shared" si="36"/>
        <v>0</v>
      </c>
      <c r="BH194" s="203">
        <f t="shared" si="37"/>
        <v>0</v>
      </c>
      <c r="BI194" s="203">
        <f t="shared" si="38"/>
        <v>0</v>
      </c>
      <c r="BJ194" s="24" t="s">
        <v>80</v>
      </c>
      <c r="BK194" s="203">
        <f t="shared" si="39"/>
        <v>0</v>
      </c>
      <c r="BL194" s="24" t="s">
        <v>256</v>
      </c>
      <c r="BM194" s="24" t="s">
        <v>2042</v>
      </c>
    </row>
    <row r="195" spans="2:65" s="1" customFormat="1" ht="16.5" customHeight="1">
      <c r="B195" s="41"/>
      <c r="C195" s="192" t="s">
        <v>895</v>
      </c>
      <c r="D195" s="192" t="s">
        <v>151</v>
      </c>
      <c r="E195" s="193" t="s">
        <v>2043</v>
      </c>
      <c r="F195" s="194" t="s">
        <v>2044</v>
      </c>
      <c r="G195" s="195" t="s">
        <v>207</v>
      </c>
      <c r="H195" s="196">
        <v>2</v>
      </c>
      <c r="I195" s="197"/>
      <c r="J195" s="198">
        <f t="shared" si="30"/>
        <v>0</v>
      </c>
      <c r="K195" s="194" t="s">
        <v>155</v>
      </c>
      <c r="L195" s="61"/>
      <c r="M195" s="199" t="s">
        <v>21</v>
      </c>
      <c r="N195" s="200" t="s">
        <v>43</v>
      </c>
      <c r="O195" s="42"/>
      <c r="P195" s="201">
        <f t="shared" si="31"/>
        <v>0</v>
      </c>
      <c r="Q195" s="201">
        <v>7.6000000000000004E-4</v>
      </c>
      <c r="R195" s="201">
        <f t="shared" si="32"/>
        <v>1.5200000000000001E-3</v>
      </c>
      <c r="S195" s="201">
        <v>0</v>
      </c>
      <c r="T195" s="202">
        <f t="shared" si="33"/>
        <v>0</v>
      </c>
      <c r="AR195" s="24" t="s">
        <v>256</v>
      </c>
      <c r="AT195" s="24" t="s">
        <v>151</v>
      </c>
      <c r="AU195" s="24" t="s">
        <v>82</v>
      </c>
      <c r="AY195" s="24" t="s">
        <v>148</v>
      </c>
      <c r="BE195" s="203">
        <f t="shared" si="34"/>
        <v>0</v>
      </c>
      <c r="BF195" s="203">
        <f t="shared" si="35"/>
        <v>0</v>
      </c>
      <c r="BG195" s="203">
        <f t="shared" si="36"/>
        <v>0</v>
      </c>
      <c r="BH195" s="203">
        <f t="shared" si="37"/>
        <v>0</v>
      </c>
      <c r="BI195" s="203">
        <f t="shared" si="38"/>
        <v>0</v>
      </c>
      <c r="BJ195" s="24" t="s">
        <v>80</v>
      </c>
      <c r="BK195" s="203">
        <f t="shared" si="39"/>
        <v>0</v>
      </c>
      <c r="BL195" s="24" t="s">
        <v>256</v>
      </c>
      <c r="BM195" s="24" t="s">
        <v>2045</v>
      </c>
    </row>
    <row r="196" spans="2:65" s="1" customFormat="1" ht="16.5" customHeight="1">
      <c r="B196" s="41"/>
      <c r="C196" s="192" t="s">
        <v>900</v>
      </c>
      <c r="D196" s="192" t="s">
        <v>151</v>
      </c>
      <c r="E196" s="193" t="s">
        <v>2046</v>
      </c>
      <c r="F196" s="194" t="s">
        <v>2047</v>
      </c>
      <c r="G196" s="195" t="s">
        <v>207</v>
      </c>
      <c r="H196" s="196">
        <v>1</v>
      </c>
      <c r="I196" s="197"/>
      <c r="J196" s="198">
        <f t="shared" si="30"/>
        <v>0</v>
      </c>
      <c r="K196" s="194" t="s">
        <v>155</v>
      </c>
      <c r="L196" s="61"/>
      <c r="M196" s="199" t="s">
        <v>21</v>
      </c>
      <c r="N196" s="200" t="s">
        <v>43</v>
      </c>
      <c r="O196" s="42"/>
      <c r="P196" s="201">
        <f t="shared" si="31"/>
        <v>0</v>
      </c>
      <c r="Q196" s="201">
        <v>1.0399999999999999E-3</v>
      </c>
      <c r="R196" s="201">
        <f t="shared" si="32"/>
        <v>1.0399999999999999E-3</v>
      </c>
      <c r="S196" s="201">
        <v>0</v>
      </c>
      <c r="T196" s="202">
        <f t="shared" si="33"/>
        <v>0</v>
      </c>
      <c r="AR196" s="24" t="s">
        <v>256</v>
      </c>
      <c r="AT196" s="24" t="s">
        <v>151</v>
      </c>
      <c r="AU196" s="24" t="s">
        <v>82</v>
      </c>
      <c r="AY196" s="24" t="s">
        <v>148</v>
      </c>
      <c r="BE196" s="203">
        <f t="shared" si="34"/>
        <v>0</v>
      </c>
      <c r="BF196" s="203">
        <f t="shared" si="35"/>
        <v>0</v>
      </c>
      <c r="BG196" s="203">
        <f t="shared" si="36"/>
        <v>0</v>
      </c>
      <c r="BH196" s="203">
        <f t="shared" si="37"/>
        <v>0</v>
      </c>
      <c r="BI196" s="203">
        <f t="shared" si="38"/>
        <v>0</v>
      </c>
      <c r="BJ196" s="24" t="s">
        <v>80</v>
      </c>
      <c r="BK196" s="203">
        <f t="shared" si="39"/>
        <v>0</v>
      </c>
      <c r="BL196" s="24" t="s">
        <v>256</v>
      </c>
      <c r="BM196" s="24" t="s">
        <v>2048</v>
      </c>
    </row>
    <row r="197" spans="2:65" s="1" customFormat="1" ht="16.5" customHeight="1">
      <c r="B197" s="41"/>
      <c r="C197" s="192" t="s">
        <v>904</v>
      </c>
      <c r="D197" s="192" t="s">
        <v>151</v>
      </c>
      <c r="E197" s="193" t="s">
        <v>2049</v>
      </c>
      <c r="F197" s="194" t="s">
        <v>2050</v>
      </c>
      <c r="G197" s="195" t="s">
        <v>207</v>
      </c>
      <c r="H197" s="196">
        <v>2</v>
      </c>
      <c r="I197" s="197"/>
      <c r="J197" s="198">
        <f t="shared" si="30"/>
        <v>0</v>
      </c>
      <c r="K197" s="194" t="s">
        <v>21</v>
      </c>
      <c r="L197" s="61"/>
      <c r="M197" s="199" t="s">
        <v>21</v>
      </c>
      <c r="N197" s="200" t="s">
        <v>43</v>
      </c>
      <c r="O197" s="42"/>
      <c r="P197" s="201">
        <f t="shared" si="31"/>
        <v>0</v>
      </c>
      <c r="Q197" s="201">
        <v>0</v>
      </c>
      <c r="R197" s="201">
        <f t="shared" si="32"/>
        <v>0</v>
      </c>
      <c r="S197" s="201">
        <v>0</v>
      </c>
      <c r="T197" s="202">
        <f t="shared" si="33"/>
        <v>0</v>
      </c>
      <c r="AR197" s="24" t="s">
        <v>256</v>
      </c>
      <c r="AT197" s="24" t="s">
        <v>151</v>
      </c>
      <c r="AU197" s="24" t="s">
        <v>82</v>
      </c>
      <c r="AY197" s="24" t="s">
        <v>148</v>
      </c>
      <c r="BE197" s="203">
        <f t="shared" si="34"/>
        <v>0</v>
      </c>
      <c r="BF197" s="203">
        <f t="shared" si="35"/>
        <v>0</v>
      </c>
      <c r="BG197" s="203">
        <f t="shared" si="36"/>
        <v>0</v>
      </c>
      <c r="BH197" s="203">
        <f t="shared" si="37"/>
        <v>0</v>
      </c>
      <c r="BI197" s="203">
        <f t="shared" si="38"/>
        <v>0</v>
      </c>
      <c r="BJ197" s="24" t="s">
        <v>80</v>
      </c>
      <c r="BK197" s="203">
        <f t="shared" si="39"/>
        <v>0</v>
      </c>
      <c r="BL197" s="24" t="s">
        <v>256</v>
      </c>
      <c r="BM197" s="24" t="s">
        <v>2051</v>
      </c>
    </row>
    <row r="198" spans="2:65" s="1" customFormat="1" ht="16.5" customHeight="1">
      <c r="B198" s="41"/>
      <c r="C198" s="192" t="s">
        <v>915</v>
      </c>
      <c r="D198" s="192" t="s">
        <v>151</v>
      </c>
      <c r="E198" s="193" t="s">
        <v>2052</v>
      </c>
      <c r="F198" s="194" t="s">
        <v>2053</v>
      </c>
      <c r="G198" s="195" t="s">
        <v>207</v>
      </c>
      <c r="H198" s="196">
        <v>35</v>
      </c>
      <c r="I198" s="197"/>
      <c r="J198" s="198">
        <f t="shared" si="30"/>
        <v>0</v>
      </c>
      <c r="K198" s="194" t="s">
        <v>21</v>
      </c>
      <c r="L198" s="61"/>
      <c r="M198" s="199" t="s">
        <v>21</v>
      </c>
      <c r="N198" s="200" t="s">
        <v>43</v>
      </c>
      <c r="O198" s="42"/>
      <c r="P198" s="201">
        <f t="shared" si="31"/>
        <v>0</v>
      </c>
      <c r="Q198" s="201">
        <v>0</v>
      </c>
      <c r="R198" s="201">
        <f t="shared" si="32"/>
        <v>0</v>
      </c>
      <c r="S198" s="201">
        <v>0</v>
      </c>
      <c r="T198" s="202">
        <f t="shared" si="33"/>
        <v>0</v>
      </c>
      <c r="AR198" s="24" t="s">
        <v>256</v>
      </c>
      <c r="AT198" s="24" t="s">
        <v>151</v>
      </c>
      <c r="AU198" s="24" t="s">
        <v>82</v>
      </c>
      <c r="AY198" s="24" t="s">
        <v>148</v>
      </c>
      <c r="BE198" s="203">
        <f t="shared" si="34"/>
        <v>0</v>
      </c>
      <c r="BF198" s="203">
        <f t="shared" si="35"/>
        <v>0</v>
      </c>
      <c r="BG198" s="203">
        <f t="shared" si="36"/>
        <v>0</v>
      </c>
      <c r="BH198" s="203">
        <f t="shared" si="37"/>
        <v>0</v>
      </c>
      <c r="BI198" s="203">
        <f t="shared" si="38"/>
        <v>0</v>
      </c>
      <c r="BJ198" s="24" t="s">
        <v>80</v>
      </c>
      <c r="BK198" s="203">
        <f t="shared" si="39"/>
        <v>0</v>
      </c>
      <c r="BL198" s="24" t="s">
        <v>256</v>
      </c>
      <c r="BM198" s="24" t="s">
        <v>2054</v>
      </c>
    </row>
    <row r="199" spans="2:65" s="1" customFormat="1" ht="25.5" customHeight="1">
      <c r="B199" s="41"/>
      <c r="C199" s="192" t="s">
        <v>920</v>
      </c>
      <c r="D199" s="192" t="s">
        <v>151</v>
      </c>
      <c r="E199" s="193" t="s">
        <v>2055</v>
      </c>
      <c r="F199" s="194" t="s">
        <v>2056</v>
      </c>
      <c r="G199" s="195" t="s">
        <v>213</v>
      </c>
      <c r="H199" s="196">
        <v>202</v>
      </c>
      <c r="I199" s="197"/>
      <c r="J199" s="198">
        <f t="shared" si="30"/>
        <v>0</v>
      </c>
      <c r="K199" s="194" t="s">
        <v>155</v>
      </c>
      <c r="L199" s="61"/>
      <c r="M199" s="199" t="s">
        <v>21</v>
      </c>
      <c r="N199" s="200" t="s">
        <v>43</v>
      </c>
      <c r="O199" s="42"/>
      <c r="P199" s="201">
        <f t="shared" si="31"/>
        <v>0</v>
      </c>
      <c r="Q199" s="201">
        <v>1.0000000000000001E-5</v>
      </c>
      <c r="R199" s="201">
        <f t="shared" si="32"/>
        <v>2.0200000000000001E-3</v>
      </c>
      <c r="S199" s="201">
        <v>0</v>
      </c>
      <c r="T199" s="202">
        <f t="shared" si="33"/>
        <v>0</v>
      </c>
      <c r="AR199" s="24" t="s">
        <v>256</v>
      </c>
      <c r="AT199" s="24" t="s">
        <v>151</v>
      </c>
      <c r="AU199" s="24" t="s">
        <v>82</v>
      </c>
      <c r="AY199" s="24" t="s">
        <v>148</v>
      </c>
      <c r="BE199" s="203">
        <f t="shared" si="34"/>
        <v>0</v>
      </c>
      <c r="BF199" s="203">
        <f t="shared" si="35"/>
        <v>0</v>
      </c>
      <c r="BG199" s="203">
        <f t="shared" si="36"/>
        <v>0</v>
      </c>
      <c r="BH199" s="203">
        <f t="shared" si="37"/>
        <v>0</v>
      </c>
      <c r="BI199" s="203">
        <f t="shared" si="38"/>
        <v>0</v>
      </c>
      <c r="BJ199" s="24" t="s">
        <v>80</v>
      </c>
      <c r="BK199" s="203">
        <f t="shared" si="39"/>
        <v>0</v>
      </c>
      <c r="BL199" s="24" t="s">
        <v>256</v>
      </c>
      <c r="BM199" s="24" t="s">
        <v>2057</v>
      </c>
    </row>
    <row r="200" spans="2:65" s="1" customFormat="1" ht="84">
      <c r="B200" s="41"/>
      <c r="C200" s="63"/>
      <c r="D200" s="206" t="s">
        <v>170</v>
      </c>
      <c r="E200" s="63"/>
      <c r="F200" s="237" t="s">
        <v>2058</v>
      </c>
      <c r="G200" s="63"/>
      <c r="H200" s="63"/>
      <c r="I200" s="163"/>
      <c r="J200" s="63"/>
      <c r="K200" s="63"/>
      <c r="L200" s="61"/>
      <c r="M200" s="238"/>
      <c r="N200" s="42"/>
      <c r="O200" s="42"/>
      <c r="P200" s="42"/>
      <c r="Q200" s="42"/>
      <c r="R200" s="42"/>
      <c r="S200" s="42"/>
      <c r="T200" s="78"/>
      <c r="AT200" s="24" t="s">
        <v>170</v>
      </c>
      <c r="AU200" s="24" t="s">
        <v>82</v>
      </c>
    </row>
    <row r="201" spans="2:65" s="1" customFormat="1" ht="25.5" customHeight="1">
      <c r="B201" s="41"/>
      <c r="C201" s="192" t="s">
        <v>933</v>
      </c>
      <c r="D201" s="192" t="s">
        <v>151</v>
      </c>
      <c r="E201" s="193" t="s">
        <v>2059</v>
      </c>
      <c r="F201" s="194" t="s">
        <v>2060</v>
      </c>
      <c r="G201" s="195" t="s">
        <v>213</v>
      </c>
      <c r="H201" s="196">
        <v>202</v>
      </c>
      <c r="I201" s="197"/>
      <c r="J201" s="198">
        <f>ROUND(I201*H201,2)</f>
        <v>0</v>
      </c>
      <c r="K201" s="194" t="s">
        <v>155</v>
      </c>
      <c r="L201" s="61"/>
      <c r="M201" s="199" t="s">
        <v>21</v>
      </c>
      <c r="N201" s="200" t="s">
        <v>43</v>
      </c>
      <c r="O201" s="42"/>
      <c r="P201" s="201">
        <f>O201*H201</f>
        <v>0</v>
      </c>
      <c r="Q201" s="201">
        <v>1.9000000000000001E-4</v>
      </c>
      <c r="R201" s="201">
        <f>Q201*H201</f>
        <v>3.8380000000000004E-2</v>
      </c>
      <c r="S201" s="201">
        <v>0</v>
      </c>
      <c r="T201" s="202">
        <f>S201*H201</f>
        <v>0</v>
      </c>
      <c r="AR201" s="24" t="s">
        <v>256</v>
      </c>
      <c r="AT201" s="24" t="s">
        <v>151</v>
      </c>
      <c r="AU201" s="24" t="s">
        <v>82</v>
      </c>
      <c r="AY201" s="24" t="s">
        <v>148</v>
      </c>
      <c r="BE201" s="203">
        <f>IF(N201="základní",J201,0)</f>
        <v>0</v>
      </c>
      <c r="BF201" s="203">
        <f>IF(N201="snížená",J201,0)</f>
        <v>0</v>
      </c>
      <c r="BG201" s="203">
        <f>IF(N201="zákl. přenesená",J201,0)</f>
        <v>0</v>
      </c>
      <c r="BH201" s="203">
        <f>IF(N201="sníž. přenesená",J201,0)</f>
        <v>0</v>
      </c>
      <c r="BI201" s="203">
        <f>IF(N201="nulová",J201,0)</f>
        <v>0</v>
      </c>
      <c r="BJ201" s="24" t="s">
        <v>80</v>
      </c>
      <c r="BK201" s="203">
        <f>ROUND(I201*H201,2)</f>
        <v>0</v>
      </c>
      <c r="BL201" s="24" t="s">
        <v>256</v>
      </c>
      <c r="BM201" s="24" t="s">
        <v>2061</v>
      </c>
    </row>
    <row r="202" spans="2:65" s="1" customFormat="1" ht="84">
      <c r="B202" s="41"/>
      <c r="C202" s="63"/>
      <c r="D202" s="206" t="s">
        <v>170</v>
      </c>
      <c r="E202" s="63"/>
      <c r="F202" s="237" t="s">
        <v>2058</v>
      </c>
      <c r="G202" s="63"/>
      <c r="H202" s="63"/>
      <c r="I202" s="163"/>
      <c r="J202" s="63"/>
      <c r="K202" s="63"/>
      <c r="L202" s="61"/>
      <c r="M202" s="238"/>
      <c r="N202" s="42"/>
      <c r="O202" s="42"/>
      <c r="P202" s="42"/>
      <c r="Q202" s="42"/>
      <c r="R202" s="42"/>
      <c r="S202" s="42"/>
      <c r="T202" s="78"/>
      <c r="AT202" s="24" t="s">
        <v>170</v>
      </c>
      <c r="AU202" s="24" t="s">
        <v>82</v>
      </c>
    </row>
    <row r="203" spans="2:65" s="1" customFormat="1" ht="16.5" customHeight="1">
      <c r="B203" s="41"/>
      <c r="C203" s="192" t="s">
        <v>944</v>
      </c>
      <c r="D203" s="192" t="s">
        <v>151</v>
      </c>
      <c r="E203" s="193" t="s">
        <v>2062</v>
      </c>
      <c r="F203" s="194" t="s">
        <v>2063</v>
      </c>
      <c r="G203" s="195" t="s">
        <v>207</v>
      </c>
      <c r="H203" s="196">
        <v>1</v>
      </c>
      <c r="I203" s="197"/>
      <c r="J203" s="198">
        <f>ROUND(I203*H203,2)</f>
        <v>0</v>
      </c>
      <c r="K203" s="194" t="s">
        <v>21</v>
      </c>
      <c r="L203" s="61"/>
      <c r="M203" s="199" t="s">
        <v>21</v>
      </c>
      <c r="N203" s="200" t="s">
        <v>43</v>
      </c>
      <c r="O203" s="42"/>
      <c r="P203" s="201">
        <f>O203*H203</f>
        <v>0</v>
      </c>
      <c r="Q203" s="201">
        <v>0</v>
      </c>
      <c r="R203" s="201">
        <f>Q203*H203</f>
        <v>0</v>
      </c>
      <c r="S203" s="201">
        <v>0</v>
      </c>
      <c r="T203" s="202">
        <f>S203*H203</f>
        <v>0</v>
      </c>
      <c r="AR203" s="24" t="s">
        <v>256</v>
      </c>
      <c r="AT203" s="24" t="s">
        <v>151</v>
      </c>
      <c r="AU203" s="24" t="s">
        <v>82</v>
      </c>
      <c r="AY203" s="24" t="s">
        <v>148</v>
      </c>
      <c r="BE203" s="203">
        <f>IF(N203="základní",J203,0)</f>
        <v>0</v>
      </c>
      <c r="BF203" s="203">
        <f>IF(N203="snížená",J203,0)</f>
        <v>0</v>
      </c>
      <c r="BG203" s="203">
        <f>IF(N203="zákl. přenesená",J203,0)</f>
        <v>0</v>
      </c>
      <c r="BH203" s="203">
        <f>IF(N203="sníž. přenesená",J203,0)</f>
        <v>0</v>
      </c>
      <c r="BI203" s="203">
        <f>IF(N203="nulová",J203,0)</f>
        <v>0</v>
      </c>
      <c r="BJ203" s="24" t="s">
        <v>80</v>
      </c>
      <c r="BK203" s="203">
        <f>ROUND(I203*H203,2)</f>
        <v>0</v>
      </c>
      <c r="BL203" s="24" t="s">
        <v>256</v>
      </c>
      <c r="BM203" s="24" t="s">
        <v>2064</v>
      </c>
    </row>
    <row r="204" spans="2:65" s="1" customFormat="1" ht="16.5" customHeight="1">
      <c r="B204" s="41"/>
      <c r="C204" s="192" t="s">
        <v>956</v>
      </c>
      <c r="D204" s="192" t="s">
        <v>151</v>
      </c>
      <c r="E204" s="193" t="s">
        <v>2065</v>
      </c>
      <c r="F204" s="194" t="s">
        <v>2066</v>
      </c>
      <c r="G204" s="195" t="s">
        <v>1843</v>
      </c>
      <c r="H204" s="196">
        <v>20</v>
      </c>
      <c r="I204" s="197"/>
      <c r="J204" s="198">
        <f>ROUND(I204*H204,2)</f>
        <v>0</v>
      </c>
      <c r="K204" s="194" t="s">
        <v>21</v>
      </c>
      <c r="L204" s="61"/>
      <c r="M204" s="199" t="s">
        <v>21</v>
      </c>
      <c r="N204" s="200" t="s">
        <v>43</v>
      </c>
      <c r="O204" s="42"/>
      <c r="P204" s="201">
        <f>O204*H204</f>
        <v>0</v>
      </c>
      <c r="Q204" s="201">
        <v>0</v>
      </c>
      <c r="R204" s="201">
        <f>Q204*H204</f>
        <v>0</v>
      </c>
      <c r="S204" s="201">
        <v>0</v>
      </c>
      <c r="T204" s="202">
        <f>S204*H204</f>
        <v>0</v>
      </c>
      <c r="AR204" s="24" t="s">
        <v>256</v>
      </c>
      <c r="AT204" s="24" t="s">
        <v>151</v>
      </c>
      <c r="AU204" s="24" t="s">
        <v>82</v>
      </c>
      <c r="AY204" s="24" t="s">
        <v>148</v>
      </c>
      <c r="BE204" s="203">
        <f>IF(N204="základní",J204,0)</f>
        <v>0</v>
      </c>
      <c r="BF204" s="203">
        <f>IF(N204="snížená",J204,0)</f>
        <v>0</v>
      </c>
      <c r="BG204" s="203">
        <f>IF(N204="zákl. přenesená",J204,0)</f>
        <v>0</v>
      </c>
      <c r="BH204" s="203">
        <f>IF(N204="sníž. přenesená",J204,0)</f>
        <v>0</v>
      </c>
      <c r="BI204" s="203">
        <f>IF(N204="nulová",J204,0)</f>
        <v>0</v>
      </c>
      <c r="BJ204" s="24" t="s">
        <v>80</v>
      </c>
      <c r="BK204" s="203">
        <f>ROUND(I204*H204,2)</f>
        <v>0</v>
      </c>
      <c r="BL204" s="24" t="s">
        <v>256</v>
      </c>
      <c r="BM204" s="24" t="s">
        <v>2067</v>
      </c>
    </row>
    <row r="205" spans="2:65" s="1" customFormat="1" ht="38.25" customHeight="1">
      <c r="B205" s="41"/>
      <c r="C205" s="192" t="s">
        <v>972</v>
      </c>
      <c r="D205" s="192" t="s">
        <v>151</v>
      </c>
      <c r="E205" s="193" t="s">
        <v>2068</v>
      </c>
      <c r="F205" s="194" t="s">
        <v>2069</v>
      </c>
      <c r="G205" s="195" t="s">
        <v>1739</v>
      </c>
      <c r="H205" s="264"/>
      <c r="I205" s="197"/>
      <c r="J205" s="198">
        <f>ROUND(I205*H205,2)</f>
        <v>0</v>
      </c>
      <c r="K205" s="194" t="s">
        <v>155</v>
      </c>
      <c r="L205" s="61"/>
      <c r="M205" s="199" t="s">
        <v>21</v>
      </c>
      <c r="N205" s="200" t="s">
        <v>43</v>
      </c>
      <c r="O205" s="42"/>
      <c r="P205" s="201">
        <f>O205*H205</f>
        <v>0</v>
      </c>
      <c r="Q205" s="201">
        <v>0</v>
      </c>
      <c r="R205" s="201">
        <f>Q205*H205</f>
        <v>0</v>
      </c>
      <c r="S205" s="201">
        <v>0</v>
      </c>
      <c r="T205" s="202">
        <f>S205*H205</f>
        <v>0</v>
      </c>
      <c r="AR205" s="24" t="s">
        <v>256</v>
      </c>
      <c r="AT205" s="24" t="s">
        <v>151</v>
      </c>
      <c r="AU205" s="24" t="s">
        <v>82</v>
      </c>
      <c r="AY205" s="24" t="s">
        <v>148</v>
      </c>
      <c r="BE205" s="203">
        <f>IF(N205="základní",J205,0)</f>
        <v>0</v>
      </c>
      <c r="BF205" s="203">
        <f>IF(N205="snížená",J205,0)</f>
        <v>0</v>
      </c>
      <c r="BG205" s="203">
        <f>IF(N205="zákl. přenesená",J205,0)</f>
        <v>0</v>
      </c>
      <c r="BH205" s="203">
        <f>IF(N205="sníž. přenesená",J205,0)</f>
        <v>0</v>
      </c>
      <c r="BI205" s="203">
        <f>IF(N205="nulová",J205,0)</f>
        <v>0</v>
      </c>
      <c r="BJ205" s="24" t="s">
        <v>80</v>
      </c>
      <c r="BK205" s="203">
        <f>ROUND(I205*H205,2)</f>
        <v>0</v>
      </c>
      <c r="BL205" s="24" t="s">
        <v>256</v>
      </c>
      <c r="BM205" s="24" t="s">
        <v>2070</v>
      </c>
    </row>
    <row r="206" spans="2:65" s="1" customFormat="1" ht="132">
      <c r="B206" s="41"/>
      <c r="C206" s="63"/>
      <c r="D206" s="206" t="s">
        <v>170</v>
      </c>
      <c r="E206" s="63"/>
      <c r="F206" s="237" t="s">
        <v>1204</v>
      </c>
      <c r="G206" s="63"/>
      <c r="H206" s="63"/>
      <c r="I206" s="163"/>
      <c r="J206" s="63"/>
      <c r="K206" s="63"/>
      <c r="L206" s="61"/>
      <c r="M206" s="238"/>
      <c r="N206" s="42"/>
      <c r="O206" s="42"/>
      <c r="P206" s="42"/>
      <c r="Q206" s="42"/>
      <c r="R206" s="42"/>
      <c r="S206" s="42"/>
      <c r="T206" s="78"/>
      <c r="AT206" s="24" t="s">
        <v>170</v>
      </c>
      <c r="AU206" s="24" t="s">
        <v>82</v>
      </c>
    </row>
    <row r="207" spans="2:65" s="10" customFormat="1" ht="29.85" customHeight="1">
      <c r="B207" s="176"/>
      <c r="C207" s="177"/>
      <c r="D207" s="178" t="s">
        <v>71</v>
      </c>
      <c r="E207" s="190" t="s">
        <v>2071</v>
      </c>
      <c r="F207" s="190" t="s">
        <v>2072</v>
      </c>
      <c r="G207" s="177"/>
      <c r="H207" s="177"/>
      <c r="I207" s="180"/>
      <c r="J207" s="191">
        <f>BK207</f>
        <v>0</v>
      </c>
      <c r="K207" s="177"/>
      <c r="L207" s="182"/>
      <c r="M207" s="183"/>
      <c r="N207" s="184"/>
      <c r="O207" s="184"/>
      <c r="P207" s="185">
        <f>SUM(P208:P249)</f>
        <v>0</v>
      </c>
      <c r="Q207" s="184"/>
      <c r="R207" s="185">
        <f>SUM(R208:R249)</f>
        <v>0.59530000000000005</v>
      </c>
      <c r="S207" s="184"/>
      <c r="T207" s="186">
        <f>SUM(T208:T249)</f>
        <v>0.33384999999999998</v>
      </c>
      <c r="AR207" s="187" t="s">
        <v>82</v>
      </c>
      <c r="AT207" s="188" t="s">
        <v>71</v>
      </c>
      <c r="AU207" s="188" t="s">
        <v>80</v>
      </c>
      <c r="AY207" s="187" t="s">
        <v>148</v>
      </c>
      <c r="BK207" s="189">
        <f>SUM(BK208:BK249)</f>
        <v>0</v>
      </c>
    </row>
    <row r="208" spans="2:65" s="1" customFormat="1" ht="16.5" customHeight="1">
      <c r="B208" s="41"/>
      <c r="C208" s="192" t="s">
        <v>983</v>
      </c>
      <c r="D208" s="192" t="s">
        <v>151</v>
      </c>
      <c r="E208" s="193" t="s">
        <v>2073</v>
      </c>
      <c r="F208" s="194" t="s">
        <v>2074</v>
      </c>
      <c r="G208" s="195" t="s">
        <v>1722</v>
      </c>
      <c r="H208" s="196">
        <v>7</v>
      </c>
      <c r="I208" s="197"/>
      <c r="J208" s="198">
        <f>ROUND(I208*H208,2)</f>
        <v>0</v>
      </c>
      <c r="K208" s="194" t="s">
        <v>155</v>
      </c>
      <c r="L208" s="61"/>
      <c r="M208" s="199" t="s">
        <v>21</v>
      </c>
      <c r="N208" s="200" t="s">
        <v>43</v>
      </c>
      <c r="O208" s="42"/>
      <c r="P208" s="201">
        <f>O208*H208</f>
        <v>0</v>
      </c>
      <c r="Q208" s="201">
        <v>0</v>
      </c>
      <c r="R208" s="201">
        <f>Q208*H208</f>
        <v>0</v>
      </c>
      <c r="S208" s="201">
        <v>1.933E-2</v>
      </c>
      <c r="T208" s="202">
        <f>S208*H208</f>
        <v>0.13530999999999999</v>
      </c>
      <c r="AR208" s="24" t="s">
        <v>256</v>
      </c>
      <c r="AT208" s="24" t="s">
        <v>151</v>
      </c>
      <c r="AU208" s="24" t="s">
        <v>82</v>
      </c>
      <c r="AY208" s="24" t="s">
        <v>148</v>
      </c>
      <c r="BE208" s="203">
        <f>IF(N208="základní",J208,0)</f>
        <v>0</v>
      </c>
      <c r="BF208" s="203">
        <f>IF(N208="snížená",J208,0)</f>
        <v>0</v>
      </c>
      <c r="BG208" s="203">
        <f>IF(N208="zákl. přenesená",J208,0)</f>
        <v>0</v>
      </c>
      <c r="BH208" s="203">
        <f>IF(N208="sníž. přenesená",J208,0)</f>
        <v>0</v>
      </c>
      <c r="BI208" s="203">
        <f>IF(N208="nulová",J208,0)</f>
        <v>0</v>
      </c>
      <c r="BJ208" s="24" t="s">
        <v>80</v>
      </c>
      <c r="BK208" s="203">
        <f>ROUND(I208*H208,2)</f>
        <v>0</v>
      </c>
      <c r="BL208" s="24" t="s">
        <v>256</v>
      </c>
      <c r="BM208" s="24" t="s">
        <v>2075</v>
      </c>
    </row>
    <row r="209" spans="2:65" s="1" customFormat="1" ht="16.5" customHeight="1">
      <c r="B209" s="41"/>
      <c r="C209" s="192" t="s">
        <v>988</v>
      </c>
      <c r="D209" s="192" t="s">
        <v>151</v>
      </c>
      <c r="E209" s="193" t="s">
        <v>2076</v>
      </c>
      <c r="F209" s="194" t="s">
        <v>2077</v>
      </c>
      <c r="G209" s="195" t="s">
        <v>207</v>
      </c>
      <c r="H209" s="196">
        <v>15</v>
      </c>
      <c r="I209" s="197"/>
      <c r="J209" s="198">
        <f>ROUND(I209*H209,2)</f>
        <v>0</v>
      </c>
      <c r="K209" s="194" t="s">
        <v>21</v>
      </c>
      <c r="L209" s="61"/>
      <c r="M209" s="199" t="s">
        <v>21</v>
      </c>
      <c r="N209" s="200" t="s">
        <v>43</v>
      </c>
      <c r="O209" s="42"/>
      <c r="P209" s="201">
        <f>O209*H209</f>
        <v>0</v>
      </c>
      <c r="Q209" s="201">
        <v>1.6920000000000001E-2</v>
      </c>
      <c r="R209" s="201">
        <f>Q209*H209</f>
        <v>0.25380000000000003</v>
      </c>
      <c r="S209" s="201">
        <v>0</v>
      </c>
      <c r="T209" s="202">
        <f>S209*H209</f>
        <v>0</v>
      </c>
      <c r="AR209" s="24" t="s">
        <v>256</v>
      </c>
      <c r="AT209" s="24" t="s">
        <v>151</v>
      </c>
      <c r="AU209" s="24" t="s">
        <v>82</v>
      </c>
      <c r="AY209" s="24" t="s">
        <v>148</v>
      </c>
      <c r="BE209" s="203">
        <f>IF(N209="základní",J209,0)</f>
        <v>0</v>
      </c>
      <c r="BF209" s="203">
        <f>IF(N209="snížená",J209,0)</f>
        <v>0</v>
      </c>
      <c r="BG209" s="203">
        <f>IF(N209="zákl. přenesená",J209,0)</f>
        <v>0</v>
      </c>
      <c r="BH209" s="203">
        <f>IF(N209="sníž. přenesená",J209,0)</f>
        <v>0</v>
      </c>
      <c r="BI209" s="203">
        <f>IF(N209="nulová",J209,0)</f>
        <v>0</v>
      </c>
      <c r="BJ209" s="24" t="s">
        <v>80</v>
      </c>
      <c r="BK209" s="203">
        <f>ROUND(I209*H209,2)</f>
        <v>0</v>
      </c>
      <c r="BL209" s="24" t="s">
        <v>256</v>
      </c>
      <c r="BM209" s="24" t="s">
        <v>2078</v>
      </c>
    </row>
    <row r="210" spans="2:65" s="1" customFormat="1" ht="48">
      <c r="B210" s="41"/>
      <c r="C210" s="63"/>
      <c r="D210" s="206" t="s">
        <v>170</v>
      </c>
      <c r="E210" s="63"/>
      <c r="F210" s="237" t="s">
        <v>2079</v>
      </c>
      <c r="G210" s="63"/>
      <c r="H210" s="63"/>
      <c r="I210" s="163"/>
      <c r="J210" s="63"/>
      <c r="K210" s="63"/>
      <c r="L210" s="61"/>
      <c r="M210" s="238"/>
      <c r="N210" s="42"/>
      <c r="O210" s="42"/>
      <c r="P210" s="42"/>
      <c r="Q210" s="42"/>
      <c r="R210" s="42"/>
      <c r="S210" s="42"/>
      <c r="T210" s="78"/>
      <c r="AT210" s="24" t="s">
        <v>170</v>
      </c>
      <c r="AU210" s="24" t="s">
        <v>82</v>
      </c>
    </row>
    <row r="211" spans="2:65" s="1" customFormat="1" ht="16.5" customHeight="1">
      <c r="B211" s="41"/>
      <c r="C211" s="192" t="s">
        <v>993</v>
      </c>
      <c r="D211" s="192" t="s">
        <v>151</v>
      </c>
      <c r="E211" s="193" t="s">
        <v>2080</v>
      </c>
      <c r="F211" s="194" t="s">
        <v>2081</v>
      </c>
      <c r="G211" s="195" t="s">
        <v>207</v>
      </c>
      <c r="H211" s="196">
        <v>16</v>
      </c>
      <c r="I211" s="197"/>
      <c r="J211" s="198">
        <f>ROUND(I211*H211,2)</f>
        <v>0</v>
      </c>
      <c r="K211" s="194" t="s">
        <v>21</v>
      </c>
      <c r="L211" s="61"/>
      <c r="M211" s="199" t="s">
        <v>21</v>
      </c>
      <c r="N211" s="200" t="s">
        <v>43</v>
      </c>
      <c r="O211" s="42"/>
      <c r="P211" s="201">
        <f>O211*H211</f>
        <v>0</v>
      </c>
      <c r="Q211" s="201">
        <v>0</v>
      </c>
      <c r="R211" s="201">
        <f>Q211*H211</f>
        <v>0</v>
      </c>
      <c r="S211" s="201">
        <v>0</v>
      </c>
      <c r="T211" s="202">
        <f>S211*H211</f>
        <v>0</v>
      </c>
      <c r="AR211" s="24" t="s">
        <v>256</v>
      </c>
      <c r="AT211" s="24" t="s">
        <v>151</v>
      </c>
      <c r="AU211" s="24" t="s">
        <v>82</v>
      </c>
      <c r="AY211" s="24" t="s">
        <v>148</v>
      </c>
      <c r="BE211" s="203">
        <f>IF(N211="základní",J211,0)</f>
        <v>0</v>
      </c>
      <c r="BF211" s="203">
        <f>IF(N211="snížená",J211,0)</f>
        <v>0</v>
      </c>
      <c r="BG211" s="203">
        <f>IF(N211="zákl. přenesená",J211,0)</f>
        <v>0</v>
      </c>
      <c r="BH211" s="203">
        <f>IF(N211="sníž. přenesená",J211,0)</f>
        <v>0</v>
      </c>
      <c r="BI211" s="203">
        <f>IF(N211="nulová",J211,0)</f>
        <v>0</v>
      </c>
      <c r="BJ211" s="24" t="s">
        <v>80</v>
      </c>
      <c r="BK211" s="203">
        <f>ROUND(I211*H211,2)</f>
        <v>0</v>
      </c>
      <c r="BL211" s="24" t="s">
        <v>256</v>
      </c>
      <c r="BM211" s="24" t="s">
        <v>2082</v>
      </c>
    </row>
    <row r="212" spans="2:65" s="1" customFormat="1" ht="16.5" customHeight="1">
      <c r="B212" s="41"/>
      <c r="C212" s="254" t="s">
        <v>998</v>
      </c>
      <c r="D212" s="254" t="s">
        <v>700</v>
      </c>
      <c r="E212" s="255" t="s">
        <v>2083</v>
      </c>
      <c r="F212" s="256" t="s">
        <v>2084</v>
      </c>
      <c r="G212" s="257" t="s">
        <v>207</v>
      </c>
      <c r="H212" s="258">
        <v>16</v>
      </c>
      <c r="I212" s="259"/>
      <c r="J212" s="260">
        <f>ROUND(I212*H212,2)</f>
        <v>0</v>
      </c>
      <c r="K212" s="256" t="s">
        <v>21</v>
      </c>
      <c r="L212" s="261"/>
      <c r="M212" s="262" t="s">
        <v>21</v>
      </c>
      <c r="N212" s="263" t="s">
        <v>43</v>
      </c>
      <c r="O212" s="42"/>
      <c r="P212" s="201">
        <f>O212*H212</f>
        <v>0</v>
      </c>
      <c r="Q212" s="201">
        <v>0</v>
      </c>
      <c r="R212" s="201">
        <f>Q212*H212</f>
        <v>0</v>
      </c>
      <c r="S212" s="201">
        <v>0</v>
      </c>
      <c r="T212" s="202">
        <f>S212*H212</f>
        <v>0</v>
      </c>
      <c r="AR212" s="24" t="s">
        <v>382</v>
      </c>
      <c r="AT212" s="24" t="s">
        <v>700</v>
      </c>
      <c r="AU212" s="24" t="s">
        <v>82</v>
      </c>
      <c r="AY212" s="24" t="s">
        <v>148</v>
      </c>
      <c r="BE212" s="203">
        <f>IF(N212="základní",J212,0)</f>
        <v>0</v>
      </c>
      <c r="BF212" s="203">
        <f>IF(N212="snížená",J212,0)</f>
        <v>0</v>
      </c>
      <c r="BG212" s="203">
        <f>IF(N212="zákl. přenesená",J212,0)</f>
        <v>0</v>
      </c>
      <c r="BH212" s="203">
        <f>IF(N212="sníž. přenesená",J212,0)</f>
        <v>0</v>
      </c>
      <c r="BI212" s="203">
        <f>IF(N212="nulová",J212,0)</f>
        <v>0</v>
      </c>
      <c r="BJ212" s="24" t="s">
        <v>80</v>
      </c>
      <c r="BK212" s="203">
        <f>ROUND(I212*H212,2)</f>
        <v>0</v>
      </c>
      <c r="BL212" s="24" t="s">
        <v>256</v>
      </c>
      <c r="BM212" s="24" t="s">
        <v>2085</v>
      </c>
    </row>
    <row r="213" spans="2:65" s="1" customFormat="1" ht="16.5" customHeight="1">
      <c r="B213" s="41"/>
      <c r="C213" s="192" t="s">
        <v>1009</v>
      </c>
      <c r="D213" s="192" t="s">
        <v>151</v>
      </c>
      <c r="E213" s="193" t="s">
        <v>2086</v>
      </c>
      <c r="F213" s="194" t="s">
        <v>2087</v>
      </c>
      <c r="G213" s="195" t="s">
        <v>1722</v>
      </c>
      <c r="H213" s="196">
        <v>5</v>
      </c>
      <c r="I213" s="197"/>
      <c r="J213" s="198">
        <f>ROUND(I213*H213,2)</f>
        <v>0</v>
      </c>
      <c r="K213" s="194" t="s">
        <v>155</v>
      </c>
      <c r="L213" s="61"/>
      <c r="M213" s="199" t="s">
        <v>21</v>
      </c>
      <c r="N213" s="200" t="s">
        <v>43</v>
      </c>
      <c r="O213" s="42"/>
      <c r="P213" s="201">
        <f>O213*H213</f>
        <v>0</v>
      </c>
      <c r="Q213" s="201">
        <v>0</v>
      </c>
      <c r="R213" s="201">
        <f>Q213*H213</f>
        <v>0</v>
      </c>
      <c r="S213" s="201">
        <v>1.72E-2</v>
      </c>
      <c r="T213" s="202">
        <f>S213*H213</f>
        <v>8.5999999999999993E-2</v>
      </c>
      <c r="AR213" s="24" t="s">
        <v>256</v>
      </c>
      <c r="AT213" s="24" t="s">
        <v>151</v>
      </c>
      <c r="AU213" s="24" t="s">
        <v>82</v>
      </c>
      <c r="AY213" s="24" t="s">
        <v>148</v>
      </c>
      <c r="BE213" s="203">
        <f>IF(N213="základní",J213,0)</f>
        <v>0</v>
      </c>
      <c r="BF213" s="203">
        <f>IF(N213="snížená",J213,0)</f>
        <v>0</v>
      </c>
      <c r="BG213" s="203">
        <f>IF(N213="zákl. přenesená",J213,0)</f>
        <v>0</v>
      </c>
      <c r="BH213" s="203">
        <f>IF(N213="sníž. přenesená",J213,0)</f>
        <v>0</v>
      </c>
      <c r="BI213" s="203">
        <f>IF(N213="nulová",J213,0)</f>
        <v>0</v>
      </c>
      <c r="BJ213" s="24" t="s">
        <v>80</v>
      </c>
      <c r="BK213" s="203">
        <f>ROUND(I213*H213,2)</f>
        <v>0</v>
      </c>
      <c r="BL213" s="24" t="s">
        <v>256</v>
      </c>
      <c r="BM213" s="24" t="s">
        <v>2088</v>
      </c>
    </row>
    <row r="214" spans="2:65" s="1" customFormat="1" ht="16.5" customHeight="1">
      <c r="B214" s="41"/>
      <c r="C214" s="192" t="s">
        <v>1015</v>
      </c>
      <c r="D214" s="192" t="s">
        <v>151</v>
      </c>
      <c r="E214" s="193" t="s">
        <v>2089</v>
      </c>
      <c r="F214" s="194" t="s">
        <v>2090</v>
      </c>
      <c r="G214" s="195" t="s">
        <v>1722</v>
      </c>
      <c r="H214" s="196">
        <v>4</v>
      </c>
      <c r="I214" s="197"/>
      <c r="J214" s="198">
        <f>ROUND(I214*H214,2)</f>
        <v>0</v>
      </c>
      <c r="K214" s="194" t="s">
        <v>155</v>
      </c>
      <c r="L214" s="61"/>
      <c r="M214" s="199" t="s">
        <v>21</v>
      </c>
      <c r="N214" s="200" t="s">
        <v>43</v>
      </c>
      <c r="O214" s="42"/>
      <c r="P214" s="201">
        <f>O214*H214</f>
        <v>0</v>
      </c>
      <c r="Q214" s="201">
        <v>0</v>
      </c>
      <c r="R214" s="201">
        <f>Q214*H214</f>
        <v>0</v>
      </c>
      <c r="S214" s="201">
        <v>1.9460000000000002E-2</v>
      </c>
      <c r="T214" s="202">
        <f>S214*H214</f>
        <v>7.7840000000000006E-2</v>
      </c>
      <c r="AR214" s="24" t="s">
        <v>256</v>
      </c>
      <c r="AT214" s="24" t="s">
        <v>151</v>
      </c>
      <c r="AU214" s="24" t="s">
        <v>82</v>
      </c>
      <c r="AY214" s="24" t="s">
        <v>148</v>
      </c>
      <c r="BE214" s="203">
        <f>IF(N214="základní",J214,0)</f>
        <v>0</v>
      </c>
      <c r="BF214" s="203">
        <f>IF(N214="snížená",J214,0)</f>
        <v>0</v>
      </c>
      <c r="BG214" s="203">
        <f>IF(N214="zákl. přenesená",J214,0)</f>
        <v>0</v>
      </c>
      <c r="BH214" s="203">
        <f>IF(N214="sníž. přenesená",J214,0)</f>
        <v>0</v>
      </c>
      <c r="BI214" s="203">
        <f>IF(N214="nulová",J214,0)</f>
        <v>0</v>
      </c>
      <c r="BJ214" s="24" t="s">
        <v>80</v>
      </c>
      <c r="BK214" s="203">
        <f>ROUND(I214*H214,2)</f>
        <v>0</v>
      </c>
      <c r="BL214" s="24" t="s">
        <v>256</v>
      </c>
      <c r="BM214" s="24" t="s">
        <v>2091</v>
      </c>
    </row>
    <row r="215" spans="2:65" s="1" customFormat="1" ht="16.5" customHeight="1">
      <c r="B215" s="41"/>
      <c r="C215" s="192" t="s">
        <v>1021</v>
      </c>
      <c r="D215" s="192" t="s">
        <v>151</v>
      </c>
      <c r="E215" s="193" t="s">
        <v>2092</v>
      </c>
      <c r="F215" s="194" t="s">
        <v>2093</v>
      </c>
      <c r="G215" s="195" t="s">
        <v>207</v>
      </c>
      <c r="H215" s="196">
        <v>4</v>
      </c>
      <c r="I215" s="197"/>
      <c r="J215" s="198">
        <f>ROUND(I215*H215,2)</f>
        <v>0</v>
      </c>
      <c r="K215" s="194" t="s">
        <v>155</v>
      </c>
      <c r="L215" s="61"/>
      <c r="M215" s="199" t="s">
        <v>21</v>
      </c>
      <c r="N215" s="200" t="s">
        <v>43</v>
      </c>
      <c r="O215" s="42"/>
      <c r="P215" s="201">
        <f>O215*H215</f>
        <v>0</v>
      </c>
      <c r="Q215" s="201">
        <v>8.8000000000000003E-4</v>
      </c>
      <c r="R215" s="201">
        <f>Q215*H215</f>
        <v>3.5200000000000001E-3</v>
      </c>
      <c r="S215" s="201">
        <v>0</v>
      </c>
      <c r="T215" s="202">
        <f>S215*H215</f>
        <v>0</v>
      </c>
      <c r="AR215" s="24" t="s">
        <v>256</v>
      </c>
      <c r="AT215" s="24" t="s">
        <v>151</v>
      </c>
      <c r="AU215" s="24" t="s">
        <v>82</v>
      </c>
      <c r="AY215" s="24" t="s">
        <v>148</v>
      </c>
      <c r="BE215" s="203">
        <f>IF(N215="základní",J215,0)</f>
        <v>0</v>
      </c>
      <c r="BF215" s="203">
        <f>IF(N215="snížená",J215,0)</f>
        <v>0</v>
      </c>
      <c r="BG215" s="203">
        <f>IF(N215="zákl. přenesená",J215,0)</f>
        <v>0</v>
      </c>
      <c r="BH215" s="203">
        <f>IF(N215="sníž. přenesená",J215,0)</f>
        <v>0</v>
      </c>
      <c r="BI215" s="203">
        <f>IF(N215="nulová",J215,0)</f>
        <v>0</v>
      </c>
      <c r="BJ215" s="24" t="s">
        <v>80</v>
      </c>
      <c r="BK215" s="203">
        <f>ROUND(I215*H215,2)</f>
        <v>0</v>
      </c>
      <c r="BL215" s="24" t="s">
        <v>256</v>
      </c>
      <c r="BM215" s="24" t="s">
        <v>2094</v>
      </c>
    </row>
    <row r="216" spans="2:65" s="1" customFormat="1" ht="72">
      <c r="B216" s="41"/>
      <c r="C216" s="63"/>
      <c r="D216" s="206" t="s">
        <v>170</v>
      </c>
      <c r="E216" s="63"/>
      <c r="F216" s="237" t="s">
        <v>2095</v>
      </c>
      <c r="G216" s="63"/>
      <c r="H216" s="63"/>
      <c r="I216" s="163"/>
      <c r="J216" s="63"/>
      <c r="K216" s="63"/>
      <c r="L216" s="61"/>
      <c r="M216" s="238"/>
      <c r="N216" s="42"/>
      <c r="O216" s="42"/>
      <c r="P216" s="42"/>
      <c r="Q216" s="42"/>
      <c r="R216" s="42"/>
      <c r="S216" s="42"/>
      <c r="T216" s="78"/>
      <c r="AT216" s="24" t="s">
        <v>170</v>
      </c>
      <c r="AU216" s="24" t="s">
        <v>82</v>
      </c>
    </row>
    <row r="217" spans="2:65" s="1" customFormat="1" ht="16.5" customHeight="1">
      <c r="B217" s="41"/>
      <c r="C217" s="254" t="s">
        <v>1026</v>
      </c>
      <c r="D217" s="254" t="s">
        <v>700</v>
      </c>
      <c r="E217" s="255" t="s">
        <v>2096</v>
      </c>
      <c r="F217" s="256" t="s">
        <v>2097</v>
      </c>
      <c r="G217" s="257" t="s">
        <v>207</v>
      </c>
      <c r="H217" s="258">
        <v>4</v>
      </c>
      <c r="I217" s="259"/>
      <c r="J217" s="260">
        <f>ROUND(I217*H217,2)</f>
        <v>0</v>
      </c>
      <c r="K217" s="256" t="s">
        <v>21</v>
      </c>
      <c r="L217" s="261"/>
      <c r="M217" s="262" t="s">
        <v>21</v>
      </c>
      <c r="N217" s="263" t="s">
        <v>43</v>
      </c>
      <c r="O217" s="42"/>
      <c r="P217" s="201">
        <f>O217*H217</f>
        <v>0</v>
      </c>
      <c r="Q217" s="201">
        <v>0</v>
      </c>
      <c r="R217" s="201">
        <f>Q217*H217</f>
        <v>0</v>
      </c>
      <c r="S217" s="201">
        <v>0</v>
      </c>
      <c r="T217" s="202">
        <f>S217*H217</f>
        <v>0</v>
      </c>
      <c r="AR217" s="24" t="s">
        <v>382</v>
      </c>
      <c r="AT217" s="24" t="s">
        <v>700</v>
      </c>
      <c r="AU217" s="24" t="s">
        <v>82</v>
      </c>
      <c r="AY217" s="24" t="s">
        <v>148</v>
      </c>
      <c r="BE217" s="203">
        <f>IF(N217="základní",J217,0)</f>
        <v>0</v>
      </c>
      <c r="BF217" s="203">
        <f>IF(N217="snížená",J217,0)</f>
        <v>0</v>
      </c>
      <c r="BG217" s="203">
        <f>IF(N217="zákl. přenesená",J217,0)</f>
        <v>0</v>
      </c>
      <c r="BH217" s="203">
        <f>IF(N217="sníž. přenesená",J217,0)</f>
        <v>0</v>
      </c>
      <c r="BI217" s="203">
        <f>IF(N217="nulová",J217,0)</f>
        <v>0</v>
      </c>
      <c r="BJ217" s="24" t="s">
        <v>80</v>
      </c>
      <c r="BK217" s="203">
        <f>ROUND(I217*H217,2)</f>
        <v>0</v>
      </c>
      <c r="BL217" s="24" t="s">
        <v>256</v>
      </c>
      <c r="BM217" s="24" t="s">
        <v>2098</v>
      </c>
    </row>
    <row r="218" spans="2:65" s="1" customFormat="1" ht="25.5" customHeight="1">
      <c r="B218" s="41"/>
      <c r="C218" s="254" t="s">
        <v>1030</v>
      </c>
      <c r="D218" s="254" t="s">
        <v>700</v>
      </c>
      <c r="E218" s="255" t="s">
        <v>2099</v>
      </c>
      <c r="F218" s="256" t="s">
        <v>2100</v>
      </c>
      <c r="G218" s="257" t="s">
        <v>207</v>
      </c>
      <c r="H218" s="258">
        <v>1</v>
      </c>
      <c r="I218" s="259"/>
      <c r="J218" s="260">
        <f>ROUND(I218*H218,2)</f>
        <v>0</v>
      </c>
      <c r="K218" s="256" t="s">
        <v>21</v>
      </c>
      <c r="L218" s="261"/>
      <c r="M218" s="262" t="s">
        <v>21</v>
      </c>
      <c r="N218" s="263" t="s">
        <v>43</v>
      </c>
      <c r="O218" s="42"/>
      <c r="P218" s="201">
        <f>O218*H218</f>
        <v>0</v>
      </c>
      <c r="Q218" s="201">
        <v>0</v>
      </c>
      <c r="R218" s="201">
        <f>Q218*H218</f>
        <v>0</v>
      </c>
      <c r="S218" s="201">
        <v>0</v>
      </c>
      <c r="T218" s="202">
        <f>S218*H218</f>
        <v>0</v>
      </c>
      <c r="AR218" s="24" t="s">
        <v>382</v>
      </c>
      <c r="AT218" s="24" t="s">
        <v>700</v>
      </c>
      <c r="AU218" s="24" t="s">
        <v>82</v>
      </c>
      <c r="AY218" s="24" t="s">
        <v>148</v>
      </c>
      <c r="BE218" s="203">
        <f>IF(N218="základní",J218,0)</f>
        <v>0</v>
      </c>
      <c r="BF218" s="203">
        <f>IF(N218="snížená",J218,0)</f>
        <v>0</v>
      </c>
      <c r="BG218" s="203">
        <f>IF(N218="zákl. přenesená",J218,0)</f>
        <v>0</v>
      </c>
      <c r="BH218" s="203">
        <f>IF(N218="sníž. přenesená",J218,0)</f>
        <v>0</v>
      </c>
      <c r="BI218" s="203">
        <f>IF(N218="nulová",J218,0)</f>
        <v>0</v>
      </c>
      <c r="BJ218" s="24" t="s">
        <v>80</v>
      </c>
      <c r="BK218" s="203">
        <f>ROUND(I218*H218,2)</f>
        <v>0</v>
      </c>
      <c r="BL218" s="24" t="s">
        <v>256</v>
      </c>
      <c r="BM218" s="24" t="s">
        <v>2101</v>
      </c>
    </row>
    <row r="219" spans="2:65" s="1" customFormat="1" ht="25.5" customHeight="1">
      <c r="B219" s="41"/>
      <c r="C219" s="192" t="s">
        <v>1035</v>
      </c>
      <c r="D219" s="192" t="s">
        <v>151</v>
      </c>
      <c r="E219" s="193" t="s">
        <v>2102</v>
      </c>
      <c r="F219" s="194" t="s">
        <v>2103</v>
      </c>
      <c r="G219" s="195" t="s">
        <v>1722</v>
      </c>
      <c r="H219" s="196">
        <v>11</v>
      </c>
      <c r="I219" s="197"/>
      <c r="J219" s="198">
        <f>ROUND(I219*H219,2)</f>
        <v>0</v>
      </c>
      <c r="K219" s="194" t="s">
        <v>155</v>
      </c>
      <c r="L219" s="61"/>
      <c r="M219" s="199" t="s">
        <v>21</v>
      </c>
      <c r="N219" s="200" t="s">
        <v>43</v>
      </c>
      <c r="O219" s="42"/>
      <c r="P219" s="201">
        <f>O219*H219</f>
        <v>0</v>
      </c>
      <c r="Q219" s="201">
        <v>1.375E-2</v>
      </c>
      <c r="R219" s="201">
        <f>Q219*H219</f>
        <v>0.15125</v>
      </c>
      <c r="S219" s="201">
        <v>0</v>
      </c>
      <c r="T219" s="202">
        <f>S219*H219</f>
        <v>0</v>
      </c>
      <c r="AR219" s="24" t="s">
        <v>256</v>
      </c>
      <c r="AT219" s="24" t="s">
        <v>151</v>
      </c>
      <c r="AU219" s="24" t="s">
        <v>82</v>
      </c>
      <c r="AY219" s="24" t="s">
        <v>148</v>
      </c>
      <c r="BE219" s="203">
        <f>IF(N219="základní",J219,0)</f>
        <v>0</v>
      </c>
      <c r="BF219" s="203">
        <f>IF(N219="snížená",J219,0)</f>
        <v>0</v>
      </c>
      <c r="BG219" s="203">
        <f>IF(N219="zákl. přenesená",J219,0)</f>
        <v>0</v>
      </c>
      <c r="BH219" s="203">
        <f>IF(N219="sníž. přenesená",J219,0)</f>
        <v>0</v>
      </c>
      <c r="BI219" s="203">
        <f>IF(N219="nulová",J219,0)</f>
        <v>0</v>
      </c>
      <c r="BJ219" s="24" t="s">
        <v>80</v>
      </c>
      <c r="BK219" s="203">
        <f>ROUND(I219*H219,2)</f>
        <v>0</v>
      </c>
      <c r="BL219" s="24" t="s">
        <v>256</v>
      </c>
      <c r="BM219" s="24" t="s">
        <v>2104</v>
      </c>
    </row>
    <row r="220" spans="2:65" s="1" customFormat="1" ht="72">
      <c r="B220" s="41"/>
      <c r="C220" s="63"/>
      <c r="D220" s="206" t="s">
        <v>170</v>
      </c>
      <c r="E220" s="63"/>
      <c r="F220" s="237" t="s">
        <v>2105</v>
      </c>
      <c r="G220" s="63"/>
      <c r="H220" s="63"/>
      <c r="I220" s="163"/>
      <c r="J220" s="63"/>
      <c r="K220" s="63"/>
      <c r="L220" s="61"/>
      <c r="M220" s="238"/>
      <c r="N220" s="42"/>
      <c r="O220" s="42"/>
      <c r="P220" s="42"/>
      <c r="Q220" s="42"/>
      <c r="R220" s="42"/>
      <c r="S220" s="42"/>
      <c r="T220" s="78"/>
      <c r="AT220" s="24" t="s">
        <v>170</v>
      </c>
      <c r="AU220" s="24" t="s">
        <v>82</v>
      </c>
    </row>
    <row r="221" spans="2:65" s="1" customFormat="1" ht="16.5" customHeight="1">
      <c r="B221" s="41"/>
      <c r="C221" s="192" t="s">
        <v>1053</v>
      </c>
      <c r="D221" s="192" t="s">
        <v>151</v>
      </c>
      <c r="E221" s="193" t="s">
        <v>2106</v>
      </c>
      <c r="F221" s="194" t="s">
        <v>2107</v>
      </c>
      <c r="G221" s="195" t="s">
        <v>1722</v>
      </c>
      <c r="H221" s="196">
        <v>1</v>
      </c>
      <c r="I221" s="197"/>
      <c r="J221" s="198">
        <f>ROUND(I221*H221,2)</f>
        <v>0</v>
      </c>
      <c r="K221" s="194" t="s">
        <v>155</v>
      </c>
      <c r="L221" s="61"/>
      <c r="M221" s="199" t="s">
        <v>21</v>
      </c>
      <c r="N221" s="200" t="s">
        <v>43</v>
      </c>
      <c r="O221" s="42"/>
      <c r="P221" s="201">
        <f>O221*H221</f>
        <v>0</v>
      </c>
      <c r="Q221" s="201">
        <v>1.0749999999999999E-2</v>
      </c>
      <c r="R221" s="201">
        <f>Q221*H221</f>
        <v>1.0749999999999999E-2</v>
      </c>
      <c r="S221" s="201">
        <v>0</v>
      </c>
      <c r="T221" s="202">
        <f>S221*H221</f>
        <v>0</v>
      </c>
      <c r="AR221" s="24" t="s">
        <v>256</v>
      </c>
      <c r="AT221" s="24" t="s">
        <v>151</v>
      </c>
      <c r="AU221" s="24" t="s">
        <v>82</v>
      </c>
      <c r="AY221" s="24" t="s">
        <v>148</v>
      </c>
      <c r="BE221" s="203">
        <f>IF(N221="základní",J221,0)</f>
        <v>0</v>
      </c>
      <c r="BF221" s="203">
        <f>IF(N221="snížená",J221,0)</f>
        <v>0</v>
      </c>
      <c r="BG221" s="203">
        <f>IF(N221="zákl. přenesená",J221,0)</f>
        <v>0</v>
      </c>
      <c r="BH221" s="203">
        <f>IF(N221="sníž. přenesená",J221,0)</f>
        <v>0</v>
      </c>
      <c r="BI221" s="203">
        <f>IF(N221="nulová",J221,0)</f>
        <v>0</v>
      </c>
      <c r="BJ221" s="24" t="s">
        <v>80</v>
      </c>
      <c r="BK221" s="203">
        <f>ROUND(I221*H221,2)</f>
        <v>0</v>
      </c>
      <c r="BL221" s="24" t="s">
        <v>256</v>
      </c>
      <c r="BM221" s="24" t="s">
        <v>2108</v>
      </c>
    </row>
    <row r="222" spans="2:65" s="1" customFormat="1" ht="72">
      <c r="B222" s="41"/>
      <c r="C222" s="63"/>
      <c r="D222" s="206" t="s">
        <v>170</v>
      </c>
      <c r="E222" s="63"/>
      <c r="F222" s="237" t="s">
        <v>2105</v>
      </c>
      <c r="G222" s="63"/>
      <c r="H222" s="63"/>
      <c r="I222" s="163"/>
      <c r="J222" s="63"/>
      <c r="K222" s="63"/>
      <c r="L222" s="61"/>
      <c r="M222" s="238"/>
      <c r="N222" s="42"/>
      <c r="O222" s="42"/>
      <c r="P222" s="42"/>
      <c r="Q222" s="42"/>
      <c r="R222" s="42"/>
      <c r="S222" s="42"/>
      <c r="T222" s="78"/>
      <c r="AT222" s="24" t="s">
        <v>170</v>
      </c>
      <c r="AU222" s="24" t="s">
        <v>82</v>
      </c>
    </row>
    <row r="223" spans="2:65" s="1" customFormat="1" ht="16.5" customHeight="1">
      <c r="B223" s="41"/>
      <c r="C223" s="254" t="s">
        <v>1064</v>
      </c>
      <c r="D223" s="254" t="s">
        <v>700</v>
      </c>
      <c r="E223" s="255" t="s">
        <v>2109</v>
      </c>
      <c r="F223" s="256" t="s">
        <v>2110</v>
      </c>
      <c r="G223" s="257" t="s">
        <v>207</v>
      </c>
      <c r="H223" s="258">
        <v>16</v>
      </c>
      <c r="I223" s="259"/>
      <c r="J223" s="260">
        <f t="shared" ref="J223:J230" si="40">ROUND(I223*H223,2)</f>
        <v>0</v>
      </c>
      <c r="K223" s="256" t="s">
        <v>21</v>
      </c>
      <c r="L223" s="261"/>
      <c r="M223" s="262" t="s">
        <v>21</v>
      </c>
      <c r="N223" s="263" t="s">
        <v>43</v>
      </c>
      <c r="O223" s="42"/>
      <c r="P223" s="201">
        <f t="shared" ref="P223:P230" si="41">O223*H223</f>
        <v>0</v>
      </c>
      <c r="Q223" s="201">
        <v>0</v>
      </c>
      <c r="R223" s="201">
        <f t="shared" ref="R223:R230" si="42">Q223*H223</f>
        <v>0</v>
      </c>
      <c r="S223" s="201">
        <v>0</v>
      </c>
      <c r="T223" s="202">
        <f t="shared" ref="T223:T230" si="43">S223*H223</f>
        <v>0</v>
      </c>
      <c r="AR223" s="24" t="s">
        <v>382</v>
      </c>
      <c r="AT223" s="24" t="s">
        <v>700</v>
      </c>
      <c r="AU223" s="24" t="s">
        <v>82</v>
      </c>
      <c r="AY223" s="24" t="s">
        <v>148</v>
      </c>
      <c r="BE223" s="203">
        <f t="shared" ref="BE223:BE230" si="44">IF(N223="základní",J223,0)</f>
        <v>0</v>
      </c>
      <c r="BF223" s="203">
        <f t="shared" ref="BF223:BF230" si="45">IF(N223="snížená",J223,0)</f>
        <v>0</v>
      </c>
      <c r="BG223" s="203">
        <f t="shared" ref="BG223:BG230" si="46">IF(N223="zákl. přenesená",J223,0)</f>
        <v>0</v>
      </c>
      <c r="BH223" s="203">
        <f t="shared" ref="BH223:BH230" si="47">IF(N223="sníž. přenesená",J223,0)</f>
        <v>0</v>
      </c>
      <c r="BI223" s="203">
        <f t="shared" ref="BI223:BI230" si="48">IF(N223="nulová",J223,0)</f>
        <v>0</v>
      </c>
      <c r="BJ223" s="24" t="s">
        <v>80</v>
      </c>
      <c r="BK223" s="203">
        <f t="shared" ref="BK223:BK230" si="49">ROUND(I223*H223,2)</f>
        <v>0</v>
      </c>
      <c r="BL223" s="24" t="s">
        <v>256</v>
      </c>
      <c r="BM223" s="24" t="s">
        <v>2111</v>
      </c>
    </row>
    <row r="224" spans="2:65" s="1" customFormat="1" ht="16.5" customHeight="1">
      <c r="B224" s="41"/>
      <c r="C224" s="254" t="s">
        <v>1069</v>
      </c>
      <c r="D224" s="254" t="s">
        <v>700</v>
      </c>
      <c r="E224" s="255" t="s">
        <v>2112</v>
      </c>
      <c r="F224" s="256" t="s">
        <v>2113</v>
      </c>
      <c r="G224" s="257" t="s">
        <v>207</v>
      </c>
      <c r="H224" s="258">
        <v>16</v>
      </c>
      <c r="I224" s="259"/>
      <c r="J224" s="260">
        <f t="shared" si="40"/>
        <v>0</v>
      </c>
      <c r="K224" s="256" t="s">
        <v>21</v>
      </c>
      <c r="L224" s="261"/>
      <c r="M224" s="262" t="s">
        <v>21</v>
      </c>
      <c r="N224" s="263" t="s">
        <v>43</v>
      </c>
      <c r="O224" s="42"/>
      <c r="P224" s="201">
        <f t="shared" si="41"/>
        <v>0</v>
      </c>
      <c r="Q224" s="201">
        <v>0</v>
      </c>
      <c r="R224" s="201">
        <f t="shared" si="42"/>
        <v>0</v>
      </c>
      <c r="S224" s="201">
        <v>0</v>
      </c>
      <c r="T224" s="202">
        <f t="shared" si="43"/>
        <v>0</v>
      </c>
      <c r="AR224" s="24" t="s">
        <v>382</v>
      </c>
      <c r="AT224" s="24" t="s">
        <v>700</v>
      </c>
      <c r="AU224" s="24" t="s">
        <v>82</v>
      </c>
      <c r="AY224" s="24" t="s">
        <v>148</v>
      </c>
      <c r="BE224" s="203">
        <f t="shared" si="44"/>
        <v>0</v>
      </c>
      <c r="BF224" s="203">
        <f t="shared" si="45"/>
        <v>0</v>
      </c>
      <c r="BG224" s="203">
        <f t="shared" si="46"/>
        <v>0</v>
      </c>
      <c r="BH224" s="203">
        <f t="shared" si="47"/>
        <v>0</v>
      </c>
      <c r="BI224" s="203">
        <f t="shared" si="48"/>
        <v>0</v>
      </c>
      <c r="BJ224" s="24" t="s">
        <v>80</v>
      </c>
      <c r="BK224" s="203">
        <f t="shared" si="49"/>
        <v>0</v>
      </c>
      <c r="BL224" s="24" t="s">
        <v>256</v>
      </c>
      <c r="BM224" s="24" t="s">
        <v>2114</v>
      </c>
    </row>
    <row r="225" spans="2:65" s="1" customFormat="1" ht="16.5" customHeight="1">
      <c r="B225" s="41"/>
      <c r="C225" s="254" t="s">
        <v>1074</v>
      </c>
      <c r="D225" s="254" t="s">
        <v>700</v>
      </c>
      <c r="E225" s="255" t="s">
        <v>2115</v>
      </c>
      <c r="F225" s="256" t="s">
        <v>2116</v>
      </c>
      <c r="G225" s="257" t="s">
        <v>207</v>
      </c>
      <c r="H225" s="258">
        <v>6</v>
      </c>
      <c r="I225" s="259"/>
      <c r="J225" s="260">
        <f t="shared" si="40"/>
        <v>0</v>
      </c>
      <c r="K225" s="256" t="s">
        <v>21</v>
      </c>
      <c r="L225" s="261"/>
      <c r="M225" s="262" t="s">
        <v>21</v>
      </c>
      <c r="N225" s="263" t="s">
        <v>43</v>
      </c>
      <c r="O225" s="42"/>
      <c r="P225" s="201">
        <f t="shared" si="41"/>
        <v>0</v>
      </c>
      <c r="Q225" s="201">
        <v>0</v>
      </c>
      <c r="R225" s="201">
        <f t="shared" si="42"/>
        <v>0</v>
      </c>
      <c r="S225" s="201">
        <v>0</v>
      </c>
      <c r="T225" s="202">
        <f t="shared" si="43"/>
        <v>0</v>
      </c>
      <c r="AR225" s="24" t="s">
        <v>382</v>
      </c>
      <c r="AT225" s="24" t="s">
        <v>700</v>
      </c>
      <c r="AU225" s="24" t="s">
        <v>82</v>
      </c>
      <c r="AY225" s="24" t="s">
        <v>148</v>
      </c>
      <c r="BE225" s="203">
        <f t="shared" si="44"/>
        <v>0</v>
      </c>
      <c r="BF225" s="203">
        <f t="shared" si="45"/>
        <v>0</v>
      </c>
      <c r="BG225" s="203">
        <f t="shared" si="46"/>
        <v>0</v>
      </c>
      <c r="BH225" s="203">
        <f t="shared" si="47"/>
        <v>0</v>
      </c>
      <c r="BI225" s="203">
        <f t="shared" si="48"/>
        <v>0</v>
      </c>
      <c r="BJ225" s="24" t="s">
        <v>80</v>
      </c>
      <c r="BK225" s="203">
        <f t="shared" si="49"/>
        <v>0</v>
      </c>
      <c r="BL225" s="24" t="s">
        <v>256</v>
      </c>
      <c r="BM225" s="24" t="s">
        <v>2117</v>
      </c>
    </row>
    <row r="226" spans="2:65" s="1" customFormat="1" ht="25.5" customHeight="1">
      <c r="B226" s="41"/>
      <c r="C226" s="192" t="s">
        <v>1080</v>
      </c>
      <c r="D226" s="192" t="s">
        <v>151</v>
      </c>
      <c r="E226" s="193" t="s">
        <v>2118</v>
      </c>
      <c r="F226" s="194" t="s">
        <v>2119</v>
      </c>
      <c r="G226" s="195" t="s">
        <v>1722</v>
      </c>
      <c r="H226" s="196">
        <v>1</v>
      </c>
      <c r="I226" s="197"/>
      <c r="J226" s="198">
        <f t="shared" si="40"/>
        <v>0</v>
      </c>
      <c r="K226" s="194" t="s">
        <v>155</v>
      </c>
      <c r="L226" s="61"/>
      <c r="M226" s="199" t="s">
        <v>21</v>
      </c>
      <c r="N226" s="200" t="s">
        <v>43</v>
      </c>
      <c r="O226" s="42"/>
      <c r="P226" s="201">
        <f t="shared" si="41"/>
        <v>0</v>
      </c>
      <c r="Q226" s="201">
        <v>0</v>
      </c>
      <c r="R226" s="201">
        <f t="shared" si="42"/>
        <v>0</v>
      </c>
      <c r="S226" s="201">
        <v>3.4700000000000002E-2</v>
      </c>
      <c r="T226" s="202">
        <f t="shared" si="43"/>
        <v>3.4700000000000002E-2</v>
      </c>
      <c r="AR226" s="24" t="s">
        <v>256</v>
      </c>
      <c r="AT226" s="24" t="s">
        <v>151</v>
      </c>
      <c r="AU226" s="24" t="s">
        <v>82</v>
      </c>
      <c r="AY226" s="24" t="s">
        <v>148</v>
      </c>
      <c r="BE226" s="203">
        <f t="shared" si="44"/>
        <v>0</v>
      </c>
      <c r="BF226" s="203">
        <f t="shared" si="45"/>
        <v>0</v>
      </c>
      <c r="BG226" s="203">
        <f t="shared" si="46"/>
        <v>0</v>
      </c>
      <c r="BH226" s="203">
        <f t="shared" si="47"/>
        <v>0</v>
      </c>
      <c r="BI226" s="203">
        <f t="shared" si="48"/>
        <v>0</v>
      </c>
      <c r="BJ226" s="24" t="s">
        <v>80</v>
      </c>
      <c r="BK226" s="203">
        <f t="shared" si="49"/>
        <v>0</v>
      </c>
      <c r="BL226" s="24" t="s">
        <v>256</v>
      </c>
      <c r="BM226" s="24" t="s">
        <v>2120</v>
      </c>
    </row>
    <row r="227" spans="2:65" s="1" customFormat="1" ht="25.5" customHeight="1">
      <c r="B227" s="41"/>
      <c r="C227" s="192" t="s">
        <v>1089</v>
      </c>
      <c r="D227" s="192" t="s">
        <v>151</v>
      </c>
      <c r="E227" s="193" t="s">
        <v>2121</v>
      </c>
      <c r="F227" s="194" t="s">
        <v>2122</v>
      </c>
      <c r="G227" s="195" t="s">
        <v>1722</v>
      </c>
      <c r="H227" s="196">
        <v>1</v>
      </c>
      <c r="I227" s="197"/>
      <c r="J227" s="198">
        <f t="shared" si="40"/>
        <v>0</v>
      </c>
      <c r="K227" s="194" t="s">
        <v>155</v>
      </c>
      <c r="L227" s="61"/>
      <c r="M227" s="199" t="s">
        <v>21</v>
      </c>
      <c r="N227" s="200" t="s">
        <v>43</v>
      </c>
      <c r="O227" s="42"/>
      <c r="P227" s="201">
        <f t="shared" si="41"/>
        <v>0</v>
      </c>
      <c r="Q227" s="201">
        <v>1.47E-2</v>
      </c>
      <c r="R227" s="201">
        <f t="shared" si="42"/>
        <v>1.47E-2</v>
      </c>
      <c r="S227" s="201">
        <v>0</v>
      </c>
      <c r="T227" s="202">
        <f t="shared" si="43"/>
        <v>0</v>
      </c>
      <c r="AR227" s="24" t="s">
        <v>256</v>
      </c>
      <c r="AT227" s="24" t="s">
        <v>151</v>
      </c>
      <c r="AU227" s="24" t="s">
        <v>82</v>
      </c>
      <c r="AY227" s="24" t="s">
        <v>148</v>
      </c>
      <c r="BE227" s="203">
        <f t="shared" si="44"/>
        <v>0</v>
      </c>
      <c r="BF227" s="203">
        <f t="shared" si="45"/>
        <v>0</v>
      </c>
      <c r="BG227" s="203">
        <f t="shared" si="46"/>
        <v>0</v>
      </c>
      <c r="BH227" s="203">
        <f t="shared" si="47"/>
        <v>0</v>
      </c>
      <c r="BI227" s="203">
        <f t="shared" si="48"/>
        <v>0</v>
      </c>
      <c r="BJ227" s="24" t="s">
        <v>80</v>
      </c>
      <c r="BK227" s="203">
        <f t="shared" si="49"/>
        <v>0</v>
      </c>
      <c r="BL227" s="24" t="s">
        <v>256</v>
      </c>
      <c r="BM227" s="24" t="s">
        <v>2123</v>
      </c>
    </row>
    <row r="228" spans="2:65" s="1" customFormat="1" ht="16.5" customHeight="1">
      <c r="B228" s="41"/>
      <c r="C228" s="192" t="s">
        <v>1094</v>
      </c>
      <c r="D228" s="192" t="s">
        <v>151</v>
      </c>
      <c r="E228" s="193" t="s">
        <v>2124</v>
      </c>
      <c r="F228" s="194" t="s">
        <v>2125</v>
      </c>
      <c r="G228" s="195" t="s">
        <v>1722</v>
      </c>
      <c r="H228" s="196">
        <v>50</v>
      </c>
      <c r="I228" s="197"/>
      <c r="J228" s="198">
        <f t="shared" si="40"/>
        <v>0</v>
      </c>
      <c r="K228" s="194" t="s">
        <v>155</v>
      </c>
      <c r="L228" s="61"/>
      <c r="M228" s="199" t="s">
        <v>21</v>
      </c>
      <c r="N228" s="200" t="s">
        <v>43</v>
      </c>
      <c r="O228" s="42"/>
      <c r="P228" s="201">
        <f t="shared" si="41"/>
        <v>0</v>
      </c>
      <c r="Q228" s="201">
        <v>2.9999999999999997E-4</v>
      </c>
      <c r="R228" s="201">
        <f t="shared" si="42"/>
        <v>1.4999999999999999E-2</v>
      </c>
      <c r="S228" s="201">
        <v>0</v>
      </c>
      <c r="T228" s="202">
        <f t="shared" si="43"/>
        <v>0</v>
      </c>
      <c r="AR228" s="24" t="s">
        <v>256</v>
      </c>
      <c r="AT228" s="24" t="s">
        <v>151</v>
      </c>
      <c r="AU228" s="24" t="s">
        <v>82</v>
      </c>
      <c r="AY228" s="24" t="s">
        <v>148</v>
      </c>
      <c r="BE228" s="203">
        <f t="shared" si="44"/>
        <v>0</v>
      </c>
      <c r="BF228" s="203">
        <f t="shared" si="45"/>
        <v>0</v>
      </c>
      <c r="BG228" s="203">
        <f t="shared" si="46"/>
        <v>0</v>
      </c>
      <c r="BH228" s="203">
        <f t="shared" si="47"/>
        <v>0</v>
      </c>
      <c r="BI228" s="203">
        <f t="shared" si="48"/>
        <v>0</v>
      </c>
      <c r="BJ228" s="24" t="s">
        <v>80</v>
      </c>
      <c r="BK228" s="203">
        <f t="shared" si="49"/>
        <v>0</v>
      </c>
      <c r="BL228" s="24" t="s">
        <v>256</v>
      </c>
      <c r="BM228" s="24" t="s">
        <v>2126</v>
      </c>
    </row>
    <row r="229" spans="2:65" s="1" customFormat="1" ht="16.5" customHeight="1">
      <c r="B229" s="41"/>
      <c r="C229" s="192" t="s">
        <v>1099</v>
      </c>
      <c r="D229" s="192" t="s">
        <v>151</v>
      </c>
      <c r="E229" s="193" t="s">
        <v>2127</v>
      </c>
      <c r="F229" s="194" t="s">
        <v>2128</v>
      </c>
      <c r="G229" s="195" t="s">
        <v>207</v>
      </c>
      <c r="H229" s="196">
        <v>1</v>
      </c>
      <c r="I229" s="197"/>
      <c r="J229" s="198">
        <f t="shared" si="40"/>
        <v>0</v>
      </c>
      <c r="K229" s="194" t="s">
        <v>21</v>
      </c>
      <c r="L229" s="61"/>
      <c r="M229" s="199" t="s">
        <v>21</v>
      </c>
      <c r="N229" s="200" t="s">
        <v>43</v>
      </c>
      <c r="O229" s="42"/>
      <c r="P229" s="201">
        <f t="shared" si="41"/>
        <v>0</v>
      </c>
      <c r="Q229" s="201">
        <v>0</v>
      </c>
      <c r="R229" s="201">
        <f t="shared" si="42"/>
        <v>0</v>
      </c>
      <c r="S229" s="201">
        <v>0</v>
      </c>
      <c r="T229" s="202">
        <f t="shared" si="43"/>
        <v>0</v>
      </c>
      <c r="AR229" s="24" t="s">
        <v>256</v>
      </c>
      <c r="AT229" s="24" t="s">
        <v>151</v>
      </c>
      <c r="AU229" s="24" t="s">
        <v>82</v>
      </c>
      <c r="AY229" s="24" t="s">
        <v>148</v>
      </c>
      <c r="BE229" s="203">
        <f t="shared" si="44"/>
        <v>0</v>
      </c>
      <c r="BF229" s="203">
        <f t="shared" si="45"/>
        <v>0</v>
      </c>
      <c r="BG229" s="203">
        <f t="shared" si="46"/>
        <v>0</v>
      </c>
      <c r="BH229" s="203">
        <f t="shared" si="47"/>
        <v>0</v>
      </c>
      <c r="BI229" s="203">
        <f t="shared" si="48"/>
        <v>0</v>
      </c>
      <c r="BJ229" s="24" t="s">
        <v>80</v>
      </c>
      <c r="BK229" s="203">
        <f t="shared" si="49"/>
        <v>0</v>
      </c>
      <c r="BL229" s="24" t="s">
        <v>256</v>
      </c>
      <c r="BM229" s="24" t="s">
        <v>2129</v>
      </c>
    </row>
    <row r="230" spans="2:65" s="1" customFormat="1" ht="16.5" customHeight="1">
      <c r="B230" s="41"/>
      <c r="C230" s="192" t="s">
        <v>1104</v>
      </c>
      <c r="D230" s="192" t="s">
        <v>151</v>
      </c>
      <c r="E230" s="193" t="s">
        <v>2130</v>
      </c>
      <c r="F230" s="194" t="s">
        <v>2131</v>
      </c>
      <c r="G230" s="195" t="s">
        <v>207</v>
      </c>
      <c r="H230" s="196">
        <v>1</v>
      </c>
      <c r="I230" s="197"/>
      <c r="J230" s="198">
        <f t="shared" si="40"/>
        <v>0</v>
      </c>
      <c r="K230" s="194" t="s">
        <v>155</v>
      </c>
      <c r="L230" s="61"/>
      <c r="M230" s="199" t="s">
        <v>21</v>
      </c>
      <c r="N230" s="200" t="s">
        <v>43</v>
      </c>
      <c r="O230" s="42"/>
      <c r="P230" s="201">
        <f t="shared" si="41"/>
        <v>0</v>
      </c>
      <c r="Q230" s="201">
        <v>1.09E-3</v>
      </c>
      <c r="R230" s="201">
        <f t="shared" si="42"/>
        <v>1.09E-3</v>
      </c>
      <c r="S230" s="201">
        <v>0</v>
      </c>
      <c r="T230" s="202">
        <f t="shared" si="43"/>
        <v>0</v>
      </c>
      <c r="AR230" s="24" t="s">
        <v>256</v>
      </c>
      <c r="AT230" s="24" t="s">
        <v>151</v>
      </c>
      <c r="AU230" s="24" t="s">
        <v>82</v>
      </c>
      <c r="AY230" s="24" t="s">
        <v>148</v>
      </c>
      <c r="BE230" s="203">
        <f t="shared" si="44"/>
        <v>0</v>
      </c>
      <c r="BF230" s="203">
        <f t="shared" si="45"/>
        <v>0</v>
      </c>
      <c r="BG230" s="203">
        <f t="shared" si="46"/>
        <v>0</v>
      </c>
      <c r="BH230" s="203">
        <f t="shared" si="47"/>
        <v>0</v>
      </c>
      <c r="BI230" s="203">
        <f t="shared" si="48"/>
        <v>0</v>
      </c>
      <c r="BJ230" s="24" t="s">
        <v>80</v>
      </c>
      <c r="BK230" s="203">
        <f t="shared" si="49"/>
        <v>0</v>
      </c>
      <c r="BL230" s="24" t="s">
        <v>256</v>
      </c>
      <c r="BM230" s="24" t="s">
        <v>2132</v>
      </c>
    </row>
    <row r="231" spans="2:65" s="1" customFormat="1" ht="24">
      <c r="B231" s="41"/>
      <c r="C231" s="63"/>
      <c r="D231" s="206" t="s">
        <v>351</v>
      </c>
      <c r="E231" s="63"/>
      <c r="F231" s="237" t="s">
        <v>2133</v>
      </c>
      <c r="G231" s="63"/>
      <c r="H231" s="63"/>
      <c r="I231" s="163"/>
      <c r="J231" s="63"/>
      <c r="K231" s="63"/>
      <c r="L231" s="61"/>
      <c r="M231" s="238"/>
      <c r="N231" s="42"/>
      <c r="O231" s="42"/>
      <c r="P231" s="42"/>
      <c r="Q231" s="42"/>
      <c r="R231" s="42"/>
      <c r="S231" s="42"/>
      <c r="T231" s="78"/>
      <c r="AT231" s="24" t="s">
        <v>351</v>
      </c>
      <c r="AU231" s="24" t="s">
        <v>82</v>
      </c>
    </row>
    <row r="232" spans="2:65" s="1" customFormat="1" ht="16.5" customHeight="1">
      <c r="B232" s="41"/>
      <c r="C232" s="192" t="s">
        <v>1116</v>
      </c>
      <c r="D232" s="192" t="s">
        <v>151</v>
      </c>
      <c r="E232" s="193" t="s">
        <v>2134</v>
      </c>
      <c r="F232" s="194" t="s">
        <v>2135</v>
      </c>
      <c r="G232" s="195" t="s">
        <v>1722</v>
      </c>
      <c r="H232" s="196">
        <v>12</v>
      </c>
      <c r="I232" s="197"/>
      <c r="J232" s="198">
        <f>ROUND(I232*H232,2)</f>
        <v>0</v>
      </c>
      <c r="K232" s="194" t="s">
        <v>155</v>
      </c>
      <c r="L232" s="61"/>
      <c r="M232" s="199" t="s">
        <v>21</v>
      </c>
      <c r="N232" s="200" t="s">
        <v>43</v>
      </c>
      <c r="O232" s="42"/>
      <c r="P232" s="201">
        <f>O232*H232</f>
        <v>0</v>
      </c>
      <c r="Q232" s="201">
        <v>1.8400000000000001E-3</v>
      </c>
      <c r="R232" s="201">
        <f>Q232*H232</f>
        <v>2.2080000000000002E-2</v>
      </c>
      <c r="S232" s="201">
        <v>0</v>
      </c>
      <c r="T232" s="202">
        <f>S232*H232</f>
        <v>0</v>
      </c>
      <c r="AR232" s="24" t="s">
        <v>256</v>
      </c>
      <c r="AT232" s="24" t="s">
        <v>151</v>
      </c>
      <c r="AU232" s="24" t="s">
        <v>82</v>
      </c>
      <c r="AY232" s="24" t="s">
        <v>148</v>
      </c>
      <c r="BE232" s="203">
        <f>IF(N232="základní",J232,0)</f>
        <v>0</v>
      </c>
      <c r="BF232" s="203">
        <f>IF(N232="snížená",J232,0)</f>
        <v>0</v>
      </c>
      <c r="BG232" s="203">
        <f>IF(N232="zákl. přenesená",J232,0)</f>
        <v>0</v>
      </c>
      <c r="BH232" s="203">
        <f>IF(N232="sníž. přenesená",J232,0)</f>
        <v>0</v>
      </c>
      <c r="BI232" s="203">
        <f>IF(N232="nulová",J232,0)</f>
        <v>0</v>
      </c>
      <c r="BJ232" s="24" t="s">
        <v>80</v>
      </c>
      <c r="BK232" s="203">
        <f>ROUND(I232*H232,2)</f>
        <v>0</v>
      </c>
      <c r="BL232" s="24" t="s">
        <v>256</v>
      </c>
      <c r="BM232" s="24" t="s">
        <v>2136</v>
      </c>
    </row>
    <row r="233" spans="2:65" s="1" customFormat="1" ht="36">
      <c r="B233" s="41"/>
      <c r="C233" s="63"/>
      <c r="D233" s="206" t="s">
        <v>170</v>
      </c>
      <c r="E233" s="63"/>
      <c r="F233" s="237" t="s">
        <v>2137</v>
      </c>
      <c r="G233" s="63"/>
      <c r="H233" s="63"/>
      <c r="I233" s="163"/>
      <c r="J233" s="63"/>
      <c r="K233" s="63"/>
      <c r="L233" s="61"/>
      <c r="M233" s="238"/>
      <c r="N233" s="42"/>
      <c r="O233" s="42"/>
      <c r="P233" s="42"/>
      <c r="Q233" s="42"/>
      <c r="R233" s="42"/>
      <c r="S233" s="42"/>
      <c r="T233" s="78"/>
      <c r="AT233" s="24" t="s">
        <v>170</v>
      </c>
      <c r="AU233" s="24" t="s">
        <v>82</v>
      </c>
    </row>
    <row r="234" spans="2:65" s="1" customFormat="1" ht="24">
      <c r="B234" s="41"/>
      <c r="C234" s="63"/>
      <c r="D234" s="206" t="s">
        <v>351</v>
      </c>
      <c r="E234" s="63"/>
      <c r="F234" s="237" t="s">
        <v>2138</v>
      </c>
      <c r="G234" s="63"/>
      <c r="H234" s="63"/>
      <c r="I234" s="163"/>
      <c r="J234" s="63"/>
      <c r="K234" s="63"/>
      <c r="L234" s="61"/>
      <c r="M234" s="238"/>
      <c r="N234" s="42"/>
      <c r="O234" s="42"/>
      <c r="P234" s="42"/>
      <c r="Q234" s="42"/>
      <c r="R234" s="42"/>
      <c r="S234" s="42"/>
      <c r="T234" s="78"/>
      <c r="AT234" s="24" t="s">
        <v>351</v>
      </c>
      <c r="AU234" s="24" t="s">
        <v>82</v>
      </c>
    </row>
    <row r="235" spans="2:65" s="1" customFormat="1" ht="25.5" customHeight="1">
      <c r="B235" s="41"/>
      <c r="C235" s="192" t="s">
        <v>1122</v>
      </c>
      <c r="D235" s="192" t="s">
        <v>151</v>
      </c>
      <c r="E235" s="193" t="s">
        <v>2139</v>
      </c>
      <c r="F235" s="194" t="s">
        <v>2140</v>
      </c>
      <c r="G235" s="195" t="s">
        <v>1722</v>
      </c>
      <c r="H235" s="196">
        <v>3</v>
      </c>
      <c r="I235" s="197"/>
      <c r="J235" s="198">
        <f>ROUND(I235*H235,2)</f>
        <v>0</v>
      </c>
      <c r="K235" s="194" t="s">
        <v>155</v>
      </c>
      <c r="L235" s="61"/>
      <c r="M235" s="199" t="s">
        <v>21</v>
      </c>
      <c r="N235" s="200" t="s">
        <v>43</v>
      </c>
      <c r="O235" s="42"/>
      <c r="P235" s="201">
        <f>O235*H235</f>
        <v>0</v>
      </c>
      <c r="Q235" s="201">
        <v>1.8E-3</v>
      </c>
      <c r="R235" s="201">
        <f>Q235*H235</f>
        <v>5.4000000000000003E-3</v>
      </c>
      <c r="S235" s="201">
        <v>0</v>
      </c>
      <c r="T235" s="202">
        <f>S235*H235</f>
        <v>0</v>
      </c>
      <c r="AR235" s="24" t="s">
        <v>256</v>
      </c>
      <c r="AT235" s="24" t="s">
        <v>151</v>
      </c>
      <c r="AU235" s="24" t="s">
        <v>82</v>
      </c>
      <c r="AY235" s="24" t="s">
        <v>148</v>
      </c>
      <c r="BE235" s="203">
        <f>IF(N235="základní",J235,0)</f>
        <v>0</v>
      </c>
      <c r="BF235" s="203">
        <f>IF(N235="snížená",J235,0)</f>
        <v>0</v>
      </c>
      <c r="BG235" s="203">
        <f>IF(N235="zákl. přenesená",J235,0)</f>
        <v>0</v>
      </c>
      <c r="BH235" s="203">
        <f>IF(N235="sníž. přenesená",J235,0)</f>
        <v>0</v>
      </c>
      <c r="BI235" s="203">
        <f>IF(N235="nulová",J235,0)</f>
        <v>0</v>
      </c>
      <c r="BJ235" s="24" t="s">
        <v>80</v>
      </c>
      <c r="BK235" s="203">
        <f>ROUND(I235*H235,2)</f>
        <v>0</v>
      </c>
      <c r="BL235" s="24" t="s">
        <v>256</v>
      </c>
      <c r="BM235" s="24" t="s">
        <v>2141</v>
      </c>
    </row>
    <row r="236" spans="2:65" s="1" customFormat="1" ht="36">
      <c r="B236" s="41"/>
      <c r="C236" s="63"/>
      <c r="D236" s="206" t="s">
        <v>170</v>
      </c>
      <c r="E236" s="63"/>
      <c r="F236" s="237" t="s">
        <v>2142</v>
      </c>
      <c r="G236" s="63"/>
      <c r="H236" s="63"/>
      <c r="I236" s="163"/>
      <c r="J236" s="63"/>
      <c r="K236" s="63"/>
      <c r="L236" s="61"/>
      <c r="M236" s="238"/>
      <c r="N236" s="42"/>
      <c r="O236" s="42"/>
      <c r="P236" s="42"/>
      <c r="Q236" s="42"/>
      <c r="R236" s="42"/>
      <c r="S236" s="42"/>
      <c r="T236" s="78"/>
      <c r="AT236" s="24" t="s">
        <v>170</v>
      </c>
      <c r="AU236" s="24" t="s">
        <v>82</v>
      </c>
    </row>
    <row r="237" spans="2:65" s="1" customFormat="1" ht="16.5" customHeight="1">
      <c r="B237" s="41"/>
      <c r="C237" s="192" t="s">
        <v>1131</v>
      </c>
      <c r="D237" s="192" t="s">
        <v>151</v>
      </c>
      <c r="E237" s="193" t="s">
        <v>2143</v>
      </c>
      <c r="F237" s="194" t="s">
        <v>2144</v>
      </c>
      <c r="G237" s="195" t="s">
        <v>1722</v>
      </c>
      <c r="H237" s="196">
        <v>2</v>
      </c>
      <c r="I237" s="197"/>
      <c r="J237" s="198">
        <f>ROUND(I237*H237,2)</f>
        <v>0</v>
      </c>
      <c r="K237" s="194" t="s">
        <v>155</v>
      </c>
      <c r="L237" s="61"/>
      <c r="M237" s="199" t="s">
        <v>21</v>
      </c>
      <c r="N237" s="200" t="s">
        <v>43</v>
      </c>
      <c r="O237" s="42"/>
      <c r="P237" s="201">
        <f>O237*H237</f>
        <v>0</v>
      </c>
      <c r="Q237" s="201">
        <v>3.5400000000000002E-3</v>
      </c>
      <c r="R237" s="201">
        <f>Q237*H237</f>
        <v>7.0800000000000004E-3</v>
      </c>
      <c r="S237" s="201">
        <v>0</v>
      </c>
      <c r="T237" s="202">
        <f>S237*H237</f>
        <v>0</v>
      </c>
      <c r="AR237" s="24" t="s">
        <v>256</v>
      </c>
      <c r="AT237" s="24" t="s">
        <v>151</v>
      </c>
      <c r="AU237" s="24" t="s">
        <v>82</v>
      </c>
      <c r="AY237" s="24" t="s">
        <v>148</v>
      </c>
      <c r="BE237" s="203">
        <f>IF(N237="základní",J237,0)</f>
        <v>0</v>
      </c>
      <c r="BF237" s="203">
        <f>IF(N237="snížená",J237,0)</f>
        <v>0</v>
      </c>
      <c r="BG237" s="203">
        <f>IF(N237="zákl. přenesená",J237,0)</f>
        <v>0</v>
      </c>
      <c r="BH237" s="203">
        <f>IF(N237="sníž. přenesená",J237,0)</f>
        <v>0</v>
      </c>
      <c r="BI237" s="203">
        <f>IF(N237="nulová",J237,0)</f>
        <v>0</v>
      </c>
      <c r="BJ237" s="24" t="s">
        <v>80</v>
      </c>
      <c r="BK237" s="203">
        <f>ROUND(I237*H237,2)</f>
        <v>0</v>
      </c>
      <c r="BL237" s="24" t="s">
        <v>256</v>
      </c>
      <c r="BM237" s="24" t="s">
        <v>2145</v>
      </c>
    </row>
    <row r="238" spans="2:65" s="1" customFormat="1" ht="36">
      <c r="B238" s="41"/>
      <c r="C238" s="63"/>
      <c r="D238" s="206" t="s">
        <v>170</v>
      </c>
      <c r="E238" s="63"/>
      <c r="F238" s="237" t="s">
        <v>2146</v>
      </c>
      <c r="G238" s="63"/>
      <c r="H238" s="63"/>
      <c r="I238" s="163"/>
      <c r="J238" s="63"/>
      <c r="K238" s="63"/>
      <c r="L238" s="61"/>
      <c r="M238" s="238"/>
      <c r="N238" s="42"/>
      <c r="O238" s="42"/>
      <c r="P238" s="42"/>
      <c r="Q238" s="42"/>
      <c r="R238" s="42"/>
      <c r="S238" s="42"/>
      <c r="T238" s="78"/>
      <c r="AT238" s="24" t="s">
        <v>170</v>
      </c>
      <c r="AU238" s="24" t="s">
        <v>82</v>
      </c>
    </row>
    <row r="239" spans="2:65" s="1" customFormat="1" ht="16.5" customHeight="1">
      <c r="B239" s="41"/>
      <c r="C239" s="192" t="s">
        <v>1149</v>
      </c>
      <c r="D239" s="192" t="s">
        <v>151</v>
      </c>
      <c r="E239" s="193" t="s">
        <v>2147</v>
      </c>
      <c r="F239" s="194" t="s">
        <v>2148</v>
      </c>
      <c r="G239" s="195" t="s">
        <v>1722</v>
      </c>
      <c r="H239" s="196">
        <v>1</v>
      </c>
      <c r="I239" s="197"/>
      <c r="J239" s="198">
        <f>ROUND(I239*H239,2)</f>
        <v>0</v>
      </c>
      <c r="K239" s="194" t="s">
        <v>155</v>
      </c>
      <c r="L239" s="61"/>
      <c r="M239" s="199" t="s">
        <v>21</v>
      </c>
      <c r="N239" s="200" t="s">
        <v>43</v>
      </c>
      <c r="O239" s="42"/>
      <c r="P239" s="201">
        <f>O239*H239</f>
        <v>0</v>
      </c>
      <c r="Q239" s="201">
        <v>1.2999999999999999E-3</v>
      </c>
      <c r="R239" s="201">
        <f>Q239*H239</f>
        <v>1.2999999999999999E-3</v>
      </c>
      <c r="S239" s="201">
        <v>0</v>
      </c>
      <c r="T239" s="202">
        <f>S239*H239</f>
        <v>0</v>
      </c>
      <c r="AR239" s="24" t="s">
        <v>256</v>
      </c>
      <c r="AT239" s="24" t="s">
        <v>151</v>
      </c>
      <c r="AU239" s="24" t="s">
        <v>82</v>
      </c>
      <c r="AY239" s="24" t="s">
        <v>148</v>
      </c>
      <c r="BE239" s="203">
        <f>IF(N239="základní",J239,0)</f>
        <v>0</v>
      </c>
      <c r="BF239" s="203">
        <f>IF(N239="snížená",J239,0)</f>
        <v>0</v>
      </c>
      <c r="BG239" s="203">
        <f>IF(N239="zákl. přenesená",J239,0)</f>
        <v>0</v>
      </c>
      <c r="BH239" s="203">
        <f>IF(N239="sníž. přenesená",J239,0)</f>
        <v>0</v>
      </c>
      <c r="BI239" s="203">
        <f>IF(N239="nulová",J239,0)</f>
        <v>0</v>
      </c>
      <c r="BJ239" s="24" t="s">
        <v>80</v>
      </c>
      <c r="BK239" s="203">
        <f>ROUND(I239*H239,2)</f>
        <v>0</v>
      </c>
      <c r="BL239" s="24" t="s">
        <v>256</v>
      </c>
      <c r="BM239" s="24" t="s">
        <v>2149</v>
      </c>
    </row>
    <row r="240" spans="2:65" s="1" customFormat="1" ht="25.5" customHeight="1">
      <c r="B240" s="41"/>
      <c r="C240" s="192" t="s">
        <v>1153</v>
      </c>
      <c r="D240" s="192" t="s">
        <v>151</v>
      </c>
      <c r="E240" s="193" t="s">
        <v>2150</v>
      </c>
      <c r="F240" s="194" t="s">
        <v>2151</v>
      </c>
      <c r="G240" s="195" t="s">
        <v>1722</v>
      </c>
      <c r="H240" s="196">
        <v>1</v>
      </c>
      <c r="I240" s="197"/>
      <c r="J240" s="198">
        <f>ROUND(I240*H240,2)</f>
        <v>0</v>
      </c>
      <c r="K240" s="194" t="s">
        <v>155</v>
      </c>
      <c r="L240" s="61"/>
      <c r="M240" s="199" t="s">
        <v>21</v>
      </c>
      <c r="N240" s="200" t="s">
        <v>43</v>
      </c>
      <c r="O240" s="42"/>
      <c r="P240" s="201">
        <f>O240*H240</f>
        <v>0</v>
      </c>
      <c r="Q240" s="201">
        <v>8.4999999999999995E-4</v>
      </c>
      <c r="R240" s="201">
        <f>Q240*H240</f>
        <v>8.4999999999999995E-4</v>
      </c>
      <c r="S240" s="201">
        <v>0</v>
      </c>
      <c r="T240" s="202">
        <f>S240*H240</f>
        <v>0</v>
      </c>
      <c r="AR240" s="24" t="s">
        <v>256</v>
      </c>
      <c r="AT240" s="24" t="s">
        <v>151</v>
      </c>
      <c r="AU240" s="24" t="s">
        <v>82</v>
      </c>
      <c r="AY240" s="24" t="s">
        <v>148</v>
      </c>
      <c r="BE240" s="203">
        <f>IF(N240="základní",J240,0)</f>
        <v>0</v>
      </c>
      <c r="BF240" s="203">
        <f>IF(N240="snížená",J240,0)</f>
        <v>0</v>
      </c>
      <c r="BG240" s="203">
        <f>IF(N240="zákl. přenesená",J240,0)</f>
        <v>0</v>
      </c>
      <c r="BH240" s="203">
        <f>IF(N240="sníž. přenesená",J240,0)</f>
        <v>0</v>
      </c>
      <c r="BI240" s="203">
        <f>IF(N240="nulová",J240,0)</f>
        <v>0</v>
      </c>
      <c r="BJ240" s="24" t="s">
        <v>80</v>
      </c>
      <c r="BK240" s="203">
        <f>ROUND(I240*H240,2)</f>
        <v>0</v>
      </c>
      <c r="BL240" s="24" t="s">
        <v>256</v>
      </c>
      <c r="BM240" s="24" t="s">
        <v>2152</v>
      </c>
    </row>
    <row r="241" spans="2:65" s="1" customFormat="1" ht="16.5" customHeight="1">
      <c r="B241" s="41"/>
      <c r="C241" s="192" t="s">
        <v>1159</v>
      </c>
      <c r="D241" s="192" t="s">
        <v>151</v>
      </c>
      <c r="E241" s="193" t="s">
        <v>2153</v>
      </c>
      <c r="F241" s="194" t="s">
        <v>2154</v>
      </c>
      <c r="G241" s="195" t="s">
        <v>1722</v>
      </c>
      <c r="H241" s="196">
        <v>6</v>
      </c>
      <c r="I241" s="197"/>
      <c r="J241" s="198">
        <f>ROUND(I241*H241,2)</f>
        <v>0</v>
      </c>
      <c r="K241" s="194" t="s">
        <v>155</v>
      </c>
      <c r="L241" s="61"/>
      <c r="M241" s="199" t="s">
        <v>21</v>
      </c>
      <c r="N241" s="200" t="s">
        <v>43</v>
      </c>
      <c r="O241" s="42"/>
      <c r="P241" s="201">
        <f>O241*H241</f>
        <v>0</v>
      </c>
      <c r="Q241" s="201">
        <v>1.8079999999999999E-2</v>
      </c>
      <c r="R241" s="201">
        <f>Q241*H241</f>
        <v>0.10847999999999999</v>
      </c>
      <c r="S241" s="201">
        <v>0</v>
      </c>
      <c r="T241" s="202">
        <f>S241*H241</f>
        <v>0</v>
      </c>
      <c r="AR241" s="24" t="s">
        <v>256</v>
      </c>
      <c r="AT241" s="24" t="s">
        <v>151</v>
      </c>
      <c r="AU241" s="24" t="s">
        <v>82</v>
      </c>
      <c r="AY241" s="24" t="s">
        <v>148</v>
      </c>
      <c r="BE241" s="203">
        <f>IF(N241="základní",J241,0)</f>
        <v>0</v>
      </c>
      <c r="BF241" s="203">
        <f>IF(N241="snížená",J241,0)</f>
        <v>0</v>
      </c>
      <c r="BG241" s="203">
        <f>IF(N241="zákl. přenesená",J241,0)</f>
        <v>0</v>
      </c>
      <c r="BH241" s="203">
        <f>IF(N241="sníž. přenesená",J241,0)</f>
        <v>0</v>
      </c>
      <c r="BI241" s="203">
        <f>IF(N241="nulová",J241,0)</f>
        <v>0</v>
      </c>
      <c r="BJ241" s="24" t="s">
        <v>80</v>
      </c>
      <c r="BK241" s="203">
        <f>ROUND(I241*H241,2)</f>
        <v>0</v>
      </c>
      <c r="BL241" s="24" t="s">
        <v>256</v>
      </c>
      <c r="BM241" s="24" t="s">
        <v>2155</v>
      </c>
    </row>
    <row r="242" spans="2:65" s="1" customFormat="1" ht="48">
      <c r="B242" s="41"/>
      <c r="C242" s="63"/>
      <c r="D242" s="206" t="s">
        <v>170</v>
      </c>
      <c r="E242" s="63"/>
      <c r="F242" s="237" t="s">
        <v>2156</v>
      </c>
      <c r="G242" s="63"/>
      <c r="H242" s="63"/>
      <c r="I242" s="163"/>
      <c r="J242" s="63"/>
      <c r="K242" s="63"/>
      <c r="L242" s="61"/>
      <c r="M242" s="238"/>
      <c r="N242" s="42"/>
      <c r="O242" s="42"/>
      <c r="P242" s="42"/>
      <c r="Q242" s="42"/>
      <c r="R242" s="42"/>
      <c r="S242" s="42"/>
      <c r="T242" s="78"/>
      <c r="AT242" s="24" t="s">
        <v>170</v>
      </c>
      <c r="AU242" s="24" t="s">
        <v>82</v>
      </c>
    </row>
    <row r="243" spans="2:65" s="1" customFormat="1" ht="16.5" customHeight="1">
      <c r="B243" s="41"/>
      <c r="C243" s="192" t="s">
        <v>1164</v>
      </c>
      <c r="D243" s="192" t="s">
        <v>151</v>
      </c>
      <c r="E243" s="193" t="s">
        <v>2157</v>
      </c>
      <c r="F243" s="194" t="s">
        <v>2158</v>
      </c>
      <c r="G243" s="195" t="s">
        <v>207</v>
      </c>
      <c r="H243" s="196">
        <v>2</v>
      </c>
      <c r="I243" s="197"/>
      <c r="J243" s="198">
        <f t="shared" ref="J243:J248" si="50">ROUND(I243*H243,2)</f>
        <v>0</v>
      </c>
      <c r="K243" s="194" t="s">
        <v>21</v>
      </c>
      <c r="L243" s="61"/>
      <c r="M243" s="199" t="s">
        <v>21</v>
      </c>
      <c r="N243" s="200" t="s">
        <v>43</v>
      </c>
      <c r="O243" s="42"/>
      <c r="P243" s="201">
        <f t="shared" ref="P243:P248" si="51">O243*H243</f>
        <v>0</v>
      </c>
      <c r="Q243" s="201">
        <v>0</v>
      </c>
      <c r="R243" s="201">
        <f t="shared" ref="R243:R248" si="52">Q243*H243</f>
        <v>0</v>
      </c>
      <c r="S243" s="201">
        <v>0</v>
      </c>
      <c r="T243" s="202">
        <f t="shared" ref="T243:T248" si="53">S243*H243</f>
        <v>0</v>
      </c>
      <c r="AR243" s="24" t="s">
        <v>256</v>
      </c>
      <c r="AT243" s="24" t="s">
        <v>151</v>
      </c>
      <c r="AU243" s="24" t="s">
        <v>82</v>
      </c>
      <c r="AY243" s="24" t="s">
        <v>148</v>
      </c>
      <c r="BE243" s="203">
        <f t="shared" ref="BE243:BE248" si="54">IF(N243="základní",J243,0)</f>
        <v>0</v>
      </c>
      <c r="BF243" s="203">
        <f t="shared" ref="BF243:BF248" si="55">IF(N243="snížená",J243,0)</f>
        <v>0</v>
      </c>
      <c r="BG243" s="203">
        <f t="shared" ref="BG243:BG248" si="56">IF(N243="zákl. přenesená",J243,0)</f>
        <v>0</v>
      </c>
      <c r="BH243" s="203">
        <f t="shared" ref="BH243:BH248" si="57">IF(N243="sníž. přenesená",J243,0)</f>
        <v>0</v>
      </c>
      <c r="BI243" s="203">
        <f t="shared" ref="BI243:BI248" si="58">IF(N243="nulová",J243,0)</f>
        <v>0</v>
      </c>
      <c r="BJ243" s="24" t="s">
        <v>80</v>
      </c>
      <c r="BK243" s="203">
        <f t="shared" ref="BK243:BK248" si="59">ROUND(I243*H243,2)</f>
        <v>0</v>
      </c>
      <c r="BL243" s="24" t="s">
        <v>256</v>
      </c>
      <c r="BM243" s="24" t="s">
        <v>2159</v>
      </c>
    </row>
    <row r="244" spans="2:65" s="1" customFormat="1" ht="16.5" customHeight="1">
      <c r="B244" s="41"/>
      <c r="C244" s="192" t="s">
        <v>1169</v>
      </c>
      <c r="D244" s="192" t="s">
        <v>151</v>
      </c>
      <c r="E244" s="193" t="s">
        <v>2160</v>
      </c>
      <c r="F244" s="194" t="s">
        <v>2161</v>
      </c>
      <c r="G244" s="195" t="s">
        <v>207</v>
      </c>
      <c r="H244" s="196">
        <v>1</v>
      </c>
      <c r="I244" s="197"/>
      <c r="J244" s="198">
        <f t="shared" si="50"/>
        <v>0</v>
      </c>
      <c r="K244" s="194" t="s">
        <v>21</v>
      </c>
      <c r="L244" s="61"/>
      <c r="M244" s="199" t="s">
        <v>21</v>
      </c>
      <c r="N244" s="200" t="s">
        <v>43</v>
      </c>
      <c r="O244" s="42"/>
      <c r="P244" s="201">
        <f t="shared" si="51"/>
        <v>0</v>
      </c>
      <c r="Q244" s="201">
        <v>0</v>
      </c>
      <c r="R244" s="201">
        <f t="shared" si="52"/>
        <v>0</v>
      </c>
      <c r="S244" s="201">
        <v>0</v>
      </c>
      <c r="T244" s="202">
        <f t="shared" si="53"/>
        <v>0</v>
      </c>
      <c r="AR244" s="24" t="s">
        <v>256</v>
      </c>
      <c r="AT244" s="24" t="s">
        <v>151</v>
      </c>
      <c r="AU244" s="24" t="s">
        <v>82</v>
      </c>
      <c r="AY244" s="24" t="s">
        <v>148</v>
      </c>
      <c r="BE244" s="203">
        <f t="shared" si="54"/>
        <v>0</v>
      </c>
      <c r="BF244" s="203">
        <f t="shared" si="55"/>
        <v>0</v>
      </c>
      <c r="BG244" s="203">
        <f t="shared" si="56"/>
        <v>0</v>
      </c>
      <c r="BH244" s="203">
        <f t="shared" si="57"/>
        <v>0</v>
      </c>
      <c r="BI244" s="203">
        <f t="shared" si="58"/>
        <v>0</v>
      </c>
      <c r="BJ244" s="24" t="s">
        <v>80</v>
      </c>
      <c r="BK244" s="203">
        <f t="shared" si="59"/>
        <v>0</v>
      </c>
      <c r="BL244" s="24" t="s">
        <v>256</v>
      </c>
      <c r="BM244" s="24" t="s">
        <v>2162</v>
      </c>
    </row>
    <row r="245" spans="2:65" s="1" customFormat="1" ht="16.5" customHeight="1">
      <c r="B245" s="41"/>
      <c r="C245" s="192" t="s">
        <v>1174</v>
      </c>
      <c r="D245" s="192" t="s">
        <v>151</v>
      </c>
      <c r="E245" s="193" t="s">
        <v>2163</v>
      </c>
      <c r="F245" s="194" t="s">
        <v>2164</v>
      </c>
      <c r="G245" s="195" t="s">
        <v>207</v>
      </c>
      <c r="H245" s="196">
        <v>1</v>
      </c>
      <c r="I245" s="197"/>
      <c r="J245" s="198">
        <f t="shared" si="50"/>
        <v>0</v>
      </c>
      <c r="K245" s="194" t="s">
        <v>21</v>
      </c>
      <c r="L245" s="61"/>
      <c r="M245" s="199" t="s">
        <v>21</v>
      </c>
      <c r="N245" s="200" t="s">
        <v>43</v>
      </c>
      <c r="O245" s="42"/>
      <c r="P245" s="201">
        <f t="shared" si="51"/>
        <v>0</v>
      </c>
      <c r="Q245" s="201">
        <v>0</v>
      </c>
      <c r="R245" s="201">
        <f t="shared" si="52"/>
        <v>0</v>
      </c>
      <c r="S245" s="201">
        <v>0</v>
      </c>
      <c r="T245" s="202">
        <f t="shared" si="53"/>
        <v>0</v>
      </c>
      <c r="AR245" s="24" t="s">
        <v>256</v>
      </c>
      <c r="AT245" s="24" t="s">
        <v>151</v>
      </c>
      <c r="AU245" s="24" t="s">
        <v>82</v>
      </c>
      <c r="AY245" s="24" t="s">
        <v>148</v>
      </c>
      <c r="BE245" s="203">
        <f t="shared" si="54"/>
        <v>0</v>
      </c>
      <c r="BF245" s="203">
        <f t="shared" si="55"/>
        <v>0</v>
      </c>
      <c r="BG245" s="203">
        <f t="shared" si="56"/>
        <v>0</v>
      </c>
      <c r="BH245" s="203">
        <f t="shared" si="57"/>
        <v>0</v>
      </c>
      <c r="BI245" s="203">
        <f t="shared" si="58"/>
        <v>0</v>
      </c>
      <c r="BJ245" s="24" t="s">
        <v>80</v>
      </c>
      <c r="BK245" s="203">
        <f t="shared" si="59"/>
        <v>0</v>
      </c>
      <c r="BL245" s="24" t="s">
        <v>256</v>
      </c>
      <c r="BM245" s="24" t="s">
        <v>2165</v>
      </c>
    </row>
    <row r="246" spans="2:65" s="1" customFormat="1" ht="16.5" customHeight="1">
      <c r="B246" s="41"/>
      <c r="C246" s="192" t="s">
        <v>1186</v>
      </c>
      <c r="D246" s="192" t="s">
        <v>151</v>
      </c>
      <c r="E246" s="193" t="s">
        <v>2166</v>
      </c>
      <c r="F246" s="194" t="s">
        <v>2167</v>
      </c>
      <c r="G246" s="195" t="s">
        <v>207</v>
      </c>
      <c r="H246" s="196">
        <v>3</v>
      </c>
      <c r="I246" s="197"/>
      <c r="J246" s="198">
        <f t="shared" si="50"/>
        <v>0</v>
      </c>
      <c r="K246" s="194" t="s">
        <v>21</v>
      </c>
      <c r="L246" s="61"/>
      <c r="M246" s="199" t="s">
        <v>21</v>
      </c>
      <c r="N246" s="200" t="s">
        <v>43</v>
      </c>
      <c r="O246" s="42"/>
      <c r="P246" s="201">
        <f t="shared" si="51"/>
        <v>0</v>
      </c>
      <c r="Q246" s="201">
        <v>0</v>
      </c>
      <c r="R246" s="201">
        <f t="shared" si="52"/>
        <v>0</v>
      </c>
      <c r="S246" s="201">
        <v>0</v>
      </c>
      <c r="T246" s="202">
        <f t="shared" si="53"/>
        <v>0</v>
      </c>
      <c r="AR246" s="24" t="s">
        <v>256</v>
      </c>
      <c r="AT246" s="24" t="s">
        <v>151</v>
      </c>
      <c r="AU246" s="24" t="s">
        <v>82</v>
      </c>
      <c r="AY246" s="24" t="s">
        <v>148</v>
      </c>
      <c r="BE246" s="203">
        <f t="shared" si="54"/>
        <v>0</v>
      </c>
      <c r="BF246" s="203">
        <f t="shared" si="55"/>
        <v>0</v>
      </c>
      <c r="BG246" s="203">
        <f t="shared" si="56"/>
        <v>0</v>
      </c>
      <c r="BH246" s="203">
        <f t="shared" si="57"/>
        <v>0</v>
      </c>
      <c r="BI246" s="203">
        <f t="shared" si="58"/>
        <v>0</v>
      </c>
      <c r="BJ246" s="24" t="s">
        <v>80</v>
      </c>
      <c r="BK246" s="203">
        <f t="shared" si="59"/>
        <v>0</v>
      </c>
      <c r="BL246" s="24" t="s">
        <v>256</v>
      </c>
      <c r="BM246" s="24" t="s">
        <v>2168</v>
      </c>
    </row>
    <row r="247" spans="2:65" s="1" customFormat="1" ht="16.5" customHeight="1">
      <c r="B247" s="41"/>
      <c r="C247" s="192" t="s">
        <v>1191</v>
      </c>
      <c r="D247" s="192" t="s">
        <v>151</v>
      </c>
      <c r="E247" s="193" t="s">
        <v>2065</v>
      </c>
      <c r="F247" s="194" t="s">
        <v>2066</v>
      </c>
      <c r="G247" s="195" t="s">
        <v>1843</v>
      </c>
      <c r="H247" s="196">
        <v>20</v>
      </c>
      <c r="I247" s="197"/>
      <c r="J247" s="198">
        <f t="shared" si="50"/>
        <v>0</v>
      </c>
      <c r="K247" s="194" t="s">
        <v>21</v>
      </c>
      <c r="L247" s="61"/>
      <c r="M247" s="199" t="s">
        <v>21</v>
      </c>
      <c r="N247" s="200" t="s">
        <v>43</v>
      </c>
      <c r="O247" s="42"/>
      <c r="P247" s="201">
        <f t="shared" si="51"/>
        <v>0</v>
      </c>
      <c r="Q247" s="201">
        <v>0</v>
      </c>
      <c r="R247" s="201">
        <f t="shared" si="52"/>
        <v>0</v>
      </c>
      <c r="S247" s="201">
        <v>0</v>
      </c>
      <c r="T247" s="202">
        <f t="shared" si="53"/>
        <v>0</v>
      </c>
      <c r="AR247" s="24" t="s">
        <v>256</v>
      </c>
      <c r="AT247" s="24" t="s">
        <v>151</v>
      </c>
      <c r="AU247" s="24" t="s">
        <v>82</v>
      </c>
      <c r="AY247" s="24" t="s">
        <v>148</v>
      </c>
      <c r="BE247" s="203">
        <f t="shared" si="54"/>
        <v>0</v>
      </c>
      <c r="BF247" s="203">
        <f t="shared" si="55"/>
        <v>0</v>
      </c>
      <c r="BG247" s="203">
        <f t="shared" si="56"/>
        <v>0</v>
      </c>
      <c r="BH247" s="203">
        <f t="shared" si="57"/>
        <v>0</v>
      </c>
      <c r="BI247" s="203">
        <f t="shared" si="58"/>
        <v>0</v>
      </c>
      <c r="BJ247" s="24" t="s">
        <v>80</v>
      </c>
      <c r="BK247" s="203">
        <f t="shared" si="59"/>
        <v>0</v>
      </c>
      <c r="BL247" s="24" t="s">
        <v>256</v>
      </c>
      <c r="BM247" s="24" t="s">
        <v>2169</v>
      </c>
    </row>
    <row r="248" spans="2:65" s="1" customFormat="1" ht="38.25" customHeight="1">
      <c r="B248" s="41"/>
      <c r="C248" s="192" t="s">
        <v>1196</v>
      </c>
      <c r="D248" s="192" t="s">
        <v>151</v>
      </c>
      <c r="E248" s="193" t="s">
        <v>2170</v>
      </c>
      <c r="F248" s="194" t="s">
        <v>2171</v>
      </c>
      <c r="G248" s="195" t="s">
        <v>339</v>
      </c>
      <c r="H248" s="196">
        <v>2.0190000000000001</v>
      </c>
      <c r="I248" s="197"/>
      <c r="J248" s="198">
        <f t="shared" si="50"/>
        <v>0</v>
      </c>
      <c r="K248" s="194" t="s">
        <v>155</v>
      </c>
      <c r="L248" s="61"/>
      <c r="M248" s="199" t="s">
        <v>21</v>
      </c>
      <c r="N248" s="200" t="s">
        <v>43</v>
      </c>
      <c r="O248" s="42"/>
      <c r="P248" s="201">
        <f t="shared" si="51"/>
        <v>0</v>
      </c>
      <c r="Q248" s="201">
        <v>0</v>
      </c>
      <c r="R248" s="201">
        <f t="shared" si="52"/>
        <v>0</v>
      </c>
      <c r="S248" s="201">
        <v>0</v>
      </c>
      <c r="T248" s="202">
        <f t="shared" si="53"/>
        <v>0</v>
      </c>
      <c r="AR248" s="24" t="s">
        <v>256</v>
      </c>
      <c r="AT248" s="24" t="s">
        <v>151</v>
      </c>
      <c r="AU248" s="24" t="s">
        <v>82</v>
      </c>
      <c r="AY248" s="24" t="s">
        <v>148</v>
      </c>
      <c r="BE248" s="203">
        <f t="shared" si="54"/>
        <v>0</v>
      </c>
      <c r="BF248" s="203">
        <f t="shared" si="55"/>
        <v>0</v>
      </c>
      <c r="BG248" s="203">
        <f t="shared" si="56"/>
        <v>0</v>
      </c>
      <c r="BH248" s="203">
        <f t="shared" si="57"/>
        <v>0</v>
      </c>
      <c r="BI248" s="203">
        <f t="shared" si="58"/>
        <v>0</v>
      </c>
      <c r="BJ248" s="24" t="s">
        <v>80</v>
      </c>
      <c r="BK248" s="203">
        <f t="shared" si="59"/>
        <v>0</v>
      </c>
      <c r="BL248" s="24" t="s">
        <v>256</v>
      </c>
      <c r="BM248" s="24" t="s">
        <v>2172</v>
      </c>
    </row>
    <row r="249" spans="2:65" s="1" customFormat="1" ht="132">
      <c r="B249" s="41"/>
      <c r="C249" s="63"/>
      <c r="D249" s="206" t="s">
        <v>170</v>
      </c>
      <c r="E249" s="63"/>
      <c r="F249" s="237" t="s">
        <v>2173</v>
      </c>
      <c r="G249" s="63"/>
      <c r="H249" s="63"/>
      <c r="I249" s="163"/>
      <c r="J249" s="63"/>
      <c r="K249" s="63"/>
      <c r="L249" s="61"/>
      <c r="M249" s="268"/>
      <c r="N249" s="269"/>
      <c r="O249" s="269"/>
      <c r="P249" s="269"/>
      <c r="Q249" s="269"/>
      <c r="R249" s="269"/>
      <c r="S249" s="269"/>
      <c r="T249" s="270"/>
      <c r="AT249" s="24" t="s">
        <v>170</v>
      </c>
      <c r="AU249" s="24" t="s">
        <v>82</v>
      </c>
    </row>
    <row r="250" spans="2:65" s="1" customFormat="1" ht="6.9" customHeight="1">
      <c r="B250" s="56"/>
      <c r="C250" s="57"/>
      <c r="D250" s="57"/>
      <c r="E250" s="57"/>
      <c r="F250" s="57"/>
      <c r="G250" s="57"/>
      <c r="H250" s="57"/>
      <c r="I250" s="139"/>
      <c r="J250" s="57"/>
      <c r="K250" s="57"/>
      <c r="L250" s="61"/>
    </row>
  </sheetData>
  <sheetProtection algorithmName="SHA-512" hashValue="VSQ7wIYux884FFVCW9IoLUG5+zRqCCCHKExylIDYG20RsI1w6hgXdb4q269fJKjcnm5vRmyCJqGhFbGEs8Vjow==" saltValue="V0NsZjMUsCJSNF6H/hV4nKq7+89+wziG9OAKmi8VrvmXXiksExLnFfZs1JUN9V+P/6+d5wtnr51Ju2zp+y8R8Q==" spinCount="100000" sheet="1" objects="1" scenarios="1" formatColumns="0" formatRows="0" autoFilter="0"/>
  <autoFilter ref="C85:K249" xr:uid="{00000000-0009-0000-0000-000003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85"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9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91</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2174</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ROUND(J83,2)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ROUND(SUM(BE83:BE198), 2)</f>
        <v>0</v>
      </c>
      <c r="G30" s="42"/>
      <c r="H30" s="42"/>
      <c r="I30" s="131">
        <v>0.21</v>
      </c>
      <c r="J30" s="130">
        <f>ROUND(ROUND((SUM(BE83:BE198)), 2)*I30, 2)</f>
        <v>0</v>
      </c>
      <c r="K30" s="45"/>
    </row>
    <row r="31" spans="2:11" s="1" customFormat="1" ht="14.4" customHeight="1">
      <c r="B31" s="41"/>
      <c r="C31" s="42"/>
      <c r="D31" s="42"/>
      <c r="E31" s="49" t="s">
        <v>44</v>
      </c>
      <c r="F31" s="130">
        <f>ROUND(SUM(BF83:BF198), 2)</f>
        <v>0</v>
      </c>
      <c r="G31" s="42"/>
      <c r="H31" s="42"/>
      <c r="I31" s="131">
        <v>0.15</v>
      </c>
      <c r="J31" s="130">
        <f>ROUND(ROUND((SUM(BF83:BF198)), 2)*I31, 2)</f>
        <v>0</v>
      </c>
      <c r="K31" s="45"/>
    </row>
    <row r="32" spans="2:11" s="1" customFormat="1" ht="14.4" hidden="1" customHeight="1">
      <c r="B32" s="41"/>
      <c r="C32" s="42"/>
      <c r="D32" s="42"/>
      <c r="E32" s="49" t="s">
        <v>45</v>
      </c>
      <c r="F32" s="130">
        <f>ROUND(SUM(BG83:BG198), 2)</f>
        <v>0</v>
      </c>
      <c r="G32" s="42"/>
      <c r="H32" s="42"/>
      <c r="I32" s="131">
        <v>0.21</v>
      </c>
      <c r="J32" s="130">
        <v>0</v>
      </c>
      <c r="K32" s="45"/>
    </row>
    <row r="33" spans="2:11" s="1" customFormat="1" ht="14.4" hidden="1" customHeight="1">
      <c r="B33" s="41"/>
      <c r="C33" s="42"/>
      <c r="D33" s="42"/>
      <c r="E33" s="49" t="s">
        <v>46</v>
      </c>
      <c r="F33" s="130">
        <f>ROUND(SUM(BH83:BH198), 2)</f>
        <v>0</v>
      </c>
      <c r="G33" s="42"/>
      <c r="H33" s="42"/>
      <c r="I33" s="131">
        <v>0.15</v>
      </c>
      <c r="J33" s="130">
        <v>0</v>
      </c>
      <c r="K33" s="45"/>
    </row>
    <row r="34" spans="2:11" s="1" customFormat="1" ht="14.4" hidden="1" customHeight="1">
      <c r="B34" s="41"/>
      <c r="C34" s="42"/>
      <c r="D34" s="42"/>
      <c r="E34" s="49" t="s">
        <v>47</v>
      </c>
      <c r="F34" s="130">
        <f>ROUND(SUM(BI83:BI198),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04 - Vytápění</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J83</f>
        <v>0</v>
      </c>
      <c r="K56" s="45"/>
      <c r="AU56" s="24" t="s">
        <v>119</v>
      </c>
    </row>
    <row r="57" spans="2:47" s="7" customFormat="1" ht="24.9" customHeight="1">
      <c r="B57" s="149"/>
      <c r="C57" s="150"/>
      <c r="D57" s="151" t="s">
        <v>123</v>
      </c>
      <c r="E57" s="152"/>
      <c r="F57" s="152"/>
      <c r="G57" s="152"/>
      <c r="H57" s="152"/>
      <c r="I57" s="153"/>
      <c r="J57" s="154">
        <f>J84</f>
        <v>0</v>
      </c>
      <c r="K57" s="155"/>
    </row>
    <row r="58" spans="2:47" s="8" customFormat="1" ht="19.95" customHeight="1">
      <c r="B58" s="156"/>
      <c r="C58" s="157"/>
      <c r="D58" s="158" t="s">
        <v>513</v>
      </c>
      <c r="E58" s="159"/>
      <c r="F58" s="159"/>
      <c r="G58" s="159"/>
      <c r="H58" s="159"/>
      <c r="I58" s="160"/>
      <c r="J58" s="161">
        <f>J85</f>
        <v>0</v>
      </c>
      <c r="K58" s="162"/>
    </row>
    <row r="59" spans="2:47" s="8" customFormat="1" ht="19.95" customHeight="1">
      <c r="B59" s="156"/>
      <c r="C59" s="157"/>
      <c r="D59" s="158" t="s">
        <v>2175</v>
      </c>
      <c r="E59" s="159"/>
      <c r="F59" s="159"/>
      <c r="G59" s="159"/>
      <c r="H59" s="159"/>
      <c r="I59" s="160"/>
      <c r="J59" s="161">
        <f>J99</f>
        <v>0</v>
      </c>
      <c r="K59" s="162"/>
    </row>
    <row r="60" spans="2:47" s="8" customFormat="1" ht="19.95" customHeight="1">
      <c r="B60" s="156"/>
      <c r="C60" s="157"/>
      <c r="D60" s="158" t="s">
        <v>2176</v>
      </c>
      <c r="E60" s="159"/>
      <c r="F60" s="159"/>
      <c r="G60" s="159"/>
      <c r="H60" s="159"/>
      <c r="I60" s="160"/>
      <c r="J60" s="161">
        <f>J118</f>
        <v>0</v>
      </c>
      <c r="K60" s="162"/>
    </row>
    <row r="61" spans="2:47" s="8" customFormat="1" ht="19.95" customHeight="1">
      <c r="B61" s="156"/>
      <c r="C61" s="157"/>
      <c r="D61" s="158" t="s">
        <v>2177</v>
      </c>
      <c r="E61" s="159"/>
      <c r="F61" s="159"/>
      <c r="G61" s="159"/>
      <c r="H61" s="159"/>
      <c r="I61" s="160"/>
      <c r="J61" s="161">
        <f>J164</f>
        <v>0</v>
      </c>
      <c r="K61" s="162"/>
    </row>
    <row r="62" spans="2:47" s="8" customFormat="1" ht="19.95" customHeight="1">
      <c r="B62" s="156"/>
      <c r="C62" s="157"/>
      <c r="D62" s="158" t="s">
        <v>516</v>
      </c>
      <c r="E62" s="159"/>
      <c r="F62" s="159"/>
      <c r="G62" s="159"/>
      <c r="H62" s="159"/>
      <c r="I62" s="160"/>
      <c r="J62" s="161">
        <f>J192</f>
        <v>0</v>
      </c>
      <c r="K62" s="162"/>
    </row>
    <row r="63" spans="2:47" s="7" customFormat="1" ht="24.9" customHeight="1">
      <c r="B63" s="149"/>
      <c r="C63" s="150"/>
      <c r="D63" s="151" t="s">
        <v>2178</v>
      </c>
      <c r="E63" s="152"/>
      <c r="F63" s="152"/>
      <c r="G63" s="152"/>
      <c r="H63" s="152"/>
      <c r="I63" s="153"/>
      <c r="J63" s="154">
        <f>J194</f>
        <v>0</v>
      </c>
      <c r="K63" s="155"/>
    </row>
    <row r="64" spans="2:47" s="1" customFormat="1" ht="21.75" customHeight="1">
      <c r="B64" s="41"/>
      <c r="C64" s="42"/>
      <c r="D64" s="42"/>
      <c r="E64" s="42"/>
      <c r="F64" s="42"/>
      <c r="G64" s="42"/>
      <c r="H64" s="42"/>
      <c r="I64" s="118"/>
      <c r="J64" s="42"/>
      <c r="K64" s="45"/>
    </row>
    <row r="65" spans="2:12" s="1" customFormat="1" ht="6.9" customHeight="1">
      <c r="B65" s="56"/>
      <c r="C65" s="57"/>
      <c r="D65" s="57"/>
      <c r="E65" s="57"/>
      <c r="F65" s="57"/>
      <c r="G65" s="57"/>
      <c r="H65" s="57"/>
      <c r="I65" s="139"/>
      <c r="J65" s="57"/>
      <c r="K65" s="58"/>
    </row>
    <row r="69" spans="2:12" s="1" customFormat="1" ht="6.9" customHeight="1">
      <c r="B69" s="59"/>
      <c r="C69" s="60"/>
      <c r="D69" s="60"/>
      <c r="E69" s="60"/>
      <c r="F69" s="60"/>
      <c r="G69" s="60"/>
      <c r="H69" s="60"/>
      <c r="I69" s="142"/>
      <c r="J69" s="60"/>
      <c r="K69" s="60"/>
      <c r="L69" s="61"/>
    </row>
    <row r="70" spans="2:12" s="1" customFormat="1" ht="36.9" customHeight="1">
      <c r="B70" s="41"/>
      <c r="C70" s="62" t="s">
        <v>132</v>
      </c>
      <c r="D70" s="63"/>
      <c r="E70" s="63"/>
      <c r="F70" s="63"/>
      <c r="G70" s="63"/>
      <c r="H70" s="63"/>
      <c r="I70" s="163"/>
      <c r="J70" s="63"/>
      <c r="K70" s="63"/>
      <c r="L70" s="61"/>
    </row>
    <row r="71" spans="2:12" s="1" customFormat="1" ht="6.9" customHeight="1">
      <c r="B71" s="41"/>
      <c r="C71" s="63"/>
      <c r="D71" s="63"/>
      <c r="E71" s="63"/>
      <c r="F71" s="63"/>
      <c r="G71" s="63"/>
      <c r="H71" s="63"/>
      <c r="I71" s="163"/>
      <c r="J71" s="63"/>
      <c r="K71" s="63"/>
      <c r="L71" s="61"/>
    </row>
    <row r="72" spans="2:12" s="1" customFormat="1" ht="14.4" customHeight="1">
      <c r="B72" s="41"/>
      <c r="C72" s="65" t="s">
        <v>18</v>
      </c>
      <c r="D72" s="63"/>
      <c r="E72" s="63"/>
      <c r="F72" s="63"/>
      <c r="G72" s="63"/>
      <c r="H72" s="63"/>
      <c r="I72" s="163"/>
      <c r="J72" s="63"/>
      <c r="K72" s="63"/>
      <c r="L72" s="61"/>
    </row>
    <row r="73" spans="2:12" s="1" customFormat="1" ht="16.5" customHeight="1">
      <c r="B73" s="41"/>
      <c r="C73" s="63"/>
      <c r="D73" s="63"/>
      <c r="E73" s="396" t="str">
        <f>E7</f>
        <v>SOU elektrotechnické Plzeň – společenský sál II. etapa</v>
      </c>
      <c r="F73" s="397"/>
      <c r="G73" s="397"/>
      <c r="H73" s="397"/>
      <c r="I73" s="163"/>
      <c r="J73" s="63"/>
      <c r="K73" s="63"/>
      <c r="L73" s="61"/>
    </row>
    <row r="74" spans="2:12" s="1" customFormat="1" ht="14.4" customHeight="1">
      <c r="B74" s="41"/>
      <c r="C74" s="65" t="s">
        <v>113</v>
      </c>
      <c r="D74" s="63"/>
      <c r="E74" s="63"/>
      <c r="F74" s="63"/>
      <c r="G74" s="63"/>
      <c r="H74" s="63"/>
      <c r="I74" s="163"/>
      <c r="J74" s="63"/>
      <c r="K74" s="63"/>
      <c r="L74" s="61"/>
    </row>
    <row r="75" spans="2:12" s="1" customFormat="1" ht="17.25" customHeight="1">
      <c r="B75" s="41"/>
      <c r="C75" s="63"/>
      <c r="D75" s="63"/>
      <c r="E75" s="385" t="str">
        <f>E9</f>
        <v>04 - Vytápění</v>
      </c>
      <c r="F75" s="398"/>
      <c r="G75" s="398"/>
      <c r="H75" s="398"/>
      <c r="I75" s="163"/>
      <c r="J75" s="63"/>
      <c r="K75" s="63"/>
      <c r="L75" s="61"/>
    </row>
    <row r="76" spans="2:12" s="1" customFormat="1" ht="6.9" customHeight="1">
      <c r="B76" s="41"/>
      <c r="C76" s="63"/>
      <c r="D76" s="63"/>
      <c r="E76" s="63"/>
      <c r="F76" s="63"/>
      <c r="G76" s="63"/>
      <c r="H76" s="63"/>
      <c r="I76" s="163"/>
      <c r="J76" s="63"/>
      <c r="K76" s="63"/>
      <c r="L76" s="61"/>
    </row>
    <row r="77" spans="2:12" s="1" customFormat="1" ht="18" customHeight="1">
      <c r="B77" s="41"/>
      <c r="C77" s="65" t="s">
        <v>23</v>
      </c>
      <c r="D77" s="63"/>
      <c r="E77" s="63"/>
      <c r="F77" s="164" t="str">
        <f>F12</f>
        <v>Vejprnická 678/40, Plzeň - Skvrňany</v>
      </c>
      <c r="G77" s="63"/>
      <c r="H77" s="63"/>
      <c r="I77" s="165" t="s">
        <v>25</v>
      </c>
      <c r="J77" s="73" t="str">
        <f>IF(J12="","",J12)</f>
        <v>22. 5. 2019</v>
      </c>
      <c r="K77" s="63"/>
      <c r="L77" s="61"/>
    </row>
    <row r="78" spans="2:12" s="1" customFormat="1" ht="6.9" customHeight="1">
      <c r="B78" s="41"/>
      <c r="C78" s="63"/>
      <c r="D78" s="63"/>
      <c r="E78" s="63"/>
      <c r="F78" s="63"/>
      <c r="G78" s="63"/>
      <c r="H78" s="63"/>
      <c r="I78" s="163"/>
      <c r="J78" s="63"/>
      <c r="K78" s="63"/>
      <c r="L78" s="61"/>
    </row>
    <row r="79" spans="2:12" s="1" customFormat="1" ht="13.2">
      <c r="B79" s="41"/>
      <c r="C79" s="65" t="s">
        <v>27</v>
      </c>
      <c r="D79" s="63"/>
      <c r="E79" s="63"/>
      <c r="F79" s="164" t="str">
        <f>E15</f>
        <v>Střední odborné učiliště elektrotechnické, Plzeň</v>
      </c>
      <c r="G79" s="63"/>
      <c r="H79" s="63"/>
      <c r="I79" s="165" t="s">
        <v>33</v>
      </c>
      <c r="J79" s="164" t="str">
        <f>E21</f>
        <v xml:space="preserve">projectstudio8 s.r.o. </v>
      </c>
      <c r="K79" s="63"/>
      <c r="L79" s="61"/>
    </row>
    <row r="80" spans="2:12" s="1" customFormat="1" ht="14.4" customHeight="1">
      <c r="B80" s="41"/>
      <c r="C80" s="65" t="s">
        <v>31</v>
      </c>
      <c r="D80" s="63"/>
      <c r="E80" s="63"/>
      <c r="F80" s="164" t="str">
        <f>IF(E18="","",E18)</f>
        <v/>
      </c>
      <c r="G80" s="63"/>
      <c r="H80" s="63"/>
      <c r="I80" s="163"/>
      <c r="J80" s="63"/>
      <c r="K80" s="63"/>
      <c r="L80" s="61"/>
    </row>
    <row r="81" spans="2:65" s="1" customFormat="1" ht="10.35" customHeight="1">
      <c r="B81" s="41"/>
      <c r="C81" s="63"/>
      <c r="D81" s="63"/>
      <c r="E81" s="63"/>
      <c r="F81" s="63"/>
      <c r="G81" s="63"/>
      <c r="H81" s="63"/>
      <c r="I81" s="163"/>
      <c r="J81" s="63"/>
      <c r="K81" s="63"/>
      <c r="L81" s="61"/>
    </row>
    <row r="82" spans="2:65" s="9" customFormat="1" ht="29.25" customHeight="1">
      <c r="B82" s="166"/>
      <c r="C82" s="167" t="s">
        <v>133</v>
      </c>
      <c r="D82" s="168" t="s">
        <v>57</v>
      </c>
      <c r="E82" s="168" t="s">
        <v>53</v>
      </c>
      <c r="F82" s="168" t="s">
        <v>134</v>
      </c>
      <c r="G82" s="168" t="s">
        <v>135</v>
      </c>
      <c r="H82" s="168" t="s">
        <v>136</v>
      </c>
      <c r="I82" s="169" t="s">
        <v>137</v>
      </c>
      <c r="J82" s="168" t="s">
        <v>117</v>
      </c>
      <c r="K82" s="170" t="s">
        <v>138</v>
      </c>
      <c r="L82" s="171"/>
      <c r="M82" s="81" t="s">
        <v>139</v>
      </c>
      <c r="N82" s="82" t="s">
        <v>42</v>
      </c>
      <c r="O82" s="82" t="s">
        <v>140</v>
      </c>
      <c r="P82" s="82" t="s">
        <v>141</v>
      </c>
      <c r="Q82" s="82" t="s">
        <v>142</v>
      </c>
      <c r="R82" s="82" t="s">
        <v>143</v>
      </c>
      <c r="S82" s="82" t="s">
        <v>144</v>
      </c>
      <c r="T82" s="83" t="s">
        <v>145</v>
      </c>
    </row>
    <row r="83" spans="2:65" s="1" customFormat="1" ht="29.25" customHeight="1">
      <c r="B83" s="41"/>
      <c r="C83" s="87" t="s">
        <v>118</v>
      </c>
      <c r="D83" s="63"/>
      <c r="E83" s="63"/>
      <c r="F83" s="63"/>
      <c r="G83" s="63"/>
      <c r="H83" s="63"/>
      <c r="I83" s="163"/>
      <c r="J83" s="172">
        <f>BK83</f>
        <v>0</v>
      </c>
      <c r="K83" s="63"/>
      <c r="L83" s="61"/>
      <c r="M83" s="84"/>
      <c r="N83" s="85"/>
      <c r="O83" s="85"/>
      <c r="P83" s="173">
        <f>P84+P194</f>
        <v>0</v>
      </c>
      <c r="Q83" s="85"/>
      <c r="R83" s="173">
        <f>R84+R194</f>
        <v>0.66047999999999996</v>
      </c>
      <c r="S83" s="85"/>
      <c r="T83" s="174">
        <f>T84+T194</f>
        <v>2.2125880000000002</v>
      </c>
      <c r="AT83" s="24" t="s">
        <v>71</v>
      </c>
      <c r="AU83" s="24" t="s">
        <v>119</v>
      </c>
      <c r="BK83" s="175">
        <f>BK84+BK194</f>
        <v>0</v>
      </c>
    </row>
    <row r="84" spans="2:65" s="10" customFormat="1" ht="37.35" customHeight="1">
      <c r="B84" s="176"/>
      <c r="C84" s="177"/>
      <c r="D84" s="178" t="s">
        <v>71</v>
      </c>
      <c r="E84" s="179" t="s">
        <v>403</v>
      </c>
      <c r="F84" s="179" t="s">
        <v>404</v>
      </c>
      <c r="G84" s="177"/>
      <c r="H84" s="177"/>
      <c r="I84" s="180"/>
      <c r="J84" s="181">
        <f>BK84</f>
        <v>0</v>
      </c>
      <c r="K84" s="177"/>
      <c r="L84" s="182"/>
      <c r="M84" s="183"/>
      <c r="N84" s="184"/>
      <c r="O84" s="184"/>
      <c r="P84" s="185">
        <f>P85+P99+P118+P164+P192</f>
        <v>0</v>
      </c>
      <c r="Q84" s="184"/>
      <c r="R84" s="185">
        <f>R85+R99+R118+R164+R192</f>
        <v>0.66047999999999996</v>
      </c>
      <c r="S84" s="184"/>
      <c r="T84" s="186">
        <f>T85+T99+T118+T164+T192</f>
        <v>2.2125880000000002</v>
      </c>
      <c r="AR84" s="187" t="s">
        <v>82</v>
      </c>
      <c r="AT84" s="188" t="s">
        <v>71</v>
      </c>
      <c r="AU84" s="188" t="s">
        <v>72</v>
      </c>
      <c r="AY84" s="187" t="s">
        <v>148</v>
      </c>
      <c r="BK84" s="189">
        <f>BK85+BK99+BK118+BK164+BK192</f>
        <v>0</v>
      </c>
    </row>
    <row r="85" spans="2:65" s="10" customFormat="1" ht="19.95" customHeight="1">
      <c r="B85" s="176"/>
      <c r="C85" s="177"/>
      <c r="D85" s="178" t="s">
        <v>71</v>
      </c>
      <c r="E85" s="190" t="s">
        <v>1205</v>
      </c>
      <c r="F85" s="190" t="s">
        <v>1206</v>
      </c>
      <c r="G85" s="177"/>
      <c r="H85" s="177"/>
      <c r="I85" s="180"/>
      <c r="J85" s="191">
        <f>BK85</f>
        <v>0</v>
      </c>
      <c r="K85" s="177"/>
      <c r="L85" s="182"/>
      <c r="M85" s="183"/>
      <c r="N85" s="184"/>
      <c r="O85" s="184"/>
      <c r="P85" s="185">
        <f>SUM(P86:P98)</f>
        <v>0</v>
      </c>
      <c r="Q85" s="184"/>
      <c r="R85" s="185">
        <f>SUM(R86:R98)</f>
        <v>0.10616999999999999</v>
      </c>
      <c r="S85" s="184"/>
      <c r="T85" s="186">
        <f>SUM(T86:T98)</f>
        <v>0</v>
      </c>
      <c r="AR85" s="187" t="s">
        <v>82</v>
      </c>
      <c r="AT85" s="188" t="s">
        <v>71</v>
      </c>
      <c r="AU85" s="188" t="s">
        <v>80</v>
      </c>
      <c r="AY85" s="187" t="s">
        <v>148</v>
      </c>
      <c r="BK85" s="189">
        <f>SUM(BK86:BK98)</f>
        <v>0</v>
      </c>
    </row>
    <row r="86" spans="2:65" s="1" customFormat="1" ht="16.5" customHeight="1">
      <c r="B86" s="41"/>
      <c r="C86" s="192" t="s">
        <v>80</v>
      </c>
      <c r="D86" s="192" t="s">
        <v>151</v>
      </c>
      <c r="E86" s="193" t="s">
        <v>2179</v>
      </c>
      <c r="F86" s="194" t="s">
        <v>2180</v>
      </c>
      <c r="G86" s="195" t="s">
        <v>176</v>
      </c>
      <c r="H86" s="196">
        <v>14.695</v>
      </c>
      <c r="I86" s="197"/>
      <c r="J86" s="198">
        <f>ROUND(I86*H86,2)</f>
        <v>0</v>
      </c>
      <c r="K86" s="194" t="s">
        <v>21</v>
      </c>
      <c r="L86" s="61"/>
      <c r="M86" s="199" t="s">
        <v>21</v>
      </c>
      <c r="N86" s="200" t="s">
        <v>43</v>
      </c>
      <c r="O86" s="42"/>
      <c r="P86" s="201">
        <f>O86*H86</f>
        <v>0</v>
      </c>
      <c r="Q86" s="201">
        <v>0</v>
      </c>
      <c r="R86" s="201">
        <f>Q86*H86</f>
        <v>0</v>
      </c>
      <c r="S86" s="201">
        <v>0</v>
      </c>
      <c r="T86" s="202">
        <f>S86*H86</f>
        <v>0</v>
      </c>
      <c r="AR86" s="24" t="s">
        <v>256</v>
      </c>
      <c r="AT86" s="24" t="s">
        <v>151</v>
      </c>
      <c r="AU86" s="24" t="s">
        <v>82</v>
      </c>
      <c r="AY86" s="24" t="s">
        <v>148</v>
      </c>
      <c r="BE86" s="203">
        <f>IF(N86="základní",J86,0)</f>
        <v>0</v>
      </c>
      <c r="BF86" s="203">
        <f>IF(N86="snížená",J86,0)</f>
        <v>0</v>
      </c>
      <c r="BG86" s="203">
        <f>IF(N86="zákl. přenesená",J86,0)</f>
        <v>0</v>
      </c>
      <c r="BH86" s="203">
        <f>IF(N86="sníž. přenesená",J86,0)</f>
        <v>0</v>
      </c>
      <c r="BI86" s="203">
        <f>IF(N86="nulová",J86,0)</f>
        <v>0</v>
      </c>
      <c r="BJ86" s="24" t="s">
        <v>80</v>
      </c>
      <c r="BK86" s="203">
        <f>ROUND(I86*H86,2)</f>
        <v>0</v>
      </c>
      <c r="BL86" s="24" t="s">
        <v>256</v>
      </c>
      <c r="BM86" s="24" t="s">
        <v>2181</v>
      </c>
    </row>
    <row r="87" spans="2:65" s="1" customFormat="1" ht="25.5" customHeight="1">
      <c r="B87" s="41"/>
      <c r="C87" s="192" t="s">
        <v>82</v>
      </c>
      <c r="D87" s="192" t="s">
        <v>151</v>
      </c>
      <c r="E87" s="193" t="s">
        <v>2182</v>
      </c>
      <c r="F87" s="194" t="s">
        <v>2183</v>
      </c>
      <c r="G87" s="195" t="s">
        <v>213</v>
      </c>
      <c r="H87" s="196">
        <v>508</v>
      </c>
      <c r="I87" s="197"/>
      <c r="J87" s="198">
        <f>ROUND(I87*H87,2)</f>
        <v>0</v>
      </c>
      <c r="K87" s="194" t="s">
        <v>155</v>
      </c>
      <c r="L87" s="61"/>
      <c r="M87" s="199" t="s">
        <v>21</v>
      </c>
      <c r="N87" s="200" t="s">
        <v>43</v>
      </c>
      <c r="O87" s="42"/>
      <c r="P87" s="201">
        <f>O87*H87</f>
        <v>0</v>
      </c>
      <c r="Q87" s="201">
        <v>0</v>
      </c>
      <c r="R87" s="201">
        <f>Q87*H87</f>
        <v>0</v>
      </c>
      <c r="S87" s="201">
        <v>0</v>
      </c>
      <c r="T87" s="202">
        <f>S87*H87</f>
        <v>0</v>
      </c>
      <c r="AR87" s="24" t="s">
        <v>256</v>
      </c>
      <c r="AT87" s="24" t="s">
        <v>151</v>
      </c>
      <c r="AU87" s="24" t="s">
        <v>82</v>
      </c>
      <c r="AY87" s="24" t="s">
        <v>148</v>
      </c>
      <c r="BE87" s="203">
        <f>IF(N87="základní",J87,0)</f>
        <v>0</v>
      </c>
      <c r="BF87" s="203">
        <f>IF(N87="snížená",J87,0)</f>
        <v>0</v>
      </c>
      <c r="BG87" s="203">
        <f>IF(N87="zákl. přenesená",J87,0)</f>
        <v>0</v>
      </c>
      <c r="BH87" s="203">
        <f>IF(N87="sníž. přenesená",J87,0)</f>
        <v>0</v>
      </c>
      <c r="BI87" s="203">
        <f>IF(N87="nulová",J87,0)</f>
        <v>0</v>
      </c>
      <c r="BJ87" s="24" t="s">
        <v>80</v>
      </c>
      <c r="BK87" s="203">
        <f>ROUND(I87*H87,2)</f>
        <v>0</v>
      </c>
      <c r="BL87" s="24" t="s">
        <v>256</v>
      </c>
      <c r="BM87" s="24" t="s">
        <v>2184</v>
      </c>
    </row>
    <row r="88" spans="2:65" s="1" customFormat="1" ht="108">
      <c r="B88" s="41"/>
      <c r="C88" s="63"/>
      <c r="D88" s="206" t="s">
        <v>170</v>
      </c>
      <c r="E88" s="63"/>
      <c r="F88" s="237" t="s">
        <v>2185</v>
      </c>
      <c r="G88" s="63"/>
      <c r="H88" s="63"/>
      <c r="I88" s="163"/>
      <c r="J88" s="63"/>
      <c r="K88" s="63"/>
      <c r="L88" s="61"/>
      <c r="M88" s="238"/>
      <c r="N88" s="42"/>
      <c r="O88" s="42"/>
      <c r="P88" s="42"/>
      <c r="Q88" s="42"/>
      <c r="R88" s="42"/>
      <c r="S88" s="42"/>
      <c r="T88" s="78"/>
      <c r="AT88" s="24" t="s">
        <v>170</v>
      </c>
      <c r="AU88" s="24" t="s">
        <v>82</v>
      </c>
    </row>
    <row r="89" spans="2:65" s="1" customFormat="1" ht="16.5" customHeight="1">
      <c r="B89" s="41"/>
      <c r="C89" s="254" t="s">
        <v>173</v>
      </c>
      <c r="D89" s="254" t="s">
        <v>700</v>
      </c>
      <c r="E89" s="255" t="s">
        <v>2186</v>
      </c>
      <c r="F89" s="256" t="s">
        <v>2187</v>
      </c>
      <c r="G89" s="257" t="s">
        <v>213</v>
      </c>
      <c r="H89" s="258">
        <v>168</v>
      </c>
      <c r="I89" s="259"/>
      <c r="J89" s="260">
        <f t="shared" ref="J89:J97" si="0">ROUND(I89*H89,2)</f>
        <v>0</v>
      </c>
      <c r="K89" s="256" t="s">
        <v>155</v>
      </c>
      <c r="L89" s="261"/>
      <c r="M89" s="262" t="s">
        <v>21</v>
      </c>
      <c r="N89" s="263" t="s">
        <v>43</v>
      </c>
      <c r="O89" s="42"/>
      <c r="P89" s="201">
        <f t="shared" ref="P89:P97" si="1">O89*H89</f>
        <v>0</v>
      </c>
      <c r="Q89" s="201">
        <v>6.9999999999999994E-5</v>
      </c>
      <c r="R89" s="201">
        <f t="shared" ref="R89:R97" si="2">Q89*H89</f>
        <v>1.176E-2</v>
      </c>
      <c r="S89" s="201">
        <v>0</v>
      </c>
      <c r="T89" s="202">
        <f t="shared" ref="T89:T97" si="3">S89*H89</f>
        <v>0</v>
      </c>
      <c r="AR89" s="24" t="s">
        <v>382</v>
      </c>
      <c r="AT89" s="24" t="s">
        <v>700</v>
      </c>
      <c r="AU89" s="24" t="s">
        <v>82</v>
      </c>
      <c r="AY89" s="24" t="s">
        <v>148</v>
      </c>
      <c r="BE89" s="203">
        <f t="shared" ref="BE89:BE97" si="4">IF(N89="základní",J89,0)</f>
        <v>0</v>
      </c>
      <c r="BF89" s="203">
        <f t="shared" ref="BF89:BF97" si="5">IF(N89="snížená",J89,0)</f>
        <v>0</v>
      </c>
      <c r="BG89" s="203">
        <f t="shared" ref="BG89:BG97" si="6">IF(N89="zákl. přenesená",J89,0)</f>
        <v>0</v>
      </c>
      <c r="BH89" s="203">
        <f t="shared" ref="BH89:BH97" si="7">IF(N89="sníž. přenesená",J89,0)</f>
        <v>0</v>
      </c>
      <c r="BI89" s="203">
        <f t="shared" ref="BI89:BI97" si="8">IF(N89="nulová",J89,0)</f>
        <v>0</v>
      </c>
      <c r="BJ89" s="24" t="s">
        <v>80</v>
      </c>
      <c r="BK89" s="203">
        <f t="shared" ref="BK89:BK97" si="9">ROUND(I89*H89,2)</f>
        <v>0</v>
      </c>
      <c r="BL89" s="24" t="s">
        <v>256</v>
      </c>
      <c r="BM89" s="24" t="s">
        <v>2188</v>
      </c>
    </row>
    <row r="90" spans="2:65" s="1" customFormat="1" ht="16.5" customHeight="1">
      <c r="B90" s="41"/>
      <c r="C90" s="254" t="s">
        <v>156</v>
      </c>
      <c r="D90" s="254" t="s">
        <v>700</v>
      </c>
      <c r="E90" s="255" t="s">
        <v>2189</v>
      </c>
      <c r="F90" s="256" t="s">
        <v>2190</v>
      </c>
      <c r="G90" s="257" t="s">
        <v>213</v>
      </c>
      <c r="H90" s="258">
        <v>78</v>
      </c>
      <c r="I90" s="259"/>
      <c r="J90" s="260">
        <f t="shared" si="0"/>
        <v>0</v>
      </c>
      <c r="K90" s="256" t="s">
        <v>155</v>
      </c>
      <c r="L90" s="261"/>
      <c r="M90" s="262" t="s">
        <v>21</v>
      </c>
      <c r="N90" s="263" t="s">
        <v>43</v>
      </c>
      <c r="O90" s="42"/>
      <c r="P90" s="201">
        <f t="shared" si="1"/>
        <v>0</v>
      </c>
      <c r="Q90" s="201">
        <v>6.9999999999999994E-5</v>
      </c>
      <c r="R90" s="201">
        <f t="shared" si="2"/>
        <v>5.4599999999999996E-3</v>
      </c>
      <c r="S90" s="201">
        <v>0</v>
      </c>
      <c r="T90" s="202">
        <f t="shared" si="3"/>
        <v>0</v>
      </c>
      <c r="AR90" s="24" t="s">
        <v>382</v>
      </c>
      <c r="AT90" s="24" t="s">
        <v>700</v>
      </c>
      <c r="AU90" s="24" t="s">
        <v>82</v>
      </c>
      <c r="AY90" s="24" t="s">
        <v>148</v>
      </c>
      <c r="BE90" s="203">
        <f t="shared" si="4"/>
        <v>0</v>
      </c>
      <c r="BF90" s="203">
        <f t="shared" si="5"/>
        <v>0</v>
      </c>
      <c r="BG90" s="203">
        <f t="shared" si="6"/>
        <v>0</v>
      </c>
      <c r="BH90" s="203">
        <f t="shared" si="7"/>
        <v>0</v>
      </c>
      <c r="BI90" s="203">
        <f t="shared" si="8"/>
        <v>0</v>
      </c>
      <c r="BJ90" s="24" t="s">
        <v>80</v>
      </c>
      <c r="BK90" s="203">
        <f t="shared" si="9"/>
        <v>0</v>
      </c>
      <c r="BL90" s="24" t="s">
        <v>256</v>
      </c>
      <c r="BM90" s="24" t="s">
        <v>2191</v>
      </c>
    </row>
    <row r="91" spans="2:65" s="1" customFormat="1" ht="16.5" customHeight="1">
      <c r="B91" s="41"/>
      <c r="C91" s="254" t="s">
        <v>187</v>
      </c>
      <c r="D91" s="254" t="s">
        <v>700</v>
      </c>
      <c r="E91" s="255" t="s">
        <v>1938</v>
      </c>
      <c r="F91" s="256" t="s">
        <v>1939</v>
      </c>
      <c r="G91" s="257" t="s">
        <v>213</v>
      </c>
      <c r="H91" s="258">
        <v>42</v>
      </c>
      <c r="I91" s="259"/>
      <c r="J91" s="260">
        <f t="shared" si="0"/>
        <v>0</v>
      </c>
      <c r="K91" s="256" t="s">
        <v>155</v>
      </c>
      <c r="L91" s="261"/>
      <c r="M91" s="262" t="s">
        <v>21</v>
      </c>
      <c r="N91" s="263" t="s">
        <v>43</v>
      </c>
      <c r="O91" s="42"/>
      <c r="P91" s="201">
        <f t="shared" si="1"/>
        <v>0</v>
      </c>
      <c r="Q91" s="201">
        <v>8.0000000000000007E-5</v>
      </c>
      <c r="R91" s="201">
        <f t="shared" si="2"/>
        <v>3.3600000000000001E-3</v>
      </c>
      <c r="S91" s="201">
        <v>0</v>
      </c>
      <c r="T91" s="202">
        <f t="shared" si="3"/>
        <v>0</v>
      </c>
      <c r="AR91" s="24" t="s">
        <v>382</v>
      </c>
      <c r="AT91" s="24" t="s">
        <v>700</v>
      </c>
      <c r="AU91" s="24" t="s">
        <v>82</v>
      </c>
      <c r="AY91" s="24" t="s">
        <v>148</v>
      </c>
      <c r="BE91" s="203">
        <f t="shared" si="4"/>
        <v>0</v>
      </c>
      <c r="BF91" s="203">
        <f t="shared" si="5"/>
        <v>0</v>
      </c>
      <c r="BG91" s="203">
        <f t="shared" si="6"/>
        <v>0</v>
      </c>
      <c r="BH91" s="203">
        <f t="shared" si="7"/>
        <v>0</v>
      </c>
      <c r="BI91" s="203">
        <f t="shared" si="8"/>
        <v>0</v>
      </c>
      <c r="BJ91" s="24" t="s">
        <v>80</v>
      </c>
      <c r="BK91" s="203">
        <f t="shared" si="9"/>
        <v>0</v>
      </c>
      <c r="BL91" s="24" t="s">
        <v>256</v>
      </c>
      <c r="BM91" s="24" t="s">
        <v>2192</v>
      </c>
    </row>
    <row r="92" spans="2:65" s="1" customFormat="1" ht="16.5" customHeight="1">
      <c r="B92" s="41"/>
      <c r="C92" s="254" t="s">
        <v>198</v>
      </c>
      <c r="D92" s="254" t="s">
        <v>700</v>
      </c>
      <c r="E92" s="255" t="s">
        <v>2193</v>
      </c>
      <c r="F92" s="256" t="s">
        <v>2194</v>
      </c>
      <c r="G92" s="257" t="s">
        <v>213</v>
      </c>
      <c r="H92" s="258">
        <v>40</v>
      </c>
      <c r="I92" s="259"/>
      <c r="J92" s="260">
        <f t="shared" si="0"/>
        <v>0</v>
      </c>
      <c r="K92" s="256" t="s">
        <v>155</v>
      </c>
      <c r="L92" s="261"/>
      <c r="M92" s="262" t="s">
        <v>21</v>
      </c>
      <c r="N92" s="263" t="s">
        <v>43</v>
      </c>
      <c r="O92" s="42"/>
      <c r="P92" s="201">
        <f t="shared" si="1"/>
        <v>0</v>
      </c>
      <c r="Q92" s="201">
        <v>1.2E-4</v>
      </c>
      <c r="R92" s="201">
        <f t="shared" si="2"/>
        <v>4.8000000000000004E-3</v>
      </c>
      <c r="S92" s="201">
        <v>0</v>
      </c>
      <c r="T92" s="202">
        <f t="shared" si="3"/>
        <v>0</v>
      </c>
      <c r="AR92" s="24" t="s">
        <v>382</v>
      </c>
      <c r="AT92" s="24" t="s">
        <v>700</v>
      </c>
      <c r="AU92" s="24" t="s">
        <v>82</v>
      </c>
      <c r="AY92" s="24" t="s">
        <v>148</v>
      </c>
      <c r="BE92" s="203">
        <f t="shared" si="4"/>
        <v>0</v>
      </c>
      <c r="BF92" s="203">
        <f t="shared" si="5"/>
        <v>0</v>
      </c>
      <c r="BG92" s="203">
        <f t="shared" si="6"/>
        <v>0</v>
      </c>
      <c r="BH92" s="203">
        <f t="shared" si="7"/>
        <v>0</v>
      </c>
      <c r="BI92" s="203">
        <f t="shared" si="8"/>
        <v>0</v>
      </c>
      <c r="BJ92" s="24" t="s">
        <v>80</v>
      </c>
      <c r="BK92" s="203">
        <f t="shared" si="9"/>
        <v>0</v>
      </c>
      <c r="BL92" s="24" t="s">
        <v>256</v>
      </c>
      <c r="BM92" s="24" t="s">
        <v>2195</v>
      </c>
    </row>
    <row r="93" spans="2:65" s="1" customFormat="1" ht="16.5" customHeight="1">
      <c r="B93" s="41"/>
      <c r="C93" s="254" t="s">
        <v>204</v>
      </c>
      <c r="D93" s="254" t="s">
        <v>700</v>
      </c>
      <c r="E93" s="255" t="s">
        <v>2196</v>
      </c>
      <c r="F93" s="256" t="s">
        <v>2197</v>
      </c>
      <c r="G93" s="257" t="s">
        <v>213</v>
      </c>
      <c r="H93" s="258">
        <v>109</v>
      </c>
      <c r="I93" s="259"/>
      <c r="J93" s="260">
        <f t="shared" si="0"/>
        <v>0</v>
      </c>
      <c r="K93" s="256" t="s">
        <v>155</v>
      </c>
      <c r="L93" s="261"/>
      <c r="M93" s="262" t="s">
        <v>21</v>
      </c>
      <c r="N93" s="263" t="s">
        <v>43</v>
      </c>
      <c r="O93" s="42"/>
      <c r="P93" s="201">
        <f t="shared" si="1"/>
        <v>0</v>
      </c>
      <c r="Q93" s="201">
        <v>1.3999999999999999E-4</v>
      </c>
      <c r="R93" s="201">
        <f t="shared" si="2"/>
        <v>1.5259999999999999E-2</v>
      </c>
      <c r="S93" s="201">
        <v>0</v>
      </c>
      <c r="T93" s="202">
        <f t="shared" si="3"/>
        <v>0</v>
      </c>
      <c r="AR93" s="24" t="s">
        <v>382</v>
      </c>
      <c r="AT93" s="24" t="s">
        <v>700</v>
      </c>
      <c r="AU93" s="24" t="s">
        <v>82</v>
      </c>
      <c r="AY93" s="24" t="s">
        <v>148</v>
      </c>
      <c r="BE93" s="203">
        <f t="shared" si="4"/>
        <v>0</v>
      </c>
      <c r="BF93" s="203">
        <f t="shared" si="5"/>
        <v>0</v>
      </c>
      <c r="BG93" s="203">
        <f t="shared" si="6"/>
        <v>0</v>
      </c>
      <c r="BH93" s="203">
        <f t="shared" si="7"/>
        <v>0</v>
      </c>
      <c r="BI93" s="203">
        <f t="shared" si="8"/>
        <v>0</v>
      </c>
      <c r="BJ93" s="24" t="s">
        <v>80</v>
      </c>
      <c r="BK93" s="203">
        <f t="shared" si="9"/>
        <v>0</v>
      </c>
      <c r="BL93" s="24" t="s">
        <v>256</v>
      </c>
      <c r="BM93" s="24" t="s">
        <v>2198</v>
      </c>
    </row>
    <row r="94" spans="2:65" s="1" customFormat="1" ht="25.5" customHeight="1">
      <c r="B94" s="41"/>
      <c r="C94" s="254" t="s">
        <v>210</v>
      </c>
      <c r="D94" s="254" t="s">
        <v>700</v>
      </c>
      <c r="E94" s="255" t="s">
        <v>2199</v>
      </c>
      <c r="F94" s="256" t="s">
        <v>2200</v>
      </c>
      <c r="G94" s="257" t="s">
        <v>213</v>
      </c>
      <c r="H94" s="258">
        <v>39</v>
      </c>
      <c r="I94" s="259"/>
      <c r="J94" s="260">
        <f t="shared" si="0"/>
        <v>0</v>
      </c>
      <c r="K94" s="256" t="s">
        <v>155</v>
      </c>
      <c r="L94" s="261"/>
      <c r="M94" s="262" t="s">
        <v>21</v>
      </c>
      <c r="N94" s="263" t="s">
        <v>43</v>
      </c>
      <c r="O94" s="42"/>
      <c r="P94" s="201">
        <f t="shared" si="1"/>
        <v>0</v>
      </c>
      <c r="Q94" s="201">
        <v>6.4999999999999997E-4</v>
      </c>
      <c r="R94" s="201">
        <f t="shared" si="2"/>
        <v>2.5349999999999998E-2</v>
      </c>
      <c r="S94" s="201">
        <v>0</v>
      </c>
      <c r="T94" s="202">
        <f t="shared" si="3"/>
        <v>0</v>
      </c>
      <c r="AR94" s="24" t="s">
        <v>382</v>
      </c>
      <c r="AT94" s="24" t="s">
        <v>700</v>
      </c>
      <c r="AU94" s="24" t="s">
        <v>82</v>
      </c>
      <c r="AY94" s="24" t="s">
        <v>148</v>
      </c>
      <c r="BE94" s="203">
        <f t="shared" si="4"/>
        <v>0</v>
      </c>
      <c r="BF94" s="203">
        <f t="shared" si="5"/>
        <v>0</v>
      </c>
      <c r="BG94" s="203">
        <f t="shared" si="6"/>
        <v>0</v>
      </c>
      <c r="BH94" s="203">
        <f t="shared" si="7"/>
        <v>0</v>
      </c>
      <c r="BI94" s="203">
        <f t="shared" si="8"/>
        <v>0</v>
      </c>
      <c r="BJ94" s="24" t="s">
        <v>80</v>
      </c>
      <c r="BK94" s="203">
        <f t="shared" si="9"/>
        <v>0</v>
      </c>
      <c r="BL94" s="24" t="s">
        <v>256</v>
      </c>
      <c r="BM94" s="24" t="s">
        <v>2201</v>
      </c>
    </row>
    <row r="95" spans="2:65" s="1" customFormat="1" ht="25.5" customHeight="1">
      <c r="B95" s="41"/>
      <c r="C95" s="254" t="s">
        <v>149</v>
      </c>
      <c r="D95" s="254" t="s">
        <v>700</v>
      </c>
      <c r="E95" s="255" t="s">
        <v>2202</v>
      </c>
      <c r="F95" s="256" t="s">
        <v>2203</v>
      </c>
      <c r="G95" s="257" t="s">
        <v>213</v>
      </c>
      <c r="H95" s="258">
        <v>29</v>
      </c>
      <c r="I95" s="259"/>
      <c r="J95" s="260">
        <f t="shared" si="0"/>
        <v>0</v>
      </c>
      <c r="K95" s="256" t="s">
        <v>155</v>
      </c>
      <c r="L95" s="261"/>
      <c r="M95" s="262" t="s">
        <v>21</v>
      </c>
      <c r="N95" s="263" t="s">
        <v>43</v>
      </c>
      <c r="O95" s="42"/>
      <c r="P95" s="201">
        <f t="shared" si="1"/>
        <v>0</v>
      </c>
      <c r="Q95" s="201">
        <v>1.01E-3</v>
      </c>
      <c r="R95" s="201">
        <f t="shared" si="2"/>
        <v>2.929E-2</v>
      </c>
      <c r="S95" s="201">
        <v>0</v>
      </c>
      <c r="T95" s="202">
        <f t="shared" si="3"/>
        <v>0</v>
      </c>
      <c r="AR95" s="24" t="s">
        <v>382</v>
      </c>
      <c r="AT95" s="24" t="s">
        <v>700</v>
      </c>
      <c r="AU95" s="24" t="s">
        <v>82</v>
      </c>
      <c r="AY95" s="24" t="s">
        <v>148</v>
      </c>
      <c r="BE95" s="203">
        <f t="shared" si="4"/>
        <v>0</v>
      </c>
      <c r="BF95" s="203">
        <f t="shared" si="5"/>
        <v>0</v>
      </c>
      <c r="BG95" s="203">
        <f t="shared" si="6"/>
        <v>0</v>
      </c>
      <c r="BH95" s="203">
        <f t="shared" si="7"/>
        <v>0</v>
      </c>
      <c r="BI95" s="203">
        <f t="shared" si="8"/>
        <v>0</v>
      </c>
      <c r="BJ95" s="24" t="s">
        <v>80</v>
      </c>
      <c r="BK95" s="203">
        <f t="shared" si="9"/>
        <v>0</v>
      </c>
      <c r="BL95" s="24" t="s">
        <v>256</v>
      </c>
      <c r="BM95" s="24" t="s">
        <v>2204</v>
      </c>
    </row>
    <row r="96" spans="2:65" s="1" customFormat="1" ht="25.5" customHeight="1">
      <c r="B96" s="41"/>
      <c r="C96" s="254" t="s">
        <v>222</v>
      </c>
      <c r="D96" s="254" t="s">
        <v>700</v>
      </c>
      <c r="E96" s="255" t="s">
        <v>2205</v>
      </c>
      <c r="F96" s="256" t="s">
        <v>2206</v>
      </c>
      <c r="G96" s="257" t="s">
        <v>213</v>
      </c>
      <c r="H96" s="258">
        <v>9</v>
      </c>
      <c r="I96" s="259"/>
      <c r="J96" s="260">
        <f t="shared" si="0"/>
        <v>0</v>
      </c>
      <c r="K96" s="256" t="s">
        <v>155</v>
      </c>
      <c r="L96" s="261"/>
      <c r="M96" s="262" t="s">
        <v>21</v>
      </c>
      <c r="N96" s="263" t="s">
        <v>43</v>
      </c>
      <c r="O96" s="42"/>
      <c r="P96" s="201">
        <f t="shared" si="1"/>
        <v>0</v>
      </c>
      <c r="Q96" s="201">
        <v>1.2099999999999999E-3</v>
      </c>
      <c r="R96" s="201">
        <f t="shared" si="2"/>
        <v>1.0889999999999999E-2</v>
      </c>
      <c r="S96" s="201">
        <v>0</v>
      </c>
      <c r="T96" s="202">
        <f t="shared" si="3"/>
        <v>0</v>
      </c>
      <c r="AR96" s="24" t="s">
        <v>382</v>
      </c>
      <c r="AT96" s="24" t="s">
        <v>700</v>
      </c>
      <c r="AU96" s="24" t="s">
        <v>82</v>
      </c>
      <c r="AY96" s="24" t="s">
        <v>148</v>
      </c>
      <c r="BE96" s="203">
        <f t="shared" si="4"/>
        <v>0</v>
      </c>
      <c r="BF96" s="203">
        <f t="shared" si="5"/>
        <v>0</v>
      </c>
      <c r="BG96" s="203">
        <f t="shared" si="6"/>
        <v>0</v>
      </c>
      <c r="BH96" s="203">
        <f t="shared" si="7"/>
        <v>0</v>
      </c>
      <c r="BI96" s="203">
        <f t="shared" si="8"/>
        <v>0</v>
      </c>
      <c r="BJ96" s="24" t="s">
        <v>80</v>
      </c>
      <c r="BK96" s="203">
        <f t="shared" si="9"/>
        <v>0</v>
      </c>
      <c r="BL96" s="24" t="s">
        <v>256</v>
      </c>
      <c r="BM96" s="24" t="s">
        <v>2207</v>
      </c>
    </row>
    <row r="97" spans="2:65" s="1" customFormat="1" ht="38.25" customHeight="1">
      <c r="B97" s="41"/>
      <c r="C97" s="192" t="s">
        <v>228</v>
      </c>
      <c r="D97" s="192" t="s">
        <v>151</v>
      </c>
      <c r="E97" s="193" t="s">
        <v>2208</v>
      </c>
      <c r="F97" s="194" t="s">
        <v>2209</v>
      </c>
      <c r="G97" s="195" t="s">
        <v>339</v>
      </c>
      <c r="H97" s="196">
        <v>0.106</v>
      </c>
      <c r="I97" s="197"/>
      <c r="J97" s="198">
        <f t="shared" si="0"/>
        <v>0</v>
      </c>
      <c r="K97" s="194" t="s">
        <v>155</v>
      </c>
      <c r="L97" s="61"/>
      <c r="M97" s="199" t="s">
        <v>21</v>
      </c>
      <c r="N97" s="200" t="s">
        <v>43</v>
      </c>
      <c r="O97" s="42"/>
      <c r="P97" s="201">
        <f t="shared" si="1"/>
        <v>0</v>
      </c>
      <c r="Q97" s="201">
        <v>0</v>
      </c>
      <c r="R97" s="201">
        <f t="shared" si="2"/>
        <v>0</v>
      </c>
      <c r="S97" s="201">
        <v>0</v>
      </c>
      <c r="T97" s="202">
        <f t="shared" si="3"/>
        <v>0</v>
      </c>
      <c r="AR97" s="24" t="s">
        <v>256</v>
      </c>
      <c r="AT97" s="24" t="s">
        <v>151</v>
      </c>
      <c r="AU97" s="24" t="s">
        <v>82</v>
      </c>
      <c r="AY97" s="24" t="s">
        <v>148</v>
      </c>
      <c r="BE97" s="203">
        <f t="shared" si="4"/>
        <v>0</v>
      </c>
      <c r="BF97" s="203">
        <f t="shared" si="5"/>
        <v>0</v>
      </c>
      <c r="BG97" s="203">
        <f t="shared" si="6"/>
        <v>0</v>
      </c>
      <c r="BH97" s="203">
        <f t="shared" si="7"/>
        <v>0</v>
      </c>
      <c r="BI97" s="203">
        <f t="shared" si="8"/>
        <v>0</v>
      </c>
      <c r="BJ97" s="24" t="s">
        <v>80</v>
      </c>
      <c r="BK97" s="203">
        <f t="shared" si="9"/>
        <v>0</v>
      </c>
      <c r="BL97" s="24" t="s">
        <v>256</v>
      </c>
      <c r="BM97" s="24" t="s">
        <v>2210</v>
      </c>
    </row>
    <row r="98" spans="2:65" s="1" customFormat="1" ht="132">
      <c r="B98" s="41"/>
      <c r="C98" s="63"/>
      <c r="D98" s="206" t="s">
        <v>170</v>
      </c>
      <c r="E98" s="63"/>
      <c r="F98" s="237" t="s">
        <v>1335</v>
      </c>
      <c r="G98" s="63"/>
      <c r="H98" s="63"/>
      <c r="I98" s="163"/>
      <c r="J98" s="63"/>
      <c r="K98" s="63"/>
      <c r="L98" s="61"/>
      <c r="M98" s="238"/>
      <c r="N98" s="42"/>
      <c r="O98" s="42"/>
      <c r="P98" s="42"/>
      <c r="Q98" s="42"/>
      <c r="R98" s="42"/>
      <c r="S98" s="42"/>
      <c r="T98" s="78"/>
      <c r="AT98" s="24" t="s">
        <v>170</v>
      </c>
      <c r="AU98" s="24" t="s">
        <v>82</v>
      </c>
    </row>
    <row r="99" spans="2:65" s="10" customFormat="1" ht="29.85" customHeight="1">
      <c r="B99" s="176"/>
      <c r="C99" s="177"/>
      <c r="D99" s="178" t="s">
        <v>71</v>
      </c>
      <c r="E99" s="190" t="s">
        <v>2211</v>
      </c>
      <c r="F99" s="190" t="s">
        <v>2212</v>
      </c>
      <c r="G99" s="177"/>
      <c r="H99" s="177"/>
      <c r="I99" s="180"/>
      <c r="J99" s="191">
        <f>BK99</f>
        <v>0</v>
      </c>
      <c r="K99" s="177"/>
      <c r="L99" s="182"/>
      <c r="M99" s="183"/>
      <c r="N99" s="184"/>
      <c r="O99" s="184"/>
      <c r="P99" s="185">
        <f>SUM(P100:P117)</f>
        <v>0</v>
      </c>
      <c r="Q99" s="184"/>
      <c r="R99" s="185">
        <f>SUM(R100:R117)</f>
        <v>0.53205000000000002</v>
      </c>
      <c r="S99" s="184"/>
      <c r="T99" s="186">
        <f>SUM(T100:T117)</f>
        <v>0.23718000000000003</v>
      </c>
      <c r="AR99" s="187" t="s">
        <v>82</v>
      </c>
      <c r="AT99" s="188" t="s">
        <v>71</v>
      </c>
      <c r="AU99" s="188" t="s">
        <v>80</v>
      </c>
      <c r="AY99" s="187" t="s">
        <v>148</v>
      </c>
      <c r="BK99" s="189">
        <f>SUM(BK100:BK117)</f>
        <v>0</v>
      </c>
    </row>
    <row r="100" spans="2:65" s="1" customFormat="1" ht="16.5" customHeight="1">
      <c r="B100" s="41"/>
      <c r="C100" s="192" t="s">
        <v>233</v>
      </c>
      <c r="D100" s="192" t="s">
        <v>151</v>
      </c>
      <c r="E100" s="193" t="s">
        <v>2213</v>
      </c>
      <c r="F100" s="194" t="s">
        <v>2214</v>
      </c>
      <c r="G100" s="195" t="s">
        <v>213</v>
      </c>
      <c r="H100" s="196">
        <v>22</v>
      </c>
      <c r="I100" s="197"/>
      <c r="J100" s="198">
        <f>ROUND(I100*H100,2)</f>
        <v>0</v>
      </c>
      <c r="K100" s="194" t="s">
        <v>155</v>
      </c>
      <c r="L100" s="61"/>
      <c r="M100" s="199" t="s">
        <v>21</v>
      </c>
      <c r="N100" s="200" t="s">
        <v>43</v>
      </c>
      <c r="O100" s="42"/>
      <c r="P100" s="201">
        <f>O100*H100</f>
        <v>0</v>
      </c>
      <c r="Q100" s="201">
        <v>2.0000000000000002E-5</v>
      </c>
      <c r="R100" s="201">
        <f>Q100*H100</f>
        <v>4.4000000000000002E-4</v>
      </c>
      <c r="S100" s="201">
        <v>1E-3</v>
      </c>
      <c r="T100" s="202">
        <f>S100*H100</f>
        <v>2.1999999999999999E-2</v>
      </c>
      <c r="AR100" s="24" t="s">
        <v>256</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256</v>
      </c>
      <c r="BM100" s="24" t="s">
        <v>2215</v>
      </c>
    </row>
    <row r="101" spans="2:65" s="1" customFormat="1" ht="16.5" customHeight="1">
      <c r="B101" s="41"/>
      <c r="C101" s="192" t="s">
        <v>240</v>
      </c>
      <c r="D101" s="192" t="s">
        <v>151</v>
      </c>
      <c r="E101" s="193" t="s">
        <v>2216</v>
      </c>
      <c r="F101" s="194" t="s">
        <v>2217</v>
      </c>
      <c r="G101" s="195" t="s">
        <v>213</v>
      </c>
      <c r="H101" s="196">
        <v>6</v>
      </c>
      <c r="I101" s="197"/>
      <c r="J101" s="198">
        <f>ROUND(I101*H101,2)</f>
        <v>0</v>
      </c>
      <c r="K101" s="194" t="s">
        <v>155</v>
      </c>
      <c r="L101" s="61"/>
      <c r="M101" s="199" t="s">
        <v>21</v>
      </c>
      <c r="N101" s="200" t="s">
        <v>43</v>
      </c>
      <c r="O101" s="42"/>
      <c r="P101" s="201">
        <f>O101*H101</f>
        <v>0</v>
      </c>
      <c r="Q101" s="201">
        <v>2.0000000000000002E-5</v>
      </c>
      <c r="R101" s="201">
        <f>Q101*H101</f>
        <v>1.2000000000000002E-4</v>
      </c>
      <c r="S101" s="201">
        <v>3.2000000000000002E-3</v>
      </c>
      <c r="T101" s="202">
        <f>S101*H101</f>
        <v>1.9200000000000002E-2</v>
      </c>
      <c r="AR101" s="24" t="s">
        <v>256</v>
      </c>
      <c r="AT101" s="24" t="s">
        <v>151</v>
      </c>
      <c r="AU101" s="24" t="s">
        <v>82</v>
      </c>
      <c r="AY101" s="24" t="s">
        <v>148</v>
      </c>
      <c r="BE101" s="203">
        <f>IF(N101="základní",J101,0)</f>
        <v>0</v>
      </c>
      <c r="BF101" s="203">
        <f>IF(N101="snížená",J101,0)</f>
        <v>0</v>
      </c>
      <c r="BG101" s="203">
        <f>IF(N101="zákl. přenesená",J101,0)</f>
        <v>0</v>
      </c>
      <c r="BH101" s="203">
        <f>IF(N101="sníž. přenesená",J101,0)</f>
        <v>0</v>
      </c>
      <c r="BI101" s="203">
        <f>IF(N101="nulová",J101,0)</f>
        <v>0</v>
      </c>
      <c r="BJ101" s="24" t="s">
        <v>80</v>
      </c>
      <c r="BK101" s="203">
        <f>ROUND(I101*H101,2)</f>
        <v>0</v>
      </c>
      <c r="BL101" s="24" t="s">
        <v>256</v>
      </c>
      <c r="BM101" s="24" t="s">
        <v>2218</v>
      </c>
    </row>
    <row r="102" spans="2:65" s="1" customFormat="1" ht="16.5" customHeight="1">
      <c r="B102" s="41"/>
      <c r="C102" s="192" t="s">
        <v>245</v>
      </c>
      <c r="D102" s="192" t="s">
        <v>151</v>
      </c>
      <c r="E102" s="193" t="s">
        <v>2219</v>
      </c>
      <c r="F102" s="194" t="s">
        <v>2220</v>
      </c>
      <c r="G102" s="195" t="s">
        <v>213</v>
      </c>
      <c r="H102" s="196">
        <v>32</v>
      </c>
      <c r="I102" s="197"/>
      <c r="J102" s="198">
        <f>ROUND(I102*H102,2)</f>
        <v>0</v>
      </c>
      <c r="K102" s="194" t="s">
        <v>155</v>
      </c>
      <c r="L102" s="61"/>
      <c r="M102" s="199" t="s">
        <v>21</v>
      </c>
      <c r="N102" s="200" t="s">
        <v>43</v>
      </c>
      <c r="O102" s="42"/>
      <c r="P102" s="201">
        <f>O102*H102</f>
        <v>0</v>
      </c>
      <c r="Q102" s="201">
        <v>5.0000000000000002E-5</v>
      </c>
      <c r="R102" s="201">
        <f>Q102*H102</f>
        <v>1.6000000000000001E-3</v>
      </c>
      <c r="S102" s="201">
        <v>5.3200000000000001E-3</v>
      </c>
      <c r="T102" s="202">
        <f>S102*H102</f>
        <v>0.17024</v>
      </c>
      <c r="AR102" s="24" t="s">
        <v>256</v>
      </c>
      <c r="AT102" s="24" t="s">
        <v>151</v>
      </c>
      <c r="AU102" s="24" t="s">
        <v>82</v>
      </c>
      <c r="AY102" s="24" t="s">
        <v>148</v>
      </c>
      <c r="BE102" s="203">
        <f>IF(N102="základní",J102,0)</f>
        <v>0</v>
      </c>
      <c r="BF102" s="203">
        <f>IF(N102="snížená",J102,0)</f>
        <v>0</v>
      </c>
      <c r="BG102" s="203">
        <f>IF(N102="zákl. přenesená",J102,0)</f>
        <v>0</v>
      </c>
      <c r="BH102" s="203">
        <f>IF(N102="sníž. přenesená",J102,0)</f>
        <v>0</v>
      </c>
      <c r="BI102" s="203">
        <f>IF(N102="nulová",J102,0)</f>
        <v>0</v>
      </c>
      <c r="BJ102" s="24" t="s">
        <v>80</v>
      </c>
      <c r="BK102" s="203">
        <f>ROUND(I102*H102,2)</f>
        <v>0</v>
      </c>
      <c r="BL102" s="24" t="s">
        <v>256</v>
      </c>
      <c r="BM102" s="24" t="s">
        <v>2221</v>
      </c>
    </row>
    <row r="103" spans="2:65" s="1" customFormat="1" ht="16.5" customHeight="1">
      <c r="B103" s="41"/>
      <c r="C103" s="192" t="s">
        <v>10</v>
      </c>
      <c r="D103" s="192" t="s">
        <v>151</v>
      </c>
      <c r="E103" s="193" t="s">
        <v>2222</v>
      </c>
      <c r="F103" s="194" t="s">
        <v>2223</v>
      </c>
      <c r="G103" s="195" t="s">
        <v>213</v>
      </c>
      <c r="H103" s="196">
        <v>3</v>
      </c>
      <c r="I103" s="197"/>
      <c r="J103" s="198">
        <f>ROUND(I103*H103,2)</f>
        <v>0</v>
      </c>
      <c r="K103" s="194" t="s">
        <v>155</v>
      </c>
      <c r="L103" s="61"/>
      <c r="M103" s="199" t="s">
        <v>21</v>
      </c>
      <c r="N103" s="200" t="s">
        <v>43</v>
      </c>
      <c r="O103" s="42"/>
      <c r="P103" s="201">
        <f>O103*H103</f>
        <v>0</v>
      </c>
      <c r="Q103" s="201">
        <v>9.0000000000000006E-5</v>
      </c>
      <c r="R103" s="201">
        <f>Q103*H103</f>
        <v>2.7E-4</v>
      </c>
      <c r="S103" s="201">
        <v>8.5800000000000008E-3</v>
      </c>
      <c r="T103" s="202">
        <f>S103*H103</f>
        <v>2.5740000000000002E-2</v>
      </c>
      <c r="AR103" s="24" t="s">
        <v>256</v>
      </c>
      <c r="AT103" s="24" t="s">
        <v>151</v>
      </c>
      <c r="AU103" s="24" t="s">
        <v>82</v>
      </c>
      <c r="AY103" s="24" t="s">
        <v>148</v>
      </c>
      <c r="BE103" s="203">
        <f>IF(N103="základní",J103,0)</f>
        <v>0</v>
      </c>
      <c r="BF103" s="203">
        <f>IF(N103="snížená",J103,0)</f>
        <v>0</v>
      </c>
      <c r="BG103" s="203">
        <f>IF(N103="zákl. přenesená",J103,0)</f>
        <v>0</v>
      </c>
      <c r="BH103" s="203">
        <f>IF(N103="sníž. přenesená",J103,0)</f>
        <v>0</v>
      </c>
      <c r="BI103" s="203">
        <f>IF(N103="nulová",J103,0)</f>
        <v>0</v>
      </c>
      <c r="BJ103" s="24" t="s">
        <v>80</v>
      </c>
      <c r="BK103" s="203">
        <f>ROUND(I103*H103,2)</f>
        <v>0</v>
      </c>
      <c r="BL103" s="24" t="s">
        <v>256</v>
      </c>
      <c r="BM103" s="24" t="s">
        <v>2224</v>
      </c>
    </row>
    <row r="104" spans="2:65" s="1" customFormat="1" ht="25.5" customHeight="1">
      <c r="B104" s="41"/>
      <c r="C104" s="192" t="s">
        <v>256</v>
      </c>
      <c r="D104" s="192" t="s">
        <v>151</v>
      </c>
      <c r="E104" s="193" t="s">
        <v>2225</v>
      </c>
      <c r="F104" s="194" t="s">
        <v>2226</v>
      </c>
      <c r="G104" s="195" t="s">
        <v>213</v>
      </c>
      <c r="H104" s="196">
        <v>1</v>
      </c>
      <c r="I104" s="197"/>
      <c r="J104" s="198">
        <f>ROUND(I104*H104,2)</f>
        <v>0</v>
      </c>
      <c r="K104" s="194" t="s">
        <v>155</v>
      </c>
      <c r="L104" s="61"/>
      <c r="M104" s="199" t="s">
        <v>21</v>
      </c>
      <c r="N104" s="200" t="s">
        <v>43</v>
      </c>
      <c r="O104" s="42"/>
      <c r="P104" s="201">
        <f>O104*H104</f>
        <v>0</v>
      </c>
      <c r="Q104" s="201">
        <v>6.1700000000000001E-3</v>
      </c>
      <c r="R104" s="201">
        <f>Q104*H104</f>
        <v>6.1700000000000001E-3</v>
      </c>
      <c r="S104" s="201">
        <v>0</v>
      </c>
      <c r="T104" s="202">
        <f>S104*H104</f>
        <v>0</v>
      </c>
      <c r="AR104" s="24" t="s">
        <v>256</v>
      </c>
      <c r="AT104" s="24" t="s">
        <v>151</v>
      </c>
      <c r="AU104" s="24" t="s">
        <v>82</v>
      </c>
      <c r="AY104" s="24" t="s">
        <v>148</v>
      </c>
      <c r="BE104" s="203">
        <f>IF(N104="základní",J104,0)</f>
        <v>0</v>
      </c>
      <c r="BF104" s="203">
        <f>IF(N104="snížená",J104,0)</f>
        <v>0</v>
      </c>
      <c r="BG104" s="203">
        <f>IF(N104="zákl. přenesená",J104,0)</f>
        <v>0</v>
      </c>
      <c r="BH104" s="203">
        <f>IF(N104="sníž. přenesená",J104,0)</f>
        <v>0</v>
      </c>
      <c r="BI104" s="203">
        <f>IF(N104="nulová",J104,0)</f>
        <v>0</v>
      </c>
      <c r="BJ104" s="24" t="s">
        <v>80</v>
      </c>
      <c r="BK104" s="203">
        <f>ROUND(I104*H104,2)</f>
        <v>0</v>
      </c>
      <c r="BL104" s="24" t="s">
        <v>256</v>
      </c>
      <c r="BM104" s="24" t="s">
        <v>2227</v>
      </c>
    </row>
    <row r="105" spans="2:65" s="1" customFormat="1" ht="156">
      <c r="B105" s="41"/>
      <c r="C105" s="63"/>
      <c r="D105" s="206" t="s">
        <v>170</v>
      </c>
      <c r="E105" s="63"/>
      <c r="F105" s="237" t="s">
        <v>2228</v>
      </c>
      <c r="G105" s="63"/>
      <c r="H105" s="63"/>
      <c r="I105" s="163"/>
      <c r="J105" s="63"/>
      <c r="K105" s="63"/>
      <c r="L105" s="61"/>
      <c r="M105" s="238"/>
      <c r="N105" s="42"/>
      <c r="O105" s="42"/>
      <c r="P105" s="42"/>
      <c r="Q105" s="42"/>
      <c r="R105" s="42"/>
      <c r="S105" s="42"/>
      <c r="T105" s="78"/>
      <c r="AT105" s="24" t="s">
        <v>170</v>
      </c>
      <c r="AU105" s="24" t="s">
        <v>82</v>
      </c>
    </row>
    <row r="106" spans="2:65" s="1" customFormat="1" ht="16.5" customHeight="1">
      <c r="B106" s="41"/>
      <c r="C106" s="192" t="s">
        <v>263</v>
      </c>
      <c r="D106" s="192" t="s">
        <v>151</v>
      </c>
      <c r="E106" s="193" t="s">
        <v>2229</v>
      </c>
      <c r="F106" s="194" t="s">
        <v>2230</v>
      </c>
      <c r="G106" s="195" t="s">
        <v>213</v>
      </c>
      <c r="H106" s="196">
        <v>168</v>
      </c>
      <c r="I106" s="197"/>
      <c r="J106" s="198">
        <f t="shared" ref="J106:J116" si="10">ROUND(I106*H106,2)</f>
        <v>0</v>
      </c>
      <c r="K106" s="194" t="s">
        <v>155</v>
      </c>
      <c r="L106" s="61"/>
      <c r="M106" s="199" t="s">
        <v>21</v>
      </c>
      <c r="N106" s="200" t="s">
        <v>43</v>
      </c>
      <c r="O106" s="42"/>
      <c r="P106" s="201">
        <f t="shared" ref="P106:P116" si="11">O106*H106</f>
        <v>0</v>
      </c>
      <c r="Q106" s="201">
        <v>4.4999999999999999E-4</v>
      </c>
      <c r="R106" s="201">
        <f t="shared" ref="R106:R116" si="12">Q106*H106</f>
        <v>7.5600000000000001E-2</v>
      </c>
      <c r="S106" s="201">
        <v>0</v>
      </c>
      <c r="T106" s="202">
        <f t="shared" ref="T106:T116" si="13">S106*H106</f>
        <v>0</v>
      </c>
      <c r="AR106" s="24" t="s">
        <v>256</v>
      </c>
      <c r="AT106" s="24" t="s">
        <v>151</v>
      </c>
      <c r="AU106" s="24" t="s">
        <v>82</v>
      </c>
      <c r="AY106" s="24" t="s">
        <v>148</v>
      </c>
      <c r="BE106" s="203">
        <f t="shared" ref="BE106:BE116" si="14">IF(N106="základní",J106,0)</f>
        <v>0</v>
      </c>
      <c r="BF106" s="203">
        <f t="shared" ref="BF106:BF116" si="15">IF(N106="snížená",J106,0)</f>
        <v>0</v>
      </c>
      <c r="BG106" s="203">
        <f t="shared" ref="BG106:BG116" si="16">IF(N106="zákl. přenesená",J106,0)</f>
        <v>0</v>
      </c>
      <c r="BH106" s="203">
        <f t="shared" ref="BH106:BH116" si="17">IF(N106="sníž. přenesená",J106,0)</f>
        <v>0</v>
      </c>
      <c r="BI106" s="203">
        <f t="shared" ref="BI106:BI116" si="18">IF(N106="nulová",J106,0)</f>
        <v>0</v>
      </c>
      <c r="BJ106" s="24" t="s">
        <v>80</v>
      </c>
      <c r="BK106" s="203">
        <f t="shared" ref="BK106:BK116" si="19">ROUND(I106*H106,2)</f>
        <v>0</v>
      </c>
      <c r="BL106" s="24" t="s">
        <v>256</v>
      </c>
      <c r="BM106" s="24" t="s">
        <v>2231</v>
      </c>
    </row>
    <row r="107" spans="2:65" s="1" customFormat="1" ht="16.5" customHeight="1">
      <c r="B107" s="41"/>
      <c r="C107" s="192" t="s">
        <v>269</v>
      </c>
      <c r="D107" s="192" t="s">
        <v>151</v>
      </c>
      <c r="E107" s="193" t="s">
        <v>2232</v>
      </c>
      <c r="F107" s="194" t="s">
        <v>2233</v>
      </c>
      <c r="G107" s="195" t="s">
        <v>213</v>
      </c>
      <c r="H107" s="196">
        <v>78</v>
      </c>
      <c r="I107" s="197"/>
      <c r="J107" s="198">
        <f t="shared" si="10"/>
        <v>0</v>
      </c>
      <c r="K107" s="194" t="s">
        <v>155</v>
      </c>
      <c r="L107" s="61"/>
      <c r="M107" s="199" t="s">
        <v>21</v>
      </c>
      <c r="N107" s="200" t="s">
        <v>43</v>
      </c>
      <c r="O107" s="42"/>
      <c r="P107" s="201">
        <f t="shared" si="11"/>
        <v>0</v>
      </c>
      <c r="Q107" s="201">
        <v>6.9999999999999999E-4</v>
      </c>
      <c r="R107" s="201">
        <f t="shared" si="12"/>
        <v>5.4600000000000003E-2</v>
      </c>
      <c r="S107" s="201">
        <v>0</v>
      </c>
      <c r="T107" s="202">
        <f t="shared" si="13"/>
        <v>0</v>
      </c>
      <c r="AR107" s="24" t="s">
        <v>256</v>
      </c>
      <c r="AT107" s="24" t="s">
        <v>151</v>
      </c>
      <c r="AU107" s="24" t="s">
        <v>82</v>
      </c>
      <c r="AY107" s="24" t="s">
        <v>148</v>
      </c>
      <c r="BE107" s="203">
        <f t="shared" si="14"/>
        <v>0</v>
      </c>
      <c r="BF107" s="203">
        <f t="shared" si="15"/>
        <v>0</v>
      </c>
      <c r="BG107" s="203">
        <f t="shared" si="16"/>
        <v>0</v>
      </c>
      <c r="BH107" s="203">
        <f t="shared" si="17"/>
        <v>0</v>
      </c>
      <c r="BI107" s="203">
        <f t="shared" si="18"/>
        <v>0</v>
      </c>
      <c r="BJ107" s="24" t="s">
        <v>80</v>
      </c>
      <c r="BK107" s="203">
        <f t="shared" si="19"/>
        <v>0</v>
      </c>
      <c r="BL107" s="24" t="s">
        <v>256</v>
      </c>
      <c r="BM107" s="24" t="s">
        <v>2234</v>
      </c>
    </row>
    <row r="108" spans="2:65" s="1" customFormat="1" ht="16.5" customHeight="1">
      <c r="B108" s="41"/>
      <c r="C108" s="192" t="s">
        <v>276</v>
      </c>
      <c r="D108" s="192" t="s">
        <v>151</v>
      </c>
      <c r="E108" s="193" t="s">
        <v>2235</v>
      </c>
      <c r="F108" s="194" t="s">
        <v>2236</v>
      </c>
      <c r="G108" s="195" t="s">
        <v>213</v>
      </c>
      <c r="H108" s="196">
        <v>42</v>
      </c>
      <c r="I108" s="197"/>
      <c r="J108" s="198">
        <f t="shared" si="10"/>
        <v>0</v>
      </c>
      <c r="K108" s="194" t="s">
        <v>155</v>
      </c>
      <c r="L108" s="61"/>
      <c r="M108" s="199" t="s">
        <v>21</v>
      </c>
      <c r="N108" s="200" t="s">
        <v>43</v>
      </c>
      <c r="O108" s="42"/>
      <c r="P108" s="201">
        <f t="shared" si="11"/>
        <v>0</v>
      </c>
      <c r="Q108" s="201">
        <v>6.8999999999999997E-4</v>
      </c>
      <c r="R108" s="201">
        <f t="shared" si="12"/>
        <v>2.8979999999999999E-2</v>
      </c>
      <c r="S108" s="201">
        <v>0</v>
      </c>
      <c r="T108" s="202">
        <f t="shared" si="13"/>
        <v>0</v>
      </c>
      <c r="AR108" s="24" t="s">
        <v>256</v>
      </c>
      <c r="AT108" s="24" t="s">
        <v>151</v>
      </c>
      <c r="AU108" s="24" t="s">
        <v>82</v>
      </c>
      <c r="AY108" s="24" t="s">
        <v>148</v>
      </c>
      <c r="BE108" s="203">
        <f t="shared" si="14"/>
        <v>0</v>
      </c>
      <c r="BF108" s="203">
        <f t="shared" si="15"/>
        <v>0</v>
      </c>
      <c r="BG108" s="203">
        <f t="shared" si="16"/>
        <v>0</v>
      </c>
      <c r="BH108" s="203">
        <f t="shared" si="17"/>
        <v>0</v>
      </c>
      <c r="BI108" s="203">
        <f t="shared" si="18"/>
        <v>0</v>
      </c>
      <c r="BJ108" s="24" t="s">
        <v>80</v>
      </c>
      <c r="BK108" s="203">
        <f t="shared" si="19"/>
        <v>0</v>
      </c>
      <c r="BL108" s="24" t="s">
        <v>256</v>
      </c>
      <c r="BM108" s="24" t="s">
        <v>2237</v>
      </c>
    </row>
    <row r="109" spans="2:65" s="1" customFormat="1" ht="16.5" customHeight="1">
      <c r="B109" s="41"/>
      <c r="C109" s="192" t="s">
        <v>287</v>
      </c>
      <c r="D109" s="192" t="s">
        <v>151</v>
      </c>
      <c r="E109" s="193" t="s">
        <v>2238</v>
      </c>
      <c r="F109" s="194" t="s">
        <v>2239</v>
      </c>
      <c r="G109" s="195" t="s">
        <v>213</v>
      </c>
      <c r="H109" s="196">
        <v>40</v>
      </c>
      <c r="I109" s="197"/>
      <c r="J109" s="198">
        <f t="shared" si="10"/>
        <v>0</v>
      </c>
      <c r="K109" s="194" t="s">
        <v>155</v>
      </c>
      <c r="L109" s="61"/>
      <c r="M109" s="199" t="s">
        <v>21</v>
      </c>
      <c r="N109" s="200" t="s">
        <v>43</v>
      </c>
      <c r="O109" s="42"/>
      <c r="P109" s="201">
        <f t="shared" si="11"/>
        <v>0</v>
      </c>
      <c r="Q109" s="201">
        <v>1.2600000000000001E-3</v>
      </c>
      <c r="R109" s="201">
        <f t="shared" si="12"/>
        <v>5.04E-2</v>
      </c>
      <c r="S109" s="201">
        <v>0</v>
      </c>
      <c r="T109" s="202">
        <f t="shared" si="13"/>
        <v>0</v>
      </c>
      <c r="AR109" s="24" t="s">
        <v>256</v>
      </c>
      <c r="AT109" s="24" t="s">
        <v>151</v>
      </c>
      <c r="AU109" s="24" t="s">
        <v>82</v>
      </c>
      <c r="AY109" s="24" t="s">
        <v>148</v>
      </c>
      <c r="BE109" s="203">
        <f t="shared" si="14"/>
        <v>0</v>
      </c>
      <c r="BF109" s="203">
        <f t="shared" si="15"/>
        <v>0</v>
      </c>
      <c r="BG109" s="203">
        <f t="shared" si="16"/>
        <v>0</v>
      </c>
      <c r="BH109" s="203">
        <f t="shared" si="17"/>
        <v>0</v>
      </c>
      <c r="BI109" s="203">
        <f t="shared" si="18"/>
        <v>0</v>
      </c>
      <c r="BJ109" s="24" t="s">
        <v>80</v>
      </c>
      <c r="BK109" s="203">
        <f t="shared" si="19"/>
        <v>0</v>
      </c>
      <c r="BL109" s="24" t="s">
        <v>256</v>
      </c>
      <c r="BM109" s="24" t="s">
        <v>2240</v>
      </c>
    </row>
    <row r="110" spans="2:65" s="1" customFormat="1" ht="16.5" customHeight="1">
      <c r="B110" s="41"/>
      <c r="C110" s="192" t="s">
        <v>9</v>
      </c>
      <c r="D110" s="192" t="s">
        <v>151</v>
      </c>
      <c r="E110" s="193" t="s">
        <v>2241</v>
      </c>
      <c r="F110" s="194" t="s">
        <v>2242</v>
      </c>
      <c r="G110" s="195" t="s">
        <v>213</v>
      </c>
      <c r="H110" s="196">
        <v>143</v>
      </c>
      <c r="I110" s="197"/>
      <c r="J110" s="198">
        <f t="shared" si="10"/>
        <v>0</v>
      </c>
      <c r="K110" s="194" t="s">
        <v>155</v>
      </c>
      <c r="L110" s="61"/>
      <c r="M110" s="199" t="s">
        <v>21</v>
      </c>
      <c r="N110" s="200" t="s">
        <v>43</v>
      </c>
      <c r="O110" s="42"/>
      <c r="P110" s="201">
        <f t="shared" si="11"/>
        <v>0</v>
      </c>
      <c r="Q110" s="201">
        <v>1.5900000000000001E-3</v>
      </c>
      <c r="R110" s="201">
        <f t="shared" si="12"/>
        <v>0.22737000000000002</v>
      </c>
      <c r="S110" s="201">
        <v>0</v>
      </c>
      <c r="T110" s="202">
        <f t="shared" si="13"/>
        <v>0</v>
      </c>
      <c r="AR110" s="24" t="s">
        <v>256</v>
      </c>
      <c r="AT110" s="24" t="s">
        <v>151</v>
      </c>
      <c r="AU110" s="24" t="s">
        <v>82</v>
      </c>
      <c r="AY110" s="24" t="s">
        <v>148</v>
      </c>
      <c r="BE110" s="203">
        <f t="shared" si="14"/>
        <v>0</v>
      </c>
      <c r="BF110" s="203">
        <f t="shared" si="15"/>
        <v>0</v>
      </c>
      <c r="BG110" s="203">
        <f t="shared" si="16"/>
        <v>0</v>
      </c>
      <c r="BH110" s="203">
        <f t="shared" si="17"/>
        <v>0</v>
      </c>
      <c r="BI110" s="203">
        <f t="shared" si="18"/>
        <v>0</v>
      </c>
      <c r="BJ110" s="24" t="s">
        <v>80</v>
      </c>
      <c r="BK110" s="203">
        <f t="shared" si="19"/>
        <v>0</v>
      </c>
      <c r="BL110" s="24" t="s">
        <v>256</v>
      </c>
      <c r="BM110" s="24" t="s">
        <v>2243</v>
      </c>
    </row>
    <row r="111" spans="2:65" s="1" customFormat="1" ht="16.5" customHeight="1">
      <c r="B111" s="41"/>
      <c r="C111" s="192" t="s">
        <v>296</v>
      </c>
      <c r="D111" s="192" t="s">
        <v>151</v>
      </c>
      <c r="E111" s="193" t="s">
        <v>2244</v>
      </c>
      <c r="F111" s="194" t="s">
        <v>2245</v>
      </c>
      <c r="G111" s="195" t="s">
        <v>213</v>
      </c>
      <c r="H111" s="196">
        <v>29</v>
      </c>
      <c r="I111" s="197"/>
      <c r="J111" s="198">
        <f t="shared" si="10"/>
        <v>0</v>
      </c>
      <c r="K111" s="194" t="s">
        <v>155</v>
      </c>
      <c r="L111" s="61"/>
      <c r="M111" s="199" t="s">
        <v>21</v>
      </c>
      <c r="N111" s="200" t="s">
        <v>43</v>
      </c>
      <c r="O111" s="42"/>
      <c r="P111" s="201">
        <f t="shared" si="11"/>
        <v>0</v>
      </c>
      <c r="Q111" s="201">
        <v>1.9400000000000001E-3</v>
      </c>
      <c r="R111" s="201">
        <f t="shared" si="12"/>
        <v>5.6260000000000004E-2</v>
      </c>
      <c r="S111" s="201">
        <v>0</v>
      </c>
      <c r="T111" s="202">
        <f t="shared" si="13"/>
        <v>0</v>
      </c>
      <c r="AR111" s="24" t="s">
        <v>256</v>
      </c>
      <c r="AT111" s="24" t="s">
        <v>151</v>
      </c>
      <c r="AU111" s="24" t="s">
        <v>82</v>
      </c>
      <c r="AY111" s="24" t="s">
        <v>148</v>
      </c>
      <c r="BE111" s="203">
        <f t="shared" si="14"/>
        <v>0</v>
      </c>
      <c r="BF111" s="203">
        <f t="shared" si="15"/>
        <v>0</v>
      </c>
      <c r="BG111" s="203">
        <f t="shared" si="16"/>
        <v>0</v>
      </c>
      <c r="BH111" s="203">
        <f t="shared" si="17"/>
        <v>0</v>
      </c>
      <c r="BI111" s="203">
        <f t="shared" si="18"/>
        <v>0</v>
      </c>
      <c r="BJ111" s="24" t="s">
        <v>80</v>
      </c>
      <c r="BK111" s="203">
        <f t="shared" si="19"/>
        <v>0</v>
      </c>
      <c r="BL111" s="24" t="s">
        <v>256</v>
      </c>
      <c r="BM111" s="24" t="s">
        <v>2246</v>
      </c>
    </row>
    <row r="112" spans="2:65" s="1" customFormat="1" ht="16.5" customHeight="1">
      <c r="B112" s="41"/>
      <c r="C112" s="192" t="s">
        <v>303</v>
      </c>
      <c r="D112" s="192" t="s">
        <v>151</v>
      </c>
      <c r="E112" s="193" t="s">
        <v>2247</v>
      </c>
      <c r="F112" s="194" t="s">
        <v>2248</v>
      </c>
      <c r="G112" s="195" t="s">
        <v>213</v>
      </c>
      <c r="H112" s="196">
        <v>9</v>
      </c>
      <c r="I112" s="197"/>
      <c r="J112" s="198">
        <f t="shared" si="10"/>
        <v>0</v>
      </c>
      <c r="K112" s="194" t="s">
        <v>155</v>
      </c>
      <c r="L112" s="61"/>
      <c r="M112" s="199" t="s">
        <v>21</v>
      </c>
      <c r="N112" s="200" t="s">
        <v>43</v>
      </c>
      <c r="O112" s="42"/>
      <c r="P112" s="201">
        <f t="shared" si="11"/>
        <v>0</v>
      </c>
      <c r="Q112" s="201">
        <v>3.3600000000000001E-3</v>
      </c>
      <c r="R112" s="201">
        <f t="shared" si="12"/>
        <v>3.0240000000000003E-2</v>
      </c>
      <c r="S112" s="201">
        <v>0</v>
      </c>
      <c r="T112" s="202">
        <f t="shared" si="13"/>
        <v>0</v>
      </c>
      <c r="AR112" s="24" t="s">
        <v>256</v>
      </c>
      <c r="AT112" s="24" t="s">
        <v>151</v>
      </c>
      <c r="AU112" s="24" t="s">
        <v>82</v>
      </c>
      <c r="AY112" s="24" t="s">
        <v>148</v>
      </c>
      <c r="BE112" s="203">
        <f t="shared" si="14"/>
        <v>0</v>
      </c>
      <c r="BF112" s="203">
        <f t="shared" si="15"/>
        <v>0</v>
      </c>
      <c r="BG112" s="203">
        <f t="shared" si="16"/>
        <v>0</v>
      </c>
      <c r="BH112" s="203">
        <f t="shared" si="17"/>
        <v>0</v>
      </c>
      <c r="BI112" s="203">
        <f t="shared" si="18"/>
        <v>0</v>
      </c>
      <c r="BJ112" s="24" t="s">
        <v>80</v>
      </c>
      <c r="BK112" s="203">
        <f t="shared" si="19"/>
        <v>0</v>
      </c>
      <c r="BL112" s="24" t="s">
        <v>256</v>
      </c>
      <c r="BM112" s="24" t="s">
        <v>2249</v>
      </c>
    </row>
    <row r="113" spans="2:65" s="1" customFormat="1" ht="16.5" customHeight="1">
      <c r="B113" s="41"/>
      <c r="C113" s="192" t="s">
        <v>308</v>
      </c>
      <c r="D113" s="192" t="s">
        <v>151</v>
      </c>
      <c r="E113" s="193" t="s">
        <v>2250</v>
      </c>
      <c r="F113" s="194" t="s">
        <v>2251</v>
      </c>
      <c r="G113" s="195" t="s">
        <v>213</v>
      </c>
      <c r="H113" s="196">
        <v>469</v>
      </c>
      <c r="I113" s="197"/>
      <c r="J113" s="198">
        <f t="shared" si="10"/>
        <v>0</v>
      </c>
      <c r="K113" s="194" t="s">
        <v>155</v>
      </c>
      <c r="L113" s="61"/>
      <c r="M113" s="199" t="s">
        <v>21</v>
      </c>
      <c r="N113" s="200" t="s">
        <v>43</v>
      </c>
      <c r="O113" s="42"/>
      <c r="P113" s="201">
        <f t="shared" si="11"/>
        <v>0</v>
      </c>
      <c r="Q113" s="201">
        <v>0</v>
      </c>
      <c r="R113" s="201">
        <f t="shared" si="12"/>
        <v>0</v>
      </c>
      <c r="S113" s="201">
        <v>0</v>
      </c>
      <c r="T113" s="202">
        <f t="shared" si="13"/>
        <v>0</v>
      </c>
      <c r="AR113" s="24" t="s">
        <v>256</v>
      </c>
      <c r="AT113" s="24" t="s">
        <v>151</v>
      </c>
      <c r="AU113" s="24" t="s">
        <v>82</v>
      </c>
      <c r="AY113" s="24" t="s">
        <v>148</v>
      </c>
      <c r="BE113" s="203">
        <f t="shared" si="14"/>
        <v>0</v>
      </c>
      <c r="BF113" s="203">
        <f t="shared" si="15"/>
        <v>0</v>
      </c>
      <c r="BG113" s="203">
        <f t="shared" si="16"/>
        <v>0</v>
      </c>
      <c r="BH113" s="203">
        <f t="shared" si="17"/>
        <v>0</v>
      </c>
      <c r="BI113" s="203">
        <f t="shared" si="18"/>
        <v>0</v>
      </c>
      <c r="BJ113" s="24" t="s">
        <v>80</v>
      </c>
      <c r="BK113" s="203">
        <f t="shared" si="19"/>
        <v>0</v>
      </c>
      <c r="BL113" s="24" t="s">
        <v>256</v>
      </c>
      <c r="BM113" s="24" t="s">
        <v>2252</v>
      </c>
    </row>
    <row r="114" spans="2:65" s="1" customFormat="1" ht="16.5" customHeight="1">
      <c r="B114" s="41"/>
      <c r="C114" s="192" t="s">
        <v>336</v>
      </c>
      <c r="D114" s="192" t="s">
        <v>151</v>
      </c>
      <c r="E114" s="193" t="s">
        <v>2253</v>
      </c>
      <c r="F114" s="194" t="s">
        <v>2254</v>
      </c>
      <c r="G114" s="195" t="s">
        <v>213</v>
      </c>
      <c r="H114" s="196">
        <v>38</v>
      </c>
      <c r="I114" s="197"/>
      <c r="J114" s="198">
        <f t="shared" si="10"/>
        <v>0</v>
      </c>
      <c r="K114" s="194" t="s">
        <v>155</v>
      </c>
      <c r="L114" s="61"/>
      <c r="M114" s="199" t="s">
        <v>21</v>
      </c>
      <c r="N114" s="200" t="s">
        <v>43</v>
      </c>
      <c r="O114" s="42"/>
      <c r="P114" s="201">
        <f t="shared" si="11"/>
        <v>0</v>
      </c>
      <c r="Q114" s="201">
        <v>0</v>
      </c>
      <c r="R114" s="201">
        <f t="shared" si="12"/>
        <v>0</v>
      </c>
      <c r="S114" s="201">
        <v>0</v>
      </c>
      <c r="T114" s="202">
        <f t="shared" si="13"/>
        <v>0</v>
      </c>
      <c r="AR114" s="24" t="s">
        <v>256</v>
      </c>
      <c r="AT114" s="24" t="s">
        <v>151</v>
      </c>
      <c r="AU114" s="24" t="s">
        <v>82</v>
      </c>
      <c r="AY114" s="24" t="s">
        <v>148</v>
      </c>
      <c r="BE114" s="203">
        <f t="shared" si="14"/>
        <v>0</v>
      </c>
      <c r="BF114" s="203">
        <f t="shared" si="15"/>
        <v>0</v>
      </c>
      <c r="BG114" s="203">
        <f t="shared" si="16"/>
        <v>0</v>
      </c>
      <c r="BH114" s="203">
        <f t="shared" si="17"/>
        <v>0</v>
      </c>
      <c r="BI114" s="203">
        <f t="shared" si="18"/>
        <v>0</v>
      </c>
      <c r="BJ114" s="24" t="s">
        <v>80</v>
      </c>
      <c r="BK114" s="203">
        <f t="shared" si="19"/>
        <v>0</v>
      </c>
      <c r="BL114" s="24" t="s">
        <v>256</v>
      </c>
      <c r="BM114" s="24" t="s">
        <v>2255</v>
      </c>
    </row>
    <row r="115" spans="2:65" s="1" customFormat="1" ht="25.5" customHeight="1">
      <c r="B115" s="41"/>
      <c r="C115" s="192" t="s">
        <v>342</v>
      </c>
      <c r="D115" s="192" t="s">
        <v>151</v>
      </c>
      <c r="E115" s="193" t="s">
        <v>2256</v>
      </c>
      <c r="F115" s="194" t="s">
        <v>2257</v>
      </c>
      <c r="G115" s="195" t="s">
        <v>339</v>
      </c>
      <c r="H115" s="196">
        <v>0.23699999999999999</v>
      </c>
      <c r="I115" s="197"/>
      <c r="J115" s="198">
        <f t="shared" si="10"/>
        <v>0</v>
      </c>
      <c r="K115" s="194" t="s">
        <v>155</v>
      </c>
      <c r="L115" s="61"/>
      <c r="M115" s="199" t="s">
        <v>21</v>
      </c>
      <c r="N115" s="200" t="s">
        <v>43</v>
      </c>
      <c r="O115" s="42"/>
      <c r="P115" s="201">
        <f t="shared" si="11"/>
        <v>0</v>
      </c>
      <c r="Q115" s="201">
        <v>0</v>
      </c>
      <c r="R115" s="201">
        <f t="shared" si="12"/>
        <v>0</v>
      </c>
      <c r="S115" s="201">
        <v>0</v>
      </c>
      <c r="T115" s="202">
        <f t="shared" si="13"/>
        <v>0</v>
      </c>
      <c r="AR115" s="24" t="s">
        <v>256</v>
      </c>
      <c r="AT115" s="24" t="s">
        <v>151</v>
      </c>
      <c r="AU115" s="24" t="s">
        <v>82</v>
      </c>
      <c r="AY115" s="24" t="s">
        <v>148</v>
      </c>
      <c r="BE115" s="203">
        <f t="shared" si="14"/>
        <v>0</v>
      </c>
      <c r="BF115" s="203">
        <f t="shared" si="15"/>
        <v>0</v>
      </c>
      <c r="BG115" s="203">
        <f t="shared" si="16"/>
        <v>0</v>
      </c>
      <c r="BH115" s="203">
        <f t="shared" si="17"/>
        <v>0</v>
      </c>
      <c r="BI115" s="203">
        <f t="shared" si="18"/>
        <v>0</v>
      </c>
      <c r="BJ115" s="24" t="s">
        <v>80</v>
      </c>
      <c r="BK115" s="203">
        <f t="shared" si="19"/>
        <v>0</v>
      </c>
      <c r="BL115" s="24" t="s">
        <v>256</v>
      </c>
      <c r="BM115" s="24" t="s">
        <v>2258</v>
      </c>
    </row>
    <row r="116" spans="2:65" s="1" customFormat="1" ht="25.5" customHeight="1">
      <c r="B116" s="41"/>
      <c r="C116" s="192" t="s">
        <v>347</v>
      </c>
      <c r="D116" s="192" t="s">
        <v>151</v>
      </c>
      <c r="E116" s="193" t="s">
        <v>2259</v>
      </c>
      <c r="F116" s="194" t="s">
        <v>2260</v>
      </c>
      <c r="G116" s="195" t="s">
        <v>339</v>
      </c>
      <c r="H116" s="196">
        <v>0.53200000000000003</v>
      </c>
      <c r="I116" s="197"/>
      <c r="J116" s="198">
        <f t="shared" si="10"/>
        <v>0</v>
      </c>
      <c r="K116" s="194" t="s">
        <v>155</v>
      </c>
      <c r="L116" s="61"/>
      <c r="M116" s="199" t="s">
        <v>21</v>
      </c>
      <c r="N116" s="200" t="s">
        <v>43</v>
      </c>
      <c r="O116" s="42"/>
      <c r="P116" s="201">
        <f t="shared" si="11"/>
        <v>0</v>
      </c>
      <c r="Q116" s="201">
        <v>0</v>
      </c>
      <c r="R116" s="201">
        <f t="shared" si="12"/>
        <v>0</v>
      </c>
      <c r="S116" s="201">
        <v>0</v>
      </c>
      <c r="T116" s="202">
        <f t="shared" si="13"/>
        <v>0</v>
      </c>
      <c r="AR116" s="24" t="s">
        <v>256</v>
      </c>
      <c r="AT116" s="24" t="s">
        <v>151</v>
      </c>
      <c r="AU116" s="24" t="s">
        <v>82</v>
      </c>
      <c r="AY116" s="24" t="s">
        <v>148</v>
      </c>
      <c r="BE116" s="203">
        <f t="shared" si="14"/>
        <v>0</v>
      </c>
      <c r="BF116" s="203">
        <f t="shared" si="15"/>
        <v>0</v>
      </c>
      <c r="BG116" s="203">
        <f t="shared" si="16"/>
        <v>0</v>
      </c>
      <c r="BH116" s="203">
        <f t="shared" si="17"/>
        <v>0</v>
      </c>
      <c r="BI116" s="203">
        <f t="shared" si="18"/>
        <v>0</v>
      </c>
      <c r="BJ116" s="24" t="s">
        <v>80</v>
      </c>
      <c r="BK116" s="203">
        <f t="shared" si="19"/>
        <v>0</v>
      </c>
      <c r="BL116" s="24" t="s">
        <v>256</v>
      </c>
      <c r="BM116" s="24" t="s">
        <v>2261</v>
      </c>
    </row>
    <row r="117" spans="2:65" s="1" customFormat="1" ht="132">
      <c r="B117" s="41"/>
      <c r="C117" s="63"/>
      <c r="D117" s="206" t="s">
        <v>170</v>
      </c>
      <c r="E117" s="63"/>
      <c r="F117" s="237" t="s">
        <v>1335</v>
      </c>
      <c r="G117" s="63"/>
      <c r="H117" s="63"/>
      <c r="I117" s="163"/>
      <c r="J117" s="63"/>
      <c r="K117" s="63"/>
      <c r="L117" s="61"/>
      <c r="M117" s="238"/>
      <c r="N117" s="42"/>
      <c r="O117" s="42"/>
      <c r="P117" s="42"/>
      <c r="Q117" s="42"/>
      <c r="R117" s="42"/>
      <c r="S117" s="42"/>
      <c r="T117" s="78"/>
      <c r="AT117" s="24" t="s">
        <v>170</v>
      </c>
      <c r="AU117" s="24" t="s">
        <v>82</v>
      </c>
    </row>
    <row r="118" spans="2:65" s="10" customFormat="1" ht="29.85" customHeight="1">
      <c r="B118" s="176"/>
      <c r="C118" s="177"/>
      <c r="D118" s="178" t="s">
        <v>71</v>
      </c>
      <c r="E118" s="190" t="s">
        <v>2262</v>
      </c>
      <c r="F118" s="190" t="s">
        <v>2263</v>
      </c>
      <c r="G118" s="177"/>
      <c r="H118" s="177"/>
      <c r="I118" s="180"/>
      <c r="J118" s="191">
        <f>BK118</f>
        <v>0</v>
      </c>
      <c r="K118" s="177"/>
      <c r="L118" s="182"/>
      <c r="M118" s="183"/>
      <c r="N118" s="184"/>
      <c r="O118" s="184"/>
      <c r="P118" s="185">
        <f>SUM(P119:P163)</f>
        <v>0</v>
      </c>
      <c r="Q118" s="184"/>
      <c r="R118" s="185">
        <f>SUM(R119:R163)</f>
        <v>2.0820000000000002E-2</v>
      </c>
      <c r="S118" s="184"/>
      <c r="T118" s="186">
        <f>SUM(T119:T163)</f>
        <v>4.4299999999999999E-2</v>
      </c>
      <c r="AR118" s="187" t="s">
        <v>82</v>
      </c>
      <c r="AT118" s="188" t="s">
        <v>71</v>
      </c>
      <c r="AU118" s="188" t="s">
        <v>80</v>
      </c>
      <c r="AY118" s="187" t="s">
        <v>148</v>
      </c>
      <c r="BK118" s="189">
        <f>SUM(BK119:BK163)</f>
        <v>0</v>
      </c>
    </row>
    <row r="119" spans="2:65" s="1" customFormat="1" ht="16.5" customHeight="1">
      <c r="B119" s="41"/>
      <c r="C119" s="192" t="s">
        <v>354</v>
      </c>
      <c r="D119" s="192" t="s">
        <v>151</v>
      </c>
      <c r="E119" s="193" t="s">
        <v>2264</v>
      </c>
      <c r="F119" s="194" t="s">
        <v>2265</v>
      </c>
      <c r="G119" s="195" t="s">
        <v>207</v>
      </c>
      <c r="H119" s="196">
        <v>40</v>
      </c>
      <c r="I119" s="197"/>
      <c r="J119" s="198">
        <f t="shared" ref="J119:J139" si="20">ROUND(I119*H119,2)</f>
        <v>0</v>
      </c>
      <c r="K119" s="194" t="s">
        <v>155</v>
      </c>
      <c r="L119" s="61"/>
      <c r="M119" s="199" t="s">
        <v>21</v>
      </c>
      <c r="N119" s="200" t="s">
        <v>43</v>
      </c>
      <c r="O119" s="42"/>
      <c r="P119" s="201">
        <f t="shared" ref="P119:P139" si="21">O119*H119</f>
        <v>0</v>
      </c>
      <c r="Q119" s="201">
        <v>4.0000000000000003E-5</v>
      </c>
      <c r="R119" s="201">
        <f t="shared" ref="R119:R139" si="22">Q119*H119</f>
        <v>1.6000000000000001E-3</v>
      </c>
      <c r="S119" s="201">
        <v>4.4999999999999999E-4</v>
      </c>
      <c r="T119" s="202">
        <f t="shared" ref="T119:T139" si="23">S119*H119</f>
        <v>1.7999999999999999E-2</v>
      </c>
      <c r="AR119" s="24" t="s">
        <v>256</v>
      </c>
      <c r="AT119" s="24" t="s">
        <v>151</v>
      </c>
      <c r="AU119" s="24" t="s">
        <v>82</v>
      </c>
      <c r="AY119" s="24" t="s">
        <v>148</v>
      </c>
      <c r="BE119" s="203">
        <f t="shared" ref="BE119:BE139" si="24">IF(N119="základní",J119,0)</f>
        <v>0</v>
      </c>
      <c r="BF119" s="203">
        <f t="shared" ref="BF119:BF139" si="25">IF(N119="snížená",J119,0)</f>
        <v>0</v>
      </c>
      <c r="BG119" s="203">
        <f t="shared" ref="BG119:BG139" si="26">IF(N119="zákl. přenesená",J119,0)</f>
        <v>0</v>
      </c>
      <c r="BH119" s="203">
        <f t="shared" ref="BH119:BH139" si="27">IF(N119="sníž. přenesená",J119,0)</f>
        <v>0</v>
      </c>
      <c r="BI119" s="203">
        <f t="shared" ref="BI119:BI139" si="28">IF(N119="nulová",J119,0)</f>
        <v>0</v>
      </c>
      <c r="BJ119" s="24" t="s">
        <v>80</v>
      </c>
      <c r="BK119" s="203">
        <f t="shared" ref="BK119:BK139" si="29">ROUND(I119*H119,2)</f>
        <v>0</v>
      </c>
      <c r="BL119" s="24" t="s">
        <v>256</v>
      </c>
      <c r="BM119" s="24" t="s">
        <v>2266</v>
      </c>
    </row>
    <row r="120" spans="2:65" s="1" customFormat="1" ht="16.5" customHeight="1">
      <c r="B120" s="41"/>
      <c r="C120" s="192" t="s">
        <v>362</v>
      </c>
      <c r="D120" s="192" t="s">
        <v>151</v>
      </c>
      <c r="E120" s="193" t="s">
        <v>2267</v>
      </c>
      <c r="F120" s="194" t="s">
        <v>2268</v>
      </c>
      <c r="G120" s="195" t="s">
        <v>207</v>
      </c>
      <c r="H120" s="196">
        <v>10</v>
      </c>
      <c r="I120" s="197"/>
      <c r="J120" s="198">
        <f t="shared" si="20"/>
        <v>0</v>
      </c>
      <c r="K120" s="194" t="s">
        <v>155</v>
      </c>
      <c r="L120" s="61"/>
      <c r="M120" s="199" t="s">
        <v>21</v>
      </c>
      <c r="N120" s="200" t="s">
        <v>43</v>
      </c>
      <c r="O120" s="42"/>
      <c r="P120" s="201">
        <f t="shared" si="21"/>
        <v>0</v>
      </c>
      <c r="Q120" s="201">
        <v>6.0000000000000002E-5</v>
      </c>
      <c r="R120" s="201">
        <f t="shared" si="22"/>
        <v>6.0000000000000006E-4</v>
      </c>
      <c r="S120" s="201">
        <v>1.1000000000000001E-3</v>
      </c>
      <c r="T120" s="202">
        <f t="shared" si="23"/>
        <v>1.1000000000000001E-2</v>
      </c>
      <c r="AR120" s="24" t="s">
        <v>256</v>
      </c>
      <c r="AT120" s="24" t="s">
        <v>151</v>
      </c>
      <c r="AU120" s="24" t="s">
        <v>82</v>
      </c>
      <c r="AY120" s="24" t="s">
        <v>148</v>
      </c>
      <c r="BE120" s="203">
        <f t="shared" si="24"/>
        <v>0</v>
      </c>
      <c r="BF120" s="203">
        <f t="shared" si="25"/>
        <v>0</v>
      </c>
      <c r="BG120" s="203">
        <f t="shared" si="26"/>
        <v>0</v>
      </c>
      <c r="BH120" s="203">
        <f t="shared" si="27"/>
        <v>0</v>
      </c>
      <c r="BI120" s="203">
        <f t="shared" si="28"/>
        <v>0</v>
      </c>
      <c r="BJ120" s="24" t="s">
        <v>80</v>
      </c>
      <c r="BK120" s="203">
        <f t="shared" si="29"/>
        <v>0</v>
      </c>
      <c r="BL120" s="24" t="s">
        <v>256</v>
      </c>
      <c r="BM120" s="24" t="s">
        <v>2269</v>
      </c>
    </row>
    <row r="121" spans="2:65" s="1" customFormat="1" ht="16.5" customHeight="1">
      <c r="B121" s="41"/>
      <c r="C121" s="192" t="s">
        <v>370</v>
      </c>
      <c r="D121" s="192" t="s">
        <v>151</v>
      </c>
      <c r="E121" s="193" t="s">
        <v>2270</v>
      </c>
      <c r="F121" s="194" t="s">
        <v>2271</v>
      </c>
      <c r="G121" s="195" t="s">
        <v>207</v>
      </c>
      <c r="H121" s="196">
        <v>34</v>
      </c>
      <c r="I121" s="197"/>
      <c r="J121" s="198">
        <f t="shared" si="20"/>
        <v>0</v>
      </c>
      <c r="K121" s="194" t="s">
        <v>155</v>
      </c>
      <c r="L121" s="61"/>
      <c r="M121" s="199" t="s">
        <v>21</v>
      </c>
      <c r="N121" s="200" t="s">
        <v>43</v>
      </c>
      <c r="O121" s="42"/>
      <c r="P121" s="201">
        <f t="shared" si="21"/>
        <v>0</v>
      </c>
      <c r="Q121" s="201">
        <v>9.0000000000000006E-5</v>
      </c>
      <c r="R121" s="201">
        <f t="shared" si="22"/>
        <v>3.0600000000000002E-3</v>
      </c>
      <c r="S121" s="201">
        <v>4.4999999999999999E-4</v>
      </c>
      <c r="T121" s="202">
        <f t="shared" si="23"/>
        <v>1.5299999999999999E-2</v>
      </c>
      <c r="AR121" s="24" t="s">
        <v>256</v>
      </c>
      <c r="AT121" s="24" t="s">
        <v>151</v>
      </c>
      <c r="AU121" s="24" t="s">
        <v>82</v>
      </c>
      <c r="AY121" s="24" t="s">
        <v>148</v>
      </c>
      <c r="BE121" s="203">
        <f t="shared" si="24"/>
        <v>0</v>
      </c>
      <c r="BF121" s="203">
        <f t="shared" si="25"/>
        <v>0</v>
      </c>
      <c r="BG121" s="203">
        <f t="shared" si="26"/>
        <v>0</v>
      </c>
      <c r="BH121" s="203">
        <f t="shared" si="27"/>
        <v>0</v>
      </c>
      <c r="BI121" s="203">
        <f t="shared" si="28"/>
        <v>0</v>
      </c>
      <c r="BJ121" s="24" t="s">
        <v>80</v>
      </c>
      <c r="BK121" s="203">
        <f t="shared" si="29"/>
        <v>0</v>
      </c>
      <c r="BL121" s="24" t="s">
        <v>256</v>
      </c>
      <c r="BM121" s="24" t="s">
        <v>2272</v>
      </c>
    </row>
    <row r="122" spans="2:65" s="1" customFormat="1" ht="16.5" customHeight="1">
      <c r="B122" s="41"/>
      <c r="C122" s="192" t="s">
        <v>376</v>
      </c>
      <c r="D122" s="192" t="s">
        <v>151</v>
      </c>
      <c r="E122" s="193" t="s">
        <v>2273</v>
      </c>
      <c r="F122" s="194" t="s">
        <v>2274</v>
      </c>
      <c r="G122" s="195" t="s">
        <v>207</v>
      </c>
      <c r="H122" s="196">
        <v>59</v>
      </c>
      <c r="I122" s="197"/>
      <c r="J122" s="198">
        <f t="shared" si="20"/>
        <v>0</v>
      </c>
      <c r="K122" s="194" t="s">
        <v>155</v>
      </c>
      <c r="L122" s="61"/>
      <c r="M122" s="199" t="s">
        <v>21</v>
      </c>
      <c r="N122" s="200" t="s">
        <v>43</v>
      </c>
      <c r="O122" s="42"/>
      <c r="P122" s="201">
        <f t="shared" si="21"/>
        <v>0</v>
      </c>
      <c r="Q122" s="201">
        <v>8.0000000000000007E-5</v>
      </c>
      <c r="R122" s="201">
        <f t="shared" si="22"/>
        <v>4.7200000000000002E-3</v>
      </c>
      <c r="S122" s="201">
        <v>0</v>
      </c>
      <c r="T122" s="202">
        <f t="shared" si="23"/>
        <v>0</v>
      </c>
      <c r="AR122" s="24" t="s">
        <v>256</v>
      </c>
      <c r="AT122" s="24" t="s">
        <v>151</v>
      </c>
      <c r="AU122" s="24" t="s">
        <v>82</v>
      </c>
      <c r="AY122" s="24" t="s">
        <v>148</v>
      </c>
      <c r="BE122" s="203">
        <f t="shared" si="24"/>
        <v>0</v>
      </c>
      <c r="BF122" s="203">
        <f t="shared" si="25"/>
        <v>0</v>
      </c>
      <c r="BG122" s="203">
        <f t="shared" si="26"/>
        <v>0</v>
      </c>
      <c r="BH122" s="203">
        <f t="shared" si="27"/>
        <v>0</v>
      </c>
      <c r="BI122" s="203">
        <f t="shared" si="28"/>
        <v>0</v>
      </c>
      <c r="BJ122" s="24" t="s">
        <v>80</v>
      </c>
      <c r="BK122" s="203">
        <f t="shared" si="29"/>
        <v>0</v>
      </c>
      <c r="BL122" s="24" t="s">
        <v>256</v>
      </c>
      <c r="BM122" s="24" t="s">
        <v>2275</v>
      </c>
    </row>
    <row r="123" spans="2:65" s="1" customFormat="1" ht="16.5" customHeight="1">
      <c r="B123" s="41"/>
      <c r="C123" s="254" t="s">
        <v>382</v>
      </c>
      <c r="D123" s="254" t="s">
        <v>700</v>
      </c>
      <c r="E123" s="255" t="s">
        <v>2276</v>
      </c>
      <c r="F123" s="256" t="s">
        <v>2277</v>
      </c>
      <c r="G123" s="257" t="s">
        <v>207</v>
      </c>
      <c r="H123" s="258">
        <v>11</v>
      </c>
      <c r="I123" s="259"/>
      <c r="J123" s="260">
        <f t="shared" si="20"/>
        <v>0</v>
      </c>
      <c r="K123" s="256" t="s">
        <v>21</v>
      </c>
      <c r="L123" s="261"/>
      <c r="M123" s="262" t="s">
        <v>21</v>
      </c>
      <c r="N123" s="263" t="s">
        <v>43</v>
      </c>
      <c r="O123" s="42"/>
      <c r="P123" s="201">
        <f t="shared" si="21"/>
        <v>0</v>
      </c>
      <c r="Q123" s="201">
        <v>0</v>
      </c>
      <c r="R123" s="201">
        <f t="shared" si="22"/>
        <v>0</v>
      </c>
      <c r="S123" s="201">
        <v>0</v>
      </c>
      <c r="T123" s="202">
        <f t="shared" si="23"/>
        <v>0</v>
      </c>
      <c r="AR123" s="24" t="s">
        <v>382</v>
      </c>
      <c r="AT123" s="24" t="s">
        <v>700</v>
      </c>
      <c r="AU123" s="24" t="s">
        <v>82</v>
      </c>
      <c r="AY123" s="24" t="s">
        <v>148</v>
      </c>
      <c r="BE123" s="203">
        <f t="shared" si="24"/>
        <v>0</v>
      </c>
      <c r="BF123" s="203">
        <f t="shared" si="25"/>
        <v>0</v>
      </c>
      <c r="BG123" s="203">
        <f t="shared" si="26"/>
        <v>0</v>
      </c>
      <c r="BH123" s="203">
        <f t="shared" si="27"/>
        <v>0</v>
      </c>
      <c r="BI123" s="203">
        <f t="shared" si="28"/>
        <v>0</v>
      </c>
      <c r="BJ123" s="24" t="s">
        <v>80</v>
      </c>
      <c r="BK123" s="203">
        <f t="shared" si="29"/>
        <v>0</v>
      </c>
      <c r="BL123" s="24" t="s">
        <v>256</v>
      </c>
      <c r="BM123" s="24" t="s">
        <v>2278</v>
      </c>
    </row>
    <row r="124" spans="2:65" s="1" customFormat="1" ht="16.5" customHeight="1">
      <c r="B124" s="41"/>
      <c r="C124" s="254" t="s">
        <v>387</v>
      </c>
      <c r="D124" s="254" t="s">
        <v>700</v>
      </c>
      <c r="E124" s="255" t="s">
        <v>2279</v>
      </c>
      <c r="F124" s="256" t="s">
        <v>2280</v>
      </c>
      <c r="G124" s="257" t="s">
        <v>207</v>
      </c>
      <c r="H124" s="258">
        <v>1</v>
      </c>
      <c r="I124" s="259"/>
      <c r="J124" s="260">
        <f t="shared" si="20"/>
        <v>0</v>
      </c>
      <c r="K124" s="256" t="s">
        <v>21</v>
      </c>
      <c r="L124" s="261"/>
      <c r="M124" s="262" t="s">
        <v>21</v>
      </c>
      <c r="N124" s="263" t="s">
        <v>43</v>
      </c>
      <c r="O124" s="42"/>
      <c r="P124" s="201">
        <f t="shared" si="21"/>
        <v>0</v>
      </c>
      <c r="Q124" s="201">
        <v>0</v>
      </c>
      <c r="R124" s="201">
        <f t="shared" si="22"/>
        <v>0</v>
      </c>
      <c r="S124" s="201">
        <v>0</v>
      </c>
      <c r="T124" s="202">
        <f t="shared" si="23"/>
        <v>0</v>
      </c>
      <c r="AR124" s="24" t="s">
        <v>382</v>
      </c>
      <c r="AT124" s="24" t="s">
        <v>700</v>
      </c>
      <c r="AU124" s="24" t="s">
        <v>82</v>
      </c>
      <c r="AY124" s="24" t="s">
        <v>148</v>
      </c>
      <c r="BE124" s="203">
        <f t="shared" si="24"/>
        <v>0</v>
      </c>
      <c r="BF124" s="203">
        <f t="shared" si="25"/>
        <v>0</v>
      </c>
      <c r="BG124" s="203">
        <f t="shared" si="26"/>
        <v>0</v>
      </c>
      <c r="BH124" s="203">
        <f t="shared" si="27"/>
        <v>0</v>
      </c>
      <c r="BI124" s="203">
        <f t="shared" si="28"/>
        <v>0</v>
      </c>
      <c r="BJ124" s="24" t="s">
        <v>80</v>
      </c>
      <c r="BK124" s="203">
        <f t="shared" si="29"/>
        <v>0</v>
      </c>
      <c r="BL124" s="24" t="s">
        <v>256</v>
      </c>
      <c r="BM124" s="24" t="s">
        <v>2281</v>
      </c>
    </row>
    <row r="125" spans="2:65" s="1" customFormat="1" ht="25.5" customHeight="1">
      <c r="B125" s="41"/>
      <c r="C125" s="254" t="s">
        <v>407</v>
      </c>
      <c r="D125" s="254" t="s">
        <v>700</v>
      </c>
      <c r="E125" s="255" t="s">
        <v>2282</v>
      </c>
      <c r="F125" s="256" t="s">
        <v>2283</v>
      </c>
      <c r="G125" s="257" t="s">
        <v>207</v>
      </c>
      <c r="H125" s="258">
        <v>18</v>
      </c>
      <c r="I125" s="259"/>
      <c r="J125" s="260">
        <f t="shared" si="20"/>
        <v>0</v>
      </c>
      <c r="K125" s="256" t="s">
        <v>21</v>
      </c>
      <c r="L125" s="261"/>
      <c r="M125" s="262" t="s">
        <v>21</v>
      </c>
      <c r="N125" s="263" t="s">
        <v>43</v>
      </c>
      <c r="O125" s="42"/>
      <c r="P125" s="201">
        <f t="shared" si="21"/>
        <v>0</v>
      </c>
      <c r="Q125" s="201">
        <v>0</v>
      </c>
      <c r="R125" s="201">
        <f t="shared" si="22"/>
        <v>0</v>
      </c>
      <c r="S125" s="201">
        <v>0</v>
      </c>
      <c r="T125" s="202">
        <f t="shared" si="23"/>
        <v>0</v>
      </c>
      <c r="AR125" s="24" t="s">
        <v>382</v>
      </c>
      <c r="AT125" s="24" t="s">
        <v>700</v>
      </c>
      <c r="AU125" s="24" t="s">
        <v>82</v>
      </c>
      <c r="AY125" s="24" t="s">
        <v>148</v>
      </c>
      <c r="BE125" s="203">
        <f t="shared" si="24"/>
        <v>0</v>
      </c>
      <c r="BF125" s="203">
        <f t="shared" si="25"/>
        <v>0</v>
      </c>
      <c r="BG125" s="203">
        <f t="shared" si="26"/>
        <v>0</v>
      </c>
      <c r="BH125" s="203">
        <f t="shared" si="27"/>
        <v>0</v>
      </c>
      <c r="BI125" s="203">
        <f t="shared" si="28"/>
        <v>0</v>
      </c>
      <c r="BJ125" s="24" t="s">
        <v>80</v>
      </c>
      <c r="BK125" s="203">
        <f t="shared" si="29"/>
        <v>0</v>
      </c>
      <c r="BL125" s="24" t="s">
        <v>256</v>
      </c>
      <c r="BM125" s="24" t="s">
        <v>2284</v>
      </c>
    </row>
    <row r="126" spans="2:65" s="1" customFormat="1" ht="16.5" customHeight="1">
      <c r="B126" s="41"/>
      <c r="C126" s="192" t="s">
        <v>415</v>
      </c>
      <c r="D126" s="192" t="s">
        <v>151</v>
      </c>
      <c r="E126" s="193" t="s">
        <v>2285</v>
      </c>
      <c r="F126" s="194" t="s">
        <v>2286</v>
      </c>
      <c r="G126" s="195" t="s">
        <v>207</v>
      </c>
      <c r="H126" s="196">
        <v>2</v>
      </c>
      <c r="I126" s="197"/>
      <c r="J126" s="198">
        <f t="shared" si="20"/>
        <v>0</v>
      </c>
      <c r="K126" s="194" t="s">
        <v>155</v>
      </c>
      <c r="L126" s="61"/>
      <c r="M126" s="199" t="s">
        <v>21</v>
      </c>
      <c r="N126" s="200" t="s">
        <v>43</v>
      </c>
      <c r="O126" s="42"/>
      <c r="P126" s="201">
        <f t="shared" si="21"/>
        <v>0</v>
      </c>
      <c r="Q126" s="201">
        <v>1E-4</v>
      </c>
      <c r="R126" s="201">
        <f t="shared" si="22"/>
        <v>2.0000000000000001E-4</v>
      </c>
      <c r="S126" s="201">
        <v>0</v>
      </c>
      <c r="T126" s="202">
        <f t="shared" si="23"/>
        <v>0</v>
      </c>
      <c r="AR126" s="24" t="s">
        <v>256</v>
      </c>
      <c r="AT126" s="24" t="s">
        <v>151</v>
      </c>
      <c r="AU126" s="24" t="s">
        <v>82</v>
      </c>
      <c r="AY126" s="24" t="s">
        <v>148</v>
      </c>
      <c r="BE126" s="203">
        <f t="shared" si="24"/>
        <v>0</v>
      </c>
      <c r="BF126" s="203">
        <f t="shared" si="25"/>
        <v>0</v>
      </c>
      <c r="BG126" s="203">
        <f t="shared" si="26"/>
        <v>0</v>
      </c>
      <c r="BH126" s="203">
        <f t="shared" si="27"/>
        <v>0</v>
      </c>
      <c r="BI126" s="203">
        <f t="shared" si="28"/>
        <v>0</v>
      </c>
      <c r="BJ126" s="24" t="s">
        <v>80</v>
      </c>
      <c r="BK126" s="203">
        <f t="shared" si="29"/>
        <v>0</v>
      </c>
      <c r="BL126" s="24" t="s">
        <v>256</v>
      </c>
      <c r="BM126" s="24" t="s">
        <v>2287</v>
      </c>
    </row>
    <row r="127" spans="2:65" s="1" customFormat="1" ht="16.5" customHeight="1">
      <c r="B127" s="41"/>
      <c r="C127" s="254" t="s">
        <v>422</v>
      </c>
      <c r="D127" s="254" t="s">
        <v>700</v>
      </c>
      <c r="E127" s="255" t="s">
        <v>2288</v>
      </c>
      <c r="F127" s="256" t="s">
        <v>2289</v>
      </c>
      <c r="G127" s="257" t="s">
        <v>207</v>
      </c>
      <c r="H127" s="258">
        <v>1</v>
      </c>
      <c r="I127" s="259"/>
      <c r="J127" s="260">
        <f t="shared" si="20"/>
        <v>0</v>
      </c>
      <c r="K127" s="256" t="s">
        <v>21</v>
      </c>
      <c r="L127" s="261"/>
      <c r="M127" s="262" t="s">
        <v>21</v>
      </c>
      <c r="N127" s="263" t="s">
        <v>43</v>
      </c>
      <c r="O127" s="42"/>
      <c r="P127" s="201">
        <f t="shared" si="21"/>
        <v>0</v>
      </c>
      <c r="Q127" s="201">
        <v>0</v>
      </c>
      <c r="R127" s="201">
        <f t="shared" si="22"/>
        <v>0</v>
      </c>
      <c r="S127" s="201">
        <v>0</v>
      </c>
      <c r="T127" s="202">
        <f t="shared" si="23"/>
        <v>0</v>
      </c>
      <c r="AR127" s="24" t="s">
        <v>382</v>
      </c>
      <c r="AT127" s="24" t="s">
        <v>700</v>
      </c>
      <c r="AU127" s="24" t="s">
        <v>82</v>
      </c>
      <c r="AY127" s="24" t="s">
        <v>148</v>
      </c>
      <c r="BE127" s="203">
        <f t="shared" si="24"/>
        <v>0</v>
      </c>
      <c r="BF127" s="203">
        <f t="shared" si="25"/>
        <v>0</v>
      </c>
      <c r="BG127" s="203">
        <f t="shared" si="26"/>
        <v>0</v>
      </c>
      <c r="BH127" s="203">
        <f t="shared" si="27"/>
        <v>0</v>
      </c>
      <c r="BI127" s="203">
        <f t="shared" si="28"/>
        <v>0</v>
      </c>
      <c r="BJ127" s="24" t="s">
        <v>80</v>
      </c>
      <c r="BK127" s="203">
        <f t="shared" si="29"/>
        <v>0</v>
      </c>
      <c r="BL127" s="24" t="s">
        <v>256</v>
      </c>
      <c r="BM127" s="24" t="s">
        <v>2290</v>
      </c>
    </row>
    <row r="128" spans="2:65" s="1" customFormat="1" ht="16.5" customHeight="1">
      <c r="B128" s="41"/>
      <c r="C128" s="254" t="s">
        <v>428</v>
      </c>
      <c r="D128" s="254" t="s">
        <v>700</v>
      </c>
      <c r="E128" s="255" t="s">
        <v>2291</v>
      </c>
      <c r="F128" s="256" t="s">
        <v>2292</v>
      </c>
      <c r="G128" s="257" t="s">
        <v>207</v>
      </c>
      <c r="H128" s="258">
        <v>1</v>
      </c>
      <c r="I128" s="259"/>
      <c r="J128" s="260">
        <f t="shared" si="20"/>
        <v>0</v>
      </c>
      <c r="K128" s="256" t="s">
        <v>21</v>
      </c>
      <c r="L128" s="261"/>
      <c r="M128" s="262" t="s">
        <v>21</v>
      </c>
      <c r="N128" s="263" t="s">
        <v>43</v>
      </c>
      <c r="O128" s="42"/>
      <c r="P128" s="201">
        <f t="shared" si="21"/>
        <v>0</v>
      </c>
      <c r="Q128" s="201">
        <v>0</v>
      </c>
      <c r="R128" s="201">
        <f t="shared" si="22"/>
        <v>0</v>
      </c>
      <c r="S128" s="201">
        <v>0</v>
      </c>
      <c r="T128" s="202">
        <f t="shared" si="23"/>
        <v>0</v>
      </c>
      <c r="AR128" s="24" t="s">
        <v>382</v>
      </c>
      <c r="AT128" s="24" t="s">
        <v>700</v>
      </c>
      <c r="AU128" s="24" t="s">
        <v>82</v>
      </c>
      <c r="AY128" s="24" t="s">
        <v>148</v>
      </c>
      <c r="BE128" s="203">
        <f t="shared" si="24"/>
        <v>0</v>
      </c>
      <c r="BF128" s="203">
        <f t="shared" si="25"/>
        <v>0</v>
      </c>
      <c r="BG128" s="203">
        <f t="shared" si="26"/>
        <v>0</v>
      </c>
      <c r="BH128" s="203">
        <f t="shared" si="27"/>
        <v>0</v>
      </c>
      <c r="BI128" s="203">
        <f t="shared" si="28"/>
        <v>0</v>
      </c>
      <c r="BJ128" s="24" t="s">
        <v>80</v>
      </c>
      <c r="BK128" s="203">
        <f t="shared" si="29"/>
        <v>0</v>
      </c>
      <c r="BL128" s="24" t="s">
        <v>256</v>
      </c>
      <c r="BM128" s="24" t="s">
        <v>2293</v>
      </c>
    </row>
    <row r="129" spans="2:65" s="1" customFormat="1" ht="16.5" customHeight="1">
      <c r="B129" s="41"/>
      <c r="C129" s="192" t="s">
        <v>438</v>
      </c>
      <c r="D129" s="192" t="s">
        <v>151</v>
      </c>
      <c r="E129" s="193" t="s">
        <v>2294</v>
      </c>
      <c r="F129" s="194" t="s">
        <v>2295</v>
      </c>
      <c r="G129" s="195" t="s">
        <v>207</v>
      </c>
      <c r="H129" s="196">
        <v>2</v>
      </c>
      <c r="I129" s="197"/>
      <c r="J129" s="198">
        <f t="shared" si="20"/>
        <v>0</v>
      </c>
      <c r="K129" s="194" t="s">
        <v>155</v>
      </c>
      <c r="L129" s="61"/>
      <c r="M129" s="199" t="s">
        <v>21</v>
      </c>
      <c r="N129" s="200" t="s">
        <v>43</v>
      </c>
      <c r="O129" s="42"/>
      <c r="P129" s="201">
        <f t="shared" si="21"/>
        <v>0</v>
      </c>
      <c r="Q129" s="201">
        <v>1.3999999999999999E-4</v>
      </c>
      <c r="R129" s="201">
        <f t="shared" si="22"/>
        <v>2.7999999999999998E-4</v>
      </c>
      <c r="S129" s="201">
        <v>0</v>
      </c>
      <c r="T129" s="202">
        <f t="shared" si="23"/>
        <v>0</v>
      </c>
      <c r="AR129" s="24" t="s">
        <v>256</v>
      </c>
      <c r="AT129" s="24" t="s">
        <v>151</v>
      </c>
      <c r="AU129" s="24" t="s">
        <v>82</v>
      </c>
      <c r="AY129" s="24" t="s">
        <v>148</v>
      </c>
      <c r="BE129" s="203">
        <f t="shared" si="24"/>
        <v>0</v>
      </c>
      <c r="BF129" s="203">
        <f t="shared" si="25"/>
        <v>0</v>
      </c>
      <c r="BG129" s="203">
        <f t="shared" si="26"/>
        <v>0</v>
      </c>
      <c r="BH129" s="203">
        <f t="shared" si="27"/>
        <v>0</v>
      </c>
      <c r="BI129" s="203">
        <f t="shared" si="28"/>
        <v>0</v>
      </c>
      <c r="BJ129" s="24" t="s">
        <v>80</v>
      </c>
      <c r="BK129" s="203">
        <f t="shared" si="29"/>
        <v>0</v>
      </c>
      <c r="BL129" s="24" t="s">
        <v>256</v>
      </c>
      <c r="BM129" s="24" t="s">
        <v>2296</v>
      </c>
    </row>
    <row r="130" spans="2:65" s="1" customFormat="1" ht="16.5" customHeight="1">
      <c r="B130" s="41"/>
      <c r="C130" s="254" t="s">
        <v>445</v>
      </c>
      <c r="D130" s="254" t="s">
        <v>700</v>
      </c>
      <c r="E130" s="255" t="s">
        <v>2297</v>
      </c>
      <c r="F130" s="256" t="s">
        <v>2298</v>
      </c>
      <c r="G130" s="257" t="s">
        <v>207</v>
      </c>
      <c r="H130" s="258">
        <v>2</v>
      </c>
      <c r="I130" s="259"/>
      <c r="J130" s="260">
        <f t="shared" si="20"/>
        <v>0</v>
      </c>
      <c r="K130" s="256" t="s">
        <v>21</v>
      </c>
      <c r="L130" s="261"/>
      <c r="M130" s="262" t="s">
        <v>21</v>
      </c>
      <c r="N130" s="263" t="s">
        <v>43</v>
      </c>
      <c r="O130" s="42"/>
      <c r="P130" s="201">
        <f t="shared" si="21"/>
        <v>0</v>
      </c>
      <c r="Q130" s="201">
        <v>0</v>
      </c>
      <c r="R130" s="201">
        <f t="shared" si="22"/>
        <v>0</v>
      </c>
      <c r="S130" s="201">
        <v>0</v>
      </c>
      <c r="T130" s="202">
        <f t="shared" si="23"/>
        <v>0</v>
      </c>
      <c r="AR130" s="24" t="s">
        <v>382</v>
      </c>
      <c r="AT130" s="24" t="s">
        <v>700</v>
      </c>
      <c r="AU130" s="24" t="s">
        <v>82</v>
      </c>
      <c r="AY130" s="24" t="s">
        <v>148</v>
      </c>
      <c r="BE130" s="203">
        <f t="shared" si="24"/>
        <v>0</v>
      </c>
      <c r="BF130" s="203">
        <f t="shared" si="25"/>
        <v>0</v>
      </c>
      <c r="BG130" s="203">
        <f t="shared" si="26"/>
        <v>0</v>
      </c>
      <c r="BH130" s="203">
        <f t="shared" si="27"/>
        <v>0</v>
      </c>
      <c r="BI130" s="203">
        <f t="shared" si="28"/>
        <v>0</v>
      </c>
      <c r="BJ130" s="24" t="s">
        <v>80</v>
      </c>
      <c r="BK130" s="203">
        <f t="shared" si="29"/>
        <v>0</v>
      </c>
      <c r="BL130" s="24" t="s">
        <v>256</v>
      </c>
      <c r="BM130" s="24" t="s">
        <v>2299</v>
      </c>
    </row>
    <row r="131" spans="2:65" s="1" customFormat="1" ht="16.5" customHeight="1">
      <c r="B131" s="41"/>
      <c r="C131" s="192" t="s">
        <v>450</v>
      </c>
      <c r="D131" s="192" t="s">
        <v>151</v>
      </c>
      <c r="E131" s="193" t="s">
        <v>2300</v>
      </c>
      <c r="F131" s="194" t="s">
        <v>2301</v>
      </c>
      <c r="G131" s="195" t="s">
        <v>207</v>
      </c>
      <c r="H131" s="196">
        <v>1</v>
      </c>
      <c r="I131" s="197"/>
      <c r="J131" s="198">
        <f t="shared" si="20"/>
        <v>0</v>
      </c>
      <c r="K131" s="194" t="s">
        <v>155</v>
      </c>
      <c r="L131" s="61"/>
      <c r="M131" s="199" t="s">
        <v>21</v>
      </c>
      <c r="N131" s="200" t="s">
        <v>43</v>
      </c>
      <c r="O131" s="42"/>
      <c r="P131" s="201">
        <f t="shared" si="21"/>
        <v>0</v>
      </c>
      <c r="Q131" s="201">
        <v>2.1000000000000001E-4</v>
      </c>
      <c r="R131" s="201">
        <f t="shared" si="22"/>
        <v>2.1000000000000001E-4</v>
      </c>
      <c r="S131" s="201">
        <v>0</v>
      </c>
      <c r="T131" s="202">
        <f t="shared" si="23"/>
        <v>0</v>
      </c>
      <c r="AR131" s="24" t="s">
        <v>256</v>
      </c>
      <c r="AT131" s="24" t="s">
        <v>151</v>
      </c>
      <c r="AU131" s="24" t="s">
        <v>82</v>
      </c>
      <c r="AY131" s="24" t="s">
        <v>148</v>
      </c>
      <c r="BE131" s="203">
        <f t="shared" si="24"/>
        <v>0</v>
      </c>
      <c r="BF131" s="203">
        <f t="shared" si="25"/>
        <v>0</v>
      </c>
      <c r="BG131" s="203">
        <f t="shared" si="26"/>
        <v>0</v>
      </c>
      <c r="BH131" s="203">
        <f t="shared" si="27"/>
        <v>0</v>
      </c>
      <c r="BI131" s="203">
        <f t="shared" si="28"/>
        <v>0</v>
      </c>
      <c r="BJ131" s="24" t="s">
        <v>80</v>
      </c>
      <c r="BK131" s="203">
        <f t="shared" si="29"/>
        <v>0</v>
      </c>
      <c r="BL131" s="24" t="s">
        <v>256</v>
      </c>
      <c r="BM131" s="24" t="s">
        <v>2302</v>
      </c>
    </row>
    <row r="132" spans="2:65" s="1" customFormat="1" ht="16.5" customHeight="1">
      <c r="B132" s="41"/>
      <c r="C132" s="254" t="s">
        <v>454</v>
      </c>
      <c r="D132" s="254" t="s">
        <v>700</v>
      </c>
      <c r="E132" s="255" t="s">
        <v>2303</v>
      </c>
      <c r="F132" s="256" t="s">
        <v>2304</v>
      </c>
      <c r="G132" s="257" t="s">
        <v>207</v>
      </c>
      <c r="H132" s="258">
        <v>1</v>
      </c>
      <c r="I132" s="259"/>
      <c r="J132" s="260">
        <f t="shared" si="20"/>
        <v>0</v>
      </c>
      <c r="K132" s="256" t="s">
        <v>21</v>
      </c>
      <c r="L132" s="261"/>
      <c r="M132" s="262" t="s">
        <v>21</v>
      </c>
      <c r="N132" s="263" t="s">
        <v>43</v>
      </c>
      <c r="O132" s="42"/>
      <c r="P132" s="201">
        <f t="shared" si="21"/>
        <v>0</v>
      </c>
      <c r="Q132" s="201">
        <v>0</v>
      </c>
      <c r="R132" s="201">
        <f t="shared" si="22"/>
        <v>0</v>
      </c>
      <c r="S132" s="201">
        <v>0</v>
      </c>
      <c r="T132" s="202">
        <f t="shared" si="23"/>
        <v>0</v>
      </c>
      <c r="AR132" s="24" t="s">
        <v>382</v>
      </c>
      <c r="AT132" s="24" t="s">
        <v>700</v>
      </c>
      <c r="AU132" s="24" t="s">
        <v>82</v>
      </c>
      <c r="AY132" s="24" t="s">
        <v>148</v>
      </c>
      <c r="BE132" s="203">
        <f t="shared" si="24"/>
        <v>0</v>
      </c>
      <c r="BF132" s="203">
        <f t="shared" si="25"/>
        <v>0</v>
      </c>
      <c r="BG132" s="203">
        <f t="shared" si="26"/>
        <v>0</v>
      </c>
      <c r="BH132" s="203">
        <f t="shared" si="27"/>
        <v>0</v>
      </c>
      <c r="BI132" s="203">
        <f t="shared" si="28"/>
        <v>0</v>
      </c>
      <c r="BJ132" s="24" t="s">
        <v>80</v>
      </c>
      <c r="BK132" s="203">
        <f t="shared" si="29"/>
        <v>0</v>
      </c>
      <c r="BL132" s="24" t="s">
        <v>256</v>
      </c>
      <c r="BM132" s="24" t="s">
        <v>2305</v>
      </c>
    </row>
    <row r="133" spans="2:65" s="1" customFormat="1" ht="16.5" customHeight="1">
      <c r="B133" s="41"/>
      <c r="C133" s="192" t="s">
        <v>459</v>
      </c>
      <c r="D133" s="192" t="s">
        <v>151</v>
      </c>
      <c r="E133" s="193" t="s">
        <v>2306</v>
      </c>
      <c r="F133" s="194" t="s">
        <v>2307</v>
      </c>
      <c r="G133" s="195" t="s">
        <v>207</v>
      </c>
      <c r="H133" s="196">
        <v>1</v>
      </c>
      <c r="I133" s="197"/>
      <c r="J133" s="198">
        <f t="shared" si="20"/>
        <v>0</v>
      </c>
      <c r="K133" s="194" t="s">
        <v>155</v>
      </c>
      <c r="L133" s="61"/>
      <c r="M133" s="199" t="s">
        <v>21</v>
      </c>
      <c r="N133" s="200" t="s">
        <v>43</v>
      </c>
      <c r="O133" s="42"/>
      <c r="P133" s="201">
        <f t="shared" si="21"/>
        <v>0</v>
      </c>
      <c r="Q133" s="201">
        <v>2.4000000000000001E-4</v>
      </c>
      <c r="R133" s="201">
        <f t="shared" si="22"/>
        <v>2.4000000000000001E-4</v>
      </c>
      <c r="S133" s="201">
        <v>0</v>
      </c>
      <c r="T133" s="202">
        <f t="shared" si="23"/>
        <v>0</v>
      </c>
      <c r="AR133" s="24" t="s">
        <v>256</v>
      </c>
      <c r="AT133" s="24" t="s">
        <v>151</v>
      </c>
      <c r="AU133" s="24" t="s">
        <v>82</v>
      </c>
      <c r="AY133" s="24" t="s">
        <v>148</v>
      </c>
      <c r="BE133" s="203">
        <f t="shared" si="24"/>
        <v>0</v>
      </c>
      <c r="BF133" s="203">
        <f t="shared" si="25"/>
        <v>0</v>
      </c>
      <c r="BG133" s="203">
        <f t="shared" si="26"/>
        <v>0</v>
      </c>
      <c r="BH133" s="203">
        <f t="shared" si="27"/>
        <v>0</v>
      </c>
      <c r="BI133" s="203">
        <f t="shared" si="28"/>
        <v>0</v>
      </c>
      <c r="BJ133" s="24" t="s">
        <v>80</v>
      </c>
      <c r="BK133" s="203">
        <f t="shared" si="29"/>
        <v>0</v>
      </c>
      <c r="BL133" s="24" t="s">
        <v>256</v>
      </c>
      <c r="BM133" s="24" t="s">
        <v>2308</v>
      </c>
    </row>
    <row r="134" spans="2:65" s="1" customFormat="1" ht="16.5" customHeight="1">
      <c r="B134" s="41"/>
      <c r="C134" s="254" t="s">
        <v>470</v>
      </c>
      <c r="D134" s="254" t="s">
        <v>700</v>
      </c>
      <c r="E134" s="255" t="s">
        <v>2309</v>
      </c>
      <c r="F134" s="256" t="s">
        <v>2310</v>
      </c>
      <c r="G134" s="257" t="s">
        <v>207</v>
      </c>
      <c r="H134" s="258">
        <v>1</v>
      </c>
      <c r="I134" s="259"/>
      <c r="J134" s="260">
        <f t="shared" si="20"/>
        <v>0</v>
      </c>
      <c r="K134" s="256" t="s">
        <v>21</v>
      </c>
      <c r="L134" s="261"/>
      <c r="M134" s="262" t="s">
        <v>21</v>
      </c>
      <c r="N134" s="263" t="s">
        <v>43</v>
      </c>
      <c r="O134" s="42"/>
      <c r="P134" s="201">
        <f t="shared" si="21"/>
        <v>0</v>
      </c>
      <c r="Q134" s="201">
        <v>0</v>
      </c>
      <c r="R134" s="201">
        <f t="shared" si="22"/>
        <v>0</v>
      </c>
      <c r="S134" s="201">
        <v>0</v>
      </c>
      <c r="T134" s="202">
        <f t="shared" si="23"/>
        <v>0</v>
      </c>
      <c r="AR134" s="24" t="s">
        <v>382</v>
      </c>
      <c r="AT134" s="24" t="s">
        <v>700</v>
      </c>
      <c r="AU134" s="24" t="s">
        <v>82</v>
      </c>
      <c r="AY134" s="24" t="s">
        <v>148</v>
      </c>
      <c r="BE134" s="203">
        <f t="shared" si="24"/>
        <v>0</v>
      </c>
      <c r="BF134" s="203">
        <f t="shared" si="25"/>
        <v>0</v>
      </c>
      <c r="BG134" s="203">
        <f t="shared" si="26"/>
        <v>0</v>
      </c>
      <c r="BH134" s="203">
        <f t="shared" si="27"/>
        <v>0</v>
      </c>
      <c r="BI134" s="203">
        <f t="shared" si="28"/>
        <v>0</v>
      </c>
      <c r="BJ134" s="24" t="s">
        <v>80</v>
      </c>
      <c r="BK134" s="203">
        <f t="shared" si="29"/>
        <v>0</v>
      </c>
      <c r="BL134" s="24" t="s">
        <v>256</v>
      </c>
      <c r="BM134" s="24" t="s">
        <v>2311</v>
      </c>
    </row>
    <row r="135" spans="2:65" s="1" customFormat="1" ht="16.5" customHeight="1">
      <c r="B135" s="41"/>
      <c r="C135" s="192" t="s">
        <v>475</v>
      </c>
      <c r="D135" s="192" t="s">
        <v>151</v>
      </c>
      <c r="E135" s="193" t="s">
        <v>2312</v>
      </c>
      <c r="F135" s="194" t="s">
        <v>2313</v>
      </c>
      <c r="G135" s="195" t="s">
        <v>207</v>
      </c>
      <c r="H135" s="196">
        <v>1</v>
      </c>
      <c r="I135" s="197"/>
      <c r="J135" s="198">
        <f t="shared" si="20"/>
        <v>0</v>
      </c>
      <c r="K135" s="194" t="s">
        <v>155</v>
      </c>
      <c r="L135" s="61"/>
      <c r="M135" s="199" t="s">
        <v>21</v>
      </c>
      <c r="N135" s="200" t="s">
        <v>43</v>
      </c>
      <c r="O135" s="42"/>
      <c r="P135" s="201">
        <f t="shared" si="21"/>
        <v>0</v>
      </c>
      <c r="Q135" s="201">
        <v>3.3E-4</v>
      </c>
      <c r="R135" s="201">
        <f t="shared" si="22"/>
        <v>3.3E-4</v>
      </c>
      <c r="S135" s="201">
        <v>0</v>
      </c>
      <c r="T135" s="202">
        <f t="shared" si="23"/>
        <v>0</v>
      </c>
      <c r="AR135" s="24" t="s">
        <v>256</v>
      </c>
      <c r="AT135" s="24" t="s">
        <v>151</v>
      </c>
      <c r="AU135" s="24" t="s">
        <v>82</v>
      </c>
      <c r="AY135" s="24" t="s">
        <v>148</v>
      </c>
      <c r="BE135" s="203">
        <f t="shared" si="24"/>
        <v>0</v>
      </c>
      <c r="BF135" s="203">
        <f t="shared" si="25"/>
        <v>0</v>
      </c>
      <c r="BG135" s="203">
        <f t="shared" si="26"/>
        <v>0</v>
      </c>
      <c r="BH135" s="203">
        <f t="shared" si="27"/>
        <v>0</v>
      </c>
      <c r="BI135" s="203">
        <f t="shared" si="28"/>
        <v>0</v>
      </c>
      <c r="BJ135" s="24" t="s">
        <v>80</v>
      </c>
      <c r="BK135" s="203">
        <f t="shared" si="29"/>
        <v>0</v>
      </c>
      <c r="BL135" s="24" t="s">
        <v>256</v>
      </c>
      <c r="BM135" s="24" t="s">
        <v>2314</v>
      </c>
    </row>
    <row r="136" spans="2:65" s="1" customFormat="1" ht="16.5" customHeight="1">
      <c r="B136" s="41"/>
      <c r="C136" s="254" t="s">
        <v>482</v>
      </c>
      <c r="D136" s="254" t="s">
        <v>700</v>
      </c>
      <c r="E136" s="255" t="s">
        <v>2315</v>
      </c>
      <c r="F136" s="256" t="s">
        <v>2316</v>
      </c>
      <c r="G136" s="257" t="s">
        <v>207</v>
      </c>
      <c r="H136" s="258">
        <v>1</v>
      </c>
      <c r="I136" s="259"/>
      <c r="J136" s="260">
        <f t="shared" si="20"/>
        <v>0</v>
      </c>
      <c r="K136" s="256" t="s">
        <v>21</v>
      </c>
      <c r="L136" s="261"/>
      <c r="M136" s="262" t="s">
        <v>21</v>
      </c>
      <c r="N136" s="263" t="s">
        <v>43</v>
      </c>
      <c r="O136" s="42"/>
      <c r="P136" s="201">
        <f t="shared" si="21"/>
        <v>0</v>
      </c>
      <c r="Q136" s="201">
        <v>0</v>
      </c>
      <c r="R136" s="201">
        <f t="shared" si="22"/>
        <v>0</v>
      </c>
      <c r="S136" s="201">
        <v>0</v>
      </c>
      <c r="T136" s="202">
        <f t="shared" si="23"/>
        <v>0</v>
      </c>
      <c r="AR136" s="24" t="s">
        <v>382</v>
      </c>
      <c r="AT136" s="24" t="s">
        <v>700</v>
      </c>
      <c r="AU136" s="24" t="s">
        <v>82</v>
      </c>
      <c r="AY136" s="24" t="s">
        <v>148</v>
      </c>
      <c r="BE136" s="203">
        <f t="shared" si="24"/>
        <v>0</v>
      </c>
      <c r="BF136" s="203">
        <f t="shared" si="25"/>
        <v>0</v>
      </c>
      <c r="BG136" s="203">
        <f t="shared" si="26"/>
        <v>0</v>
      </c>
      <c r="BH136" s="203">
        <f t="shared" si="27"/>
        <v>0</v>
      </c>
      <c r="BI136" s="203">
        <f t="shared" si="28"/>
        <v>0</v>
      </c>
      <c r="BJ136" s="24" t="s">
        <v>80</v>
      </c>
      <c r="BK136" s="203">
        <f t="shared" si="29"/>
        <v>0</v>
      </c>
      <c r="BL136" s="24" t="s">
        <v>256</v>
      </c>
      <c r="BM136" s="24" t="s">
        <v>2317</v>
      </c>
    </row>
    <row r="137" spans="2:65" s="1" customFormat="1" ht="16.5" customHeight="1">
      <c r="B137" s="41"/>
      <c r="C137" s="192" t="s">
        <v>493</v>
      </c>
      <c r="D137" s="192" t="s">
        <v>151</v>
      </c>
      <c r="E137" s="193" t="s">
        <v>2318</v>
      </c>
      <c r="F137" s="194" t="s">
        <v>2319</v>
      </c>
      <c r="G137" s="195" t="s">
        <v>207</v>
      </c>
      <c r="H137" s="196">
        <v>2</v>
      </c>
      <c r="I137" s="197"/>
      <c r="J137" s="198">
        <f t="shared" si="20"/>
        <v>0</v>
      </c>
      <c r="K137" s="194" t="s">
        <v>155</v>
      </c>
      <c r="L137" s="61"/>
      <c r="M137" s="199" t="s">
        <v>21</v>
      </c>
      <c r="N137" s="200" t="s">
        <v>43</v>
      </c>
      <c r="O137" s="42"/>
      <c r="P137" s="201">
        <f t="shared" si="21"/>
        <v>0</v>
      </c>
      <c r="Q137" s="201">
        <v>2.4000000000000001E-4</v>
      </c>
      <c r="R137" s="201">
        <f t="shared" si="22"/>
        <v>4.8000000000000001E-4</v>
      </c>
      <c r="S137" s="201">
        <v>0</v>
      </c>
      <c r="T137" s="202">
        <f t="shared" si="23"/>
        <v>0</v>
      </c>
      <c r="AR137" s="24" t="s">
        <v>256</v>
      </c>
      <c r="AT137" s="24" t="s">
        <v>151</v>
      </c>
      <c r="AU137" s="24" t="s">
        <v>82</v>
      </c>
      <c r="AY137" s="24" t="s">
        <v>148</v>
      </c>
      <c r="BE137" s="203">
        <f t="shared" si="24"/>
        <v>0</v>
      </c>
      <c r="BF137" s="203">
        <f t="shared" si="25"/>
        <v>0</v>
      </c>
      <c r="BG137" s="203">
        <f t="shared" si="26"/>
        <v>0</v>
      </c>
      <c r="BH137" s="203">
        <f t="shared" si="27"/>
        <v>0</v>
      </c>
      <c r="BI137" s="203">
        <f t="shared" si="28"/>
        <v>0</v>
      </c>
      <c r="BJ137" s="24" t="s">
        <v>80</v>
      </c>
      <c r="BK137" s="203">
        <f t="shared" si="29"/>
        <v>0</v>
      </c>
      <c r="BL137" s="24" t="s">
        <v>256</v>
      </c>
      <c r="BM137" s="24" t="s">
        <v>2320</v>
      </c>
    </row>
    <row r="138" spans="2:65" s="1" customFormat="1" ht="16.5" customHeight="1">
      <c r="B138" s="41"/>
      <c r="C138" s="192" t="s">
        <v>500</v>
      </c>
      <c r="D138" s="192" t="s">
        <v>151</v>
      </c>
      <c r="E138" s="193" t="s">
        <v>2321</v>
      </c>
      <c r="F138" s="194" t="s">
        <v>2322</v>
      </c>
      <c r="G138" s="195" t="s">
        <v>207</v>
      </c>
      <c r="H138" s="196">
        <v>8</v>
      </c>
      <c r="I138" s="197"/>
      <c r="J138" s="198">
        <f t="shared" si="20"/>
        <v>0</v>
      </c>
      <c r="K138" s="194" t="s">
        <v>155</v>
      </c>
      <c r="L138" s="61"/>
      <c r="M138" s="199" t="s">
        <v>21</v>
      </c>
      <c r="N138" s="200" t="s">
        <v>43</v>
      </c>
      <c r="O138" s="42"/>
      <c r="P138" s="201">
        <f t="shared" si="21"/>
        <v>0</v>
      </c>
      <c r="Q138" s="201">
        <v>2.2000000000000001E-4</v>
      </c>
      <c r="R138" s="201">
        <f t="shared" si="22"/>
        <v>1.7600000000000001E-3</v>
      </c>
      <c r="S138" s="201">
        <v>0</v>
      </c>
      <c r="T138" s="202">
        <f t="shared" si="23"/>
        <v>0</v>
      </c>
      <c r="AR138" s="24" t="s">
        <v>256</v>
      </c>
      <c r="AT138" s="24" t="s">
        <v>151</v>
      </c>
      <c r="AU138" s="24" t="s">
        <v>82</v>
      </c>
      <c r="AY138" s="24" t="s">
        <v>148</v>
      </c>
      <c r="BE138" s="203">
        <f t="shared" si="24"/>
        <v>0</v>
      </c>
      <c r="BF138" s="203">
        <f t="shared" si="25"/>
        <v>0</v>
      </c>
      <c r="BG138" s="203">
        <f t="shared" si="26"/>
        <v>0</v>
      </c>
      <c r="BH138" s="203">
        <f t="shared" si="27"/>
        <v>0</v>
      </c>
      <c r="BI138" s="203">
        <f t="shared" si="28"/>
        <v>0</v>
      </c>
      <c r="BJ138" s="24" t="s">
        <v>80</v>
      </c>
      <c r="BK138" s="203">
        <f t="shared" si="29"/>
        <v>0</v>
      </c>
      <c r="BL138" s="24" t="s">
        <v>256</v>
      </c>
      <c r="BM138" s="24" t="s">
        <v>2323</v>
      </c>
    </row>
    <row r="139" spans="2:65" s="1" customFormat="1" ht="16.5" customHeight="1">
      <c r="B139" s="41"/>
      <c r="C139" s="192" t="s">
        <v>767</v>
      </c>
      <c r="D139" s="192" t="s">
        <v>151</v>
      </c>
      <c r="E139" s="193" t="s">
        <v>2324</v>
      </c>
      <c r="F139" s="194" t="s">
        <v>2325</v>
      </c>
      <c r="G139" s="195" t="s">
        <v>207</v>
      </c>
      <c r="H139" s="196">
        <v>10</v>
      </c>
      <c r="I139" s="197"/>
      <c r="J139" s="198">
        <f t="shared" si="20"/>
        <v>0</v>
      </c>
      <c r="K139" s="194" t="s">
        <v>155</v>
      </c>
      <c r="L139" s="61"/>
      <c r="M139" s="199" t="s">
        <v>21</v>
      </c>
      <c r="N139" s="200" t="s">
        <v>43</v>
      </c>
      <c r="O139" s="42"/>
      <c r="P139" s="201">
        <f t="shared" si="21"/>
        <v>0</v>
      </c>
      <c r="Q139" s="201">
        <v>2.4000000000000001E-4</v>
      </c>
      <c r="R139" s="201">
        <f t="shared" si="22"/>
        <v>2.4000000000000002E-3</v>
      </c>
      <c r="S139" s="201">
        <v>0</v>
      </c>
      <c r="T139" s="202">
        <f t="shared" si="23"/>
        <v>0</v>
      </c>
      <c r="AR139" s="24" t="s">
        <v>256</v>
      </c>
      <c r="AT139" s="24" t="s">
        <v>151</v>
      </c>
      <c r="AU139" s="24" t="s">
        <v>82</v>
      </c>
      <c r="AY139" s="24" t="s">
        <v>148</v>
      </c>
      <c r="BE139" s="203">
        <f t="shared" si="24"/>
        <v>0</v>
      </c>
      <c r="BF139" s="203">
        <f t="shared" si="25"/>
        <v>0</v>
      </c>
      <c r="BG139" s="203">
        <f t="shared" si="26"/>
        <v>0</v>
      </c>
      <c r="BH139" s="203">
        <f t="shared" si="27"/>
        <v>0</v>
      </c>
      <c r="BI139" s="203">
        <f t="shared" si="28"/>
        <v>0</v>
      </c>
      <c r="BJ139" s="24" t="s">
        <v>80</v>
      </c>
      <c r="BK139" s="203">
        <f t="shared" si="29"/>
        <v>0</v>
      </c>
      <c r="BL139" s="24" t="s">
        <v>256</v>
      </c>
      <c r="BM139" s="24" t="s">
        <v>2326</v>
      </c>
    </row>
    <row r="140" spans="2:65" s="1" customFormat="1" ht="48">
      <c r="B140" s="41"/>
      <c r="C140" s="63"/>
      <c r="D140" s="206" t="s">
        <v>170</v>
      </c>
      <c r="E140" s="63"/>
      <c r="F140" s="237" t="s">
        <v>2327</v>
      </c>
      <c r="G140" s="63"/>
      <c r="H140" s="63"/>
      <c r="I140" s="163"/>
      <c r="J140" s="63"/>
      <c r="K140" s="63"/>
      <c r="L140" s="61"/>
      <c r="M140" s="238"/>
      <c r="N140" s="42"/>
      <c r="O140" s="42"/>
      <c r="P140" s="42"/>
      <c r="Q140" s="42"/>
      <c r="R140" s="42"/>
      <c r="S140" s="42"/>
      <c r="T140" s="78"/>
      <c r="AT140" s="24" t="s">
        <v>170</v>
      </c>
      <c r="AU140" s="24" t="s">
        <v>82</v>
      </c>
    </row>
    <row r="141" spans="2:65" s="1" customFormat="1" ht="25.5" customHeight="1">
      <c r="B141" s="41"/>
      <c r="C141" s="192" t="s">
        <v>771</v>
      </c>
      <c r="D141" s="192" t="s">
        <v>151</v>
      </c>
      <c r="E141" s="193" t="s">
        <v>2328</v>
      </c>
      <c r="F141" s="194" t="s">
        <v>2329</v>
      </c>
      <c r="G141" s="195" t="s">
        <v>207</v>
      </c>
      <c r="H141" s="196">
        <v>1</v>
      </c>
      <c r="I141" s="197"/>
      <c r="J141" s="198">
        <f>ROUND(I141*H141,2)</f>
        <v>0</v>
      </c>
      <c r="K141" s="194" t="s">
        <v>155</v>
      </c>
      <c r="L141" s="61"/>
      <c r="M141" s="199" t="s">
        <v>21</v>
      </c>
      <c r="N141" s="200" t="s">
        <v>43</v>
      </c>
      <c r="O141" s="42"/>
      <c r="P141" s="201">
        <f>O141*H141</f>
        <v>0</v>
      </c>
      <c r="Q141" s="201">
        <v>3.5E-4</v>
      </c>
      <c r="R141" s="201">
        <f>Q141*H141</f>
        <v>3.5E-4</v>
      </c>
      <c r="S141" s="201">
        <v>0</v>
      </c>
      <c r="T141" s="202">
        <f>S141*H141</f>
        <v>0</v>
      </c>
      <c r="AR141" s="24" t="s">
        <v>256</v>
      </c>
      <c r="AT141" s="24" t="s">
        <v>151</v>
      </c>
      <c r="AU141" s="24" t="s">
        <v>82</v>
      </c>
      <c r="AY141" s="24" t="s">
        <v>148</v>
      </c>
      <c r="BE141" s="203">
        <f>IF(N141="základní",J141,0)</f>
        <v>0</v>
      </c>
      <c r="BF141" s="203">
        <f>IF(N141="snížená",J141,0)</f>
        <v>0</v>
      </c>
      <c r="BG141" s="203">
        <f>IF(N141="zákl. přenesená",J141,0)</f>
        <v>0</v>
      </c>
      <c r="BH141" s="203">
        <f>IF(N141="sníž. přenesená",J141,0)</f>
        <v>0</v>
      </c>
      <c r="BI141" s="203">
        <f>IF(N141="nulová",J141,0)</f>
        <v>0</v>
      </c>
      <c r="BJ141" s="24" t="s">
        <v>80</v>
      </c>
      <c r="BK141" s="203">
        <f>ROUND(I141*H141,2)</f>
        <v>0</v>
      </c>
      <c r="BL141" s="24" t="s">
        <v>256</v>
      </c>
      <c r="BM141" s="24" t="s">
        <v>2330</v>
      </c>
    </row>
    <row r="142" spans="2:65" s="1" customFormat="1" ht="48">
      <c r="B142" s="41"/>
      <c r="C142" s="63"/>
      <c r="D142" s="206" t="s">
        <v>170</v>
      </c>
      <c r="E142" s="63"/>
      <c r="F142" s="237" t="s">
        <v>2331</v>
      </c>
      <c r="G142" s="63"/>
      <c r="H142" s="63"/>
      <c r="I142" s="163"/>
      <c r="J142" s="63"/>
      <c r="K142" s="63"/>
      <c r="L142" s="61"/>
      <c r="M142" s="238"/>
      <c r="N142" s="42"/>
      <c r="O142" s="42"/>
      <c r="P142" s="42"/>
      <c r="Q142" s="42"/>
      <c r="R142" s="42"/>
      <c r="S142" s="42"/>
      <c r="T142" s="78"/>
      <c r="AT142" s="24" t="s">
        <v>170</v>
      </c>
      <c r="AU142" s="24" t="s">
        <v>82</v>
      </c>
    </row>
    <row r="143" spans="2:65" s="1" customFormat="1" ht="25.5" customHeight="1">
      <c r="B143" s="41"/>
      <c r="C143" s="192" t="s">
        <v>780</v>
      </c>
      <c r="D143" s="192" t="s">
        <v>151</v>
      </c>
      <c r="E143" s="193" t="s">
        <v>2332</v>
      </c>
      <c r="F143" s="194" t="s">
        <v>2333</v>
      </c>
      <c r="G143" s="195" t="s">
        <v>207</v>
      </c>
      <c r="H143" s="196">
        <v>2</v>
      </c>
      <c r="I143" s="197"/>
      <c r="J143" s="198">
        <f>ROUND(I143*H143,2)</f>
        <v>0</v>
      </c>
      <c r="K143" s="194" t="s">
        <v>155</v>
      </c>
      <c r="L143" s="61"/>
      <c r="M143" s="199" t="s">
        <v>21</v>
      </c>
      <c r="N143" s="200" t="s">
        <v>43</v>
      </c>
      <c r="O143" s="42"/>
      <c r="P143" s="201">
        <f>O143*H143</f>
        <v>0</v>
      </c>
      <c r="Q143" s="201">
        <v>2.5000000000000001E-4</v>
      </c>
      <c r="R143" s="201">
        <f>Q143*H143</f>
        <v>5.0000000000000001E-4</v>
      </c>
      <c r="S143" s="201">
        <v>0</v>
      </c>
      <c r="T143" s="202">
        <f>S143*H143</f>
        <v>0</v>
      </c>
      <c r="AR143" s="24" t="s">
        <v>256</v>
      </c>
      <c r="AT143" s="24" t="s">
        <v>151</v>
      </c>
      <c r="AU143" s="24" t="s">
        <v>82</v>
      </c>
      <c r="AY143" s="24" t="s">
        <v>148</v>
      </c>
      <c r="BE143" s="203">
        <f>IF(N143="základní",J143,0)</f>
        <v>0</v>
      </c>
      <c r="BF143" s="203">
        <f>IF(N143="snížená",J143,0)</f>
        <v>0</v>
      </c>
      <c r="BG143" s="203">
        <f>IF(N143="zákl. přenesená",J143,0)</f>
        <v>0</v>
      </c>
      <c r="BH143" s="203">
        <f>IF(N143="sníž. přenesená",J143,0)</f>
        <v>0</v>
      </c>
      <c r="BI143" s="203">
        <f>IF(N143="nulová",J143,0)</f>
        <v>0</v>
      </c>
      <c r="BJ143" s="24" t="s">
        <v>80</v>
      </c>
      <c r="BK143" s="203">
        <f>ROUND(I143*H143,2)</f>
        <v>0</v>
      </c>
      <c r="BL143" s="24" t="s">
        <v>256</v>
      </c>
      <c r="BM143" s="24" t="s">
        <v>2334</v>
      </c>
    </row>
    <row r="144" spans="2:65" s="1" customFormat="1" ht="48">
      <c r="B144" s="41"/>
      <c r="C144" s="63"/>
      <c r="D144" s="206" t="s">
        <v>170</v>
      </c>
      <c r="E144" s="63"/>
      <c r="F144" s="237" t="s">
        <v>2331</v>
      </c>
      <c r="G144" s="63"/>
      <c r="H144" s="63"/>
      <c r="I144" s="163"/>
      <c r="J144" s="63"/>
      <c r="K144" s="63"/>
      <c r="L144" s="61"/>
      <c r="M144" s="238"/>
      <c r="N144" s="42"/>
      <c r="O144" s="42"/>
      <c r="P144" s="42"/>
      <c r="Q144" s="42"/>
      <c r="R144" s="42"/>
      <c r="S144" s="42"/>
      <c r="T144" s="78"/>
      <c r="AT144" s="24" t="s">
        <v>170</v>
      </c>
      <c r="AU144" s="24" t="s">
        <v>82</v>
      </c>
    </row>
    <row r="145" spans="2:65" s="1" customFormat="1" ht="25.5" customHeight="1">
      <c r="B145" s="41"/>
      <c r="C145" s="192" t="s">
        <v>784</v>
      </c>
      <c r="D145" s="192" t="s">
        <v>151</v>
      </c>
      <c r="E145" s="193" t="s">
        <v>2335</v>
      </c>
      <c r="F145" s="194" t="s">
        <v>2336</v>
      </c>
      <c r="G145" s="195" t="s">
        <v>207</v>
      </c>
      <c r="H145" s="196">
        <v>1</v>
      </c>
      <c r="I145" s="197"/>
      <c r="J145" s="198">
        <f>ROUND(I145*H145,2)</f>
        <v>0</v>
      </c>
      <c r="K145" s="194" t="s">
        <v>155</v>
      </c>
      <c r="L145" s="61"/>
      <c r="M145" s="199" t="s">
        <v>21</v>
      </c>
      <c r="N145" s="200" t="s">
        <v>43</v>
      </c>
      <c r="O145" s="42"/>
      <c r="P145" s="201">
        <f>O145*H145</f>
        <v>0</v>
      </c>
      <c r="Q145" s="201">
        <v>2.9E-4</v>
      </c>
      <c r="R145" s="201">
        <f>Q145*H145</f>
        <v>2.9E-4</v>
      </c>
      <c r="S145" s="201">
        <v>0</v>
      </c>
      <c r="T145" s="202">
        <f>S145*H145</f>
        <v>0</v>
      </c>
      <c r="AR145" s="24" t="s">
        <v>256</v>
      </c>
      <c r="AT145" s="24" t="s">
        <v>151</v>
      </c>
      <c r="AU145" s="24" t="s">
        <v>82</v>
      </c>
      <c r="AY145" s="24" t="s">
        <v>148</v>
      </c>
      <c r="BE145" s="203">
        <f>IF(N145="základní",J145,0)</f>
        <v>0</v>
      </c>
      <c r="BF145" s="203">
        <f>IF(N145="snížená",J145,0)</f>
        <v>0</v>
      </c>
      <c r="BG145" s="203">
        <f>IF(N145="zákl. přenesená",J145,0)</f>
        <v>0</v>
      </c>
      <c r="BH145" s="203">
        <f>IF(N145="sníž. přenesená",J145,0)</f>
        <v>0</v>
      </c>
      <c r="BI145" s="203">
        <f>IF(N145="nulová",J145,0)</f>
        <v>0</v>
      </c>
      <c r="BJ145" s="24" t="s">
        <v>80</v>
      </c>
      <c r="BK145" s="203">
        <f>ROUND(I145*H145,2)</f>
        <v>0</v>
      </c>
      <c r="BL145" s="24" t="s">
        <v>256</v>
      </c>
      <c r="BM145" s="24" t="s">
        <v>2337</v>
      </c>
    </row>
    <row r="146" spans="2:65" s="1" customFormat="1" ht="48">
      <c r="B146" s="41"/>
      <c r="C146" s="63"/>
      <c r="D146" s="206" t="s">
        <v>170</v>
      </c>
      <c r="E146" s="63"/>
      <c r="F146" s="237" t="s">
        <v>2331</v>
      </c>
      <c r="G146" s="63"/>
      <c r="H146" s="63"/>
      <c r="I146" s="163"/>
      <c r="J146" s="63"/>
      <c r="K146" s="63"/>
      <c r="L146" s="61"/>
      <c r="M146" s="238"/>
      <c r="N146" s="42"/>
      <c r="O146" s="42"/>
      <c r="P146" s="42"/>
      <c r="Q146" s="42"/>
      <c r="R146" s="42"/>
      <c r="S146" s="42"/>
      <c r="T146" s="78"/>
      <c r="AT146" s="24" t="s">
        <v>170</v>
      </c>
      <c r="AU146" s="24" t="s">
        <v>82</v>
      </c>
    </row>
    <row r="147" spans="2:65" s="1" customFormat="1" ht="25.5" customHeight="1">
      <c r="B147" s="41"/>
      <c r="C147" s="192" t="s">
        <v>789</v>
      </c>
      <c r="D147" s="192" t="s">
        <v>151</v>
      </c>
      <c r="E147" s="193" t="s">
        <v>2338</v>
      </c>
      <c r="F147" s="194" t="s">
        <v>2339</v>
      </c>
      <c r="G147" s="195" t="s">
        <v>207</v>
      </c>
      <c r="H147" s="196">
        <v>1</v>
      </c>
      <c r="I147" s="197"/>
      <c r="J147" s="198">
        <f>ROUND(I147*H147,2)</f>
        <v>0</v>
      </c>
      <c r="K147" s="194" t="s">
        <v>155</v>
      </c>
      <c r="L147" s="61"/>
      <c r="M147" s="199" t="s">
        <v>21</v>
      </c>
      <c r="N147" s="200" t="s">
        <v>43</v>
      </c>
      <c r="O147" s="42"/>
      <c r="P147" s="201">
        <f>O147*H147</f>
        <v>0</v>
      </c>
      <c r="Q147" s="201">
        <v>3.4000000000000002E-4</v>
      </c>
      <c r="R147" s="201">
        <f>Q147*H147</f>
        <v>3.4000000000000002E-4</v>
      </c>
      <c r="S147" s="201">
        <v>0</v>
      </c>
      <c r="T147" s="202">
        <f>S147*H147</f>
        <v>0</v>
      </c>
      <c r="AR147" s="24" t="s">
        <v>256</v>
      </c>
      <c r="AT147" s="24" t="s">
        <v>151</v>
      </c>
      <c r="AU147" s="24" t="s">
        <v>82</v>
      </c>
      <c r="AY147" s="24" t="s">
        <v>148</v>
      </c>
      <c r="BE147" s="203">
        <f>IF(N147="základní",J147,0)</f>
        <v>0</v>
      </c>
      <c r="BF147" s="203">
        <f>IF(N147="snížená",J147,0)</f>
        <v>0</v>
      </c>
      <c r="BG147" s="203">
        <f>IF(N147="zákl. přenesená",J147,0)</f>
        <v>0</v>
      </c>
      <c r="BH147" s="203">
        <f>IF(N147="sníž. přenesená",J147,0)</f>
        <v>0</v>
      </c>
      <c r="BI147" s="203">
        <f>IF(N147="nulová",J147,0)</f>
        <v>0</v>
      </c>
      <c r="BJ147" s="24" t="s">
        <v>80</v>
      </c>
      <c r="BK147" s="203">
        <f>ROUND(I147*H147,2)</f>
        <v>0</v>
      </c>
      <c r="BL147" s="24" t="s">
        <v>256</v>
      </c>
      <c r="BM147" s="24" t="s">
        <v>2340</v>
      </c>
    </row>
    <row r="148" spans="2:65" s="1" customFormat="1" ht="25.5" customHeight="1">
      <c r="B148" s="41"/>
      <c r="C148" s="192" t="s">
        <v>794</v>
      </c>
      <c r="D148" s="192" t="s">
        <v>151</v>
      </c>
      <c r="E148" s="193" t="s">
        <v>2341</v>
      </c>
      <c r="F148" s="194" t="s">
        <v>2342</v>
      </c>
      <c r="G148" s="195" t="s">
        <v>207</v>
      </c>
      <c r="H148" s="196">
        <v>3</v>
      </c>
      <c r="I148" s="197"/>
      <c r="J148" s="198">
        <f>ROUND(I148*H148,2)</f>
        <v>0</v>
      </c>
      <c r="K148" s="194" t="s">
        <v>155</v>
      </c>
      <c r="L148" s="61"/>
      <c r="M148" s="199" t="s">
        <v>21</v>
      </c>
      <c r="N148" s="200" t="s">
        <v>43</v>
      </c>
      <c r="O148" s="42"/>
      <c r="P148" s="201">
        <f>O148*H148</f>
        <v>0</v>
      </c>
      <c r="Q148" s="201">
        <v>6.9999999999999999E-4</v>
      </c>
      <c r="R148" s="201">
        <f>Q148*H148</f>
        <v>2.0999999999999999E-3</v>
      </c>
      <c r="S148" s="201">
        <v>0</v>
      </c>
      <c r="T148" s="202">
        <f>S148*H148</f>
        <v>0</v>
      </c>
      <c r="AR148" s="24" t="s">
        <v>256</v>
      </c>
      <c r="AT148" s="24" t="s">
        <v>151</v>
      </c>
      <c r="AU148" s="24" t="s">
        <v>82</v>
      </c>
      <c r="AY148" s="24" t="s">
        <v>148</v>
      </c>
      <c r="BE148" s="203">
        <f>IF(N148="základní",J148,0)</f>
        <v>0</v>
      </c>
      <c r="BF148" s="203">
        <f>IF(N148="snížená",J148,0)</f>
        <v>0</v>
      </c>
      <c r="BG148" s="203">
        <f>IF(N148="zákl. přenesená",J148,0)</f>
        <v>0</v>
      </c>
      <c r="BH148" s="203">
        <f>IF(N148="sníž. přenesená",J148,0)</f>
        <v>0</v>
      </c>
      <c r="BI148" s="203">
        <f>IF(N148="nulová",J148,0)</f>
        <v>0</v>
      </c>
      <c r="BJ148" s="24" t="s">
        <v>80</v>
      </c>
      <c r="BK148" s="203">
        <f>ROUND(I148*H148,2)</f>
        <v>0</v>
      </c>
      <c r="BL148" s="24" t="s">
        <v>256</v>
      </c>
      <c r="BM148" s="24" t="s">
        <v>2343</v>
      </c>
    </row>
    <row r="149" spans="2:65" s="1" customFormat="1" ht="25.5" customHeight="1">
      <c r="B149" s="41"/>
      <c r="C149" s="192" t="s">
        <v>799</v>
      </c>
      <c r="D149" s="192" t="s">
        <v>151</v>
      </c>
      <c r="E149" s="193" t="s">
        <v>2344</v>
      </c>
      <c r="F149" s="194" t="s">
        <v>2345</v>
      </c>
      <c r="G149" s="195" t="s">
        <v>207</v>
      </c>
      <c r="H149" s="196">
        <v>2</v>
      </c>
      <c r="I149" s="197"/>
      <c r="J149" s="198">
        <f>ROUND(I149*H149,2)</f>
        <v>0</v>
      </c>
      <c r="K149" s="194" t="s">
        <v>155</v>
      </c>
      <c r="L149" s="61"/>
      <c r="M149" s="199" t="s">
        <v>21</v>
      </c>
      <c r="N149" s="200" t="s">
        <v>43</v>
      </c>
      <c r="O149" s="42"/>
      <c r="P149" s="201">
        <f>O149*H149</f>
        <v>0</v>
      </c>
      <c r="Q149" s="201">
        <v>5.2999999999999998E-4</v>
      </c>
      <c r="R149" s="201">
        <f>Q149*H149</f>
        <v>1.06E-3</v>
      </c>
      <c r="S149" s="201">
        <v>0</v>
      </c>
      <c r="T149" s="202">
        <f>S149*H149</f>
        <v>0</v>
      </c>
      <c r="AR149" s="24" t="s">
        <v>256</v>
      </c>
      <c r="AT149" s="24" t="s">
        <v>151</v>
      </c>
      <c r="AU149" s="24" t="s">
        <v>82</v>
      </c>
      <c r="AY149" s="24" t="s">
        <v>148</v>
      </c>
      <c r="BE149" s="203">
        <f>IF(N149="základní",J149,0)</f>
        <v>0</v>
      </c>
      <c r="BF149" s="203">
        <f>IF(N149="snížená",J149,0)</f>
        <v>0</v>
      </c>
      <c r="BG149" s="203">
        <f>IF(N149="zákl. přenesená",J149,0)</f>
        <v>0</v>
      </c>
      <c r="BH149" s="203">
        <f>IF(N149="sníž. přenesená",J149,0)</f>
        <v>0</v>
      </c>
      <c r="BI149" s="203">
        <f>IF(N149="nulová",J149,0)</f>
        <v>0</v>
      </c>
      <c r="BJ149" s="24" t="s">
        <v>80</v>
      </c>
      <c r="BK149" s="203">
        <f>ROUND(I149*H149,2)</f>
        <v>0</v>
      </c>
      <c r="BL149" s="24" t="s">
        <v>256</v>
      </c>
      <c r="BM149" s="24" t="s">
        <v>2346</v>
      </c>
    </row>
    <row r="150" spans="2:65" s="1" customFormat="1" ht="16.5" customHeight="1">
      <c r="B150" s="41"/>
      <c r="C150" s="192" t="s">
        <v>804</v>
      </c>
      <c r="D150" s="192" t="s">
        <v>151</v>
      </c>
      <c r="E150" s="193" t="s">
        <v>2347</v>
      </c>
      <c r="F150" s="194" t="s">
        <v>2348</v>
      </c>
      <c r="G150" s="195" t="s">
        <v>207</v>
      </c>
      <c r="H150" s="196">
        <v>2</v>
      </c>
      <c r="I150" s="197"/>
      <c r="J150" s="198">
        <f>ROUND(I150*H150,2)</f>
        <v>0</v>
      </c>
      <c r="K150" s="194" t="s">
        <v>155</v>
      </c>
      <c r="L150" s="61"/>
      <c r="M150" s="199" t="s">
        <v>21</v>
      </c>
      <c r="N150" s="200" t="s">
        <v>43</v>
      </c>
      <c r="O150" s="42"/>
      <c r="P150" s="201">
        <f>O150*H150</f>
        <v>0</v>
      </c>
      <c r="Q150" s="201">
        <v>1.4999999999999999E-4</v>
      </c>
      <c r="R150" s="201">
        <f>Q150*H150</f>
        <v>2.9999999999999997E-4</v>
      </c>
      <c r="S150" s="201">
        <v>0</v>
      </c>
      <c r="T150" s="202">
        <f>S150*H150</f>
        <v>0</v>
      </c>
      <c r="AR150" s="24" t="s">
        <v>256</v>
      </c>
      <c r="AT150" s="24" t="s">
        <v>151</v>
      </c>
      <c r="AU150" s="24" t="s">
        <v>82</v>
      </c>
      <c r="AY150" s="24" t="s">
        <v>148</v>
      </c>
      <c r="BE150" s="203">
        <f>IF(N150="základní",J150,0)</f>
        <v>0</v>
      </c>
      <c r="BF150" s="203">
        <f>IF(N150="snížená",J150,0)</f>
        <v>0</v>
      </c>
      <c r="BG150" s="203">
        <f>IF(N150="zákl. přenesená",J150,0)</f>
        <v>0</v>
      </c>
      <c r="BH150" s="203">
        <f>IF(N150="sníž. přenesená",J150,0)</f>
        <v>0</v>
      </c>
      <c r="BI150" s="203">
        <f>IF(N150="nulová",J150,0)</f>
        <v>0</v>
      </c>
      <c r="BJ150" s="24" t="s">
        <v>80</v>
      </c>
      <c r="BK150" s="203">
        <f>ROUND(I150*H150,2)</f>
        <v>0</v>
      </c>
      <c r="BL150" s="24" t="s">
        <v>256</v>
      </c>
      <c r="BM150" s="24" t="s">
        <v>2349</v>
      </c>
    </row>
    <row r="151" spans="2:65" s="1" customFormat="1" ht="48">
      <c r="B151" s="41"/>
      <c r="C151" s="63"/>
      <c r="D151" s="206" t="s">
        <v>170</v>
      </c>
      <c r="E151" s="63"/>
      <c r="F151" s="237" t="s">
        <v>2327</v>
      </c>
      <c r="G151" s="63"/>
      <c r="H151" s="63"/>
      <c r="I151" s="163"/>
      <c r="J151" s="63"/>
      <c r="K151" s="63"/>
      <c r="L151" s="61"/>
      <c r="M151" s="238"/>
      <c r="N151" s="42"/>
      <c r="O151" s="42"/>
      <c r="P151" s="42"/>
      <c r="Q151" s="42"/>
      <c r="R151" s="42"/>
      <c r="S151" s="42"/>
      <c r="T151" s="78"/>
      <c r="AT151" s="24" t="s">
        <v>170</v>
      </c>
      <c r="AU151" s="24" t="s">
        <v>82</v>
      </c>
    </row>
    <row r="152" spans="2:65" s="1" customFormat="1" ht="16.5" customHeight="1">
      <c r="B152" s="41"/>
      <c r="C152" s="254" t="s">
        <v>809</v>
      </c>
      <c r="D152" s="254" t="s">
        <v>700</v>
      </c>
      <c r="E152" s="255" t="s">
        <v>2350</v>
      </c>
      <c r="F152" s="256" t="s">
        <v>2351</v>
      </c>
      <c r="G152" s="257" t="s">
        <v>207</v>
      </c>
      <c r="H152" s="258">
        <v>2</v>
      </c>
      <c r="I152" s="259"/>
      <c r="J152" s="260">
        <f t="shared" ref="J152:J162" si="30">ROUND(I152*H152,2)</f>
        <v>0</v>
      </c>
      <c r="K152" s="256" t="s">
        <v>21</v>
      </c>
      <c r="L152" s="261"/>
      <c r="M152" s="262" t="s">
        <v>21</v>
      </c>
      <c r="N152" s="263" t="s">
        <v>43</v>
      </c>
      <c r="O152" s="42"/>
      <c r="P152" s="201">
        <f t="shared" ref="P152:P162" si="31">O152*H152</f>
        <v>0</v>
      </c>
      <c r="Q152" s="201">
        <v>0</v>
      </c>
      <c r="R152" s="201">
        <f t="shared" ref="R152:R162" si="32">Q152*H152</f>
        <v>0</v>
      </c>
      <c r="S152" s="201">
        <v>0</v>
      </c>
      <c r="T152" s="202">
        <f t="shared" ref="T152:T162" si="33">S152*H152</f>
        <v>0</v>
      </c>
      <c r="AR152" s="24" t="s">
        <v>382</v>
      </c>
      <c r="AT152" s="24" t="s">
        <v>700</v>
      </c>
      <c r="AU152" s="24" t="s">
        <v>82</v>
      </c>
      <c r="AY152" s="24" t="s">
        <v>148</v>
      </c>
      <c r="BE152" s="203">
        <f t="shared" ref="BE152:BE162" si="34">IF(N152="základní",J152,0)</f>
        <v>0</v>
      </c>
      <c r="BF152" s="203">
        <f t="shared" ref="BF152:BF162" si="35">IF(N152="snížená",J152,0)</f>
        <v>0</v>
      </c>
      <c r="BG152" s="203">
        <f t="shared" ref="BG152:BG162" si="36">IF(N152="zákl. přenesená",J152,0)</f>
        <v>0</v>
      </c>
      <c r="BH152" s="203">
        <f t="shared" ref="BH152:BH162" si="37">IF(N152="sníž. přenesená",J152,0)</f>
        <v>0</v>
      </c>
      <c r="BI152" s="203">
        <f t="shared" ref="BI152:BI162" si="38">IF(N152="nulová",J152,0)</f>
        <v>0</v>
      </c>
      <c r="BJ152" s="24" t="s">
        <v>80</v>
      </c>
      <c r="BK152" s="203">
        <f t="shared" ref="BK152:BK162" si="39">ROUND(I152*H152,2)</f>
        <v>0</v>
      </c>
      <c r="BL152" s="24" t="s">
        <v>256</v>
      </c>
      <c r="BM152" s="24" t="s">
        <v>2352</v>
      </c>
    </row>
    <row r="153" spans="2:65" s="1" customFormat="1" ht="16.5" customHeight="1">
      <c r="B153" s="41"/>
      <c r="C153" s="254" t="s">
        <v>820</v>
      </c>
      <c r="D153" s="254" t="s">
        <v>700</v>
      </c>
      <c r="E153" s="255" t="s">
        <v>2353</v>
      </c>
      <c r="F153" s="256" t="s">
        <v>2354</v>
      </c>
      <c r="G153" s="257" t="s">
        <v>207</v>
      </c>
      <c r="H153" s="258">
        <v>2</v>
      </c>
      <c r="I153" s="259"/>
      <c r="J153" s="260">
        <f t="shared" si="30"/>
        <v>0</v>
      </c>
      <c r="K153" s="256" t="s">
        <v>21</v>
      </c>
      <c r="L153" s="261"/>
      <c r="M153" s="262" t="s">
        <v>21</v>
      </c>
      <c r="N153" s="263" t="s">
        <v>43</v>
      </c>
      <c r="O153" s="42"/>
      <c r="P153" s="201">
        <f t="shared" si="31"/>
        <v>0</v>
      </c>
      <c r="Q153" s="201">
        <v>0</v>
      </c>
      <c r="R153" s="201">
        <f t="shared" si="32"/>
        <v>0</v>
      </c>
      <c r="S153" s="201">
        <v>0</v>
      </c>
      <c r="T153" s="202">
        <f t="shared" si="33"/>
        <v>0</v>
      </c>
      <c r="AR153" s="24" t="s">
        <v>382</v>
      </c>
      <c r="AT153" s="24" t="s">
        <v>700</v>
      </c>
      <c r="AU153" s="24" t="s">
        <v>82</v>
      </c>
      <c r="AY153" s="24" t="s">
        <v>148</v>
      </c>
      <c r="BE153" s="203">
        <f t="shared" si="34"/>
        <v>0</v>
      </c>
      <c r="BF153" s="203">
        <f t="shared" si="35"/>
        <v>0</v>
      </c>
      <c r="BG153" s="203">
        <f t="shared" si="36"/>
        <v>0</v>
      </c>
      <c r="BH153" s="203">
        <f t="shared" si="37"/>
        <v>0</v>
      </c>
      <c r="BI153" s="203">
        <f t="shared" si="38"/>
        <v>0</v>
      </c>
      <c r="BJ153" s="24" t="s">
        <v>80</v>
      </c>
      <c r="BK153" s="203">
        <f t="shared" si="39"/>
        <v>0</v>
      </c>
      <c r="BL153" s="24" t="s">
        <v>256</v>
      </c>
      <c r="BM153" s="24" t="s">
        <v>2355</v>
      </c>
    </row>
    <row r="154" spans="2:65" s="1" customFormat="1" ht="16.5" customHeight="1">
      <c r="B154" s="41"/>
      <c r="C154" s="254" t="s">
        <v>831</v>
      </c>
      <c r="D154" s="254" t="s">
        <v>700</v>
      </c>
      <c r="E154" s="255" t="s">
        <v>2356</v>
      </c>
      <c r="F154" s="256" t="s">
        <v>2357</v>
      </c>
      <c r="G154" s="257" t="s">
        <v>207</v>
      </c>
      <c r="H154" s="258">
        <v>2</v>
      </c>
      <c r="I154" s="259"/>
      <c r="J154" s="260">
        <f t="shared" si="30"/>
        <v>0</v>
      </c>
      <c r="K154" s="256" t="s">
        <v>21</v>
      </c>
      <c r="L154" s="261"/>
      <c r="M154" s="262" t="s">
        <v>21</v>
      </c>
      <c r="N154" s="263" t="s">
        <v>43</v>
      </c>
      <c r="O154" s="42"/>
      <c r="P154" s="201">
        <f t="shared" si="31"/>
        <v>0</v>
      </c>
      <c r="Q154" s="201">
        <v>0</v>
      </c>
      <c r="R154" s="201">
        <f t="shared" si="32"/>
        <v>0</v>
      </c>
      <c r="S154" s="201">
        <v>0</v>
      </c>
      <c r="T154" s="202">
        <f t="shared" si="33"/>
        <v>0</v>
      </c>
      <c r="AR154" s="24" t="s">
        <v>382</v>
      </c>
      <c r="AT154" s="24" t="s">
        <v>700</v>
      </c>
      <c r="AU154" s="24" t="s">
        <v>82</v>
      </c>
      <c r="AY154" s="24" t="s">
        <v>148</v>
      </c>
      <c r="BE154" s="203">
        <f t="shared" si="34"/>
        <v>0</v>
      </c>
      <c r="BF154" s="203">
        <f t="shared" si="35"/>
        <v>0</v>
      </c>
      <c r="BG154" s="203">
        <f t="shared" si="36"/>
        <v>0</v>
      </c>
      <c r="BH154" s="203">
        <f t="shared" si="37"/>
        <v>0</v>
      </c>
      <c r="BI154" s="203">
        <f t="shared" si="38"/>
        <v>0</v>
      </c>
      <c r="BJ154" s="24" t="s">
        <v>80</v>
      </c>
      <c r="BK154" s="203">
        <f t="shared" si="39"/>
        <v>0</v>
      </c>
      <c r="BL154" s="24" t="s">
        <v>256</v>
      </c>
      <c r="BM154" s="24" t="s">
        <v>2358</v>
      </c>
    </row>
    <row r="155" spans="2:65" s="1" customFormat="1" ht="16.5" customHeight="1">
      <c r="B155" s="41"/>
      <c r="C155" s="254" t="s">
        <v>835</v>
      </c>
      <c r="D155" s="254" t="s">
        <v>700</v>
      </c>
      <c r="E155" s="255" t="s">
        <v>2359</v>
      </c>
      <c r="F155" s="256" t="s">
        <v>2360</v>
      </c>
      <c r="G155" s="257" t="s">
        <v>207</v>
      </c>
      <c r="H155" s="258">
        <v>2</v>
      </c>
      <c r="I155" s="259"/>
      <c r="J155" s="260">
        <f t="shared" si="30"/>
        <v>0</v>
      </c>
      <c r="K155" s="256" t="s">
        <v>21</v>
      </c>
      <c r="L155" s="261"/>
      <c r="M155" s="262" t="s">
        <v>21</v>
      </c>
      <c r="N155" s="263" t="s">
        <v>43</v>
      </c>
      <c r="O155" s="42"/>
      <c r="P155" s="201">
        <f t="shared" si="31"/>
        <v>0</v>
      </c>
      <c r="Q155" s="201">
        <v>0</v>
      </c>
      <c r="R155" s="201">
        <f t="shared" si="32"/>
        <v>0</v>
      </c>
      <c r="S155" s="201">
        <v>0</v>
      </c>
      <c r="T155" s="202">
        <f t="shared" si="33"/>
        <v>0</v>
      </c>
      <c r="AR155" s="24" t="s">
        <v>382</v>
      </c>
      <c r="AT155" s="24" t="s">
        <v>700</v>
      </c>
      <c r="AU155" s="24" t="s">
        <v>82</v>
      </c>
      <c r="AY155" s="24" t="s">
        <v>148</v>
      </c>
      <c r="BE155" s="203">
        <f t="shared" si="34"/>
        <v>0</v>
      </c>
      <c r="BF155" s="203">
        <f t="shared" si="35"/>
        <v>0</v>
      </c>
      <c r="BG155" s="203">
        <f t="shared" si="36"/>
        <v>0</v>
      </c>
      <c r="BH155" s="203">
        <f t="shared" si="37"/>
        <v>0</v>
      </c>
      <c r="BI155" s="203">
        <f t="shared" si="38"/>
        <v>0</v>
      </c>
      <c r="BJ155" s="24" t="s">
        <v>80</v>
      </c>
      <c r="BK155" s="203">
        <f t="shared" si="39"/>
        <v>0</v>
      </c>
      <c r="BL155" s="24" t="s">
        <v>256</v>
      </c>
      <c r="BM155" s="24" t="s">
        <v>2361</v>
      </c>
    </row>
    <row r="156" spans="2:65" s="1" customFormat="1" ht="16.5" customHeight="1">
      <c r="B156" s="41"/>
      <c r="C156" s="254" t="s">
        <v>842</v>
      </c>
      <c r="D156" s="254" t="s">
        <v>700</v>
      </c>
      <c r="E156" s="255" t="s">
        <v>2362</v>
      </c>
      <c r="F156" s="256" t="s">
        <v>2363</v>
      </c>
      <c r="G156" s="257" t="s">
        <v>207</v>
      </c>
      <c r="H156" s="258">
        <v>1</v>
      </c>
      <c r="I156" s="259"/>
      <c r="J156" s="260">
        <f t="shared" si="30"/>
        <v>0</v>
      </c>
      <c r="K156" s="256" t="s">
        <v>21</v>
      </c>
      <c r="L156" s="261"/>
      <c r="M156" s="262" t="s">
        <v>21</v>
      </c>
      <c r="N156" s="263" t="s">
        <v>43</v>
      </c>
      <c r="O156" s="42"/>
      <c r="P156" s="201">
        <f t="shared" si="31"/>
        <v>0</v>
      </c>
      <c r="Q156" s="201">
        <v>0</v>
      </c>
      <c r="R156" s="201">
        <f t="shared" si="32"/>
        <v>0</v>
      </c>
      <c r="S156" s="201">
        <v>0</v>
      </c>
      <c r="T156" s="202">
        <f t="shared" si="33"/>
        <v>0</v>
      </c>
      <c r="AR156" s="24" t="s">
        <v>382</v>
      </c>
      <c r="AT156" s="24" t="s">
        <v>700</v>
      </c>
      <c r="AU156" s="24" t="s">
        <v>82</v>
      </c>
      <c r="AY156" s="24" t="s">
        <v>148</v>
      </c>
      <c r="BE156" s="203">
        <f t="shared" si="34"/>
        <v>0</v>
      </c>
      <c r="BF156" s="203">
        <f t="shared" si="35"/>
        <v>0</v>
      </c>
      <c r="BG156" s="203">
        <f t="shared" si="36"/>
        <v>0</v>
      </c>
      <c r="BH156" s="203">
        <f t="shared" si="37"/>
        <v>0</v>
      </c>
      <c r="BI156" s="203">
        <f t="shared" si="38"/>
        <v>0</v>
      </c>
      <c r="BJ156" s="24" t="s">
        <v>80</v>
      </c>
      <c r="BK156" s="203">
        <f t="shared" si="39"/>
        <v>0</v>
      </c>
      <c r="BL156" s="24" t="s">
        <v>256</v>
      </c>
      <c r="BM156" s="24" t="s">
        <v>2364</v>
      </c>
    </row>
    <row r="157" spans="2:65" s="1" customFormat="1" ht="16.5" customHeight="1">
      <c r="B157" s="41"/>
      <c r="C157" s="254" t="s">
        <v>850</v>
      </c>
      <c r="D157" s="254" t="s">
        <v>700</v>
      </c>
      <c r="E157" s="255" t="s">
        <v>2365</v>
      </c>
      <c r="F157" s="256" t="s">
        <v>2366</v>
      </c>
      <c r="G157" s="257" t="s">
        <v>207</v>
      </c>
      <c r="H157" s="258">
        <v>1</v>
      </c>
      <c r="I157" s="259"/>
      <c r="J157" s="260">
        <f t="shared" si="30"/>
        <v>0</v>
      </c>
      <c r="K157" s="256" t="s">
        <v>21</v>
      </c>
      <c r="L157" s="261"/>
      <c r="M157" s="262" t="s">
        <v>21</v>
      </c>
      <c r="N157" s="263" t="s">
        <v>43</v>
      </c>
      <c r="O157" s="42"/>
      <c r="P157" s="201">
        <f t="shared" si="31"/>
        <v>0</v>
      </c>
      <c r="Q157" s="201">
        <v>0</v>
      </c>
      <c r="R157" s="201">
        <f t="shared" si="32"/>
        <v>0</v>
      </c>
      <c r="S157" s="201">
        <v>0</v>
      </c>
      <c r="T157" s="202">
        <f t="shared" si="33"/>
        <v>0</v>
      </c>
      <c r="AR157" s="24" t="s">
        <v>382</v>
      </c>
      <c r="AT157" s="24" t="s">
        <v>700</v>
      </c>
      <c r="AU157" s="24" t="s">
        <v>82</v>
      </c>
      <c r="AY157" s="24" t="s">
        <v>148</v>
      </c>
      <c r="BE157" s="203">
        <f t="shared" si="34"/>
        <v>0</v>
      </c>
      <c r="BF157" s="203">
        <f t="shared" si="35"/>
        <v>0</v>
      </c>
      <c r="BG157" s="203">
        <f t="shared" si="36"/>
        <v>0</v>
      </c>
      <c r="BH157" s="203">
        <f t="shared" si="37"/>
        <v>0</v>
      </c>
      <c r="BI157" s="203">
        <f t="shared" si="38"/>
        <v>0</v>
      </c>
      <c r="BJ157" s="24" t="s">
        <v>80</v>
      </c>
      <c r="BK157" s="203">
        <f t="shared" si="39"/>
        <v>0</v>
      </c>
      <c r="BL157" s="24" t="s">
        <v>256</v>
      </c>
      <c r="BM157" s="24" t="s">
        <v>2367</v>
      </c>
    </row>
    <row r="158" spans="2:65" s="1" customFormat="1" ht="16.5" customHeight="1">
      <c r="B158" s="41"/>
      <c r="C158" s="192" t="s">
        <v>865</v>
      </c>
      <c r="D158" s="192" t="s">
        <v>151</v>
      </c>
      <c r="E158" s="193" t="s">
        <v>2368</v>
      </c>
      <c r="F158" s="194" t="s">
        <v>2369</v>
      </c>
      <c r="G158" s="195" t="s">
        <v>207</v>
      </c>
      <c r="H158" s="196">
        <v>34</v>
      </c>
      <c r="I158" s="197"/>
      <c r="J158" s="198">
        <f t="shared" si="30"/>
        <v>0</v>
      </c>
      <c r="K158" s="194" t="s">
        <v>155</v>
      </c>
      <c r="L158" s="61"/>
      <c r="M158" s="199" t="s">
        <v>21</v>
      </c>
      <c r="N158" s="200" t="s">
        <v>43</v>
      </c>
      <c r="O158" s="42"/>
      <c r="P158" s="201">
        <f t="shared" si="31"/>
        <v>0</v>
      </c>
      <c r="Q158" s="201">
        <v>0</v>
      </c>
      <c r="R158" s="201">
        <f t="shared" si="32"/>
        <v>0</v>
      </c>
      <c r="S158" s="201">
        <v>0</v>
      </c>
      <c r="T158" s="202">
        <f t="shared" si="33"/>
        <v>0</v>
      </c>
      <c r="AR158" s="24" t="s">
        <v>256</v>
      </c>
      <c r="AT158" s="24" t="s">
        <v>151</v>
      </c>
      <c r="AU158" s="24" t="s">
        <v>82</v>
      </c>
      <c r="AY158" s="24" t="s">
        <v>148</v>
      </c>
      <c r="BE158" s="203">
        <f t="shared" si="34"/>
        <v>0</v>
      </c>
      <c r="BF158" s="203">
        <f t="shared" si="35"/>
        <v>0</v>
      </c>
      <c r="BG158" s="203">
        <f t="shared" si="36"/>
        <v>0</v>
      </c>
      <c r="BH158" s="203">
        <f t="shared" si="37"/>
        <v>0</v>
      </c>
      <c r="BI158" s="203">
        <f t="shared" si="38"/>
        <v>0</v>
      </c>
      <c r="BJ158" s="24" t="s">
        <v>80</v>
      </c>
      <c r="BK158" s="203">
        <f t="shared" si="39"/>
        <v>0</v>
      </c>
      <c r="BL158" s="24" t="s">
        <v>256</v>
      </c>
      <c r="BM158" s="24" t="s">
        <v>2370</v>
      </c>
    </row>
    <row r="159" spans="2:65" s="1" customFormat="1" ht="16.5" customHeight="1">
      <c r="B159" s="41"/>
      <c r="C159" s="254" t="s">
        <v>889</v>
      </c>
      <c r="D159" s="254" t="s">
        <v>700</v>
      </c>
      <c r="E159" s="255" t="s">
        <v>2371</v>
      </c>
      <c r="F159" s="256" t="s">
        <v>2372</v>
      </c>
      <c r="G159" s="257" t="s">
        <v>207</v>
      </c>
      <c r="H159" s="258">
        <v>34</v>
      </c>
      <c r="I159" s="259"/>
      <c r="J159" s="260">
        <f t="shared" si="30"/>
        <v>0</v>
      </c>
      <c r="K159" s="256" t="s">
        <v>21</v>
      </c>
      <c r="L159" s="261"/>
      <c r="M159" s="262" t="s">
        <v>21</v>
      </c>
      <c r="N159" s="263" t="s">
        <v>43</v>
      </c>
      <c r="O159" s="42"/>
      <c r="P159" s="201">
        <f t="shared" si="31"/>
        <v>0</v>
      </c>
      <c r="Q159" s="201">
        <v>0</v>
      </c>
      <c r="R159" s="201">
        <f t="shared" si="32"/>
        <v>0</v>
      </c>
      <c r="S159" s="201">
        <v>0</v>
      </c>
      <c r="T159" s="202">
        <f t="shared" si="33"/>
        <v>0</v>
      </c>
      <c r="AR159" s="24" t="s">
        <v>382</v>
      </c>
      <c r="AT159" s="24" t="s">
        <v>700</v>
      </c>
      <c r="AU159" s="24" t="s">
        <v>82</v>
      </c>
      <c r="AY159" s="24" t="s">
        <v>148</v>
      </c>
      <c r="BE159" s="203">
        <f t="shared" si="34"/>
        <v>0</v>
      </c>
      <c r="BF159" s="203">
        <f t="shared" si="35"/>
        <v>0</v>
      </c>
      <c r="BG159" s="203">
        <f t="shared" si="36"/>
        <v>0</v>
      </c>
      <c r="BH159" s="203">
        <f t="shared" si="37"/>
        <v>0</v>
      </c>
      <c r="BI159" s="203">
        <f t="shared" si="38"/>
        <v>0</v>
      </c>
      <c r="BJ159" s="24" t="s">
        <v>80</v>
      </c>
      <c r="BK159" s="203">
        <f t="shared" si="39"/>
        <v>0</v>
      </c>
      <c r="BL159" s="24" t="s">
        <v>256</v>
      </c>
      <c r="BM159" s="24" t="s">
        <v>2373</v>
      </c>
    </row>
    <row r="160" spans="2:65" s="1" customFormat="1" ht="25.5" customHeight="1">
      <c r="B160" s="41"/>
      <c r="C160" s="192" t="s">
        <v>895</v>
      </c>
      <c r="D160" s="192" t="s">
        <v>151</v>
      </c>
      <c r="E160" s="193" t="s">
        <v>2374</v>
      </c>
      <c r="F160" s="194" t="s">
        <v>2375</v>
      </c>
      <c r="G160" s="195" t="s">
        <v>207</v>
      </c>
      <c r="H160" s="196">
        <v>37</v>
      </c>
      <c r="I160" s="197"/>
      <c r="J160" s="198">
        <f t="shared" si="30"/>
        <v>0</v>
      </c>
      <c r="K160" s="194" t="s">
        <v>155</v>
      </c>
      <c r="L160" s="61"/>
      <c r="M160" s="199" t="s">
        <v>21</v>
      </c>
      <c r="N160" s="200" t="s">
        <v>43</v>
      </c>
      <c r="O160" s="42"/>
      <c r="P160" s="201">
        <f t="shared" si="31"/>
        <v>0</v>
      </c>
      <c r="Q160" s="201">
        <v>0</v>
      </c>
      <c r="R160" s="201">
        <f t="shared" si="32"/>
        <v>0</v>
      </c>
      <c r="S160" s="201">
        <v>0</v>
      </c>
      <c r="T160" s="202">
        <f t="shared" si="33"/>
        <v>0</v>
      </c>
      <c r="AR160" s="24" t="s">
        <v>256</v>
      </c>
      <c r="AT160" s="24" t="s">
        <v>151</v>
      </c>
      <c r="AU160" s="24" t="s">
        <v>82</v>
      </c>
      <c r="AY160" s="24" t="s">
        <v>148</v>
      </c>
      <c r="BE160" s="203">
        <f t="shared" si="34"/>
        <v>0</v>
      </c>
      <c r="BF160" s="203">
        <f t="shared" si="35"/>
        <v>0</v>
      </c>
      <c r="BG160" s="203">
        <f t="shared" si="36"/>
        <v>0</v>
      </c>
      <c r="BH160" s="203">
        <f t="shared" si="37"/>
        <v>0</v>
      </c>
      <c r="BI160" s="203">
        <f t="shared" si="38"/>
        <v>0</v>
      </c>
      <c r="BJ160" s="24" t="s">
        <v>80</v>
      </c>
      <c r="BK160" s="203">
        <f t="shared" si="39"/>
        <v>0</v>
      </c>
      <c r="BL160" s="24" t="s">
        <v>256</v>
      </c>
      <c r="BM160" s="24" t="s">
        <v>2376</v>
      </c>
    </row>
    <row r="161" spans="2:65" s="1" customFormat="1" ht="25.5" customHeight="1">
      <c r="B161" s="41"/>
      <c r="C161" s="192" t="s">
        <v>900</v>
      </c>
      <c r="D161" s="192" t="s">
        <v>151</v>
      </c>
      <c r="E161" s="193" t="s">
        <v>2377</v>
      </c>
      <c r="F161" s="194" t="s">
        <v>2378</v>
      </c>
      <c r="G161" s="195" t="s">
        <v>339</v>
      </c>
      <c r="H161" s="196">
        <v>4.3999999999999997E-2</v>
      </c>
      <c r="I161" s="197"/>
      <c r="J161" s="198">
        <f t="shared" si="30"/>
        <v>0</v>
      </c>
      <c r="K161" s="194" t="s">
        <v>155</v>
      </c>
      <c r="L161" s="61"/>
      <c r="M161" s="199" t="s">
        <v>21</v>
      </c>
      <c r="N161" s="200" t="s">
        <v>43</v>
      </c>
      <c r="O161" s="42"/>
      <c r="P161" s="201">
        <f t="shared" si="31"/>
        <v>0</v>
      </c>
      <c r="Q161" s="201">
        <v>0</v>
      </c>
      <c r="R161" s="201">
        <f t="shared" si="32"/>
        <v>0</v>
      </c>
      <c r="S161" s="201">
        <v>0</v>
      </c>
      <c r="T161" s="202">
        <f t="shared" si="33"/>
        <v>0</v>
      </c>
      <c r="AR161" s="24" t="s">
        <v>256</v>
      </c>
      <c r="AT161" s="24" t="s">
        <v>151</v>
      </c>
      <c r="AU161" s="24" t="s">
        <v>82</v>
      </c>
      <c r="AY161" s="24" t="s">
        <v>148</v>
      </c>
      <c r="BE161" s="203">
        <f t="shared" si="34"/>
        <v>0</v>
      </c>
      <c r="BF161" s="203">
        <f t="shared" si="35"/>
        <v>0</v>
      </c>
      <c r="BG161" s="203">
        <f t="shared" si="36"/>
        <v>0</v>
      </c>
      <c r="BH161" s="203">
        <f t="shared" si="37"/>
        <v>0</v>
      </c>
      <c r="BI161" s="203">
        <f t="shared" si="38"/>
        <v>0</v>
      </c>
      <c r="BJ161" s="24" t="s">
        <v>80</v>
      </c>
      <c r="BK161" s="203">
        <f t="shared" si="39"/>
        <v>0</v>
      </c>
      <c r="BL161" s="24" t="s">
        <v>256</v>
      </c>
      <c r="BM161" s="24" t="s">
        <v>2379</v>
      </c>
    </row>
    <row r="162" spans="2:65" s="1" customFormat="1" ht="25.5" customHeight="1">
      <c r="B162" s="41"/>
      <c r="C162" s="192" t="s">
        <v>904</v>
      </c>
      <c r="D162" s="192" t="s">
        <v>151</v>
      </c>
      <c r="E162" s="193" t="s">
        <v>2380</v>
      </c>
      <c r="F162" s="194" t="s">
        <v>2381</v>
      </c>
      <c r="G162" s="195" t="s">
        <v>1739</v>
      </c>
      <c r="H162" s="264"/>
      <c r="I162" s="197"/>
      <c r="J162" s="198">
        <f t="shared" si="30"/>
        <v>0</v>
      </c>
      <c r="K162" s="194" t="s">
        <v>155</v>
      </c>
      <c r="L162" s="61"/>
      <c r="M162" s="199" t="s">
        <v>21</v>
      </c>
      <c r="N162" s="200" t="s">
        <v>43</v>
      </c>
      <c r="O162" s="42"/>
      <c r="P162" s="201">
        <f t="shared" si="31"/>
        <v>0</v>
      </c>
      <c r="Q162" s="201">
        <v>0</v>
      </c>
      <c r="R162" s="201">
        <f t="shared" si="32"/>
        <v>0</v>
      </c>
      <c r="S162" s="201">
        <v>0</v>
      </c>
      <c r="T162" s="202">
        <f t="shared" si="33"/>
        <v>0</v>
      </c>
      <c r="AR162" s="24" t="s">
        <v>256</v>
      </c>
      <c r="AT162" s="24" t="s">
        <v>151</v>
      </c>
      <c r="AU162" s="24" t="s">
        <v>82</v>
      </c>
      <c r="AY162" s="24" t="s">
        <v>148</v>
      </c>
      <c r="BE162" s="203">
        <f t="shared" si="34"/>
        <v>0</v>
      </c>
      <c r="BF162" s="203">
        <f t="shared" si="35"/>
        <v>0</v>
      </c>
      <c r="BG162" s="203">
        <f t="shared" si="36"/>
        <v>0</v>
      </c>
      <c r="BH162" s="203">
        <f t="shared" si="37"/>
        <v>0</v>
      </c>
      <c r="BI162" s="203">
        <f t="shared" si="38"/>
        <v>0</v>
      </c>
      <c r="BJ162" s="24" t="s">
        <v>80</v>
      </c>
      <c r="BK162" s="203">
        <f t="shared" si="39"/>
        <v>0</v>
      </c>
      <c r="BL162" s="24" t="s">
        <v>256</v>
      </c>
      <c r="BM162" s="24" t="s">
        <v>2382</v>
      </c>
    </row>
    <row r="163" spans="2:65" s="1" customFormat="1" ht="132">
      <c r="B163" s="41"/>
      <c r="C163" s="63"/>
      <c r="D163" s="206" t="s">
        <v>170</v>
      </c>
      <c r="E163" s="63"/>
      <c r="F163" s="237" t="s">
        <v>1460</v>
      </c>
      <c r="G163" s="63"/>
      <c r="H163" s="63"/>
      <c r="I163" s="163"/>
      <c r="J163" s="63"/>
      <c r="K163" s="63"/>
      <c r="L163" s="61"/>
      <c r="M163" s="238"/>
      <c r="N163" s="42"/>
      <c r="O163" s="42"/>
      <c r="P163" s="42"/>
      <c r="Q163" s="42"/>
      <c r="R163" s="42"/>
      <c r="S163" s="42"/>
      <c r="T163" s="78"/>
      <c r="AT163" s="24" t="s">
        <v>170</v>
      </c>
      <c r="AU163" s="24" t="s">
        <v>82</v>
      </c>
    </row>
    <row r="164" spans="2:65" s="10" customFormat="1" ht="29.85" customHeight="1">
      <c r="B164" s="176"/>
      <c r="C164" s="177"/>
      <c r="D164" s="178" t="s">
        <v>71</v>
      </c>
      <c r="E164" s="190" t="s">
        <v>2383</v>
      </c>
      <c r="F164" s="190" t="s">
        <v>2384</v>
      </c>
      <c r="G164" s="177"/>
      <c r="H164" s="177"/>
      <c r="I164" s="180"/>
      <c r="J164" s="191">
        <f>BK164</f>
        <v>0</v>
      </c>
      <c r="K164" s="177"/>
      <c r="L164" s="182"/>
      <c r="M164" s="183"/>
      <c r="N164" s="184"/>
      <c r="O164" s="184"/>
      <c r="P164" s="185">
        <f>SUM(P165:P191)</f>
        <v>0</v>
      </c>
      <c r="Q164" s="184"/>
      <c r="R164" s="185">
        <f>SUM(R165:R191)</f>
        <v>1.4000000000000002E-3</v>
      </c>
      <c r="S164" s="184"/>
      <c r="T164" s="186">
        <f>SUM(T165:T191)</f>
        <v>1.9311080000000003</v>
      </c>
      <c r="AR164" s="187" t="s">
        <v>82</v>
      </c>
      <c r="AT164" s="188" t="s">
        <v>71</v>
      </c>
      <c r="AU164" s="188" t="s">
        <v>80</v>
      </c>
      <c r="AY164" s="187" t="s">
        <v>148</v>
      </c>
      <c r="BK164" s="189">
        <f>SUM(BK165:BK191)</f>
        <v>0</v>
      </c>
    </row>
    <row r="165" spans="2:65" s="1" customFormat="1" ht="16.5" customHeight="1">
      <c r="B165" s="41"/>
      <c r="C165" s="192" t="s">
        <v>915</v>
      </c>
      <c r="D165" s="192" t="s">
        <v>151</v>
      </c>
      <c r="E165" s="193" t="s">
        <v>2385</v>
      </c>
      <c r="F165" s="194" t="s">
        <v>2386</v>
      </c>
      <c r="G165" s="195" t="s">
        <v>176</v>
      </c>
      <c r="H165" s="196">
        <v>74.760000000000005</v>
      </c>
      <c r="I165" s="197"/>
      <c r="J165" s="198">
        <f>ROUND(I165*H165,2)</f>
        <v>0</v>
      </c>
      <c r="K165" s="194" t="s">
        <v>155</v>
      </c>
      <c r="L165" s="61"/>
      <c r="M165" s="199" t="s">
        <v>21</v>
      </c>
      <c r="N165" s="200" t="s">
        <v>43</v>
      </c>
      <c r="O165" s="42"/>
      <c r="P165" s="201">
        <f>O165*H165</f>
        <v>0</v>
      </c>
      <c r="Q165" s="201">
        <v>0</v>
      </c>
      <c r="R165" s="201">
        <f>Q165*H165</f>
        <v>0</v>
      </c>
      <c r="S165" s="201">
        <v>2.3800000000000002E-2</v>
      </c>
      <c r="T165" s="202">
        <f>S165*H165</f>
        <v>1.7792880000000002</v>
      </c>
      <c r="AR165" s="24" t="s">
        <v>256</v>
      </c>
      <c r="AT165" s="24" t="s">
        <v>151</v>
      </c>
      <c r="AU165" s="24" t="s">
        <v>82</v>
      </c>
      <c r="AY165" s="24" t="s">
        <v>148</v>
      </c>
      <c r="BE165" s="203">
        <f>IF(N165="základní",J165,0)</f>
        <v>0</v>
      </c>
      <c r="BF165" s="203">
        <f>IF(N165="snížená",J165,0)</f>
        <v>0</v>
      </c>
      <c r="BG165" s="203">
        <f>IF(N165="zákl. přenesená",J165,0)</f>
        <v>0</v>
      </c>
      <c r="BH165" s="203">
        <f>IF(N165="sníž. přenesená",J165,0)</f>
        <v>0</v>
      </c>
      <c r="BI165" s="203">
        <f>IF(N165="nulová",J165,0)</f>
        <v>0</v>
      </c>
      <c r="BJ165" s="24" t="s">
        <v>80</v>
      </c>
      <c r="BK165" s="203">
        <f>ROUND(I165*H165,2)</f>
        <v>0</v>
      </c>
      <c r="BL165" s="24" t="s">
        <v>256</v>
      </c>
      <c r="BM165" s="24" t="s">
        <v>2387</v>
      </c>
    </row>
    <row r="166" spans="2:65" s="1" customFormat="1" ht="16.5" customHeight="1">
      <c r="B166" s="41"/>
      <c r="C166" s="192" t="s">
        <v>920</v>
      </c>
      <c r="D166" s="192" t="s">
        <v>151</v>
      </c>
      <c r="E166" s="193" t="s">
        <v>2388</v>
      </c>
      <c r="F166" s="194" t="s">
        <v>2389</v>
      </c>
      <c r="G166" s="195" t="s">
        <v>207</v>
      </c>
      <c r="H166" s="196">
        <v>2</v>
      </c>
      <c r="I166" s="197"/>
      <c r="J166" s="198">
        <f>ROUND(I166*H166,2)</f>
        <v>0</v>
      </c>
      <c r="K166" s="194" t="s">
        <v>155</v>
      </c>
      <c r="L166" s="61"/>
      <c r="M166" s="199" t="s">
        <v>21</v>
      </c>
      <c r="N166" s="200" t="s">
        <v>43</v>
      </c>
      <c r="O166" s="42"/>
      <c r="P166" s="201">
        <f>O166*H166</f>
        <v>0</v>
      </c>
      <c r="Q166" s="201">
        <v>8.0000000000000007E-5</v>
      </c>
      <c r="R166" s="201">
        <f>Q166*H166</f>
        <v>1.6000000000000001E-4</v>
      </c>
      <c r="S166" s="201">
        <v>2.4930000000000001E-2</v>
      </c>
      <c r="T166" s="202">
        <f>S166*H166</f>
        <v>4.9860000000000002E-2</v>
      </c>
      <c r="AR166" s="24" t="s">
        <v>256</v>
      </c>
      <c r="AT166" s="24" t="s">
        <v>151</v>
      </c>
      <c r="AU166" s="24" t="s">
        <v>82</v>
      </c>
      <c r="AY166" s="24" t="s">
        <v>148</v>
      </c>
      <c r="BE166" s="203">
        <f>IF(N166="základní",J166,0)</f>
        <v>0</v>
      </c>
      <c r="BF166" s="203">
        <f>IF(N166="snížená",J166,0)</f>
        <v>0</v>
      </c>
      <c r="BG166" s="203">
        <f>IF(N166="zákl. přenesená",J166,0)</f>
        <v>0</v>
      </c>
      <c r="BH166" s="203">
        <f>IF(N166="sníž. přenesená",J166,0)</f>
        <v>0</v>
      </c>
      <c r="BI166" s="203">
        <f>IF(N166="nulová",J166,0)</f>
        <v>0</v>
      </c>
      <c r="BJ166" s="24" t="s">
        <v>80</v>
      </c>
      <c r="BK166" s="203">
        <f>ROUND(I166*H166,2)</f>
        <v>0</v>
      </c>
      <c r="BL166" s="24" t="s">
        <v>256</v>
      </c>
      <c r="BM166" s="24" t="s">
        <v>2390</v>
      </c>
    </row>
    <row r="167" spans="2:65" s="1" customFormat="1" ht="25.5" customHeight="1">
      <c r="B167" s="41"/>
      <c r="C167" s="192" t="s">
        <v>933</v>
      </c>
      <c r="D167" s="192" t="s">
        <v>151</v>
      </c>
      <c r="E167" s="193" t="s">
        <v>2391</v>
      </c>
      <c r="F167" s="194" t="s">
        <v>2392</v>
      </c>
      <c r="G167" s="195" t="s">
        <v>207</v>
      </c>
      <c r="H167" s="196">
        <v>2</v>
      </c>
      <c r="I167" s="197"/>
      <c r="J167" s="198">
        <f>ROUND(I167*H167,2)</f>
        <v>0</v>
      </c>
      <c r="K167" s="194" t="s">
        <v>155</v>
      </c>
      <c r="L167" s="61"/>
      <c r="M167" s="199" t="s">
        <v>21</v>
      </c>
      <c r="N167" s="200" t="s">
        <v>43</v>
      </c>
      <c r="O167" s="42"/>
      <c r="P167" s="201">
        <f>O167*H167</f>
        <v>0</v>
      </c>
      <c r="Q167" s="201">
        <v>1.8000000000000001E-4</v>
      </c>
      <c r="R167" s="201">
        <f>Q167*H167</f>
        <v>3.6000000000000002E-4</v>
      </c>
      <c r="S167" s="201">
        <v>1.7979999999999999E-2</v>
      </c>
      <c r="T167" s="202">
        <f>S167*H167</f>
        <v>3.5959999999999999E-2</v>
      </c>
      <c r="AR167" s="24" t="s">
        <v>256</v>
      </c>
      <c r="AT167" s="24" t="s">
        <v>151</v>
      </c>
      <c r="AU167" s="24" t="s">
        <v>82</v>
      </c>
      <c r="AY167" s="24" t="s">
        <v>148</v>
      </c>
      <c r="BE167" s="203">
        <f>IF(N167="základní",J167,0)</f>
        <v>0</v>
      </c>
      <c r="BF167" s="203">
        <f>IF(N167="snížená",J167,0)</f>
        <v>0</v>
      </c>
      <c r="BG167" s="203">
        <f>IF(N167="zákl. přenesená",J167,0)</f>
        <v>0</v>
      </c>
      <c r="BH167" s="203">
        <f>IF(N167="sníž. přenesená",J167,0)</f>
        <v>0</v>
      </c>
      <c r="BI167" s="203">
        <f>IF(N167="nulová",J167,0)</f>
        <v>0</v>
      </c>
      <c r="BJ167" s="24" t="s">
        <v>80</v>
      </c>
      <c r="BK167" s="203">
        <f>ROUND(I167*H167,2)</f>
        <v>0</v>
      </c>
      <c r="BL167" s="24" t="s">
        <v>256</v>
      </c>
      <c r="BM167" s="24" t="s">
        <v>2393</v>
      </c>
    </row>
    <row r="168" spans="2:65" s="1" customFormat="1" ht="25.5" customHeight="1">
      <c r="B168" s="41"/>
      <c r="C168" s="192" t="s">
        <v>944</v>
      </c>
      <c r="D168" s="192" t="s">
        <v>151</v>
      </c>
      <c r="E168" s="193" t="s">
        <v>2394</v>
      </c>
      <c r="F168" s="194" t="s">
        <v>2395</v>
      </c>
      <c r="G168" s="195" t="s">
        <v>207</v>
      </c>
      <c r="H168" s="196">
        <v>88</v>
      </c>
      <c r="I168" s="197"/>
      <c r="J168" s="198">
        <f>ROUND(I168*H168,2)</f>
        <v>0</v>
      </c>
      <c r="K168" s="194" t="s">
        <v>155</v>
      </c>
      <c r="L168" s="61"/>
      <c r="M168" s="199" t="s">
        <v>21</v>
      </c>
      <c r="N168" s="200" t="s">
        <v>43</v>
      </c>
      <c r="O168" s="42"/>
      <c r="P168" s="201">
        <f>O168*H168</f>
        <v>0</v>
      </c>
      <c r="Q168" s="201">
        <v>1.0000000000000001E-5</v>
      </c>
      <c r="R168" s="201">
        <f>Q168*H168</f>
        <v>8.8000000000000003E-4</v>
      </c>
      <c r="S168" s="201">
        <v>7.5000000000000002E-4</v>
      </c>
      <c r="T168" s="202">
        <f>S168*H168</f>
        <v>6.6000000000000003E-2</v>
      </c>
      <c r="AR168" s="24" t="s">
        <v>256</v>
      </c>
      <c r="AT168" s="24" t="s">
        <v>151</v>
      </c>
      <c r="AU168" s="24" t="s">
        <v>82</v>
      </c>
      <c r="AY168" s="24" t="s">
        <v>148</v>
      </c>
      <c r="BE168" s="203">
        <f>IF(N168="základní",J168,0)</f>
        <v>0</v>
      </c>
      <c r="BF168" s="203">
        <f>IF(N168="snížená",J168,0)</f>
        <v>0</v>
      </c>
      <c r="BG168" s="203">
        <f>IF(N168="zákl. přenesená",J168,0)</f>
        <v>0</v>
      </c>
      <c r="BH168" s="203">
        <f>IF(N168="sníž. přenesená",J168,0)</f>
        <v>0</v>
      </c>
      <c r="BI168" s="203">
        <f>IF(N168="nulová",J168,0)</f>
        <v>0</v>
      </c>
      <c r="BJ168" s="24" t="s">
        <v>80</v>
      </c>
      <c r="BK168" s="203">
        <f>ROUND(I168*H168,2)</f>
        <v>0</v>
      </c>
      <c r="BL168" s="24" t="s">
        <v>256</v>
      </c>
      <c r="BM168" s="24" t="s">
        <v>2396</v>
      </c>
    </row>
    <row r="169" spans="2:65" s="1" customFormat="1" ht="16.5" customHeight="1">
      <c r="B169" s="41"/>
      <c r="C169" s="192" t="s">
        <v>956</v>
      </c>
      <c r="D169" s="192" t="s">
        <v>151</v>
      </c>
      <c r="E169" s="193" t="s">
        <v>2397</v>
      </c>
      <c r="F169" s="194" t="s">
        <v>2398</v>
      </c>
      <c r="G169" s="195" t="s">
        <v>207</v>
      </c>
      <c r="H169" s="196">
        <v>1</v>
      </c>
      <c r="I169" s="197"/>
      <c r="J169" s="198">
        <f>ROUND(I169*H169,2)</f>
        <v>0</v>
      </c>
      <c r="K169" s="194" t="s">
        <v>155</v>
      </c>
      <c r="L169" s="61"/>
      <c r="M169" s="199" t="s">
        <v>21</v>
      </c>
      <c r="N169" s="200" t="s">
        <v>43</v>
      </c>
      <c r="O169" s="42"/>
      <c r="P169" s="201">
        <f>O169*H169</f>
        <v>0</v>
      </c>
      <c r="Q169" s="201">
        <v>0</v>
      </c>
      <c r="R169" s="201">
        <f>Q169*H169</f>
        <v>0</v>
      </c>
      <c r="S169" s="201">
        <v>0</v>
      </c>
      <c r="T169" s="202">
        <f>S169*H169</f>
        <v>0</v>
      </c>
      <c r="AR169" s="24" t="s">
        <v>256</v>
      </c>
      <c r="AT169" s="24" t="s">
        <v>151</v>
      </c>
      <c r="AU169" s="24" t="s">
        <v>82</v>
      </c>
      <c r="AY169" s="24" t="s">
        <v>148</v>
      </c>
      <c r="BE169" s="203">
        <f>IF(N169="základní",J169,0)</f>
        <v>0</v>
      </c>
      <c r="BF169" s="203">
        <f>IF(N169="snížená",J169,0)</f>
        <v>0</v>
      </c>
      <c r="BG169" s="203">
        <f>IF(N169="zákl. přenesená",J169,0)</f>
        <v>0</v>
      </c>
      <c r="BH169" s="203">
        <f>IF(N169="sníž. přenesená",J169,0)</f>
        <v>0</v>
      </c>
      <c r="BI169" s="203">
        <f>IF(N169="nulová",J169,0)</f>
        <v>0</v>
      </c>
      <c r="BJ169" s="24" t="s">
        <v>80</v>
      </c>
      <c r="BK169" s="203">
        <f>ROUND(I169*H169,2)</f>
        <v>0</v>
      </c>
      <c r="BL169" s="24" t="s">
        <v>256</v>
      </c>
      <c r="BM169" s="24" t="s">
        <v>2399</v>
      </c>
    </row>
    <row r="170" spans="2:65" s="1" customFormat="1" ht="84">
      <c r="B170" s="41"/>
      <c r="C170" s="63"/>
      <c r="D170" s="206" t="s">
        <v>170</v>
      </c>
      <c r="E170" s="63"/>
      <c r="F170" s="237" t="s">
        <v>2400</v>
      </c>
      <c r="G170" s="63"/>
      <c r="H170" s="63"/>
      <c r="I170" s="163"/>
      <c r="J170" s="63"/>
      <c r="K170" s="63"/>
      <c r="L170" s="61"/>
      <c r="M170" s="238"/>
      <c r="N170" s="42"/>
      <c r="O170" s="42"/>
      <c r="P170" s="42"/>
      <c r="Q170" s="42"/>
      <c r="R170" s="42"/>
      <c r="S170" s="42"/>
      <c r="T170" s="78"/>
      <c r="AT170" s="24" t="s">
        <v>170</v>
      </c>
      <c r="AU170" s="24" t="s">
        <v>82</v>
      </c>
    </row>
    <row r="171" spans="2:65" s="1" customFormat="1" ht="25.5" customHeight="1">
      <c r="B171" s="41"/>
      <c r="C171" s="254" t="s">
        <v>972</v>
      </c>
      <c r="D171" s="254" t="s">
        <v>700</v>
      </c>
      <c r="E171" s="255" t="s">
        <v>2401</v>
      </c>
      <c r="F171" s="256" t="s">
        <v>2402</v>
      </c>
      <c r="G171" s="257" t="s">
        <v>207</v>
      </c>
      <c r="H171" s="258">
        <v>1</v>
      </c>
      <c r="I171" s="259"/>
      <c r="J171" s="260">
        <f>ROUND(I171*H171,2)</f>
        <v>0</v>
      </c>
      <c r="K171" s="256" t="s">
        <v>21</v>
      </c>
      <c r="L171" s="261"/>
      <c r="M171" s="262" t="s">
        <v>21</v>
      </c>
      <c r="N171" s="263" t="s">
        <v>43</v>
      </c>
      <c r="O171" s="42"/>
      <c r="P171" s="201">
        <f>O171*H171</f>
        <v>0</v>
      </c>
      <c r="Q171" s="201">
        <v>0</v>
      </c>
      <c r="R171" s="201">
        <f>Q171*H171</f>
        <v>0</v>
      </c>
      <c r="S171" s="201">
        <v>0</v>
      </c>
      <c r="T171" s="202">
        <f>S171*H171</f>
        <v>0</v>
      </c>
      <c r="AR171" s="24" t="s">
        <v>382</v>
      </c>
      <c r="AT171" s="24" t="s">
        <v>700</v>
      </c>
      <c r="AU171" s="24" t="s">
        <v>82</v>
      </c>
      <c r="AY171" s="24" t="s">
        <v>148</v>
      </c>
      <c r="BE171" s="203">
        <f>IF(N171="základní",J171,0)</f>
        <v>0</v>
      </c>
      <c r="BF171" s="203">
        <f>IF(N171="snížená",J171,0)</f>
        <v>0</v>
      </c>
      <c r="BG171" s="203">
        <f>IF(N171="zákl. přenesená",J171,0)</f>
        <v>0</v>
      </c>
      <c r="BH171" s="203">
        <f>IF(N171="sníž. přenesená",J171,0)</f>
        <v>0</v>
      </c>
      <c r="BI171" s="203">
        <f>IF(N171="nulová",J171,0)</f>
        <v>0</v>
      </c>
      <c r="BJ171" s="24" t="s">
        <v>80</v>
      </c>
      <c r="BK171" s="203">
        <f>ROUND(I171*H171,2)</f>
        <v>0</v>
      </c>
      <c r="BL171" s="24" t="s">
        <v>256</v>
      </c>
      <c r="BM171" s="24" t="s">
        <v>2403</v>
      </c>
    </row>
    <row r="172" spans="2:65" s="1" customFormat="1" ht="16.5" customHeight="1">
      <c r="B172" s="41"/>
      <c r="C172" s="192" t="s">
        <v>983</v>
      </c>
      <c r="D172" s="192" t="s">
        <v>151</v>
      </c>
      <c r="E172" s="193" t="s">
        <v>2404</v>
      </c>
      <c r="F172" s="194" t="s">
        <v>2405</v>
      </c>
      <c r="G172" s="195" t="s">
        <v>207</v>
      </c>
      <c r="H172" s="196">
        <v>1</v>
      </c>
      <c r="I172" s="197"/>
      <c r="J172" s="198">
        <f>ROUND(I172*H172,2)</f>
        <v>0</v>
      </c>
      <c r="K172" s="194" t="s">
        <v>155</v>
      </c>
      <c r="L172" s="61"/>
      <c r="M172" s="199" t="s">
        <v>21</v>
      </c>
      <c r="N172" s="200" t="s">
        <v>43</v>
      </c>
      <c r="O172" s="42"/>
      <c r="P172" s="201">
        <f>O172*H172</f>
        <v>0</v>
      </c>
      <c r="Q172" s="201">
        <v>0</v>
      </c>
      <c r="R172" s="201">
        <f>Q172*H172</f>
        <v>0</v>
      </c>
      <c r="S172" s="201">
        <v>0</v>
      </c>
      <c r="T172" s="202">
        <f>S172*H172</f>
        <v>0</v>
      </c>
      <c r="AR172" s="24" t="s">
        <v>256</v>
      </c>
      <c r="AT172" s="24" t="s">
        <v>151</v>
      </c>
      <c r="AU172" s="24" t="s">
        <v>82</v>
      </c>
      <c r="AY172" s="24" t="s">
        <v>148</v>
      </c>
      <c r="BE172" s="203">
        <f>IF(N172="základní",J172,0)</f>
        <v>0</v>
      </c>
      <c r="BF172" s="203">
        <f>IF(N172="snížená",J172,0)</f>
        <v>0</v>
      </c>
      <c r="BG172" s="203">
        <f>IF(N172="zákl. přenesená",J172,0)</f>
        <v>0</v>
      </c>
      <c r="BH172" s="203">
        <f>IF(N172="sníž. přenesená",J172,0)</f>
        <v>0</v>
      </c>
      <c r="BI172" s="203">
        <f>IF(N172="nulová",J172,0)</f>
        <v>0</v>
      </c>
      <c r="BJ172" s="24" t="s">
        <v>80</v>
      </c>
      <c r="BK172" s="203">
        <f>ROUND(I172*H172,2)</f>
        <v>0</v>
      </c>
      <c r="BL172" s="24" t="s">
        <v>256</v>
      </c>
      <c r="BM172" s="24" t="s">
        <v>2406</v>
      </c>
    </row>
    <row r="173" spans="2:65" s="1" customFormat="1" ht="84">
      <c r="B173" s="41"/>
      <c r="C173" s="63"/>
      <c r="D173" s="206" t="s">
        <v>170</v>
      </c>
      <c r="E173" s="63"/>
      <c r="F173" s="237" t="s">
        <v>2400</v>
      </c>
      <c r="G173" s="63"/>
      <c r="H173" s="63"/>
      <c r="I173" s="163"/>
      <c r="J173" s="63"/>
      <c r="K173" s="63"/>
      <c r="L173" s="61"/>
      <c r="M173" s="238"/>
      <c r="N173" s="42"/>
      <c r="O173" s="42"/>
      <c r="P173" s="42"/>
      <c r="Q173" s="42"/>
      <c r="R173" s="42"/>
      <c r="S173" s="42"/>
      <c r="T173" s="78"/>
      <c r="AT173" s="24" t="s">
        <v>170</v>
      </c>
      <c r="AU173" s="24" t="s">
        <v>82</v>
      </c>
    </row>
    <row r="174" spans="2:65" s="1" customFormat="1" ht="25.5" customHeight="1">
      <c r="B174" s="41"/>
      <c r="C174" s="254" t="s">
        <v>988</v>
      </c>
      <c r="D174" s="254" t="s">
        <v>700</v>
      </c>
      <c r="E174" s="255" t="s">
        <v>2407</v>
      </c>
      <c r="F174" s="256" t="s">
        <v>2408</v>
      </c>
      <c r="G174" s="257" t="s">
        <v>207</v>
      </c>
      <c r="H174" s="258">
        <v>1</v>
      </c>
      <c r="I174" s="259"/>
      <c r="J174" s="260">
        <f t="shared" ref="J174:J190" si="40">ROUND(I174*H174,2)</f>
        <v>0</v>
      </c>
      <c r="K174" s="256" t="s">
        <v>21</v>
      </c>
      <c r="L174" s="261"/>
      <c r="M174" s="262" t="s">
        <v>21</v>
      </c>
      <c r="N174" s="263" t="s">
        <v>43</v>
      </c>
      <c r="O174" s="42"/>
      <c r="P174" s="201">
        <f t="shared" ref="P174:P190" si="41">O174*H174</f>
        <v>0</v>
      </c>
      <c r="Q174" s="201">
        <v>0</v>
      </c>
      <c r="R174" s="201">
        <f t="shared" ref="R174:R190" si="42">Q174*H174</f>
        <v>0</v>
      </c>
      <c r="S174" s="201">
        <v>0</v>
      </c>
      <c r="T174" s="202">
        <f t="shared" ref="T174:T190" si="43">S174*H174</f>
        <v>0</v>
      </c>
      <c r="AR174" s="24" t="s">
        <v>382</v>
      </c>
      <c r="AT174" s="24" t="s">
        <v>700</v>
      </c>
      <c r="AU174" s="24" t="s">
        <v>82</v>
      </c>
      <c r="AY174" s="24" t="s">
        <v>148</v>
      </c>
      <c r="BE174" s="203">
        <f t="shared" ref="BE174:BE190" si="44">IF(N174="základní",J174,0)</f>
        <v>0</v>
      </c>
      <c r="BF174" s="203">
        <f t="shared" ref="BF174:BF190" si="45">IF(N174="snížená",J174,0)</f>
        <v>0</v>
      </c>
      <c r="BG174" s="203">
        <f t="shared" ref="BG174:BG190" si="46">IF(N174="zákl. přenesená",J174,0)</f>
        <v>0</v>
      </c>
      <c r="BH174" s="203">
        <f t="shared" ref="BH174:BH190" si="47">IF(N174="sníž. přenesená",J174,0)</f>
        <v>0</v>
      </c>
      <c r="BI174" s="203">
        <f t="shared" ref="BI174:BI190" si="48">IF(N174="nulová",J174,0)</f>
        <v>0</v>
      </c>
      <c r="BJ174" s="24" t="s">
        <v>80</v>
      </c>
      <c r="BK174" s="203">
        <f t="shared" ref="BK174:BK190" si="49">ROUND(I174*H174,2)</f>
        <v>0</v>
      </c>
      <c r="BL174" s="24" t="s">
        <v>256</v>
      </c>
      <c r="BM174" s="24" t="s">
        <v>2409</v>
      </c>
    </row>
    <row r="175" spans="2:65" s="1" customFormat="1" ht="16.5" customHeight="1">
      <c r="B175" s="41"/>
      <c r="C175" s="192" t="s">
        <v>993</v>
      </c>
      <c r="D175" s="192" t="s">
        <v>151</v>
      </c>
      <c r="E175" s="193" t="s">
        <v>2410</v>
      </c>
      <c r="F175" s="194" t="s">
        <v>2411</v>
      </c>
      <c r="G175" s="195" t="s">
        <v>207</v>
      </c>
      <c r="H175" s="196">
        <v>2</v>
      </c>
      <c r="I175" s="197"/>
      <c r="J175" s="198">
        <f t="shared" si="40"/>
        <v>0</v>
      </c>
      <c r="K175" s="194" t="s">
        <v>155</v>
      </c>
      <c r="L175" s="61"/>
      <c r="M175" s="199" t="s">
        <v>21</v>
      </c>
      <c r="N175" s="200" t="s">
        <v>43</v>
      </c>
      <c r="O175" s="42"/>
      <c r="P175" s="201">
        <f t="shared" si="41"/>
        <v>0</v>
      </c>
      <c r="Q175" s="201">
        <v>0</v>
      </c>
      <c r="R175" s="201">
        <f t="shared" si="42"/>
        <v>0</v>
      </c>
      <c r="S175" s="201">
        <v>0</v>
      </c>
      <c r="T175" s="202">
        <f t="shared" si="43"/>
        <v>0</v>
      </c>
      <c r="AR175" s="24" t="s">
        <v>256</v>
      </c>
      <c r="AT175" s="24" t="s">
        <v>151</v>
      </c>
      <c r="AU175" s="24" t="s">
        <v>82</v>
      </c>
      <c r="AY175" s="24" t="s">
        <v>148</v>
      </c>
      <c r="BE175" s="203">
        <f t="shared" si="44"/>
        <v>0</v>
      </c>
      <c r="BF175" s="203">
        <f t="shared" si="45"/>
        <v>0</v>
      </c>
      <c r="BG175" s="203">
        <f t="shared" si="46"/>
        <v>0</v>
      </c>
      <c r="BH175" s="203">
        <f t="shared" si="47"/>
        <v>0</v>
      </c>
      <c r="BI175" s="203">
        <f t="shared" si="48"/>
        <v>0</v>
      </c>
      <c r="BJ175" s="24" t="s">
        <v>80</v>
      </c>
      <c r="BK175" s="203">
        <f t="shared" si="49"/>
        <v>0</v>
      </c>
      <c r="BL175" s="24" t="s">
        <v>256</v>
      </c>
      <c r="BM175" s="24" t="s">
        <v>2412</v>
      </c>
    </row>
    <row r="176" spans="2:65" s="1" customFormat="1" ht="25.5" customHeight="1">
      <c r="B176" s="41"/>
      <c r="C176" s="254" t="s">
        <v>998</v>
      </c>
      <c r="D176" s="254" t="s">
        <v>700</v>
      </c>
      <c r="E176" s="255" t="s">
        <v>2413</v>
      </c>
      <c r="F176" s="256" t="s">
        <v>2414</v>
      </c>
      <c r="G176" s="257" t="s">
        <v>207</v>
      </c>
      <c r="H176" s="258">
        <v>2</v>
      </c>
      <c r="I176" s="259"/>
      <c r="J176" s="260">
        <f t="shared" si="40"/>
        <v>0</v>
      </c>
      <c r="K176" s="256" t="s">
        <v>21</v>
      </c>
      <c r="L176" s="261"/>
      <c r="M176" s="262" t="s">
        <v>21</v>
      </c>
      <c r="N176" s="263" t="s">
        <v>43</v>
      </c>
      <c r="O176" s="42"/>
      <c r="P176" s="201">
        <f t="shared" si="41"/>
        <v>0</v>
      </c>
      <c r="Q176" s="201">
        <v>0</v>
      </c>
      <c r="R176" s="201">
        <f t="shared" si="42"/>
        <v>0</v>
      </c>
      <c r="S176" s="201">
        <v>0</v>
      </c>
      <c r="T176" s="202">
        <f t="shared" si="43"/>
        <v>0</v>
      </c>
      <c r="AR176" s="24" t="s">
        <v>382</v>
      </c>
      <c r="AT176" s="24" t="s">
        <v>700</v>
      </c>
      <c r="AU176" s="24" t="s">
        <v>82</v>
      </c>
      <c r="AY176" s="24" t="s">
        <v>148</v>
      </c>
      <c r="BE176" s="203">
        <f t="shared" si="44"/>
        <v>0</v>
      </c>
      <c r="BF176" s="203">
        <f t="shared" si="45"/>
        <v>0</v>
      </c>
      <c r="BG176" s="203">
        <f t="shared" si="46"/>
        <v>0</v>
      </c>
      <c r="BH176" s="203">
        <f t="shared" si="47"/>
        <v>0</v>
      </c>
      <c r="BI176" s="203">
        <f t="shared" si="48"/>
        <v>0</v>
      </c>
      <c r="BJ176" s="24" t="s">
        <v>80</v>
      </c>
      <c r="BK176" s="203">
        <f t="shared" si="49"/>
        <v>0</v>
      </c>
      <c r="BL176" s="24" t="s">
        <v>256</v>
      </c>
      <c r="BM176" s="24" t="s">
        <v>2415</v>
      </c>
    </row>
    <row r="177" spans="2:65" s="1" customFormat="1" ht="16.5" customHeight="1">
      <c r="B177" s="41"/>
      <c r="C177" s="192" t="s">
        <v>1009</v>
      </c>
      <c r="D177" s="192" t="s">
        <v>151</v>
      </c>
      <c r="E177" s="193" t="s">
        <v>2416</v>
      </c>
      <c r="F177" s="194" t="s">
        <v>2417</v>
      </c>
      <c r="G177" s="195" t="s">
        <v>207</v>
      </c>
      <c r="H177" s="196">
        <v>22</v>
      </c>
      <c r="I177" s="197"/>
      <c r="J177" s="198">
        <f t="shared" si="40"/>
        <v>0</v>
      </c>
      <c r="K177" s="194" t="s">
        <v>155</v>
      </c>
      <c r="L177" s="61"/>
      <c r="M177" s="199" t="s">
        <v>21</v>
      </c>
      <c r="N177" s="200" t="s">
        <v>43</v>
      </c>
      <c r="O177" s="42"/>
      <c r="P177" s="201">
        <f t="shared" si="41"/>
        <v>0</v>
      </c>
      <c r="Q177" s="201">
        <v>0</v>
      </c>
      <c r="R177" s="201">
        <f t="shared" si="42"/>
        <v>0</v>
      </c>
      <c r="S177" s="201">
        <v>0</v>
      </c>
      <c r="T177" s="202">
        <f t="shared" si="43"/>
        <v>0</v>
      </c>
      <c r="AR177" s="24" t="s">
        <v>256</v>
      </c>
      <c r="AT177" s="24" t="s">
        <v>151</v>
      </c>
      <c r="AU177" s="24" t="s">
        <v>82</v>
      </c>
      <c r="AY177" s="24" t="s">
        <v>148</v>
      </c>
      <c r="BE177" s="203">
        <f t="shared" si="44"/>
        <v>0</v>
      </c>
      <c r="BF177" s="203">
        <f t="shared" si="45"/>
        <v>0</v>
      </c>
      <c r="BG177" s="203">
        <f t="shared" si="46"/>
        <v>0</v>
      </c>
      <c r="BH177" s="203">
        <f t="shared" si="47"/>
        <v>0</v>
      </c>
      <c r="BI177" s="203">
        <f t="shared" si="48"/>
        <v>0</v>
      </c>
      <c r="BJ177" s="24" t="s">
        <v>80</v>
      </c>
      <c r="BK177" s="203">
        <f t="shared" si="49"/>
        <v>0</v>
      </c>
      <c r="BL177" s="24" t="s">
        <v>256</v>
      </c>
      <c r="BM177" s="24" t="s">
        <v>2418</v>
      </c>
    </row>
    <row r="178" spans="2:65" s="1" customFormat="1" ht="25.5" customHeight="1">
      <c r="B178" s="41"/>
      <c r="C178" s="254" t="s">
        <v>1015</v>
      </c>
      <c r="D178" s="254" t="s">
        <v>700</v>
      </c>
      <c r="E178" s="255" t="s">
        <v>2419</v>
      </c>
      <c r="F178" s="256" t="s">
        <v>2420</v>
      </c>
      <c r="G178" s="257" t="s">
        <v>207</v>
      </c>
      <c r="H178" s="258">
        <v>1</v>
      </c>
      <c r="I178" s="259"/>
      <c r="J178" s="260">
        <f t="shared" si="40"/>
        <v>0</v>
      </c>
      <c r="K178" s="256" t="s">
        <v>21</v>
      </c>
      <c r="L178" s="261"/>
      <c r="M178" s="262" t="s">
        <v>21</v>
      </c>
      <c r="N178" s="263" t="s">
        <v>43</v>
      </c>
      <c r="O178" s="42"/>
      <c r="P178" s="201">
        <f t="shared" si="41"/>
        <v>0</v>
      </c>
      <c r="Q178" s="201">
        <v>0</v>
      </c>
      <c r="R178" s="201">
        <f t="shared" si="42"/>
        <v>0</v>
      </c>
      <c r="S178" s="201">
        <v>0</v>
      </c>
      <c r="T178" s="202">
        <f t="shared" si="43"/>
        <v>0</v>
      </c>
      <c r="AR178" s="24" t="s">
        <v>382</v>
      </c>
      <c r="AT178" s="24" t="s">
        <v>700</v>
      </c>
      <c r="AU178" s="24" t="s">
        <v>82</v>
      </c>
      <c r="AY178" s="24" t="s">
        <v>148</v>
      </c>
      <c r="BE178" s="203">
        <f t="shared" si="44"/>
        <v>0</v>
      </c>
      <c r="BF178" s="203">
        <f t="shared" si="45"/>
        <v>0</v>
      </c>
      <c r="BG178" s="203">
        <f t="shared" si="46"/>
        <v>0</v>
      </c>
      <c r="BH178" s="203">
        <f t="shared" si="47"/>
        <v>0</v>
      </c>
      <c r="BI178" s="203">
        <f t="shared" si="48"/>
        <v>0</v>
      </c>
      <c r="BJ178" s="24" t="s">
        <v>80</v>
      </c>
      <c r="BK178" s="203">
        <f t="shared" si="49"/>
        <v>0</v>
      </c>
      <c r="BL178" s="24" t="s">
        <v>256</v>
      </c>
      <c r="BM178" s="24" t="s">
        <v>2421</v>
      </c>
    </row>
    <row r="179" spans="2:65" s="1" customFormat="1" ht="25.5" customHeight="1">
      <c r="B179" s="41"/>
      <c r="C179" s="254" t="s">
        <v>1021</v>
      </c>
      <c r="D179" s="254" t="s">
        <v>700</v>
      </c>
      <c r="E179" s="255" t="s">
        <v>2422</v>
      </c>
      <c r="F179" s="256" t="s">
        <v>2423</v>
      </c>
      <c r="G179" s="257" t="s">
        <v>207</v>
      </c>
      <c r="H179" s="258">
        <v>1</v>
      </c>
      <c r="I179" s="259"/>
      <c r="J179" s="260">
        <f t="shared" si="40"/>
        <v>0</v>
      </c>
      <c r="K179" s="256" t="s">
        <v>21</v>
      </c>
      <c r="L179" s="261"/>
      <c r="M179" s="262" t="s">
        <v>21</v>
      </c>
      <c r="N179" s="263" t="s">
        <v>43</v>
      </c>
      <c r="O179" s="42"/>
      <c r="P179" s="201">
        <f t="shared" si="41"/>
        <v>0</v>
      </c>
      <c r="Q179" s="201">
        <v>0</v>
      </c>
      <c r="R179" s="201">
        <f t="shared" si="42"/>
        <v>0</v>
      </c>
      <c r="S179" s="201">
        <v>0</v>
      </c>
      <c r="T179" s="202">
        <f t="shared" si="43"/>
        <v>0</v>
      </c>
      <c r="AR179" s="24" t="s">
        <v>382</v>
      </c>
      <c r="AT179" s="24" t="s">
        <v>700</v>
      </c>
      <c r="AU179" s="24" t="s">
        <v>82</v>
      </c>
      <c r="AY179" s="24" t="s">
        <v>148</v>
      </c>
      <c r="BE179" s="203">
        <f t="shared" si="44"/>
        <v>0</v>
      </c>
      <c r="BF179" s="203">
        <f t="shared" si="45"/>
        <v>0</v>
      </c>
      <c r="BG179" s="203">
        <f t="shared" si="46"/>
        <v>0</v>
      </c>
      <c r="BH179" s="203">
        <f t="shared" si="47"/>
        <v>0</v>
      </c>
      <c r="BI179" s="203">
        <f t="shared" si="48"/>
        <v>0</v>
      </c>
      <c r="BJ179" s="24" t="s">
        <v>80</v>
      </c>
      <c r="BK179" s="203">
        <f t="shared" si="49"/>
        <v>0</v>
      </c>
      <c r="BL179" s="24" t="s">
        <v>256</v>
      </c>
      <c r="BM179" s="24" t="s">
        <v>2424</v>
      </c>
    </row>
    <row r="180" spans="2:65" s="1" customFormat="1" ht="25.5" customHeight="1">
      <c r="B180" s="41"/>
      <c r="C180" s="254" t="s">
        <v>1026</v>
      </c>
      <c r="D180" s="254" t="s">
        <v>700</v>
      </c>
      <c r="E180" s="255" t="s">
        <v>2425</v>
      </c>
      <c r="F180" s="256" t="s">
        <v>2426</v>
      </c>
      <c r="G180" s="257" t="s">
        <v>207</v>
      </c>
      <c r="H180" s="258">
        <v>2</v>
      </c>
      <c r="I180" s="259"/>
      <c r="J180" s="260">
        <f t="shared" si="40"/>
        <v>0</v>
      </c>
      <c r="K180" s="256" t="s">
        <v>21</v>
      </c>
      <c r="L180" s="261"/>
      <c r="M180" s="262" t="s">
        <v>21</v>
      </c>
      <c r="N180" s="263" t="s">
        <v>43</v>
      </c>
      <c r="O180" s="42"/>
      <c r="P180" s="201">
        <f t="shared" si="41"/>
        <v>0</v>
      </c>
      <c r="Q180" s="201">
        <v>0</v>
      </c>
      <c r="R180" s="201">
        <f t="shared" si="42"/>
        <v>0</v>
      </c>
      <c r="S180" s="201">
        <v>0</v>
      </c>
      <c r="T180" s="202">
        <f t="shared" si="43"/>
        <v>0</v>
      </c>
      <c r="AR180" s="24" t="s">
        <v>382</v>
      </c>
      <c r="AT180" s="24" t="s">
        <v>700</v>
      </c>
      <c r="AU180" s="24" t="s">
        <v>82</v>
      </c>
      <c r="AY180" s="24" t="s">
        <v>148</v>
      </c>
      <c r="BE180" s="203">
        <f t="shared" si="44"/>
        <v>0</v>
      </c>
      <c r="BF180" s="203">
        <f t="shared" si="45"/>
        <v>0</v>
      </c>
      <c r="BG180" s="203">
        <f t="shared" si="46"/>
        <v>0</v>
      </c>
      <c r="BH180" s="203">
        <f t="shared" si="47"/>
        <v>0</v>
      </c>
      <c r="BI180" s="203">
        <f t="shared" si="48"/>
        <v>0</v>
      </c>
      <c r="BJ180" s="24" t="s">
        <v>80</v>
      </c>
      <c r="BK180" s="203">
        <f t="shared" si="49"/>
        <v>0</v>
      </c>
      <c r="BL180" s="24" t="s">
        <v>256</v>
      </c>
      <c r="BM180" s="24" t="s">
        <v>2427</v>
      </c>
    </row>
    <row r="181" spans="2:65" s="1" customFormat="1" ht="25.5" customHeight="1">
      <c r="B181" s="41"/>
      <c r="C181" s="254" t="s">
        <v>1030</v>
      </c>
      <c r="D181" s="254" t="s">
        <v>700</v>
      </c>
      <c r="E181" s="255" t="s">
        <v>2428</v>
      </c>
      <c r="F181" s="256" t="s">
        <v>2429</v>
      </c>
      <c r="G181" s="257" t="s">
        <v>207</v>
      </c>
      <c r="H181" s="258">
        <v>1</v>
      </c>
      <c r="I181" s="259"/>
      <c r="J181" s="260">
        <f t="shared" si="40"/>
        <v>0</v>
      </c>
      <c r="K181" s="256" t="s">
        <v>21</v>
      </c>
      <c r="L181" s="261"/>
      <c r="M181" s="262" t="s">
        <v>21</v>
      </c>
      <c r="N181" s="263" t="s">
        <v>43</v>
      </c>
      <c r="O181" s="42"/>
      <c r="P181" s="201">
        <f t="shared" si="41"/>
        <v>0</v>
      </c>
      <c r="Q181" s="201">
        <v>0</v>
      </c>
      <c r="R181" s="201">
        <f t="shared" si="42"/>
        <v>0</v>
      </c>
      <c r="S181" s="201">
        <v>0</v>
      </c>
      <c r="T181" s="202">
        <f t="shared" si="43"/>
        <v>0</v>
      </c>
      <c r="AR181" s="24" t="s">
        <v>382</v>
      </c>
      <c r="AT181" s="24" t="s">
        <v>700</v>
      </c>
      <c r="AU181" s="24" t="s">
        <v>82</v>
      </c>
      <c r="AY181" s="24" t="s">
        <v>148</v>
      </c>
      <c r="BE181" s="203">
        <f t="shared" si="44"/>
        <v>0</v>
      </c>
      <c r="BF181" s="203">
        <f t="shared" si="45"/>
        <v>0</v>
      </c>
      <c r="BG181" s="203">
        <f t="shared" si="46"/>
        <v>0</v>
      </c>
      <c r="BH181" s="203">
        <f t="shared" si="47"/>
        <v>0</v>
      </c>
      <c r="BI181" s="203">
        <f t="shared" si="48"/>
        <v>0</v>
      </c>
      <c r="BJ181" s="24" t="s">
        <v>80</v>
      </c>
      <c r="BK181" s="203">
        <f t="shared" si="49"/>
        <v>0</v>
      </c>
      <c r="BL181" s="24" t="s">
        <v>256</v>
      </c>
      <c r="BM181" s="24" t="s">
        <v>2430</v>
      </c>
    </row>
    <row r="182" spans="2:65" s="1" customFormat="1" ht="25.5" customHeight="1">
      <c r="B182" s="41"/>
      <c r="C182" s="254" t="s">
        <v>1035</v>
      </c>
      <c r="D182" s="254" t="s">
        <v>700</v>
      </c>
      <c r="E182" s="255" t="s">
        <v>2431</v>
      </c>
      <c r="F182" s="256" t="s">
        <v>2432</v>
      </c>
      <c r="G182" s="257" t="s">
        <v>207</v>
      </c>
      <c r="H182" s="258">
        <v>1</v>
      </c>
      <c r="I182" s="259"/>
      <c r="J182" s="260">
        <f t="shared" si="40"/>
        <v>0</v>
      </c>
      <c r="K182" s="256" t="s">
        <v>21</v>
      </c>
      <c r="L182" s="261"/>
      <c r="M182" s="262" t="s">
        <v>21</v>
      </c>
      <c r="N182" s="263" t="s">
        <v>43</v>
      </c>
      <c r="O182" s="42"/>
      <c r="P182" s="201">
        <f t="shared" si="41"/>
        <v>0</v>
      </c>
      <c r="Q182" s="201">
        <v>0</v>
      </c>
      <c r="R182" s="201">
        <f t="shared" si="42"/>
        <v>0</v>
      </c>
      <c r="S182" s="201">
        <v>0</v>
      </c>
      <c r="T182" s="202">
        <f t="shared" si="43"/>
        <v>0</v>
      </c>
      <c r="AR182" s="24" t="s">
        <v>382</v>
      </c>
      <c r="AT182" s="24" t="s">
        <v>700</v>
      </c>
      <c r="AU182" s="24" t="s">
        <v>82</v>
      </c>
      <c r="AY182" s="24" t="s">
        <v>148</v>
      </c>
      <c r="BE182" s="203">
        <f t="shared" si="44"/>
        <v>0</v>
      </c>
      <c r="BF182" s="203">
        <f t="shared" si="45"/>
        <v>0</v>
      </c>
      <c r="BG182" s="203">
        <f t="shared" si="46"/>
        <v>0</v>
      </c>
      <c r="BH182" s="203">
        <f t="shared" si="47"/>
        <v>0</v>
      </c>
      <c r="BI182" s="203">
        <f t="shared" si="48"/>
        <v>0</v>
      </c>
      <c r="BJ182" s="24" t="s">
        <v>80</v>
      </c>
      <c r="BK182" s="203">
        <f t="shared" si="49"/>
        <v>0</v>
      </c>
      <c r="BL182" s="24" t="s">
        <v>256</v>
      </c>
      <c r="BM182" s="24" t="s">
        <v>2433</v>
      </c>
    </row>
    <row r="183" spans="2:65" s="1" customFormat="1" ht="25.5" customHeight="1">
      <c r="B183" s="41"/>
      <c r="C183" s="254" t="s">
        <v>1053</v>
      </c>
      <c r="D183" s="254" t="s">
        <v>700</v>
      </c>
      <c r="E183" s="255" t="s">
        <v>2434</v>
      </c>
      <c r="F183" s="256" t="s">
        <v>2435</v>
      </c>
      <c r="G183" s="257" t="s">
        <v>207</v>
      </c>
      <c r="H183" s="258">
        <v>16</v>
      </c>
      <c r="I183" s="259"/>
      <c r="J183" s="260">
        <f t="shared" si="40"/>
        <v>0</v>
      </c>
      <c r="K183" s="256" t="s">
        <v>21</v>
      </c>
      <c r="L183" s="261"/>
      <c r="M183" s="262" t="s">
        <v>21</v>
      </c>
      <c r="N183" s="263" t="s">
        <v>43</v>
      </c>
      <c r="O183" s="42"/>
      <c r="P183" s="201">
        <f t="shared" si="41"/>
        <v>0</v>
      </c>
      <c r="Q183" s="201">
        <v>0</v>
      </c>
      <c r="R183" s="201">
        <f t="shared" si="42"/>
        <v>0</v>
      </c>
      <c r="S183" s="201">
        <v>0</v>
      </c>
      <c r="T183" s="202">
        <f t="shared" si="43"/>
        <v>0</v>
      </c>
      <c r="AR183" s="24" t="s">
        <v>382</v>
      </c>
      <c r="AT183" s="24" t="s">
        <v>700</v>
      </c>
      <c r="AU183" s="24" t="s">
        <v>82</v>
      </c>
      <c r="AY183" s="24" t="s">
        <v>148</v>
      </c>
      <c r="BE183" s="203">
        <f t="shared" si="44"/>
        <v>0</v>
      </c>
      <c r="BF183" s="203">
        <f t="shared" si="45"/>
        <v>0</v>
      </c>
      <c r="BG183" s="203">
        <f t="shared" si="46"/>
        <v>0</v>
      </c>
      <c r="BH183" s="203">
        <f t="shared" si="47"/>
        <v>0</v>
      </c>
      <c r="BI183" s="203">
        <f t="shared" si="48"/>
        <v>0</v>
      </c>
      <c r="BJ183" s="24" t="s">
        <v>80</v>
      </c>
      <c r="BK183" s="203">
        <f t="shared" si="49"/>
        <v>0</v>
      </c>
      <c r="BL183" s="24" t="s">
        <v>256</v>
      </c>
      <c r="BM183" s="24" t="s">
        <v>2436</v>
      </c>
    </row>
    <row r="184" spans="2:65" s="1" customFormat="1" ht="25.5" customHeight="1">
      <c r="B184" s="41"/>
      <c r="C184" s="254" t="s">
        <v>1064</v>
      </c>
      <c r="D184" s="254" t="s">
        <v>700</v>
      </c>
      <c r="E184" s="255" t="s">
        <v>2437</v>
      </c>
      <c r="F184" s="256" t="s">
        <v>2438</v>
      </c>
      <c r="G184" s="257" t="s">
        <v>207</v>
      </c>
      <c r="H184" s="258">
        <v>16</v>
      </c>
      <c r="I184" s="259"/>
      <c r="J184" s="260">
        <f t="shared" si="40"/>
        <v>0</v>
      </c>
      <c r="K184" s="256" t="s">
        <v>21</v>
      </c>
      <c r="L184" s="261"/>
      <c r="M184" s="262" t="s">
        <v>21</v>
      </c>
      <c r="N184" s="263" t="s">
        <v>43</v>
      </c>
      <c r="O184" s="42"/>
      <c r="P184" s="201">
        <f t="shared" si="41"/>
        <v>0</v>
      </c>
      <c r="Q184" s="201">
        <v>0</v>
      </c>
      <c r="R184" s="201">
        <f t="shared" si="42"/>
        <v>0</v>
      </c>
      <c r="S184" s="201">
        <v>0</v>
      </c>
      <c r="T184" s="202">
        <f t="shared" si="43"/>
        <v>0</v>
      </c>
      <c r="AR184" s="24" t="s">
        <v>382</v>
      </c>
      <c r="AT184" s="24" t="s">
        <v>700</v>
      </c>
      <c r="AU184" s="24" t="s">
        <v>82</v>
      </c>
      <c r="AY184" s="24" t="s">
        <v>148</v>
      </c>
      <c r="BE184" s="203">
        <f t="shared" si="44"/>
        <v>0</v>
      </c>
      <c r="BF184" s="203">
        <f t="shared" si="45"/>
        <v>0</v>
      </c>
      <c r="BG184" s="203">
        <f t="shared" si="46"/>
        <v>0</v>
      </c>
      <c r="BH184" s="203">
        <f t="shared" si="47"/>
        <v>0</v>
      </c>
      <c r="BI184" s="203">
        <f t="shared" si="48"/>
        <v>0</v>
      </c>
      <c r="BJ184" s="24" t="s">
        <v>80</v>
      </c>
      <c r="BK184" s="203">
        <f t="shared" si="49"/>
        <v>0</v>
      </c>
      <c r="BL184" s="24" t="s">
        <v>256</v>
      </c>
      <c r="BM184" s="24" t="s">
        <v>2439</v>
      </c>
    </row>
    <row r="185" spans="2:65" s="1" customFormat="1" ht="16.5" customHeight="1">
      <c r="B185" s="41"/>
      <c r="C185" s="192" t="s">
        <v>1069</v>
      </c>
      <c r="D185" s="192" t="s">
        <v>151</v>
      </c>
      <c r="E185" s="193" t="s">
        <v>2440</v>
      </c>
      <c r="F185" s="194" t="s">
        <v>2441</v>
      </c>
      <c r="G185" s="195" t="s">
        <v>207</v>
      </c>
      <c r="H185" s="196">
        <v>3</v>
      </c>
      <c r="I185" s="197"/>
      <c r="J185" s="198">
        <f t="shared" si="40"/>
        <v>0</v>
      </c>
      <c r="K185" s="194" t="s">
        <v>155</v>
      </c>
      <c r="L185" s="61"/>
      <c r="M185" s="199" t="s">
        <v>21</v>
      </c>
      <c r="N185" s="200" t="s">
        <v>43</v>
      </c>
      <c r="O185" s="42"/>
      <c r="P185" s="201">
        <f t="shared" si="41"/>
        <v>0</v>
      </c>
      <c r="Q185" s="201">
        <v>0</v>
      </c>
      <c r="R185" s="201">
        <f t="shared" si="42"/>
        <v>0</v>
      </c>
      <c r="S185" s="201">
        <v>0</v>
      </c>
      <c r="T185" s="202">
        <f t="shared" si="43"/>
        <v>0</v>
      </c>
      <c r="AR185" s="24" t="s">
        <v>256</v>
      </c>
      <c r="AT185" s="24" t="s">
        <v>151</v>
      </c>
      <c r="AU185" s="24" t="s">
        <v>82</v>
      </c>
      <c r="AY185" s="24" t="s">
        <v>148</v>
      </c>
      <c r="BE185" s="203">
        <f t="shared" si="44"/>
        <v>0</v>
      </c>
      <c r="BF185" s="203">
        <f t="shared" si="45"/>
        <v>0</v>
      </c>
      <c r="BG185" s="203">
        <f t="shared" si="46"/>
        <v>0</v>
      </c>
      <c r="BH185" s="203">
        <f t="shared" si="47"/>
        <v>0</v>
      </c>
      <c r="BI185" s="203">
        <f t="shared" si="48"/>
        <v>0</v>
      </c>
      <c r="BJ185" s="24" t="s">
        <v>80</v>
      </c>
      <c r="BK185" s="203">
        <f t="shared" si="49"/>
        <v>0</v>
      </c>
      <c r="BL185" s="24" t="s">
        <v>256</v>
      </c>
      <c r="BM185" s="24" t="s">
        <v>2442</v>
      </c>
    </row>
    <row r="186" spans="2:65" s="1" customFormat="1" ht="25.5" customHeight="1">
      <c r="B186" s="41"/>
      <c r="C186" s="254" t="s">
        <v>1074</v>
      </c>
      <c r="D186" s="254" t="s">
        <v>700</v>
      </c>
      <c r="E186" s="255" t="s">
        <v>2443</v>
      </c>
      <c r="F186" s="256" t="s">
        <v>2444</v>
      </c>
      <c r="G186" s="257" t="s">
        <v>207</v>
      </c>
      <c r="H186" s="258">
        <v>1</v>
      </c>
      <c r="I186" s="259"/>
      <c r="J186" s="260">
        <f t="shared" si="40"/>
        <v>0</v>
      </c>
      <c r="K186" s="256" t="s">
        <v>21</v>
      </c>
      <c r="L186" s="261"/>
      <c r="M186" s="262" t="s">
        <v>21</v>
      </c>
      <c r="N186" s="263" t="s">
        <v>43</v>
      </c>
      <c r="O186" s="42"/>
      <c r="P186" s="201">
        <f t="shared" si="41"/>
        <v>0</v>
      </c>
      <c r="Q186" s="201">
        <v>0</v>
      </c>
      <c r="R186" s="201">
        <f t="shared" si="42"/>
        <v>0</v>
      </c>
      <c r="S186" s="201">
        <v>0</v>
      </c>
      <c r="T186" s="202">
        <f t="shared" si="43"/>
        <v>0</v>
      </c>
      <c r="AR186" s="24" t="s">
        <v>382</v>
      </c>
      <c r="AT186" s="24" t="s">
        <v>700</v>
      </c>
      <c r="AU186" s="24" t="s">
        <v>82</v>
      </c>
      <c r="AY186" s="24" t="s">
        <v>148</v>
      </c>
      <c r="BE186" s="203">
        <f t="shared" si="44"/>
        <v>0</v>
      </c>
      <c r="BF186" s="203">
        <f t="shared" si="45"/>
        <v>0</v>
      </c>
      <c r="BG186" s="203">
        <f t="shared" si="46"/>
        <v>0</v>
      </c>
      <c r="BH186" s="203">
        <f t="shared" si="47"/>
        <v>0</v>
      </c>
      <c r="BI186" s="203">
        <f t="shared" si="48"/>
        <v>0</v>
      </c>
      <c r="BJ186" s="24" t="s">
        <v>80</v>
      </c>
      <c r="BK186" s="203">
        <f t="shared" si="49"/>
        <v>0</v>
      </c>
      <c r="BL186" s="24" t="s">
        <v>256</v>
      </c>
      <c r="BM186" s="24" t="s">
        <v>2445</v>
      </c>
    </row>
    <row r="187" spans="2:65" s="1" customFormat="1" ht="25.5" customHeight="1">
      <c r="B187" s="41"/>
      <c r="C187" s="254" t="s">
        <v>1080</v>
      </c>
      <c r="D187" s="254" t="s">
        <v>700</v>
      </c>
      <c r="E187" s="255" t="s">
        <v>2446</v>
      </c>
      <c r="F187" s="256" t="s">
        <v>2447</v>
      </c>
      <c r="G187" s="257" t="s">
        <v>207</v>
      </c>
      <c r="H187" s="258">
        <v>1</v>
      </c>
      <c r="I187" s="259"/>
      <c r="J187" s="260">
        <f t="shared" si="40"/>
        <v>0</v>
      </c>
      <c r="K187" s="256" t="s">
        <v>21</v>
      </c>
      <c r="L187" s="261"/>
      <c r="M187" s="262" t="s">
        <v>21</v>
      </c>
      <c r="N187" s="263" t="s">
        <v>43</v>
      </c>
      <c r="O187" s="42"/>
      <c r="P187" s="201">
        <f t="shared" si="41"/>
        <v>0</v>
      </c>
      <c r="Q187" s="201">
        <v>0</v>
      </c>
      <c r="R187" s="201">
        <f t="shared" si="42"/>
        <v>0</v>
      </c>
      <c r="S187" s="201">
        <v>0</v>
      </c>
      <c r="T187" s="202">
        <f t="shared" si="43"/>
        <v>0</v>
      </c>
      <c r="AR187" s="24" t="s">
        <v>382</v>
      </c>
      <c r="AT187" s="24" t="s">
        <v>700</v>
      </c>
      <c r="AU187" s="24" t="s">
        <v>82</v>
      </c>
      <c r="AY187" s="24" t="s">
        <v>148</v>
      </c>
      <c r="BE187" s="203">
        <f t="shared" si="44"/>
        <v>0</v>
      </c>
      <c r="BF187" s="203">
        <f t="shared" si="45"/>
        <v>0</v>
      </c>
      <c r="BG187" s="203">
        <f t="shared" si="46"/>
        <v>0</v>
      </c>
      <c r="BH187" s="203">
        <f t="shared" si="47"/>
        <v>0</v>
      </c>
      <c r="BI187" s="203">
        <f t="shared" si="48"/>
        <v>0</v>
      </c>
      <c r="BJ187" s="24" t="s">
        <v>80</v>
      </c>
      <c r="BK187" s="203">
        <f t="shared" si="49"/>
        <v>0</v>
      </c>
      <c r="BL187" s="24" t="s">
        <v>256</v>
      </c>
      <c r="BM187" s="24" t="s">
        <v>2448</v>
      </c>
    </row>
    <row r="188" spans="2:65" s="1" customFormat="1" ht="25.5" customHeight="1">
      <c r="B188" s="41"/>
      <c r="C188" s="254" t="s">
        <v>1089</v>
      </c>
      <c r="D188" s="254" t="s">
        <v>700</v>
      </c>
      <c r="E188" s="255" t="s">
        <v>2449</v>
      </c>
      <c r="F188" s="256" t="s">
        <v>2450</v>
      </c>
      <c r="G188" s="257" t="s">
        <v>207</v>
      </c>
      <c r="H188" s="258">
        <v>1</v>
      </c>
      <c r="I188" s="259"/>
      <c r="J188" s="260">
        <f t="shared" si="40"/>
        <v>0</v>
      </c>
      <c r="K188" s="256" t="s">
        <v>21</v>
      </c>
      <c r="L188" s="261"/>
      <c r="M188" s="262" t="s">
        <v>21</v>
      </c>
      <c r="N188" s="263" t="s">
        <v>43</v>
      </c>
      <c r="O188" s="42"/>
      <c r="P188" s="201">
        <f t="shared" si="41"/>
        <v>0</v>
      </c>
      <c r="Q188" s="201">
        <v>0</v>
      </c>
      <c r="R188" s="201">
        <f t="shared" si="42"/>
        <v>0</v>
      </c>
      <c r="S188" s="201">
        <v>0</v>
      </c>
      <c r="T188" s="202">
        <f t="shared" si="43"/>
        <v>0</v>
      </c>
      <c r="AR188" s="24" t="s">
        <v>382</v>
      </c>
      <c r="AT188" s="24" t="s">
        <v>700</v>
      </c>
      <c r="AU188" s="24" t="s">
        <v>82</v>
      </c>
      <c r="AY188" s="24" t="s">
        <v>148</v>
      </c>
      <c r="BE188" s="203">
        <f t="shared" si="44"/>
        <v>0</v>
      </c>
      <c r="BF188" s="203">
        <f t="shared" si="45"/>
        <v>0</v>
      </c>
      <c r="BG188" s="203">
        <f t="shared" si="46"/>
        <v>0</v>
      </c>
      <c r="BH188" s="203">
        <f t="shared" si="47"/>
        <v>0</v>
      </c>
      <c r="BI188" s="203">
        <f t="shared" si="48"/>
        <v>0</v>
      </c>
      <c r="BJ188" s="24" t="s">
        <v>80</v>
      </c>
      <c r="BK188" s="203">
        <f t="shared" si="49"/>
        <v>0</v>
      </c>
      <c r="BL188" s="24" t="s">
        <v>256</v>
      </c>
      <c r="BM188" s="24" t="s">
        <v>2451</v>
      </c>
    </row>
    <row r="189" spans="2:65" s="1" customFormat="1" ht="25.5" customHeight="1">
      <c r="B189" s="41"/>
      <c r="C189" s="192" t="s">
        <v>1094</v>
      </c>
      <c r="D189" s="192" t="s">
        <v>151</v>
      </c>
      <c r="E189" s="193" t="s">
        <v>2452</v>
      </c>
      <c r="F189" s="194" t="s">
        <v>2453</v>
      </c>
      <c r="G189" s="195" t="s">
        <v>339</v>
      </c>
      <c r="H189" s="196">
        <v>1.931</v>
      </c>
      <c r="I189" s="197"/>
      <c r="J189" s="198">
        <f t="shared" si="40"/>
        <v>0</v>
      </c>
      <c r="K189" s="194" t="s">
        <v>155</v>
      </c>
      <c r="L189" s="61"/>
      <c r="M189" s="199" t="s">
        <v>21</v>
      </c>
      <c r="N189" s="200" t="s">
        <v>43</v>
      </c>
      <c r="O189" s="42"/>
      <c r="P189" s="201">
        <f t="shared" si="41"/>
        <v>0</v>
      </c>
      <c r="Q189" s="201">
        <v>0</v>
      </c>
      <c r="R189" s="201">
        <f t="shared" si="42"/>
        <v>0</v>
      </c>
      <c r="S189" s="201">
        <v>0</v>
      </c>
      <c r="T189" s="202">
        <f t="shared" si="43"/>
        <v>0</v>
      </c>
      <c r="AR189" s="24" t="s">
        <v>256</v>
      </c>
      <c r="AT189" s="24" t="s">
        <v>151</v>
      </c>
      <c r="AU189" s="24" t="s">
        <v>82</v>
      </c>
      <c r="AY189" s="24" t="s">
        <v>148</v>
      </c>
      <c r="BE189" s="203">
        <f t="shared" si="44"/>
        <v>0</v>
      </c>
      <c r="BF189" s="203">
        <f t="shared" si="45"/>
        <v>0</v>
      </c>
      <c r="BG189" s="203">
        <f t="shared" si="46"/>
        <v>0</v>
      </c>
      <c r="BH189" s="203">
        <f t="shared" si="47"/>
        <v>0</v>
      </c>
      <c r="BI189" s="203">
        <f t="shared" si="48"/>
        <v>0</v>
      </c>
      <c r="BJ189" s="24" t="s">
        <v>80</v>
      </c>
      <c r="BK189" s="203">
        <f t="shared" si="49"/>
        <v>0</v>
      </c>
      <c r="BL189" s="24" t="s">
        <v>256</v>
      </c>
      <c r="BM189" s="24" t="s">
        <v>2454</v>
      </c>
    </row>
    <row r="190" spans="2:65" s="1" customFormat="1" ht="25.5" customHeight="1">
      <c r="B190" s="41"/>
      <c r="C190" s="192" t="s">
        <v>1099</v>
      </c>
      <c r="D190" s="192" t="s">
        <v>151</v>
      </c>
      <c r="E190" s="193" t="s">
        <v>2455</v>
      </c>
      <c r="F190" s="194" t="s">
        <v>2456</v>
      </c>
      <c r="G190" s="195" t="s">
        <v>1739</v>
      </c>
      <c r="H190" s="264"/>
      <c r="I190" s="197"/>
      <c r="J190" s="198">
        <f t="shared" si="40"/>
        <v>0</v>
      </c>
      <c r="K190" s="194" t="s">
        <v>155</v>
      </c>
      <c r="L190" s="61"/>
      <c r="M190" s="199" t="s">
        <v>21</v>
      </c>
      <c r="N190" s="200" t="s">
        <v>43</v>
      </c>
      <c r="O190" s="42"/>
      <c r="P190" s="201">
        <f t="shared" si="41"/>
        <v>0</v>
      </c>
      <c r="Q190" s="201">
        <v>0</v>
      </c>
      <c r="R190" s="201">
        <f t="shared" si="42"/>
        <v>0</v>
      </c>
      <c r="S190" s="201">
        <v>0</v>
      </c>
      <c r="T190" s="202">
        <f t="shared" si="43"/>
        <v>0</v>
      </c>
      <c r="AR190" s="24" t="s">
        <v>256</v>
      </c>
      <c r="AT190" s="24" t="s">
        <v>151</v>
      </c>
      <c r="AU190" s="24" t="s">
        <v>82</v>
      </c>
      <c r="AY190" s="24" t="s">
        <v>148</v>
      </c>
      <c r="BE190" s="203">
        <f t="shared" si="44"/>
        <v>0</v>
      </c>
      <c r="BF190" s="203">
        <f t="shared" si="45"/>
        <v>0</v>
      </c>
      <c r="BG190" s="203">
        <f t="shared" si="46"/>
        <v>0</v>
      </c>
      <c r="BH190" s="203">
        <f t="shared" si="47"/>
        <v>0</v>
      </c>
      <c r="BI190" s="203">
        <f t="shared" si="48"/>
        <v>0</v>
      </c>
      <c r="BJ190" s="24" t="s">
        <v>80</v>
      </c>
      <c r="BK190" s="203">
        <f t="shared" si="49"/>
        <v>0</v>
      </c>
      <c r="BL190" s="24" t="s">
        <v>256</v>
      </c>
      <c r="BM190" s="24" t="s">
        <v>2457</v>
      </c>
    </row>
    <row r="191" spans="2:65" s="1" customFormat="1" ht="132">
      <c r="B191" s="41"/>
      <c r="C191" s="63"/>
      <c r="D191" s="206" t="s">
        <v>170</v>
      </c>
      <c r="E191" s="63"/>
      <c r="F191" s="237" t="s">
        <v>2173</v>
      </c>
      <c r="G191" s="63"/>
      <c r="H191" s="63"/>
      <c r="I191" s="163"/>
      <c r="J191" s="63"/>
      <c r="K191" s="63"/>
      <c r="L191" s="61"/>
      <c r="M191" s="238"/>
      <c r="N191" s="42"/>
      <c r="O191" s="42"/>
      <c r="P191" s="42"/>
      <c r="Q191" s="42"/>
      <c r="R191" s="42"/>
      <c r="S191" s="42"/>
      <c r="T191" s="78"/>
      <c r="AT191" s="24" t="s">
        <v>170</v>
      </c>
      <c r="AU191" s="24" t="s">
        <v>82</v>
      </c>
    </row>
    <row r="192" spans="2:65" s="10" customFormat="1" ht="29.85" customHeight="1">
      <c r="B192" s="176"/>
      <c r="C192" s="177"/>
      <c r="D192" s="178" t="s">
        <v>71</v>
      </c>
      <c r="E192" s="190" t="s">
        <v>1815</v>
      </c>
      <c r="F192" s="190" t="s">
        <v>1816</v>
      </c>
      <c r="G192" s="177"/>
      <c r="H192" s="177"/>
      <c r="I192" s="180"/>
      <c r="J192" s="191">
        <f>BK192</f>
        <v>0</v>
      </c>
      <c r="K192" s="177"/>
      <c r="L192" s="182"/>
      <c r="M192" s="183"/>
      <c r="N192" s="184"/>
      <c r="O192" s="184"/>
      <c r="P192" s="185">
        <f>P193</f>
        <v>0</v>
      </c>
      <c r="Q192" s="184"/>
      <c r="R192" s="185">
        <f>R193</f>
        <v>4.0000000000000003E-5</v>
      </c>
      <c r="S192" s="184"/>
      <c r="T192" s="186">
        <f>T193</f>
        <v>0</v>
      </c>
      <c r="AR192" s="187" t="s">
        <v>82</v>
      </c>
      <c r="AT192" s="188" t="s">
        <v>71</v>
      </c>
      <c r="AU192" s="188" t="s">
        <v>80</v>
      </c>
      <c r="AY192" s="187" t="s">
        <v>148</v>
      </c>
      <c r="BK192" s="189">
        <f>BK193</f>
        <v>0</v>
      </c>
    </row>
    <row r="193" spans="2:65" s="1" customFormat="1" ht="25.5" customHeight="1">
      <c r="B193" s="41"/>
      <c r="C193" s="192" t="s">
        <v>1104</v>
      </c>
      <c r="D193" s="192" t="s">
        <v>151</v>
      </c>
      <c r="E193" s="193" t="s">
        <v>2458</v>
      </c>
      <c r="F193" s="194" t="s">
        <v>2459</v>
      </c>
      <c r="G193" s="195" t="s">
        <v>213</v>
      </c>
      <c r="H193" s="196">
        <v>2</v>
      </c>
      <c r="I193" s="197"/>
      <c r="J193" s="198">
        <f>ROUND(I193*H193,2)</f>
        <v>0</v>
      </c>
      <c r="K193" s="194" t="s">
        <v>155</v>
      </c>
      <c r="L193" s="61"/>
      <c r="M193" s="199" t="s">
        <v>21</v>
      </c>
      <c r="N193" s="200" t="s">
        <v>43</v>
      </c>
      <c r="O193" s="42"/>
      <c r="P193" s="201">
        <f>O193*H193</f>
        <v>0</v>
      </c>
      <c r="Q193" s="201">
        <v>2.0000000000000002E-5</v>
      </c>
      <c r="R193" s="201">
        <f>Q193*H193</f>
        <v>4.0000000000000003E-5</v>
      </c>
      <c r="S193" s="201">
        <v>0</v>
      </c>
      <c r="T193" s="202">
        <f>S193*H193</f>
        <v>0</v>
      </c>
      <c r="AR193" s="24" t="s">
        <v>256</v>
      </c>
      <c r="AT193" s="24" t="s">
        <v>151</v>
      </c>
      <c r="AU193" s="24" t="s">
        <v>82</v>
      </c>
      <c r="AY193" s="24" t="s">
        <v>148</v>
      </c>
      <c r="BE193" s="203">
        <f>IF(N193="základní",J193,0)</f>
        <v>0</v>
      </c>
      <c r="BF193" s="203">
        <f>IF(N193="snížená",J193,0)</f>
        <v>0</v>
      </c>
      <c r="BG193" s="203">
        <f>IF(N193="zákl. přenesená",J193,0)</f>
        <v>0</v>
      </c>
      <c r="BH193" s="203">
        <f>IF(N193="sníž. přenesená",J193,0)</f>
        <v>0</v>
      </c>
      <c r="BI193" s="203">
        <f>IF(N193="nulová",J193,0)</f>
        <v>0</v>
      </c>
      <c r="BJ193" s="24" t="s">
        <v>80</v>
      </c>
      <c r="BK193" s="203">
        <f>ROUND(I193*H193,2)</f>
        <v>0</v>
      </c>
      <c r="BL193" s="24" t="s">
        <v>256</v>
      </c>
      <c r="BM193" s="24" t="s">
        <v>2460</v>
      </c>
    </row>
    <row r="194" spans="2:65" s="10" customFormat="1" ht="37.35" customHeight="1">
      <c r="B194" s="176"/>
      <c r="C194" s="177"/>
      <c r="D194" s="178" t="s">
        <v>71</v>
      </c>
      <c r="E194" s="179" t="s">
        <v>2461</v>
      </c>
      <c r="F194" s="179" t="s">
        <v>2462</v>
      </c>
      <c r="G194" s="177"/>
      <c r="H194" s="177"/>
      <c r="I194" s="180"/>
      <c r="J194" s="181">
        <f>BK194</f>
        <v>0</v>
      </c>
      <c r="K194" s="177"/>
      <c r="L194" s="182"/>
      <c r="M194" s="183"/>
      <c r="N194" s="184"/>
      <c r="O194" s="184"/>
      <c r="P194" s="185">
        <f>SUM(P195:P198)</f>
        <v>0</v>
      </c>
      <c r="Q194" s="184"/>
      <c r="R194" s="185">
        <f>SUM(R195:R198)</f>
        <v>0</v>
      </c>
      <c r="S194" s="184"/>
      <c r="T194" s="186">
        <f>SUM(T195:T198)</f>
        <v>0</v>
      </c>
      <c r="AR194" s="187" t="s">
        <v>156</v>
      </c>
      <c r="AT194" s="188" t="s">
        <v>71</v>
      </c>
      <c r="AU194" s="188" t="s">
        <v>72</v>
      </c>
      <c r="AY194" s="187" t="s">
        <v>148</v>
      </c>
      <c r="BK194" s="189">
        <f>SUM(BK195:BK198)</f>
        <v>0</v>
      </c>
    </row>
    <row r="195" spans="2:65" s="1" customFormat="1" ht="16.5" customHeight="1">
      <c r="B195" s="41"/>
      <c r="C195" s="254" t="s">
        <v>1116</v>
      </c>
      <c r="D195" s="254" t="s">
        <v>700</v>
      </c>
      <c r="E195" s="255" t="s">
        <v>2463</v>
      </c>
      <c r="F195" s="256" t="s">
        <v>2464</v>
      </c>
      <c r="G195" s="257" t="s">
        <v>1843</v>
      </c>
      <c r="H195" s="258">
        <v>8</v>
      </c>
      <c r="I195" s="259"/>
      <c r="J195" s="260">
        <f>ROUND(I195*H195,2)</f>
        <v>0</v>
      </c>
      <c r="K195" s="256" t="s">
        <v>21</v>
      </c>
      <c r="L195" s="261"/>
      <c r="M195" s="262" t="s">
        <v>21</v>
      </c>
      <c r="N195" s="263" t="s">
        <v>43</v>
      </c>
      <c r="O195" s="42"/>
      <c r="P195" s="201">
        <f>O195*H195</f>
        <v>0</v>
      </c>
      <c r="Q195" s="201">
        <v>0</v>
      </c>
      <c r="R195" s="201">
        <f>Q195*H195</f>
        <v>0</v>
      </c>
      <c r="S195" s="201">
        <v>0</v>
      </c>
      <c r="T195" s="202">
        <f>S195*H195</f>
        <v>0</v>
      </c>
      <c r="AR195" s="24" t="s">
        <v>210</v>
      </c>
      <c r="AT195" s="24" t="s">
        <v>700</v>
      </c>
      <c r="AU195" s="24" t="s">
        <v>80</v>
      </c>
      <c r="AY195" s="24" t="s">
        <v>148</v>
      </c>
      <c r="BE195" s="203">
        <f>IF(N195="základní",J195,0)</f>
        <v>0</v>
      </c>
      <c r="BF195" s="203">
        <f>IF(N195="snížená",J195,0)</f>
        <v>0</v>
      </c>
      <c r="BG195" s="203">
        <f>IF(N195="zákl. přenesená",J195,0)</f>
        <v>0</v>
      </c>
      <c r="BH195" s="203">
        <f>IF(N195="sníž. přenesená",J195,0)</f>
        <v>0</v>
      </c>
      <c r="BI195" s="203">
        <f>IF(N195="nulová",J195,0)</f>
        <v>0</v>
      </c>
      <c r="BJ195" s="24" t="s">
        <v>80</v>
      </c>
      <c r="BK195" s="203">
        <f>ROUND(I195*H195,2)</f>
        <v>0</v>
      </c>
      <c r="BL195" s="24" t="s">
        <v>156</v>
      </c>
      <c r="BM195" s="24" t="s">
        <v>2465</v>
      </c>
    </row>
    <row r="196" spans="2:65" s="1" customFormat="1" ht="16.5" customHeight="1">
      <c r="B196" s="41"/>
      <c r="C196" s="254" t="s">
        <v>1122</v>
      </c>
      <c r="D196" s="254" t="s">
        <v>700</v>
      </c>
      <c r="E196" s="255" t="s">
        <v>2466</v>
      </c>
      <c r="F196" s="256" t="s">
        <v>2467</v>
      </c>
      <c r="G196" s="257" t="s">
        <v>1843</v>
      </c>
      <c r="H196" s="258">
        <v>10</v>
      </c>
      <c r="I196" s="259"/>
      <c r="J196" s="260">
        <f>ROUND(I196*H196,2)</f>
        <v>0</v>
      </c>
      <c r="K196" s="256" t="s">
        <v>21</v>
      </c>
      <c r="L196" s="261"/>
      <c r="M196" s="262" t="s">
        <v>21</v>
      </c>
      <c r="N196" s="263" t="s">
        <v>43</v>
      </c>
      <c r="O196" s="42"/>
      <c r="P196" s="201">
        <f>O196*H196</f>
        <v>0</v>
      </c>
      <c r="Q196" s="201">
        <v>0</v>
      </c>
      <c r="R196" s="201">
        <f>Q196*H196</f>
        <v>0</v>
      </c>
      <c r="S196" s="201">
        <v>0</v>
      </c>
      <c r="T196" s="202">
        <f>S196*H196</f>
        <v>0</v>
      </c>
      <c r="AR196" s="24" t="s">
        <v>210</v>
      </c>
      <c r="AT196" s="24" t="s">
        <v>700</v>
      </c>
      <c r="AU196" s="24" t="s">
        <v>80</v>
      </c>
      <c r="AY196" s="24" t="s">
        <v>148</v>
      </c>
      <c r="BE196" s="203">
        <f>IF(N196="základní",J196,0)</f>
        <v>0</v>
      </c>
      <c r="BF196" s="203">
        <f>IF(N196="snížená",J196,0)</f>
        <v>0</v>
      </c>
      <c r="BG196" s="203">
        <f>IF(N196="zákl. přenesená",J196,0)</f>
        <v>0</v>
      </c>
      <c r="BH196" s="203">
        <f>IF(N196="sníž. přenesená",J196,0)</f>
        <v>0</v>
      </c>
      <c r="BI196" s="203">
        <f>IF(N196="nulová",J196,0)</f>
        <v>0</v>
      </c>
      <c r="BJ196" s="24" t="s">
        <v>80</v>
      </c>
      <c r="BK196" s="203">
        <f>ROUND(I196*H196,2)</f>
        <v>0</v>
      </c>
      <c r="BL196" s="24" t="s">
        <v>156</v>
      </c>
      <c r="BM196" s="24" t="s">
        <v>2468</v>
      </c>
    </row>
    <row r="197" spans="2:65" s="1" customFormat="1" ht="16.5" customHeight="1">
      <c r="B197" s="41"/>
      <c r="C197" s="254" t="s">
        <v>1131</v>
      </c>
      <c r="D197" s="254" t="s">
        <v>700</v>
      </c>
      <c r="E197" s="255" t="s">
        <v>2469</v>
      </c>
      <c r="F197" s="256" t="s">
        <v>2470</v>
      </c>
      <c r="G197" s="257" t="s">
        <v>1843</v>
      </c>
      <c r="H197" s="258">
        <v>8</v>
      </c>
      <c r="I197" s="259"/>
      <c r="J197" s="260">
        <f>ROUND(I197*H197,2)</f>
        <v>0</v>
      </c>
      <c r="K197" s="256" t="s">
        <v>21</v>
      </c>
      <c r="L197" s="261"/>
      <c r="M197" s="262" t="s">
        <v>21</v>
      </c>
      <c r="N197" s="263" t="s">
        <v>43</v>
      </c>
      <c r="O197" s="42"/>
      <c r="P197" s="201">
        <f>O197*H197</f>
        <v>0</v>
      </c>
      <c r="Q197" s="201">
        <v>0</v>
      </c>
      <c r="R197" s="201">
        <f>Q197*H197</f>
        <v>0</v>
      </c>
      <c r="S197" s="201">
        <v>0</v>
      </c>
      <c r="T197" s="202">
        <f>S197*H197</f>
        <v>0</v>
      </c>
      <c r="AR197" s="24" t="s">
        <v>210</v>
      </c>
      <c r="AT197" s="24" t="s">
        <v>700</v>
      </c>
      <c r="AU197" s="24" t="s">
        <v>80</v>
      </c>
      <c r="AY197" s="24" t="s">
        <v>148</v>
      </c>
      <c r="BE197" s="203">
        <f>IF(N197="základní",J197,0)</f>
        <v>0</v>
      </c>
      <c r="BF197" s="203">
        <f>IF(N197="snížená",J197,0)</f>
        <v>0</v>
      </c>
      <c r="BG197" s="203">
        <f>IF(N197="zákl. přenesená",J197,0)</f>
        <v>0</v>
      </c>
      <c r="BH197" s="203">
        <f>IF(N197="sníž. přenesená",J197,0)</f>
        <v>0</v>
      </c>
      <c r="BI197" s="203">
        <f>IF(N197="nulová",J197,0)</f>
        <v>0</v>
      </c>
      <c r="BJ197" s="24" t="s">
        <v>80</v>
      </c>
      <c r="BK197" s="203">
        <f>ROUND(I197*H197,2)</f>
        <v>0</v>
      </c>
      <c r="BL197" s="24" t="s">
        <v>156</v>
      </c>
      <c r="BM197" s="24" t="s">
        <v>2471</v>
      </c>
    </row>
    <row r="198" spans="2:65" s="1" customFormat="1" ht="16.5" customHeight="1">
      <c r="B198" s="41"/>
      <c r="C198" s="254" t="s">
        <v>1149</v>
      </c>
      <c r="D198" s="254" t="s">
        <v>700</v>
      </c>
      <c r="E198" s="255" t="s">
        <v>2472</v>
      </c>
      <c r="F198" s="256" t="s">
        <v>2473</v>
      </c>
      <c r="G198" s="257" t="s">
        <v>1843</v>
      </c>
      <c r="H198" s="258">
        <v>5</v>
      </c>
      <c r="I198" s="259"/>
      <c r="J198" s="260">
        <f>ROUND(I198*H198,2)</f>
        <v>0</v>
      </c>
      <c r="K198" s="256" t="s">
        <v>21</v>
      </c>
      <c r="L198" s="261"/>
      <c r="M198" s="262" t="s">
        <v>21</v>
      </c>
      <c r="N198" s="271" t="s">
        <v>43</v>
      </c>
      <c r="O198" s="269"/>
      <c r="P198" s="272">
        <f>O198*H198</f>
        <v>0</v>
      </c>
      <c r="Q198" s="272">
        <v>0</v>
      </c>
      <c r="R198" s="272">
        <f>Q198*H198</f>
        <v>0</v>
      </c>
      <c r="S198" s="272">
        <v>0</v>
      </c>
      <c r="T198" s="273">
        <f>S198*H198</f>
        <v>0</v>
      </c>
      <c r="AR198" s="24" t="s">
        <v>210</v>
      </c>
      <c r="AT198" s="24" t="s">
        <v>700</v>
      </c>
      <c r="AU198" s="24" t="s">
        <v>80</v>
      </c>
      <c r="AY198" s="24" t="s">
        <v>148</v>
      </c>
      <c r="BE198" s="203">
        <f>IF(N198="základní",J198,0)</f>
        <v>0</v>
      </c>
      <c r="BF198" s="203">
        <f>IF(N198="snížená",J198,0)</f>
        <v>0</v>
      </c>
      <c r="BG198" s="203">
        <f>IF(N198="zákl. přenesená",J198,0)</f>
        <v>0</v>
      </c>
      <c r="BH198" s="203">
        <f>IF(N198="sníž. přenesená",J198,0)</f>
        <v>0</v>
      </c>
      <c r="BI198" s="203">
        <f>IF(N198="nulová",J198,0)</f>
        <v>0</v>
      </c>
      <c r="BJ198" s="24" t="s">
        <v>80</v>
      </c>
      <c r="BK198" s="203">
        <f>ROUND(I198*H198,2)</f>
        <v>0</v>
      </c>
      <c r="BL198" s="24" t="s">
        <v>156</v>
      </c>
      <c r="BM198" s="24" t="s">
        <v>2474</v>
      </c>
    </row>
    <row r="199" spans="2:65" s="1" customFormat="1" ht="6.9" customHeight="1">
      <c r="B199" s="56"/>
      <c r="C199" s="57"/>
      <c r="D199" s="57"/>
      <c r="E199" s="57"/>
      <c r="F199" s="57"/>
      <c r="G199" s="57"/>
      <c r="H199" s="57"/>
      <c r="I199" s="139"/>
      <c r="J199" s="57"/>
      <c r="K199" s="57"/>
      <c r="L199" s="61"/>
    </row>
  </sheetData>
  <sheetProtection algorithmName="SHA-512" hashValue="DeXHa9eALTCxREpGxjhyQjpeKksp94hgVqgbgXN7kPDbYHaNCEQgbGQSVq/IFxFU2WWtyIYBuXg0oylJ1tDEcA==" saltValue="75LbcEFwXHBfOfQa972Sq6+1+mq6zmRdwb7rvxXQSYi6vtatCWNMob3k4sLlbbRVSpNpNHzz32pvrZtQijVG0A==" spinCount="100000" sheet="1" objects="1" scenarios="1" formatColumns="0" formatRows="0" autoFilter="0"/>
  <autoFilter ref="C82:K198" xr:uid="{00000000-0009-0000-0000-000004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2"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30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94</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2475</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ROUND(J86,2)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ROUND(SUM(BE86:BE308), 2)</f>
        <v>0</v>
      </c>
      <c r="G30" s="42"/>
      <c r="H30" s="42"/>
      <c r="I30" s="131">
        <v>0.21</v>
      </c>
      <c r="J30" s="130">
        <f>ROUND(ROUND((SUM(BE86:BE308)), 2)*I30, 2)</f>
        <v>0</v>
      </c>
      <c r="K30" s="45"/>
    </row>
    <row r="31" spans="2:11" s="1" customFormat="1" ht="14.4" customHeight="1">
      <c r="B31" s="41"/>
      <c r="C31" s="42"/>
      <c r="D31" s="42"/>
      <c r="E31" s="49" t="s">
        <v>44</v>
      </c>
      <c r="F31" s="130">
        <f>ROUND(SUM(BF86:BF308), 2)</f>
        <v>0</v>
      </c>
      <c r="G31" s="42"/>
      <c r="H31" s="42"/>
      <c r="I31" s="131">
        <v>0.15</v>
      </c>
      <c r="J31" s="130">
        <f>ROUND(ROUND((SUM(BF86:BF308)), 2)*I31, 2)</f>
        <v>0</v>
      </c>
      <c r="K31" s="45"/>
    </row>
    <row r="32" spans="2:11" s="1" customFormat="1" ht="14.4" hidden="1" customHeight="1">
      <c r="B32" s="41"/>
      <c r="C32" s="42"/>
      <c r="D32" s="42"/>
      <c r="E32" s="49" t="s">
        <v>45</v>
      </c>
      <c r="F32" s="130">
        <f>ROUND(SUM(BG86:BG308), 2)</f>
        <v>0</v>
      </c>
      <c r="G32" s="42"/>
      <c r="H32" s="42"/>
      <c r="I32" s="131">
        <v>0.21</v>
      </c>
      <c r="J32" s="130">
        <v>0</v>
      </c>
      <c r="K32" s="45"/>
    </row>
    <row r="33" spans="2:11" s="1" customFormat="1" ht="14.4" hidden="1" customHeight="1">
      <c r="B33" s="41"/>
      <c r="C33" s="42"/>
      <c r="D33" s="42"/>
      <c r="E33" s="49" t="s">
        <v>46</v>
      </c>
      <c r="F33" s="130">
        <f>ROUND(SUM(BH86:BH308), 2)</f>
        <v>0</v>
      </c>
      <c r="G33" s="42"/>
      <c r="H33" s="42"/>
      <c r="I33" s="131">
        <v>0.15</v>
      </c>
      <c r="J33" s="130">
        <v>0</v>
      </c>
      <c r="K33" s="45"/>
    </row>
    <row r="34" spans="2:11" s="1" customFormat="1" ht="14.4" hidden="1" customHeight="1">
      <c r="B34" s="41"/>
      <c r="C34" s="42"/>
      <c r="D34" s="42"/>
      <c r="E34" s="49" t="s">
        <v>47</v>
      </c>
      <c r="F34" s="130">
        <f>ROUND(SUM(BI86:BI308),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05 - Elektroinstalace</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J86</f>
        <v>0</v>
      </c>
      <c r="K56" s="45"/>
      <c r="AU56" s="24" t="s">
        <v>119</v>
      </c>
    </row>
    <row r="57" spans="2:47" s="7" customFormat="1" ht="24.9" customHeight="1">
      <c r="B57" s="149"/>
      <c r="C57" s="150"/>
      <c r="D57" s="151" t="s">
        <v>2476</v>
      </c>
      <c r="E57" s="152"/>
      <c r="F57" s="152"/>
      <c r="G57" s="152"/>
      <c r="H57" s="152"/>
      <c r="I57" s="153"/>
      <c r="J57" s="154">
        <f>J87</f>
        <v>0</v>
      </c>
      <c r="K57" s="155"/>
    </row>
    <row r="58" spans="2:47" s="8" customFormat="1" ht="19.95" customHeight="1">
      <c r="B58" s="156"/>
      <c r="C58" s="157"/>
      <c r="D58" s="158" t="s">
        <v>2477</v>
      </c>
      <c r="E58" s="159"/>
      <c r="F58" s="159"/>
      <c r="G58" s="159"/>
      <c r="H58" s="159"/>
      <c r="I58" s="160"/>
      <c r="J58" s="161">
        <f>J88</f>
        <v>0</v>
      </c>
      <c r="K58" s="162"/>
    </row>
    <row r="59" spans="2:47" s="8" customFormat="1" ht="19.95" customHeight="1">
      <c r="B59" s="156"/>
      <c r="C59" s="157"/>
      <c r="D59" s="158" t="s">
        <v>2478</v>
      </c>
      <c r="E59" s="159"/>
      <c r="F59" s="159"/>
      <c r="G59" s="159"/>
      <c r="H59" s="159"/>
      <c r="I59" s="160"/>
      <c r="J59" s="161">
        <f>J121</f>
        <v>0</v>
      </c>
      <c r="K59" s="162"/>
    </row>
    <row r="60" spans="2:47" s="8" customFormat="1" ht="19.95" customHeight="1">
      <c r="B60" s="156"/>
      <c r="C60" s="157"/>
      <c r="D60" s="158" t="s">
        <v>2479</v>
      </c>
      <c r="E60" s="159"/>
      <c r="F60" s="159"/>
      <c r="G60" s="159"/>
      <c r="H60" s="159"/>
      <c r="I60" s="160"/>
      <c r="J60" s="161">
        <f>J184</f>
        <v>0</v>
      </c>
      <c r="K60" s="162"/>
    </row>
    <row r="61" spans="2:47" s="8" customFormat="1" ht="19.95" customHeight="1">
      <c r="B61" s="156"/>
      <c r="C61" s="157"/>
      <c r="D61" s="158" t="s">
        <v>2480</v>
      </c>
      <c r="E61" s="159"/>
      <c r="F61" s="159"/>
      <c r="G61" s="159"/>
      <c r="H61" s="159"/>
      <c r="I61" s="160"/>
      <c r="J61" s="161">
        <f>J188</f>
        <v>0</v>
      </c>
      <c r="K61" s="162"/>
    </row>
    <row r="62" spans="2:47" s="8" customFormat="1" ht="19.95" customHeight="1">
      <c r="B62" s="156"/>
      <c r="C62" s="157"/>
      <c r="D62" s="158" t="s">
        <v>2481</v>
      </c>
      <c r="E62" s="159"/>
      <c r="F62" s="159"/>
      <c r="G62" s="159"/>
      <c r="H62" s="159"/>
      <c r="I62" s="160"/>
      <c r="J62" s="161">
        <f>J194</f>
        <v>0</v>
      </c>
      <c r="K62" s="162"/>
    </row>
    <row r="63" spans="2:47" s="8" customFormat="1" ht="19.95" customHeight="1">
      <c r="B63" s="156"/>
      <c r="C63" s="157"/>
      <c r="D63" s="158" t="s">
        <v>2482</v>
      </c>
      <c r="E63" s="159"/>
      <c r="F63" s="159"/>
      <c r="G63" s="159"/>
      <c r="H63" s="159"/>
      <c r="I63" s="160"/>
      <c r="J63" s="161">
        <f>J274</f>
        <v>0</v>
      </c>
      <c r="K63" s="162"/>
    </row>
    <row r="64" spans="2:47" s="8" customFormat="1" ht="19.95" customHeight="1">
      <c r="B64" s="156"/>
      <c r="C64" s="157"/>
      <c r="D64" s="158" t="s">
        <v>2483</v>
      </c>
      <c r="E64" s="159"/>
      <c r="F64" s="159"/>
      <c r="G64" s="159"/>
      <c r="H64" s="159"/>
      <c r="I64" s="160"/>
      <c r="J64" s="161">
        <f>J278</f>
        <v>0</v>
      </c>
      <c r="K64" s="162"/>
    </row>
    <row r="65" spans="2:12" s="8" customFormat="1" ht="19.95" customHeight="1">
      <c r="B65" s="156"/>
      <c r="C65" s="157"/>
      <c r="D65" s="158" t="s">
        <v>2484</v>
      </c>
      <c r="E65" s="159"/>
      <c r="F65" s="159"/>
      <c r="G65" s="159"/>
      <c r="H65" s="159"/>
      <c r="I65" s="160"/>
      <c r="J65" s="161">
        <f>J295</f>
        <v>0</v>
      </c>
      <c r="K65" s="162"/>
    </row>
    <row r="66" spans="2:12" s="8" customFormat="1" ht="19.95" customHeight="1">
      <c r="B66" s="156"/>
      <c r="C66" s="157"/>
      <c r="D66" s="158" t="s">
        <v>2485</v>
      </c>
      <c r="E66" s="159"/>
      <c r="F66" s="159"/>
      <c r="G66" s="159"/>
      <c r="H66" s="159"/>
      <c r="I66" s="160"/>
      <c r="J66" s="161">
        <f>J306</f>
        <v>0</v>
      </c>
      <c r="K66" s="162"/>
    </row>
    <row r="67" spans="2:12" s="1" customFormat="1" ht="21.75" customHeight="1">
      <c r="B67" s="41"/>
      <c r="C67" s="42"/>
      <c r="D67" s="42"/>
      <c r="E67" s="42"/>
      <c r="F67" s="42"/>
      <c r="G67" s="42"/>
      <c r="H67" s="42"/>
      <c r="I67" s="118"/>
      <c r="J67" s="42"/>
      <c r="K67" s="45"/>
    </row>
    <row r="68" spans="2:12" s="1" customFormat="1" ht="6.9" customHeight="1">
      <c r="B68" s="56"/>
      <c r="C68" s="57"/>
      <c r="D68" s="57"/>
      <c r="E68" s="57"/>
      <c r="F68" s="57"/>
      <c r="G68" s="57"/>
      <c r="H68" s="57"/>
      <c r="I68" s="139"/>
      <c r="J68" s="57"/>
      <c r="K68" s="58"/>
    </row>
    <row r="72" spans="2:12" s="1" customFormat="1" ht="6.9" customHeight="1">
      <c r="B72" s="59"/>
      <c r="C72" s="60"/>
      <c r="D72" s="60"/>
      <c r="E72" s="60"/>
      <c r="F72" s="60"/>
      <c r="G72" s="60"/>
      <c r="H72" s="60"/>
      <c r="I72" s="142"/>
      <c r="J72" s="60"/>
      <c r="K72" s="60"/>
      <c r="L72" s="61"/>
    </row>
    <row r="73" spans="2:12" s="1" customFormat="1" ht="36.9" customHeight="1">
      <c r="B73" s="41"/>
      <c r="C73" s="62" t="s">
        <v>132</v>
      </c>
      <c r="D73" s="63"/>
      <c r="E73" s="63"/>
      <c r="F73" s="63"/>
      <c r="G73" s="63"/>
      <c r="H73" s="63"/>
      <c r="I73" s="163"/>
      <c r="J73" s="63"/>
      <c r="K73" s="63"/>
      <c r="L73" s="61"/>
    </row>
    <row r="74" spans="2:12" s="1" customFormat="1" ht="6.9" customHeight="1">
      <c r="B74" s="41"/>
      <c r="C74" s="63"/>
      <c r="D74" s="63"/>
      <c r="E74" s="63"/>
      <c r="F74" s="63"/>
      <c r="G74" s="63"/>
      <c r="H74" s="63"/>
      <c r="I74" s="163"/>
      <c r="J74" s="63"/>
      <c r="K74" s="63"/>
      <c r="L74" s="61"/>
    </row>
    <row r="75" spans="2:12" s="1" customFormat="1" ht="14.4" customHeight="1">
      <c r="B75" s="41"/>
      <c r="C75" s="65" t="s">
        <v>18</v>
      </c>
      <c r="D75" s="63"/>
      <c r="E75" s="63"/>
      <c r="F75" s="63"/>
      <c r="G75" s="63"/>
      <c r="H75" s="63"/>
      <c r="I75" s="163"/>
      <c r="J75" s="63"/>
      <c r="K75" s="63"/>
      <c r="L75" s="61"/>
    </row>
    <row r="76" spans="2:12" s="1" customFormat="1" ht="16.5" customHeight="1">
      <c r="B76" s="41"/>
      <c r="C76" s="63"/>
      <c r="D76" s="63"/>
      <c r="E76" s="396" t="str">
        <f>E7</f>
        <v>SOU elektrotechnické Plzeň – společenský sál II. etapa</v>
      </c>
      <c r="F76" s="397"/>
      <c r="G76" s="397"/>
      <c r="H76" s="397"/>
      <c r="I76" s="163"/>
      <c r="J76" s="63"/>
      <c r="K76" s="63"/>
      <c r="L76" s="61"/>
    </row>
    <row r="77" spans="2:12" s="1" customFormat="1" ht="14.4" customHeight="1">
      <c r="B77" s="41"/>
      <c r="C77" s="65" t="s">
        <v>113</v>
      </c>
      <c r="D77" s="63"/>
      <c r="E77" s="63"/>
      <c r="F77" s="63"/>
      <c r="G77" s="63"/>
      <c r="H77" s="63"/>
      <c r="I77" s="163"/>
      <c r="J77" s="63"/>
      <c r="K77" s="63"/>
      <c r="L77" s="61"/>
    </row>
    <row r="78" spans="2:12" s="1" customFormat="1" ht="17.25" customHeight="1">
      <c r="B78" s="41"/>
      <c r="C78" s="63"/>
      <c r="D78" s="63"/>
      <c r="E78" s="385" t="str">
        <f>E9</f>
        <v>05 - Elektroinstalace</v>
      </c>
      <c r="F78" s="398"/>
      <c r="G78" s="398"/>
      <c r="H78" s="398"/>
      <c r="I78" s="163"/>
      <c r="J78" s="63"/>
      <c r="K78" s="63"/>
      <c r="L78" s="61"/>
    </row>
    <row r="79" spans="2:12" s="1" customFormat="1" ht="6.9" customHeight="1">
      <c r="B79" s="41"/>
      <c r="C79" s="63"/>
      <c r="D79" s="63"/>
      <c r="E79" s="63"/>
      <c r="F79" s="63"/>
      <c r="G79" s="63"/>
      <c r="H79" s="63"/>
      <c r="I79" s="163"/>
      <c r="J79" s="63"/>
      <c r="K79" s="63"/>
      <c r="L79" s="61"/>
    </row>
    <row r="80" spans="2:12" s="1" customFormat="1" ht="18" customHeight="1">
      <c r="B80" s="41"/>
      <c r="C80" s="65" t="s">
        <v>23</v>
      </c>
      <c r="D80" s="63"/>
      <c r="E80" s="63"/>
      <c r="F80" s="164" t="str">
        <f>F12</f>
        <v>Vejprnická 678/40, Plzeň - Skvrňany</v>
      </c>
      <c r="G80" s="63"/>
      <c r="H80" s="63"/>
      <c r="I80" s="165" t="s">
        <v>25</v>
      </c>
      <c r="J80" s="73" t="str">
        <f>IF(J12="","",J12)</f>
        <v>22. 5. 2019</v>
      </c>
      <c r="K80" s="63"/>
      <c r="L80" s="61"/>
    </row>
    <row r="81" spans="2:65" s="1" customFormat="1" ht="6.9" customHeight="1">
      <c r="B81" s="41"/>
      <c r="C81" s="63"/>
      <c r="D81" s="63"/>
      <c r="E81" s="63"/>
      <c r="F81" s="63"/>
      <c r="G81" s="63"/>
      <c r="H81" s="63"/>
      <c r="I81" s="163"/>
      <c r="J81" s="63"/>
      <c r="K81" s="63"/>
      <c r="L81" s="61"/>
    </row>
    <row r="82" spans="2:65" s="1" customFormat="1" ht="13.2">
      <c r="B82" s="41"/>
      <c r="C82" s="65" t="s">
        <v>27</v>
      </c>
      <c r="D82" s="63"/>
      <c r="E82" s="63"/>
      <c r="F82" s="164" t="str">
        <f>E15</f>
        <v>Střední odborné učiliště elektrotechnické, Plzeň</v>
      </c>
      <c r="G82" s="63"/>
      <c r="H82" s="63"/>
      <c r="I82" s="165" t="s">
        <v>33</v>
      </c>
      <c r="J82" s="164" t="str">
        <f>E21</f>
        <v xml:space="preserve">projectstudio8 s.r.o. </v>
      </c>
      <c r="K82" s="63"/>
      <c r="L82" s="61"/>
    </row>
    <row r="83" spans="2:65" s="1" customFormat="1" ht="14.4" customHeight="1">
      <c r="B83" s="41"/>
      <c r="C83" s="65" t="s">
        <v>31</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57</v>
      </c>
      <c r="E85" s="168" t="s">
        <v>53</v>
      </c>
      <c r="F85" s="168" t="s">
        <v>134</v>
      </c>
      <c r="G85" s="168" t="s">
        <v>135</v>
      </c>
      <c r="H85" s="168" t="s">
        <v>136</v>
      </c>
      <c r="I85" s="169" t="s">
        <v>137</v>
      </c>
      <c r="J85" s="168" t="s">
        <v>117</v>
      </c>
      <c r="K85" s="170" t="s">
        <v>138</v>
      </c>
      <c r="L85" s="171"/>
      <c r="M85" s="81" t="s">
        <v>139</v>
      </c>
      <c r="N85" s="82" t="s">
        <v>42</v>
      </c>
      <c r="O85" s="82" t="s">
        <v>140</v>
      </c>
      <c r="P85" s="82" t="s">
        <v>141</v>
      </c>
      <c r="Q85" s="82" t="s">
        <v>142</v>
      </c>
      <c r="R85" s="82" t="s">
        <v>143</v>
      </c>
      <c r="S85" s="82" t="s">
        <v>144</v>
      </c>
      <c r="T85" s="83" t="s">
        <v>145</v>
      </c>
    </row>
    <row r="86" spans="2:65" s="1" customFormat="1" ht="29.25" customHeight="1">
      <c r="B86" s="41"/>
      <c r="C86" s="87" t="s">
        <v>118</v>
      </c>
      <c r="D86" s="63"/>
      <c r="E86" s="63"/>
      <c r="F86" s="63"/>
      <c r="G86" s="63"/>
      <c r="H86" s="63"/>
      <c r="I86" s="163"/>
      <c r="J86" s="172">
        <f>BK86</f>
        <v>0</v>
      </c>
      <c r="K86" s="63"/>
      <c r="L86" s="61"/>
      <c r="M86" s="84"/>
      <c r="N86" s="85"/>
      <c r="O86" s="85"/>
      <c r="P86" s="173">
        <f>P87</f>
        <v>0</v>
      </c>
      <c r="Q86" s="85"/>
      <c r="R86" s="173">
        <f>R87</f>
        <v>0</v>
      </c>
      <c r="S86" s="85"/>
      <c r="T86" s="174">
        <f>T87</f>
        <v>0</v>
      </c>
      <c r="AT86" s="24" t="s">
        <v>71</v>
      </c>
      <c r="AU86" s="24" t="s">
        <v>119</v>
      </c>
      <c r="BK86" s="175">
        <f>BK87</f>
        <v>0</v>
      </c>
    </row>
    <row r="87" spans="2:65" s="10" customFormat="1" ht="37.35" customHeight="1">
      <c r="B87" s="176"/>
      <c r="C87" s="177"/>
      <c r="D87" s="178" t="s">
        <v>71</v>
      </c>
      <c r="E87" s="179" t="s">
        <v>2486</v>
      </c>
      <c r="F87" s="179" t="s">
        <v>93</v>
      </c>
      <c r="G87" s="177"/>
      <c r="H87" s="177"/>
      <c r="I87" s="180"/>
      <c r="J87" s="181">
        <f>BK87</f>
        <v>0</v>
      </c>
      <c r="K87" s="177"/>
      <c r="L87" s="182"/>
      <c r="M87" s="183"/>
      <c r="N87" s="184"/>
      <c r="O87" s="184"/>
      <c r="P87" s="185">
        <f>P88+P121+P184+P188+P194+P274+P278+P295+P306</f>
        <v>0</v>
      </c>
      <c r="Q87" s="184"/>
      <c r="R87" s="185">
        <f>R88+R121+R184+R188+R194+R274+R278+R295+R306</f>
        <v>0</v>
      </c>
      <c r="S87" s="184"/>
      <c r="T87" s="186">
        <f>T88+T121+T184+T188+T194+T274+T278+T295+T306</f>
        <v>0</v>
      </c>
      <c r="AR87" s="187" t="s">
        <v>82</v>
      </c>
      <c r="AT87" s="188" t="s">
        <v>71</v>
      </c>
      <c r="AU87" s="188" t="s">
        <v>72</v>
      </c>
      <c r="AY87" s="187" t="s">
        <v>148</v>
      </c>
      <c r="BK87" s="189">
        <f>BK88+BK121+BK184+BK188+BK194+BK274+BK278+BK295+BK306</f>
        <v>0</v>
      </c>
    </row>
    <row r="88" spans="2:65" s="10" customFormat="1" ht="19.95" customHeight="1">
      <c r="B88" s="176"/>
      <c r="C88" s="177"/>
      <c r="D88" s="178" t="s">
        <v>71</v>
      </c>
      <c r="E88" s="190" t="s">
        <v>2487</v>
      </c>
      <c r="F88" s="190" t="s">
        <v>2488</v>
      </c>
      <c r="G88" s="177"/>
      <c r="H88" s="177"/>
      <c r="I88" s="180"/>
      <c r="J88" s="191">
        <f>BK88</f>
        <v>0</v>
      </c>
      <c r="K88" s="177"/>
      <c r="L88" s="182"/>
      <c r="M88" s="183"/>
      <c r="N88" s="184"/>
      <c r="O88" s="184"/>
      <c r="P88" s="185">
        <f>SUM(P89:P120)</f>
        <v>0</v>
      </c>
      <c r="Q88" s="184"/>
      <c r="R88" s="185">
        <f>SUM(R89:R120)</f>
        <v>0</v>
      </c>
      <c r="S88" s="184"/>
      <c r="T88" s="186">
        <f>SUM(T89:T120)</f>
        <v>0</v>
      </c>
      <c r="AR88" s="187" t="s">
        <v>80</v>
      </c>
      <c r="AT88" s="188" t="s">
        <v>71</v>
      </c>
      <c r="AU88" s="188" t="s">
        <v>80</v>
      </c>
      <c r="AY88" s="187" t="s">
        <v>148</v>
      </c>
      <c r="BK88" s="189">
        <f>SUM(BK89:BK120)</f>
        <v>0</v>
      </c>
    </row>
    <row r="89" spans="2:65" s="1" customFormat="1" ht="25.5" customHeight="1">
      <c r="B89" s="41"/>
      <c r="C89" s="192" t="s">
        <v>80</v>
      </c>
      <c r="D89" s="192" t="s">
        <v>151</v>
      </c>
      <c r="E89" s="193" t="s">
        <v>2489</v>
      </c>
      <c r="F89" s="194" t="s">
        <v>2490</v>
      </c>
      <c r="G89" s="195" t="s">
        <v>2491</v>
      </c>
      <c r="H89" s="196">
        <v>18</v>
      </c>
      <c r="I89" s="197"/>
      <c r="J89" s="198">
        <f t="shared" ref="J89:J120" si="0">ROUND(I89*H89,2)</f>
        <v>0</v>
      </c>
      <c r="K89" s="194" t="s">
        <v>21</v>
      </c>
      <c r="L89" s="61"/>
      <c r="M89" s="199" t="s">
        <v>21</v>
      </c>
      <c r="N89" s="200" t="s">
        <v>43</v>
      </c>
      <c r="O89" s="42"/>
      <c r="P89" s="201">
        <f t="shared" ref="P89:P120" si="1">O89*H89</f>
        <v>0</v>
      </c>
      <c r="Q89" s="201">
        <v>0</v>
      </c>
      <c r="R89" s="201">
        <f t="shared" ref="R89:R120" si="2">Q89*H89</f>
        <v>0</v>
      </c>
      <c r="S89" s="201">
        <v>0</v>
      </c>
      <c r="T89" s="202">
        <f t="shared" ref="T89:T120" si="3">S89*H89</f>
        <v>0</v>
      </c>
      <c r="AR89" s="24" t="s">
        <v>156</v>
      </c>
      <c r="AT89" s="24" t="s">
        <v>151</v>
      </c>
      <c r="AU89" s="24" t="s">
        <v>82</v>
      </c>
      <c r="AY89" s="24" t="s">
        <v>148</v>
      </c>
      <c r="BE89" s="203">
        <f t="shared" ref="BE89:BE120" si="4">IF(N89="základní",J89,0)</f>
        <v>0</v>
      </c>
      <c r="BF89" s="203">
        <f t="shared" ref="BF89:BF120" si="5">IF(N89="snížená",J89,0)</f>
        <v>0</v>
      </c>
      <c r="BG89" s="203">
        <f t="shared" ref="BG89:BG120" si="6">IF(N89="zákl. přenesená",J89,0)</f>
        <v>0</v>
      </c>
      <c r="BH89" s="203">
        <f t="shared" ref="BH89:BH120" si="7">IF(N89="sníž. přenesená",J89,0)</f>
        <v>0</v>
      </c>
      <c r="BI89" s="203">
        <f t="shared" ref="BI89:BI120" si="8">IF(N89="nulová",J89,0)</f>
        <v>0</v>
      </c>
      <c r="BJ89" s="24" t="s">
        <v>80</v>
      </c>
      <c r="BK89" s="203">
        <f t="shared" ref="BK89:BK120" si="9">ROUND(I89*H89,2)</f>
        <v>0</v>
      </c>
      <c r="BL89" s="24" t="s">
        <v>156</v>
      </c>
      <c r="BM89" s="24" t="s">
        <v>2492</v>
      </c>
    </row>
    <row r="90" spans="2:65" s="1" customFormat="1" ht="51" customHeight="1">
      <c r="B90" s="41"/>
      <c r="C90" s="192" t="s">
        <v>82</v>
      </c>
      <c r="D90" s="192" t="s">
        <v>151</v>
      </c>
      <c r="E90" s="193" t="s">
        <v>2493</v>
      </c>
      <c r="F90" s="194" t="s">
        <v>2494</v>
      </c>
      <c r="G90" s="195" t="s">
        <v>2491</v>
      </c>
      <c r="H90" s="196">
        <v>6</v>
      </c>
      <c r="I90" s="197"/>
      <c r="J90" s="198">
        <f t="shared" si="0"/>
        <v>0</v>
      </c>
      <c r="K90" s="194" t="s">
        <v>21</v>
      </c>
      <c r="L90" s="61"/>
      <c r="M90" s="199" t="s">
        <v>21</v>
      </c>
      <c r="N90" s="200" t="s">
        <v>43</v>
      </c>
      <c r="O90" s="42"/>
      <c r="P90" s="201">
        <f t="shared" si="1"/>
        <v>0</v>
      </c>
      <c r="Q90" s="201">
        <v>0</v>
      </c>
      <c r="R90" s="201">
        <f t="shared" si="2"/>
        <v>0</v>
      </c>
      <c r="S90" s="201">
        <v>0</v>
      </c>
      <c r="T90" s="202">
        <f t="shared" si="3"/>
        <v>0</v>
      </c>
      <c r="AR90" s="24" t="s">
        <v>156</v>
      </c>
      <c r="AT90" s="24" t="s">
        <v>151</v>
      </c>
      <c r="AU90" s="24" t="s">
        <v>82</v>
      </c>
      <c r="AY90" s="24" t="s">
        <v>148</v>
      </c>
      <c r="BE90" s="203">
        <f t="shared" si="4"/>
        <v>0</v>
      </c>
      <c r="BF90" s="203">
        <f t="shared" si="5"/>
        <v>0</v>
      </c>
      <c r="BG90" s="203">
        <f t="shared" si="6"/>
        <v>0</v>
      </c>
      <c r="BH90" s="203">
        <f t="shared" si="7"/>
        <v>0</v>
      </c>
      <c r="BI90" s="203">
        <f t="shared" si="8"/>
        <v>0</v>
      </c>
      <c r="BJ90" s="24" t="s">
        <v>80</v>
      </c>
      <c r="BK90" s="203">
        <f t="shared" si="9"/>
        <v>0</v>
      </c>
      <c r="BL90" s="24" t="s">
        <v>156</v>
      </c>
      <c r="BM90" s="24" t="s">
        <v>2495</v>
      </c>
    </row>
    <row r="91" spans="2:65" s="1" customFormat="1" ht="25.5" customHeight="1">
      <c r="B91" s="41"/>
      <c r="C91" s="192" t="s">
        <v>173</v>
      </c>
      <c r="D91" s="192" t="s">
        <v>151</v>
      </c>
      <c r="E91" s="193" t="s">
        <v>2496</v>
      </c>
      <c r="F91" s="194" t="s">
        <v>2497</v>
      </c>
      <c r="G91" s="195" t="s">
        <v>2491</v>
      </c>
      <c r="H91" s="196">
        <v>8</v>
      </c>
      <c r="I91" s="197"/>
      <c r="J91" s="198">
        <f t="shared" si="0"/>
        <v>0</v>
      </c>
      <c r="K91" s="194" t="s">
        <v>21</v>
      </c>
      <c r="L91" s="61"/>
      <c r="M91" s="199" t="s">
        <v>21</v>
      </c>
      <c r="N91" s="200" t="s">
        <v>43</v>
      </c>
      <c r="O91" s="42"/>
      <c r="P91" s="201">
        <f t="shared" si="1"/>
        <v>0</v>
      </c>
      <c r="Q91" s="201">
        <v>0</v>
      </c>
      <c r="R91" s="201">
        <f t="shared" si="2"/>
        <v>0</v>
      </c>
      <c r="S91" s="201">
        <v>0</v>
      </c>
      <c r="T91" s="202">
        <f t="shared" si="3"/>
        <v>0</v>
      </c>
      <c r="AR91" s="24" t="s">
        <v>156</v>
      </c>
      <c r="AT91" s="24" t="s">
        <v>151</v>
      </c>
      <c r="AU91" s="24" t="s">
        <v>82</v>
      </c>
      <c r="AY91" s="24" t="s">
        <v>148</v>
      </c>
      <c r="BE91" s="203">
        <f t="shared" si="4"/>
        <v>0</v>
      </c>
      <c r="BF91" s="203">
        <f t="shared" si="5"/>
        <v>0</v>
      </c>
      <c r="BG91" s="203">
        <f t="shared" si="6"/>
        <v>0</v>
      </c>
      <c r="BH91" s="203">
        <f t="shared" si="7"/>
        <v>0</v>
      </c>
      <c r="BI91" s="203">
        <f t="shared" si="8"/>
        <v>0</v>
      </c>
      <c r="BJ91" s="24" t="s">
        <v>80</v>
      </c>
      <c r="BK91" s="203">
        <f t="shared" si="9"/>
        <v>0</v>
      </c>
      <c r="BL91" s="24" t="s">
        <v>156</v>
      </c>
      <c r="BM91" s="24" t="s">
        <v>2498</v>
      </c>
    </row>
    <row r="92" spans="2:65" s="1" customFormat="1" ht="25.5" customHeight="1">
      <c r="B92" s="41"/>
      <c r="C92" s="192" t="s">
        <v>156</v>
      </c>
      <c r="D92" s="192" t="s">
        <v>151</v>
      </c>
      <c r="E92" s="193" t="s">
        <v>2499</v>
      </c>
      <c r="F92" s="194" t="s">
        <v>2500</v>
      </c>
      <c r="G92" s="195" t="s">
        <v>2491</v>
      </c>
      <c r="H92" s="196">
        <v>1</v>
      </c>
      <c r="I92" s="197"/>
      <c r="J92" s="198">
        <f t="shared" si="0"/>
        <v>0</v>
      </c>
      <c r="K92" s="194" t="s">
        <v>21</v>
      </c>
      <c r="L92" s="61"/>
      <c r="M92" s="199" t="s">
        <v>21</v>
      </c>
      <c r="N92" s="200" t="s">
        <v>43</v>
      </c>
      <c r="O92" s="42"/>
      <c r="P92" s="201">
        <f t="shared" si="1"/>
        <v>0</v>
      </c>
      <c r="Q92" s="201">
        <v>0</v>
      </c>
      <c r="R92" s="201">
        <f t="shared" si="2"/>
        <v>0</v>
      </c>
      <c r="S92" s="201">
        <v>0</v>
      </c>
      <c r="T92" s="202">
        <f t="shared" si="3"/>
        <v>0</v>
      </c>
      <c r="AR92" s="24" t="s">
        <v>156</v>
      </c>
      <c r="AT92" s="24" t="s">
        <v>151</v>
      </c>
      <c r="AU92" s="24" t="s">
        <v>82</v>
      </c>
      <c r="AY92" s="24" t="s">
        <v>148</v>
      </c>
      <c r="BE92" s="203">
        <f t="shared" si="4"/>
        <v>0</v>
      </c>
      <c r="BF92" s="203">
        <f t="shared" si="5"/>
        <v>0</v>
      </c>
      <c r="BG92" s="203">
        <f t="shared" si="6"/>
        <v>0</v>
      </c>
      <c r="BH92" s="203">
        <f t="shared" si="7"/>
        <v>0</v>
      </c>
      <c r="BI92" s="203">
        <f t="shared" si="8"/>
        <v>0</v>
      </c>
      <c r="BJ92" s="24" t="s">
        <v>80</v>
      </c>
      <c r="BK92" s="203">
        <f t="shared" si="9"/>
        <v>0</v>
      </c>
      <c r="BL92" s="24" t="s">
        <v>156</v>
      </c>
      <c r="BM92" s="24" t="s">
        <v>2501</v>
      </c>
    </row>
    <row r="93" spans="2:65" s="1" customFormat="1" ht="25.5" customHeight="1">
      <c r="B93" s="41"/>
      <c r="C93" s="192" t="s">
        <v>187</v>
      </c>
      <c r="D93" s="192" t="s">
        <v>151</v>
      </c>
      <c r="E93" s="193" t="s">
        <v>2502</v>
      </c>
      <c r="F93" s="194" t="s">
        <v>2503</v>
      </c>
      <c r="G93" s="195" t="s">
        <v>2491</v>
      </c>
      <c r="H93" s="196">
        <v>1</v>
      </c>
      <c r="I93" s="197"/>
      <c r="J93" s="198">
        <f t="shared" si="0"/>
        <v>0</v>
      </c>
      <c r="K93" s="194" t="s">
        <v>21</v>
      </c>
      <c r="L93" s="61"/>
      <c r="M93" s="199" t="s">
        <v>21</v>
      </c>
      <c r="N93" s="200" t="s">
        <v>43</v>
      </c>
      <c r="O93" s="42"/>
      <c r="P93" s="201">
        <f t="shared" si="1"/>
        <v>0</v>
      </c>
      <c r="Q93" s="201">
        <v>0</v>
      </c>
      <c r="R93" s="201">
        <f t="shared" si="2"/>
        <v>0</v>
      </c>
      <c r="S93" s="201">
        <v>0</v>
      </c>
      <c r="T93" s="202">
        <f t="shared" si="3"/>
        <v>0</v>
      </c>
      <c r="AR93" s="24" t="s">
        <v>156</v>
      </c>
      <c r="AT93" s="24" t="s">
        <v>151</v>
      </c>
      <c r="AU93" s="24" t="s">
        <v>82</v>
      </c>
      <c r="AY93" s="24" t="s">
        <v>148</v>
      </c>
      <c r="BE93" s="203">
        <f t="shared" si="4"/>
        <v>0</v>
      </c>
      <c r="BF93" s="203">
        <f t="shared" si="5"/>
        <v>0</v>
      </c>
      <c r="BG93" s="203">
        <f t="shared" si="6"/>
        <v>0</v>
      </c>
      <c r="BH93" s="203">
        <f t="shared" si="7"/>
        <v>0</v>
      </c>
      <c r="BI93" s="203">
        <f t="shared" si="8"/>
        <v>0</v>
      </c>
      <c r="BJ93" s="24" t="s">
        <v>80</v>
      </c>
      <c r="BK93" s="203">
        <f t="shared" si="9"/>
        <v>0</v>
      </c>
      <c r="BL93" s="24" t="s">
        <v>156</v>
      </c>
      <c r="BM93" s="24" t="s">
        <v>2504</v>
      </c>
    </row>
    <row r="94" spans="2:65" s="1" customFormat="1" ht="25.5" customHeight="1">
      <c r="B94" s="41"/>
      <c r="C94" s="192" t="s">
        <v>198</v>
      </c>
      <c r="D94" s="192" t="s">
        <v>151</v>
      </c>
      <c r="E94" s="193" t="s">
        <v>2505</v>
      </c>
      <c r="F94" s="194" t="s">
        <v>2506</v>
      </c>
      <c r="G94" s="195" t="s">
        <v>2491</v>
      </c>
      <c r="H94" s="196">
        <v>1</v>
      </c>
      <c r="I94" s="197"/>
      <c r="J94" s="198">
        <f t="shared" si="0"/>
        <v>0</v>
      </c>
      <c r="K94" s="194" t="s">
        <v>21</v>
      </c>
      <c r="L94" s="61"/>
      <c r="M94" s="199" t="s">
        <v>21</v>
      </c>
      <c r="N94" s="200" t="s">
        <v>43</v>
      </c>
      <c r="O94" s="42"/>
      <c r="P94" s="201">
        <f t="shared" si="1"/>
        <v>0</v>
      </c>
      <c r="Q94" s="201">
        <v>0</v>
      </c>
      <c r="R94" s="201">
        <f t="shared" si="2"/>
        <v>0</v>
      </c>
      <c r="S94" s="201">
        <v>0</v>
      </c>
      <c r="T94" s="202">
        <f t="shared" si="3"/>
        <v>0</v>
      </c>
      <c r="AR94" s="24" t="s">
        <v>156</v>
      </c>
      <c r="AT94" s="24" t="s">
        <v>151</v>
      </c>
      <c r="AU94" s="24" t="s">
        <v>82</v>
      </c>
      <c r="AY94" s="24" t="s">
        <v>148</v>
      </c>
      <c r="BE94" s="203">
        <f t="shared" si="4"/>
        <v>0</v>
      </c>
      <c r="BF94" s="203">
        <f t="shared" si="5"/>
        <v>0</v>
      </c>
      <c r="BG94" s="203">
        <f t="shared" si="6"/>
        <v>0</v>
      </c>
      <c r="BH94" s="203">
        <f t="shared" si="7"/>
        <v>0</v>
      </c>
      <c r="BI94" s="203">
        <f t="shared" si="8"/>
        <v>0</v>
      </c>
      <c r="BJ94" s="24" t="s">
        <v>80</v>
      </c>
      <c r="BK94" s="203">
        <f t="shared" si="9"/>
        <v>0</v>
      </c>
      <c r="BL94" s="24" t="s">
        <v>156</v>
      </c>
      <c r="BM94" s="24" t="s">
        <v>2507</v>
      </c>
    </row>
    <row r="95" spans="2:65" s="1" customFormat="1" ht="25.5" customHeight="1">
      <c r="B95" s="41"/>
      <c r="C95" s="192" t="s">
        <v>204</v>
      </c>
      <c r="D95" s="192" t="s">
        <v>151</v>
      </c>
      <c r="E95" s="193" t="s">
        <v>2508</v>
      </c>
      <c r="F95" s="194" t="s">
        <v>2509</v>
      </c>
      <c r="G95" s="195" t="s">
        <v>2491</v>
      </c>
      <c r="H95" s="196">
        <v>1</v>
      </c>
      <c r="I95" s="197"/>
      <c r="J95" s="198">
        <f t="shared" si="0"/>
        <v>0</v>
      </c>
      <c r="K95" s="194" t="s">
        <v>21</v>
      </c>
      <c r="L95" s="61"/>
      <c r="M95" s="199" t="s">
        <v>21</v>
      </c>
      <c r="N95" s="200" t="s">
        <v>43</v>
      </c>
      <c r="O95" s="42"/>
      <c r="P95" s="201">
        <f t="shared" si="1"/>
        <v>0</v>
      </c>
      <c r="Q95" s="201">
        <v>0</v>
      </c>
      <c r="R95" s="201">
        <f t="shared" si="2"/>
        <v>0</v>
      </c>
      <c r="S95" s="201">
        <v>0</v>
      </c>
      <c r="T95" s="202">
        <f t="shared" si="3"/>
        <v>0</v>
      </c>
      <c r="AR95" s="24" t="s">
        <v>156</v>
      </c>
      <c r="AT95" s="24" t="s">
        <v>151</v>
      </c>
      <c r="AU95" s="24" t="s">
        <v>82</v>
      </c>
      <c r="AY95" s="24" t="s">
        <v>148</v>
      </c>
      <c r="BE95" s="203">
        <f t="shared" si="4"/>
        <v>0</v>
      </c>
      <c r="BF95" s="203">
        <f t="shared" si="5"/>
        <v>0</v>
      </c>
      <c r="BG95" s="203">
        <f t="shared" si="6"/>
        <v>0</v>
      </c>
      <c r="BH95" s="203">
        <f t="shared" si="7"/>
        <v>0</v>
      </c>
      <c r="BI95" s="203">
        <f t="shared" si="8"/>
        <v>0</v>
      </c>
      <c r="BJ95" s="24" t="s">
        <v>80</v>
      </c>
      <c r="BK95" s="203">
        <f t="shared" si="9"/>
        <v>0</v>
      </c>
      <c r="BL95" s="24" t="s">
        <v>156</v>
      </c>
      <c r="BM95" s="24" t="s">
        <v>2510</v>
      </c>
    </row>
    <row r="96" spans="2:65" s="1" customFormat="1" ht="25.5" customHeight="1">
      <c r="B96" s="41"/>
      <c r="C96" s="192" t="s">
        <v>210</v>
      </c>
      <c r="D96" s="192" t="s">
        <v>151</v>
      </c>
      <c r="E96" s="193" t="s">
        <v>2511</v>
      </c>
      <c r="F96" s="194" t="s">
        <v>2512</v>
      </c>
      <c r="G96" s="195" t="s">
        <v>2491</v>
      </c>
      <c r="H96" s="196">
        <v>1</v>
      </c>
      <c r="I96" s="197"/>
      <c r="J96" s="198">
        <f t="shared" si="0"/>
        <v>0</v>
      </c>
      <c r="K96" s="194" t="s">
        <v>21</v>
      </c>
      <c r="L96" s="61"/>
      <c r="M96" s="199" t="s">
        <v>21</v>
      </c>
      <c r="N96" s="200" t="s">
        <v>43</v>
      </c>
      <c r="O96" s="42"/>
      <c r="P96" s="201">
        <f t="shared" si="1"/>
        <v>0</v>
      </c>
      <c r="Q96" s="201">
        <v>0</v>
      </c>
      <c r="R96" s="201">
        <f t="shared" si="2"/>
        <v>0</v>
      </c>
      <c r="S96" s="201">
        <v>0</v>
      </c>
      <c r="T96" s="202">
        <f t="shared" si="3"/>
        <v>0</v>
      </c>
      <c r="AR96" s="24" t="s">
        <v>156</v>
      </c>
      <c r="AT96" s="24" t="s">
        <v>151</v>
      </c>
      <c r="AU96" s="24" t="s">
        <v>82</v>
      </c>
      <c r="AY96" s="24" t="s">
        <v>148</v>
      </c>
      <c r="BE96" s="203">
        <f t="shared" si="4"/>
        <v>0</v>
      </c>
      <c r="BF96" s="203">
        <f t="shared" si="5"/>
        <v>0</v>
      </c>
      <c r="BG96" s="203">
        <f t="shared" si="6"/>
        <v>0</v>
      </c>
      <c r="BH96" s="203">
        <f t="shared" si="7"/>
        <v>0</v>
      </c>
      <c r="BI96" s="203">
        <f t="shared" si="8"/>
        <v>0</v>
      </c>
      <c r="BJ96" s="24" t="s">
        <v>80</v>
      </c>
      <c r="BK96" s="203">
        <f t="shared" si="9"/>
        <v>0</v>
      </c>
      <c r="BL96" s="24" t="s">
        <v>156</v>
      </c>
      <c r="BM96" s="24" t="s">
        <v>2513</v>
      </c>
    </row>
    <row r="97" spans="2:65" s="1" customFormat="1" ht="25.5" customHeight="1">
      <c r="B97" s="41"/>
      <c r="C97" s="192" t="s">
        <v>149</v>
      </c>
      <c r="D97" s="192" t="s">
        <v>151</v>
      </c>
      <c r="E97" s="193" t="s">
        <v>2514</v>
      </c>
      <c r="F97" s="194" t="s">
        <v>2515</v>
      </c>
      <c r="G97" s="195" t="s">
        <v>2491</v>
      </c>
      <c r="H97" s="196">
        <v>4</v>
      </c>
      <c r="I97" s="197"/>
      <c r="J97" s="198">
        <f t="shared" si="0"/>
        <v>0</v>
      </c>
      <c r="K97" s="194" t="s">
        <v>21</v>
      </c>
      <c r="L97" s="61"/>
      <c r="M97" s="199" t="s">
        <v>21</v>
      </c>
      <c r="N97" s="200" t="s">
        <v>43</v>
      </c>
      <c r="O97" s="42"/>
      <c r="P97" s="201">
        <f t="shared" si="1"/>
        <v>0</v>
      </c>
      <c r="Q97" s="201">
        <v>0</v>
      </c>
      <c r="R97" s="201">
        <f t="shared" si="2"/>
        <v>0</v>
      </c>
      <c r="S97" s="201">
        <v>0</v>
      </c>
      <c r="T97" s="202">
        <f t="shared" si="3"/>
        <v>0</v>
      </c>
      <c r="AR97" s="24" t="s">
        <v>156</v>
      </c>
      <c r="AT97" s="24" t="s">
        <v>151</v>
      </c>
      <c r="AU97" s="24" t="s">
        <v>82</v>
      </c>
      <c r="AY97" s="24" t="s">
        <v>148</v>
      </c>
      <c r="BE97" s="203">
        <f t="shared" si="4"/>
        <v>0</v>
      </c>
      <c r="BF97" s="203">
        <f t="shared" si="5"/>
        <v>0</v>
      </c>
      <c r="BG97" s="203">
        <f t="shared" si="6"/>
        <v>0</v>
      </c>
      <c r="BH97" s="203">
        <f t="shared" si="7"/>
        <v>0</v>
      </c>
      <c r="BI97" s="203">
        <f t="shared" si="8"/>
        <v>0</v>
      </c>
      <c r="BJ97" s="24" t="s">
        <v>80</v>
      </c>
      <c r="BK97" s="203">
        <f t="shared" si="9"/>
        <v>0</v>
      </c>
      <c r="BL97" s="24" t="s">
        <v>156</v>
      </c>
      <c r="BM97" s="24" t="s">
        <v>2516</v>
      </c>
    </row>
    <row r="98" spans="2:65" s="1" customFormat="1" ht="25.5" customHeight="1">
      <c r="B98" s="41"/>
      <c r="C98" s="192" t="s">
        <v>222</v>
      </c>
      <c r="D98" s="192" t="s">
        <v>151</v>
      </c>
      <c r="E98" s="193" t="s">
        <v>2517</v>
      </c>
      <c r="F98" s="194" t="s">
        <v>2518</v>
      </c>
      <c r="G98" s="195" t="s">
        <v>2491</v>
      </c>
      <c r="H98" s="196">
        <v>20</v>
      </c>
      <c r="I98" s="197"/>
      <c r="J98" s="198">
        <f t="shared" si="0"/>
        <v>0</v>
      </c>
      <c r="K98" s="194" t="s">
        <v>21</v>
      </c>
      <c r="L98" s="61"/>
      <c r="M98" s="199" t="s">
        <v>21</v>
      </c>
      <c r="N98" s="200" t="s">
        <v>43</v>
      </c>
      <c r="O98" s="42"/>
      <c r="P98" s="201">
        <f t="shared" si="1"/>
        <v>0</v>
      </c>
      <c r="Q98" s="201">
        <v>0</v>
      </c>
      <c r="R98" s="201">
        <f t="shared" si="2"/>
        <v>0</v>
      </c>
      <c r="S98" s="201">
        <v>0</v>
      </c>
      <c r="T98" s="202">
        <f t="shared" si="3"/>
        <v>0</v>
      </c>
      <c r="AR98" s="24" t="s">
        <v>156</v>
      </c>
      <c r="AT98" s="24" t="s">
        <v>151</v>
      </c>
      <c r="AU98" s="24" t="s">
        <v>82</v>
      </c>
      <c r="AY98" s="24" t="s">
        <v>148</v>
      </c>
      <c r="BE98" s="203">
        <f t="shared" si="4"/>
        <v>0</v>
      </c>
      <c r="BF98" s="203">
        <f t="shared" si="5"/>
        <v>0</v>
      </c>
      <c r="BG98" s="203">
        <f t="shared" si="6"/>
        <v>0</v>
      </c>
      <c r="BH98" s="203">
        <f t="shared" si="7"/>
        <v>0</v>
      </c>
      <c r="BI98" s="203">
        <f t="shared" si="8"/>
        <v>0</v>
      </c>
      <c r="BJ98" s="24" t="s">
        <v>80</v>
      </c>
      <c r="BK98" s="203">
        <f t="shared" si="9"/>
        <v>0</v>
      </c>
      <c r="BL98" s="24" t="s">
        <v>156</v>
      </c>
      <c r="BM98" s="24" t="s">
        <v>2519</v>
      </c>
    </row>
    <row r="99" spans="2:65" s="1" customFormat="1" ht="25.5" customHeight="1">
      <c r="B99" s="41"/>
      <c r="C99" s="192" t="s">
        <v>228</v>
      </c>
      <c r="D99" s="192" t="s">
        <v>151</v>
      </c>
      <c r="E99" s="193" t="s">
        <v>2520</v>
      </c>
      <c r="F99" s="194" t="s">
        <v>2521</v>
      </c>
      <c r="G99" s="195" t="s">
        <v>2491</v>
      </c>
      <c r="H99" s="196">
        <v>4</v>
      </c>
      <c r="I99" s="197"/>
      <c r="J99" s="198">
        <f t="shared" si="0"/>
        <v>0</v>
      </c>
      <c r="K99" s="194" t="s">
        <v>21</v>
      </c>
      <c r="L99" s="61"/>
      <c r="M99" s="199" t="s">
        <v>21</v>
      </c>
      <c r="N99" s="200" t="s">
        <v>43</v>
      </c>
      <c r="O99" s="42"/>
      <c r="P99" s="201">
        <f t="shared" si="1"/>
        <v>0</v>
      </c>
      <c r="Q99" s="201">
        <v>0</v>
      </c>
      <c r="R99" s="201">
        <f t="shared" si="2"/>
        <v>0</v>
      </c>
      <c r="S99" s="201">
        <v>0</v>
      </c>
      <c r="T99" s="202">
        <f t="shared" si="3"/>
        <v>0</v>
      </c>
      <c r="AR99" s="24" t="s">
        <v>156</v>
      </c>
      <c r="AT99" s="24" t="s">
        <v>151</v>
      </c>
      <c r="AU99" s="24" t="s">
        <v>82</v>
      </c>
      <c r="AY99" s="24" t="s">
        <v>148</v>
      </c>
      <c r="BE99" s="203">
        <f t="shared" si="4"/>
        <v>0</v>
      </c>
      <c r="BF99" s="203">
        <f t="shared" si="5"/>
        <v>0</v>
      </c>
      <c r="BG99" s="203">
        <f t="shared" si="6"/>
        <v>0</v>
      </c>
      <c r="BH99" s="203">
        <f t="shared" si="7"/>
        <v>0</v>
      </c>
      <c r="BI99" s="203">
        <f t="shared" si="8"/>
        <v>0</v>
      </c>
      <c r="BJ99" s="24" t="s">
        <v>80</v>
      </c>
      <c r="BK99" s="203">
        <f t="shared" si="9"/>
        <v>0</v>
      </c>
      <c r="BL99" s="24" t="s">
        <v>156</v>
      </c>
      <c r="BM99" s="24" t="s">
        <v>2522</v>
      </c>
    </row>
    <row r="100" spans="2:65" s="1" customFormat="1" ht="25.5" customHeight="1">
      <c r="B100" s="41"/>
      <c r="C100" s="192" t="s">
        <v>233</v>
      </c>
      <c r="D100" s="192" t="s">
        <v>151</v>
      </c>
      <c r="E100" s="193" t="s">
        <v>2523</v>
      </c>
      <c r="F100" s="194" t="s">
        <v>2524</v>
      </c>
      <c r="G100" s="195" t="s">
        <v>2491</v>
      </c>
      <c r="H100" s="196">
        <v>11</v>
      </c>
      <c r="I100" s="197"/>
      <c r="J100" s="198">
        <f t="shared" si="0"/>
        <v>0</v>
      </c>
      <c r="K100" s="194" t="s">
        <v>21</v>
      </c>
      <c r="L100" s="61"/>
      <c r="M100" s="199" t="s">
        <v>21</v>
      </c>
      <c r="N100" s="200" t="s">
        <v>43</v>
      </c>
      <c r="O100" s="42"/>
      <c r="P100" s="201">
        <f t="shared" si="1"/>
        <v>0</v>
      </c>
      <c r="Q100" s="201">
        <v>0</v>
      </c>
      <c r="R100" s="201">
        <f t="shared" si="2"/>
        <v>0</v>
      </c>
      <c r="S100" s="201">
        <v>0</v>
      </c>
      <c r="T100" s="202">
        <f t="shared" si="3"/>
        <v>0</v>
      </c>
      <c r="AR100" s="24" t="s">
        <v>156</v>
      </c>
      <c r="AT100" s="24" t="s">
        <v>151</v>
      </c>
      <c r="AU100" s="24" t="s">
        <v>82</v>
      </c>
      <c r="AY100" s="24" t="s">
        <v>148</v>
      </c>
      <c r="BE100" s="203">
        <f t="shared" si="4"/>
        <v>0</v>
      </c>
      <c r="BF100" s="203">
        <f t="shared" si="5"/>
        <v>0</v>
      </c>
      <c r="BG100" s="203">
        <f t="shared" si="6"/>
        <v>0</v>
      </c>
      <c r="BH100" s="203">
        <f t="shared" si="7"/>
        <v>0</v>
      </c>
      <c r="BI100" s="203">
        <f t="shared" si="8"/>
        <v>0</v>
      </c>
      <c r="BJ100" s="24" t="s">
        <v>80</v>
      </c>
      <c r="BK100" s="203">
        <f t="shared" si="9"/>
        <v>0</v>
      </c>
      <c r="BL100" s="24" t="s">
        <v>156</v>
      </c>
      <c r="BM100" s="24" t="s">
        <v>2525</v>
      </c>
    </row>
    <row r="101" spans="2:65" s="1" customFormat="1" ht="25.5" customHeight="1">
      <c r="B101" s="41"/>
      <c r="C101" s="192" t="s">
        <v>240</v>
      </c>
      <c r="D101" s="192" t="s">
        <v>151</v>
      </c>
      <c r="E101" s="193" t="s">
        <v>2526</v>
      </c>
      <c r="F101" s="194" t="s">
        <v>2527</v>
      </c>
      <c r="G101" s="195" t="s">
        <v>2491</v>
      </c>
      <c r="H101" s="196">
        <v>1</v>
      </c>
      <c r="I101" s="197"/>
      <c r="J101" s="198">
        <f t="shared" si="0"/>
        <v>0</v>
      </c>
      <c r="K101" s="194" t="s">
        <v>21</v>
      </c>
      <c r="L101" s="61"/>
      <c r="M101" s="199" t="s">
        <v>21</v>
      </c>
      <c r="N101" s="200" t="s">
        <v>43</v>
      </c>
      <c r="O101" s="42"/>
      <c r="P101" s="201">
        <f t="shared" si="1"/>
        <v>0</v>
      </c>
      <c r="Q101" s="201">
        <v>0</v>
      </c>
      <c r="R101" s="201">
        <f t="shared" si="2"/>
        <v>0</v>
      </c>
      <c r="S101" s="201">
        <v>0</v>
      </c>
      <c r="T101" s="202">
        <f t="shared" si="3"/>
        <v>0</v>
      </c>
      <c r="AR101" s="24" t="s">
        <v>156</v>
      </c>
      <c r="AT101" s="24" t="s">
        <v>151</v>
      </c>
      <c r="AU101" s="24" t="s">
        <v>82</v>
      </c>
      <c r="AY101" s="24" t="s">
        <v>148</v>
      </c>
      <c r="BE101" s="203">
        <f t="shared" si="4"/>
        <v>0</v>
      </c>
      <c r="BF101" s="203">
        <f t="shared" si="5"/>
        <v>0</v>
      </c>
      <c r="BG101" s="203">
        <f t="shared" si="6"/>
        <v>0</v>
      </c>
      <c r="BH101" s="203">
        <f t="shared" si="7"/>
        <v>0</v>
      </c>
      <c r="BI101" s="203">
        <f t="shared" si="8"/>
        <v>0</v>
      </c>
      <c r="BJ101" s="24" t="s">
        <v>80</v>
      </c>
      <c r="BK101" s="203">
        <f t="shared" si="9"/>
        <v>0</v>
      </c>
      <c r="BL101" s="24" t="s">
        <v>156</v>
      </c>
      <c r="BM101" s="24" t="s">
        <v>2528</v>
      </c>
    </row>
    <row r="102" spans="2:65" s="1" customFormat="1" ht="25.5" customHeight="1">
      <c r="B102" s="41"/>
      <c r="C102" s="192" t="s">
        <v>245</v>
      </c>
      <c r="D102" s="192" t="s">
        <v>151</v>
      </c>
      <c r="E102" s="193" t="s">
        <v>2529</v>
      </c>
      <c r="F102" s="194" t="s">
        <v>2530</v>
      </c>
      <c r="G102" s="195" t="s">
        <v>2491</v>
      </c>
      <c r="H102" s="196">
        <v>1</v>
      </c>
      <c r="I102" s="197"/>
      <c r="J102" s="198">
        <f t="shared" si="0"/>
        <v>0</v>
      </c>
      <c r="K102" s="194" t="s">
        <v>21</v>
      </c>
      <c r="L102" s="61"/>
      <c r="M102" s="199" t="s">
        <v>21</v>
      </c>
      <c r="N102" s="200" t="s">
        <v>43</v>
      </c>
      <c r="O102" s="42"/>
      <c r="P102" s="201">
        <f t="shared" si="1"/>
        <v>0</v>
      </c>
      <c r="Q102" s="201">
        <v>0</v>
      </c>
      <c r="R102" s="201">
        <f t="shared" si="2"/>
        <v>0</v>
      </c>
      <c r="S102" s="201">
        <v>0</v>
      </c>
      <c r="T102" s="202">
        <f t="shared" si="3"/>
        <v>0</v>
      </c>
      <c r="AR102" s="24" t="s">
        <v>156</v>
      </c>
      <c r="AT102" s="24" t="s">
        <v>151</v>
      </c>
      <c r="AU102" s="24" t="s">
        <v>82</v>
      </c>
      <c r="AY102" s="24" t="s">
        <v>148</v>
      </c>
      <c r="BE102" s="203">
        <f t="shared" si="4"/>
        <v>0</v>
      </c>
      <c r="BF102" s="203">
        <f t="shared" si="5"/>
        <v>0</v>
      </c>
      <c r="BG102" s="203">
        <f t="shared" si="6"/>
        <v>0</v>
      </c>
      <c r="BH102" s="203">
        <f t="shared" si="7"/>
        <v>0</v>
      </c>
      <c r="BI102" s="203">
        <f t="shared" si="8"/>
        <v>0</v>
      </c>
      <c r="BJ102" s="24" t="s">
        <v>80</v>
      </c>
      <c r="BK102" s="203">
        <f t="shared" si="9"/>
        <v>0</v>
      </c>
      <c r="BL102" s="24" t="s">
        <v>156</v>
      </c>
      <c r="BM102" s="24" t="s">
        <v>2531</v>
      </c>
    </row>
    <row r="103" spans="2:65" s="1" customFormat="1" ht="25.5" customHeight="1">
      <c r="B103" s="41"/>
      <c r="C103" s="192" t="s">
        <v>10</v>
      </c>
      <c r="D103" s="192" t="s">
        <v>151</v>
      </c>
      <c r="E103" s="193" t="s">
        <v>2532</v>
      </c>
      <c r="F103" s="194" t="s">
        <v>2533</v>
      </c>
      <c r="G103" s="195" t="s">
        <v>2491</v>
      </c>
      <c r="H103" s="196">
        <v>4</v>
      </c>
      <c r="I103" s="197"/>
      <c r="J103" s="198">
        <f t="shared" si="0"/>
        <v>0</v>
      </c>
      <c r="K103" s="194" t="s">
        <v>21</v>
      </c>
      <c r="L103" s="61"/>
      <c r="M103" s="199" t="s">
        <v>21</v>
      </c>
      <c r="N103" s="200" t="s">
        <v>43</v>
      </c>
      <c r="O103" s="42"/>
      <c r="P103" s="201">
        <f t="shared" si="1"/>
        <v>0</v>
      </c>
      <c r="Q103" s="201">
        <v>0</v>
      </c>
      <c r="R103" s="201">
        <f t="shared" si="2"/>
        <v>0</v>
      </c>
      <c r="S103" s="201">
        <v>0</v>
      </c>
      <c r="T103" s="202">
        <f t="shared" si="3"/>
        <v>0</v>
      </c>
      <c r="AR103" s="24" t="s">
        <v>156</v>
      </c>
      <c r="AT103" s="24" t="s">
        <v>151</v>
      </c>
      <c r="AU103" s="24" t="s">
        <v>82</v>
      </c>
      <c r="AY103" s="24" t="s">
        <v>148</v>
      </c>
      <c r="BE103" s="203">
        <f t="shared" si="4"/>
        <v>0</v>
      </c>
      <c r="BF103" s="203">
        <f t="shared" si="5"/>
        <v>0</v>
      </c>
      <c r="BG103" s="203">
        <f t="shared" si="6"/>
        <v>0</v>
      </c>
      <c r="BH103" s="203">
        <f t="shared" si="7"/>
        <v>0</v>
      </c>
      <c r="BI103" s="203">
        <f t="shared" si="8"/>
        <v>0</v>
      </c>
      <c r="BJ103" s="24" t="s">
        <v>80</v>
      </c>
      <c r="BK103" s="203">
        <f t="shared" si="9"/>
        <v>0</v>
      </c>
      <c r="BL103" s="24" t="s">
        <v>156</v>
      </c>
      <c r="BM103" s="24" t="s">
        <v>2534</v>
      </c>
    </row>
    <row r="104" spans="2:65" s="1" customFormat="1" ht="25.5" customHeight="1">
      <c r="B104" s="41"/>
      <c r="C104" s="192" t="s">
        <v>256</v>
      </c>
      <c r="D104" s="192" t="s">
        <v>151</v>
      </c>
      <c r="E104" s="193" t="s">
        <v>2535</v>
      </c>
      <c r="F104" s="194" t="s">
        <v>2536</v>
      </c>
      <c r="G104" s="195" t="s">
        <v>2491</v>
      </c>
      <c r="H104" s="196">
        <v>62</v>
      </c>
      <c r="I104" s="197"/>
      <c r="J104" s="198">
        <f t="shared" si="0"/>
        <v>0</v>
      </c>
      <c r="K104" s="194" t="s">
        <v>21</v>
      </c>
      <c r="L104" s="61"/>
      <c r="M104" s="199" t="s">
        <v>21</v>
      </c>
      <c r="N104" s="200" t="s">
        <v>43</v>
      </c>
      <c r="O104" s="42"/>
      <c r="P104" s="201">
        <f t="shared" si="1"/>
        <v>0</v>
      </c>
      <c r="Q104" s="201">
        <v>0</v>
      </c>
      <c r="R104" s="201">
        <f t="shared" si="2"/>
        <v>0</v>
      </c>
      <c r="S104" s="201">
        <v>0</v>
      </c>
      <c r="T104" s="202">
        <f t="shared" si="3"/>
        <v>0</v>
      </c>
      <c r="AR104" s="24" t="s">
        <v>156</v>
      </c>
      <c r="AT104" s="24" t="s">
        <v>151</v>
      </c>
      <c r="AU104" s="24" t="s">
        <v>82</v>
      </c>
      <c r="AY104" s="24" t="s">
        <v>148</v>
      </c>
      <c r="BE104" s="203">
        <f t="shared" si="4"/>
        <v>0</v>
      </c>
      <c r="BF104" s="203">
        <f t="shared" si="5"/>
        <v>0</v>
      </c>
      <c r="BG104" s="203">
        <f t="shared" si="6"/>
        <v>0</v>
      </c>
      <c r="BH104" s="203">
        <f t="shared" si="7"/>
        <v>0</v>
      </c>
      <c r="BI104" s="203">
        <f t="shared" si="8"/>
        <v>0</v>
      </c>
      <c r="BJ104" s="24" t="s">
        <v>80</v>
      </c>
      <c r="BK104" s="203">
        <f t="shared" si="9"/>
        <v>0</v>
      </c>
      <c r="BL104" s="24" t="s">
        <v>156</v>
      </c>
      <c r="BM104" s="24" t="s">
        <v>2537</v>
      </c>
    </row>
    <row r="105" spans="2:65" s="1" customFormat="1" ht="25.5" customHeight="1">
      <c r="B105" s="41"/>
      <c r="C105" s="192" t="s">
        <v>263</v>
      </c>
      <c r="D105" s="192" t="s">
        <v>151</v>
      </c>
      <c r="E105" s="193" t="s">
        <v>2538</v>
      </c>
      <c r="F105" s="194" t="s">
        <v>2539</v>
      </c>
      <c r="G105" s="195" t="s">
        <v>2491</v>
      </c>
      <c r="H105" s="196">
        <v>6</v>
      </c>
      <c r="I105" s="197"/>
      <c r="J105" s="198">
        <f t="shared" si="0"/>
        <v>0</v>
      </c>
      <c r="K105" s="194" t="s">
        <v>21</v>
      </c>
      <c r="L105" s="61"/>
      <c r="M105" s="199" t="s">
        <v>21</v>
      </c>
      <c r="N105" s="200" t="s">
        <v>43</v>
      </c>
      <c r="O105" s="42"/>
      <c r="P105" s="201">
        <f t="shared" si="1"/>
        <v>0</v>
      </c>
      <c r="Q105" s="201">
        <v>0</v>
      </c>
      <c r="R105" s="201">
        <f t="shared" si="2"/>
        <v>0</v>
      </c>
      <c r="S105" s="201">
        <v>0</v>
      </c>
      <c r="T105" s="202">
        <f t="shared" si="3"/>
        <v>0</v>
      </c>
      <c r="AR105" s="24" t="s">
        <v>156</v>
      </c>
      <c r="AT105" s="24" t="s">
        <v>151</v>
      </c>
      <c r="AU105" s="24" t="s">
        <v>82</v>
      </c>
      <c r="AY105" s="24" t="s">
        <v>148</v>
      </c>
      <c r="BE105" s="203">
        <f t="shared" si="4"/>
        <v>0</v>
      </c>
      <c r="BF105" s="203">
        <f t="shared" si="5"/>
        <v>0</v>
      </c>
      <c r="BG105" s="203">
        <f t="shared" si="6"/>
        <v>0</v>
      </c>
      <c r="BH105" s="203">
        <f t="shared" si="7"/>
        <v>0</v>
      </c>
      <c r="BI105" s="203">
        <f t="shared" si="8"/>
        <v>0</v>
      </c>
      <c r="BJ105" s="24" t="s">
        <v>80</v>
      </c>
      <c r="BK105" s="203">
        <f t="shared" si="9"/>
        <v>0</v>
      </c>
      <c r="BL105" s="24" t="s">
        <v>156</v>
      </c>
      <c r="BM105" s="24" t="s">
        <v>2540</v>
      </c>
    </row>
    <row r="106" spans="2:65" s="1" customFormat="1" ht="25.5" customHeight="1">
      <c r="B106" s="41"/>
      <c r="C106" s="192" t="s">
        <v>269</v>
      </c>
      <c r="D106" s="192" t="s">
        <v>151</v>
      </c>
      <c r="E106" s="193" t="s">
        <v>2541</v>
      </c>
      <c r="F106" s="194" t="s">
        <v>2542</v>
      </c>
      <c r="G106" s="195" t="s">
        <v>2491</v>
      </c>
      <c r="H106" s="196">
        <v>4</v>
      </c>
      <c r="I106" s="197"/>
      <c r="J106" s="198">
        <f t="shared" si="0"/>
        <v>0</v>
      </c>
      <c r="K106" s="194" t="s">
        <v>21</v>
      </c>
      <c r="L106" s="61"/>
      <c r="M106" s="199" t="s">
        <v>21</v>
      </c>
      <c r="N106" s="200" t="s">
        <v>43</v>
      </c>
      <c r="O106" s="42"/>
      <c r="P106" s="201">
        <f t="shared" si="1"/>
        <v>0</v>
      </c>
      <c r="Q106" s="201">
        <v>0</v>
      </c>
      <c r="R106" s="201">
        <f t="shared" si="2"/>
        <v>0</v>
      </c>
      <c r="S106" s="201">
        <v>0</v>
      </c>
      <c r="T106" s="202">
        <f t="shared" si="3"/>
        <v>0</v>
      </c>
      <c r="AR106" s="24" t="s">
        <v>156</v>
      </c>
      <c r="AT106" s="24" t="s">
        <v>151</v>
      </c>
      <c r="AU106" s="24" t="s">
        <v>82</v>
      </c>
      <c r="AY106" s="24" t="s">
        <v>148</v>
      </c>
      <c r="BE106" s="203">
        <f t="shared" si="4"/>
        <v>0</v>
      </c>
      <c r="BF106" s="203">
        <f t="shared" si="5"/>
        <v>0</v>
      </c>
      <c r="BG106" s="203">
        <f t="shared" si="6"/>
        <v>0</v>
      </c>
      <c r="BH106" s="203">
        <f t="shared" si="7"/>
        <v>0</v>
      </c>
      <c r="BI106" s="203">
        <f t="shared" si="8"/>
        <v>0</v>
      </c>
      <c r="BJ106" s="24" t="s">
        <v>80</v>
      </c>
      <c r="BK106" s="203">
        <f t="shared" si="9"/>
        <v>0</v>
      </c>
      <c r="BL106" s="24" t="s">
        <v>156</v>
      </c>
      <c r="BM106" s="24" t="s">
        <v>2543</v>
      </c>
    </row>
    <row r="107" spans="2:65" s="1" customFormat="1" ht="25.5" customHeight="1">
      <c r="B107" s="41"/>
      <c r="C107" s="192" t="s">
        <v>276</v>
      </c>
      <c r="D107" s="192" t="s">
        <v>151</v>
      </c>
      <c r="E107" s="193" t="s">
        <v>2544</v>
      </c>
      <c r="F107" s="194" t="s">
        <v>2545</v>
      </c>
      <c r="G107" s="195" t="s">
        <v>2491</v>
      </c>
      <c r="H107" s="196">
        <v>1</v>
      </c>
      <c r="I107" s="197"/>
      <c r="J107" s="198">
        <f t="shared" si="0"/>
        <v>0</v>
      </c>
      <c r="K107" s="194" t="s">
        <v>21</v>
      </c>
      <c r="L107" s="61"/>
      <c r="M107" s="199" t="s">
        <v>21</v>
      </c>
      <c r="N107" s="200" t="s">
        <v>43</v>
      </c>
      <c r="O107" s="42"/>
      <c r="P107" s="201">
        <f t="shared" si="1"/>
        <v>0</v>
      </c>
      <c r="Q107" s="201">
        <v>0</v>
      </c>
      <c r="R107" s="201">
        <f t="shared" si="2"/>
        <v>0</v>
      </c>
      <c r="S107" s="201">
        <v>0</v>
      </c>
      <c r="T107" s="202">
        <f t="shared" si="3"/>
        <v>0</v>
      </c>
      <c r="AR107" s="24" t="s">
        <v>156</v>
      </c>
      <c r="AT107" s="24" t="s">
        <v>151</v>
      </c>
      <c r="AU107" s="24" t="s">
        <v>82</v>
      </c>
      <c r="AY107" s="24" t="s">
        <v>148</v>
      </c>
      <c r="BE107" s="203">
        <f t="shared" si="4"/>
        <v>0</v>
      </c>
      <c r="BF107" s="203">
        <f t="shared" si="5"/>
        <v>0</v>
      </c>
      <c r="BG107" s="203">
        <f t="shared" si="6"/>
        <v>0</v>
      </c>
      <c r="BH107" s="203">
        <f t="shared" si="7"/>
        <v>0</v>
      </c>
      <c r="BI107" s="203">
        <f t="shared" si="8"/>
        <v>0</v>
      </c>
      <c r="BJ107" s="24" t="s">
        <v>80</v>
      </c>
      <c r="BK107" s="203">
        <f t="shared" si="9"/>
        <v>0</v>
      </c>
      <c r="BL107" s="24" t="s">
        <v>156</v>
      </c>
      <c r="BM107" s="24" t="s">
        <v>2546</v>
      </c>
    </row>
    <row r="108" spans="2:65" s="1" customFormat="1" ht="25.5" customHeight="1">
      <c r="B108" s="41"/>
      <c r="C108" s="192" t="s">
        <v>287</v>
      </c>
      <c r="D108" s="192" t="s">
        <v>151</v>
      </c>
      <c r="E108" s="193" t="s">
        <v>2547</v>
      </c>
      <c r="F108" s="194" t="s">
        <v>2548</v>
      </c>
      <c r="G108" s="195" t="s">
        <v>2491</v>
      </c>
      <c r="H108" s="196">
        <v>17</v>
      </c>
      <c r="I108" s="197"/>
      <c r="J108" s="198">
        <f t="shared" si="0"/>
        <v>0</v>
      </c>
      <c r="K108" s="194" t="s">
        <v>21</v>
      </c>
      <c r="L108" s="61"/>
      <c r="M108" s="199" t="s">
        <v>21</v>
      </c>
      <c r="N108" s="200" t="s">
        <v>43</v>
      </c>
      <c r="O108" s="42"/>
      <c r="P108" s="201">
        <f t="shared" si="1"/>
        <v>0</v>
      </c>
      <c r="Q108" s="201">
        <v>0</v>
      </c>
      <c r="R108" s="201">
        <f t="shared" si="2"/>
        <v>0</v>
      </c>
      <c r="S108" s="201">
        <v>0</v>
      </c>
      <c r="T108" s="202">
        <f t="shared" si="3"/>
        <v>0</v>
      </c>
      <c r="AR108" s="24" t="s">
        <v>156</v>
      </c>
      <c r="AT108" s="24" t="s">
        <v>151</v>
      </c>
      <c r="AU108" s="24" t="s">
        <v>82</v>
      </c>
      <c r="AY108" s="24" t="s">
        <v>148</v>
      </c>
      <c r="BE108" s="203">
        <f t="shared" si="4"/>
        <v>0</v>
      </c>
      <c r="BF108" s="203">
        <f t="shared" si="5"/>
        <v>0</v>
      </c>
      <c r="BG108" s="203">
        <f t="shared" si="6"/>
        <v>0</v>
      </c>
      <c r="BH108" s="203">
        <f t="shared" si="7"/>
        <v>0</v>
      </c>
      <c r="BI108" s="203">
        <f t="shared" si="8"/>
        <v>0</v>
      </c>
      <c r="BJ108" s="24" t="s">
        <v>80</v>
      </c>
      <c r="BK108" s="203">
        <f t="shared" si="9"/>
        <v>0</v>
      </c>
      <c r="BL108" s="24" t="s">
        <v>156</v>
      </c>
      <c r="BM108" s="24" t="s">
        <v>2549</v>
      </c>
    </row>
    <row r="109" spans="2:65" s="1" customFormat="1" ht="38.25" customHeight="1">
      <c r="B109" s="41"/>
      <c r="C109" s="192" t="s">
        <v>9</v>
      </c>
      <c r="D109" s="192" t="s">
        <v>151</v>
      </c>
      <c r="E109" s="193" t="s">
        <v>2550</v>
      </c>
      <c r="F109" s="194" t="s">
        <v>2551</v>
      </c>
      <c r="G109" s="195" t="s">
        <v>2491</v>
      </c>
      <c r="H109" s="196">
        <v>1</v>
      </c>
      <c r="I109" s="197"/>
      <c r="J109" s="198">
        <f t="shared" si="0"/>
        <v>0</v>
      </c>
      <c r="K109" s="194" t="s">
        <v>21</v>
      </c>
      <c r="L109" s="61"/>
      <c r="M109" s="199" t="s">
        <v>21</v>
      </c>
      <c r="N109" s="200" t="s">
        <v>43</v>
      </c>
      <c r="O109" s="42"/>
      <c r="P109" s="201">
        <f t="shared" si="1"/>
        <v>0</v>
      </c>
      <c r="Q109" s="201">
        <v>0</v>
      </c>
      <c r="R109" s="201">
        <f t="shared" si="2"/>
        <v>0</v>
      </c>
      <c r="S109" s="201">
        <v>0</v>
      </c>
      <c r="T109" s="202">
        <f t="shared" si="3"/>
        <v>0</v>
      </c>
      <c r="AR109" s="24" t="s">
        <v>156</v>
      </c>
      <c r="AT109" s="24" t="s">
        <v>151</v>
      </c>
      <c r="AU109" s="24" t="s">
        <v>82</v>
      </c>
      <c r="AY109" s="24" t="s">
        <v>148</v>
      </c>
      <c r="BE109" s="203">
        <f t="shared" si="4"/>
        <v>0</v>
      </c>
      <c r="BF109" s="203">
        <f t="shared" si="5"/>
        <v>0</v>
      </c>
      <c r="BG109" s="203">
        <f t="shared" si="6"/>
        <v>0</v>
      </c>
      <c r="BH109" s="203">
        <f t="shared" si="7"/>
        <v>0</v>
      </c>
      <c r="BI109" s="203">
        <f t="shared" si="8"/>
        <v>0</v>
      </c>
      <c r="BJ109" s="24" t="s">
        <v>80</v>
      </c>
      <c r="BK109" s="203">
        <f t="shared" si="9"/>
        <v>0</v>
      </c>
      <c r="BL109" s="24" t="s">
        <v>156</v>
      </c>
      <c r="BM109" s="24" t="s">
        <v>2552</v>
      </c>
    </row>
    <row r="110" spans="2:65" s="1" customFormat="1" ht="25.5" customHeight="1">
      <c r="B110" s="41"/>
      <c r="C110" s="192" t="s">
        <v>296</v>
      </c>
      <c r="D110" s="192" t="s">
        <v>151</v>
      </c>
      <c r="E110" s="193" t="s">
        <v>2553</v>
      </c>
      <c r="F110" s="194" t="s">
        <v>2554</v>
      </c>
      <c r="G110" s="195" t="s">
        <v>2491</v>
      </c>
      <c r="H110" s="196">
        <v>5</v>
      </c>
      <c r="I110" s="197"/>
      <c r="J110" s="198">
        <f t="shared" si="0"/>
        <v>0</v>
      </c>
      <c r="K110" s="194" t="s">
        <v>21</v>
      </c>
      <c r="L110" s="61"/>
      <c r="M110" s="199" t="s">
        <v>21</v>
      </c>
      <c r="N110" s="200" t="s">
        <v>43</v>
      </c>
      <c r="O110" s="42"/>
      <c r="P110" s="201">
        <f t="shared" si="1"/>
        <v>0</v>
      </c>
      <c r="Q110" s="201">
        <v>0</v>
      </c>
      <c r="R110" s="201">
        <f t="shared" si="2"/>
        <v>0</v>
      </c>
      <c r="S110" s="201">
        <v>0</v>
      </c>
      <c r="T110" s="202">
        <f t="shared" si="3"/>
        <v>0</v>
      </c>
      <c r="AR110" s="24" t="s">
        <v>156</v>
      </c>
      <c r="AT110" s="24" t="s">
        <v>151</v>
      </c>
      <c r="AU110" s="24" t="s">
        <v>82</v>
      </c>
      <c r="AY110" s="24" t="s">
        <v>148</v>
      </c>
      <c r="BE110" s="203">
        <f t="shared" si="4"/>
        <v>0</v>
      </c>
      <c r="BF110" s="203">
        <f t="shared" si="5"/>
        <v>0</v>
      </c>
      <c r="BG110" s="203">
        <f t="shared" si="6"/>
        <v>0</v>
      </c>
      <c r="BH110" s="203">
        <f t="shared" si="7"/>
        <v>0</v>
      </c>
      <c r="BI110" s="203">
        <f t="shared" si="8"/>
        <v>0</v>
      </c>
      <c r="BJ110" s="24" t="s">
        <v>80</v>
      </c>
      <c r="BK110" s="203">
        <f t="shared" si="9"/>
        <v>0</v>
      </c>
      <c r="BL110" s="24" t="s">
        <v>156</v>
      </c>
      <c r="BM110" s="24" t="s">
        <v>2555</v>
      </c>
    </row>
    <row r="111" spans="2:65" s="1" customFormat="1" ht="51" customHeight="1">
      <c r="B111" s="41"/>
      <c r="C111" s="192" t="s">
        <v>303</v>
      </c>
      <c r="D111" s="192" t="s">
        <v>151</v>
      </c>
      <c r="E111" s="193" t="s">
        <v>2556</v>
      </c>
      <c r="F111" s="194" t="s">
        <v>2557</v>
      </c>
      <c r="G111" s="195" t="s">
        <v>2491</v>
      </c>
      <c r="H111" s="196">
        <v>4</v>
      </c>
      <c r="I111" s="197"/>
      <c r="J111" s="198">
        <f t="shared" si="0"/>
        <v>0</v>
      </c>
      <c r="K111" s="194" t="s">
        <v>21</v>
      </c>
      <c r="L111" s="61"/>
      <c r="M111" s="199" t="s">
        <v>21</v>
      </c>
      <c r="N111" s="200" t="s">
        <v>43</v>
      </c>
      <c r="O111" s="42"/>
      <c r="P111" s="201">
        <f t="shared" si="1"/>
        <v>0</v>
      </c>
      <c r="Q111" s="201">
        <v>0</v>
      </c>
      <c r="R111" s="201">
        <f t="shared" si="2"/>
        <v>0</v>
      </c>
      <c r="S111" s="201">
        <v>0</v>
      </c>
      <c r="T111" s="202">
        <f t="shared" si="3"/>
        <v>0</v>
      </c>
      <c r="AR111" s="24" t="s">
        <v>156</v>
      </c>
      <c r="AT111" s="24" t="s">
        <v>151</v>
      </c>
      <c r="AU111" s="24" t="s">
        <v>82</v>
      </c>
      <c r="AY111" s="24" t="s">
        <v>148</v>
      </c>
      <c r="BE111" s="203">
        <f t="shared" si="4"/>
        <v>0</v>
      </c>
      <c r="BF111" s="203">
        <f t="shared" si="5"/>
        <v>0</v>
      </c>
      <c r="BG111" s="203">
        <f t="shared" si="6"/>
        <v>0</v>
      </c>
      <c r="BH111" s="203">
        <f t="shared" si="7"/>
        <v>0</v>
      </c>
      <c r="BI111" s="203">
        <f t="shared" si="8"/>
        <v>0</v>
      </c>
      <c r="BJ111" s="24" t="s">
        <v>80</v>
      </c>
      <c r="BK111" s="203">
        <f t="shared" si="9"/>
        <v>0</v>
      </c>
      <c r="BL111" s="24" t="s">
        <v>156</v>
      </c>
      <c r="BM111" s="24" t="s">
        <v>2558</v>
      </c>
    </row>
    <row r="112" spans="2:65" s="1" customFormat="1" ht="38.25" customHeight="1">
      <c r="B112" s="41"/>
      <c r="C112" s="192" t="s">
        <v>308</v>
      </c>
      <c r="D112" s="192" t="s">
        <v>151</v>
      </c>
      <c r="E112" s="193" t="s">
        <v>2559</v>
      </c>
      <c r="F112" s="194" t="s">
        <v>2560</v>
      </c>
      <c r="G112" s="195" t="s">
        <v>2491</v>
      </c>
      <c r="H112" s="196">
        <v>5</v>
      </c>
      <c r="I112" s="197"/>
      <c r="J112" s="198">
        <f t="shared" si="0"/>
        <v>0</v>
      </c>
      <c r="K112" s="194" t="s">
        <v>21</v>
      </c>
      <c r="L112" s="61"/>
      <c r="M112" s="199" t="s">
        <v>21</v>
      </c>
      <c r="N112" s="200" t="s">
        <v>43</v>
      </c>
      <c r="O112" s="42"/>
      <c r="P112" s="201">
        <f t="shared" si="1"/>
        <v>0</v>
      </c>
      <c r="Q112" s="201">
        <v>0</v>
      </c>
      <c r="R112" s="201">
        <f t="shared" si="2"/>
        <v>0</v>
      </c>
      <c r="S112" s="201">
        <v>0</v>
      </c>
      <c r="T112" s="202">
        <f t="shared" si="3"/>
        <v>0</v>
      </c>
      <c r="AR112" s="24" t="s">
        <v>156</v>
      </c>
      <c r="AT112" s="24" t="s">
        <v>151</v>
      </c>
      <c r="AU112" s="24" t="s">
        <v>82</v>
      </c>
      <c r="AY112" s="24" t="s">
        <v>148</v>
      </c>
      <c r="BE112" s="203">
        <f t="shared" si="4"/>
        <v>0</v>
      </c>
      <c r="BF112" s="203">
        <f t="shared" si="5"/>
        <v>0</v>
      </c>
      <c r="BG112" s="203">
        <f t="shared" si="6"/>
        <v>0</v>
      </c>
      <c r="BH112" s="203">
        <f t="shared" si="7"/>
        <v>0</v>
      </c>
      <c r="BI112" s="203">
        <f t="shared" si="8"/>
        <v>0</v>
      </c>
      <c r="BJ112" s="24" t="s">
        <v>80</v>
      </c>
      <c r="BK112" s="203">
        <f t="shared" si="9"/>
        <v>0</v>
      </c>
      <c r="BL112" s="24" t="s">
        <v>156</v>
      </c>
      <c r="BM112" s="24" t="s">
        <v>2561</v>
      </c>
    </row>
    <row r="113" spans="2:65" s="1" customFormat="1" ht="25.5" customHeight="1">
      <c r="B113" s="41"/>
      <c r="C113" s="192" t="s">
        <v>336</v>
      </c>
      <c r="D113" s="192" t="s">
        <v>151</v>
      </c>
      <c r="E113" s="193" t="s">
        <v>2562</v>
      </c>
      <c r="F113" s="194" t="s">
        <v>2563</v>
      </c>
      <c r="G113" s="195" t="s">
        <v>2491</v>
      </c>
      <c r="H113" s="196">
        <v>4</v>
      </c>
      <c r="I113" s="197"/>
      <c r="J113" s="198">
        <f t="shared" si="0"/>
        <v>0</v>
      </c>
      <c r="K113" s="194" t="s">
        <v>21</v>
      </c>
      <c r="L113" s="61"/>
      <c r="M113" s="199" t="s">
        <v>21</v>
      </c>
      <c r="N113" s="200" t="s">
        <v>43</v>
      </c>
      <c r="O113" s="42"/>
      <c r="P113" s="201">
        <f t="shared" si="1"/>
        <v>0</v>
      </c>
      <c r="Q113" s="201">
        <v>0</v>
      </c>
      <c r="R113" s="201">
        <f t="shared" si="2"/>
        <v>0</v>
      </c>
      <c r="S113" s="201">
        <v>0</v>
      </c>
      <c r="T113" s="202">
        <f t="shared" si="3"/>
        <v>0</v>
      </c>
      <c r="AR113" s="24" t="s">
        <v>156</v>
      </c>
      <c r="AT113" s="24" t="s">
        <v>151</v>
      </c>
      <c r="AU113" s="24" t="s">
        <v>82</v>
      </c>
      <c r="AY113" s="24" t="s">
        <v>148</v>
      </c>
      <c r="BE113" s="203">
        <f t="shared" si="4"/>
        <v>0</v>
      </c>
      <c r="BF113" s="203">
        <f t="shared" si="5"/>
        <v>0</v>
      </c>
      <c r="BG113" s="203">
        <f t="shared" si="6"/>
        <v>0</v>
      </c>
      <c r="BH113" s="203">
        <f t="shared" si="7"/>
        <v>0</v>
      </c>
      <c r="BI113" s="203">
        <f t="shared" si="8"/>
        <v>0</v>
      </c>
      <c r="BJ113" s="24" t="s">
        <v>80</v>
      </c>
      <c r="BK113" s="203">
        <f t="shared" si="9"/>
        <v>0</v>
      </c>
      <c r="BL113" s="24" t="s">
        <v>156</v>
      </c>
      <c r="BM113" s="24" t="s">
        <v>2564</v>
      </c>
    </row>
    <row r="114" spans="2:65" s="1" customFormat="1" ht="25.5" customHeight="1">
      <c r="B114" s="41"/>
      <c r="C114" s="192" t="s">
        <v>342</v>
      </c>
      <c r="D114" s="192" t="s">
        <v>151</v>
      </c>
      <c r="E114" s="193" t="s">
        <v>2565</v>
      </c>
      <c r="F114" s="194" t="s">
        <v>2566</v>
      </c>
      <c r="G114" s="195" t="s">
        <v>2491</v>
      </c>
      <c r="H114" s="196">
        <v>5</v>
      </c>
      <c r="I114" s="197"/>
      <c r="J114" s="198">
        <f t="shared" si="0"/>
        <v>0</v>
      </c>
      <c r="K114" s="194" t="s">
        <v>21</v>
      </c>
      <c r="L114" s="61"/>
      <c r="M114" s="199" t="s">
        <v>21</v>
      </c>
      <c r="N114" s="200" t="s">
        <v>43</v>
      </c>
      <c r="O114" s="42"/>
      <c r="P114" s="201">
        <f t="shared" si="1"/>
        <v>0</v>
      </c>
      <c r="Q114" s="201">
        <v>0</v>
      </c>
      <c r="R114" s="201">
        <f t="shared" si="2"/>
        <v>0</v>
      </c>
      <c r="S114" s="201">
        <v>0</v>
      </c>
      <c r="T114" s="202">
        <f t="shared" si="3"/>
        <v>0</v>
      </c>
      <c r="AR114" s="24" t="s">
        <v>156</v>
      </c>
      <c r="AT114" s="24" t="s">
        <v>151</v>
      </c>
      <c r="AU114" s="24" t="s">
        <v>82</v>
      </c>
      <c r="AY114" s="24" t="s">
        <v>148</v>
      </c>
      <c r="BE114" s="203">
        <f t="shared" si="4"/>
        <v>0</v>
      </c>
      <c r="BF114" s="203">
        <f t="shared" si="5"/>
        <v>0</v>
      </c>
      <c r="BG114" s="203">
        <f t="shared" si="6"/>
        <v>0</v>
      </c>
      <c r="BH114" s="203">
        <f t="shared" si="7"/>
        <v>0</v>
      </c>
      <c r="BI114" s="203">
        <f t="shared" si="8"/>
        <v>0</v>
      </c>
      <c r="BJ114" s="24" t="s">
        <v>80</v>
      </c>
      <c r="BK114" s="203">
        <f t="shared" si="9"/>
        <v>0</v>
      </c>
      <c r="BL114" s="24" t="s">
        <v>156</v>
      </c>
      <c r="BM114" s="24" t="s">
        <v>2567</v>
      </c>
    </row>
    <row r="115" spans="2:65" s="1" customFormat="1" ht="25.5" customHeight="1">
      <c r="B115" s="41"/>
      <c r="C115" s="192" t="s">
        <v>347</v>
      </c>
      <c r="D115" s="192" t="s">
        <v>151</v>
      </c>
      <c r="E115" s="193" t="s">
        <v>2568</v>
      </c>
      <c r="F115" s="194" t="s">
        <v>2569</v>
      </c>
      <c r="G115" s="195" t="s">
        <v>2491</v>
      </c>
      <c r="H115" s="196">
        <v>15</v>
      </c>
      <c r="I115" s="197"/>
      <c r="J115" s="198">
        <f t="shared" si="0"/>
        <v>0</v>
      </c>
      <c r="K115" s="194" t="s">
        <v>21</v>
      </c>
      <c r="L115" s="61"/>
      <c r="M115" s="199" t="s">
        <v>21</v>
      </c>
      <c r="N115" s="200" t="s">
        <v>43</v>
      </c>
      <c r="O115" s="42"/>
      <c r="P115" s="201">
        <f t="shared" si="1"/>
        <v>0</v>
      </c>
      <c r="Q115" s="201">
        <v>0</v>
      </c>
      <c r="R115" s="201">
        <f t="shared" si="2"/>
        <v>0</v>
      </c>
      <c r="S115" s="201">
        <v>0</v>
      </c>
      <c r="T115" s="202">
        <f t="shared" si="3"/>
        <v>0</v>
      </c>
      <c r="AR115" s="24" t="s">
        <v>156</v>
      </c>
      <c r="AT115" s="24" t="s">
        <v>151</v>
      </c>
      <c r="AU115" s="24" t="s">
        <v>82</v>
      </c>
      <c r="AY115" s="24" t="s">
        <v>148</v>
      </c>
      <c r="BE115" s="203">
        <f t="shared" si="4"/>
        <v>0</v>
      </c>
      <c r="BF115" s="203">
        <f t="shared" si="5"/>
        <v>0</v>
      </c>
      <c r="BG115" s="203">
        <f t="shared" si="6"/>
        <v>0</v>
      </c>
      <c r="BH115" s="203">
        <f t="shared" si="7"/>
        <v>0</v>
      </c>
      <c r="BI115" s="203">
        <f t="shared" si="8"/>
        <v>0</v>
      </c>
      <c r="BJ115" s="24" t="s">
        <v>80</v>
      </c>
      <c r="BK115" s="203">
        <f t="shared" si="9"/>
        <v>0</v>
      </c>
      <c r="BL115" s="24" t="s">
        <v>156</v>
      </c>
      <c r="BM115" s="24" t="s">
        <v>2570</v>
      </c>
    </row>
    <row r="116" spans="2:65" s="1" customFormat="1" ht="16.5" customHeight="1">
      <c r="B116" s="41"/>
      <c r="C116" s="192" t="s">
        <v>354</v>
      </c>
      <c r="D116" s="192" t="s">
        <v>151</v>
      </c>
      <c r="E116" s="193" t="s">
        <v>2571</v>
      </c>
      <c r="F116" s="194" t="s">
        <v>2572</v>
      </c>
      <c r="G116" s="195" t="s">
        <v>1083</v>
      </c>
      <c r="H116" s="196">
        <v>1</v>
      </c>
      <c r="I116" s="197"/>
      <c r="J116" s="198">
        <f t="shared" si="0"/>
        <v>0</v>
      </c>
      <c r="K116" s="194" t="s">
        <v>21</v>
      </c>
      <c r="L116" s="61"/>
      <c r="M116" s="199" t="s">
        <v>21</v>
      </c>
      <c r="N116" s="200" t="s">
        <v>43</v>
      </c>
      <c r="O116" s="42"/>
      <c r="P116" s="201">
        <f t="shared" si="1"/>
        <v>0</v>
      </c>
      <c r="Q116" s="201">
        <v>0</v>
      </c>
      <c r="R116" s="201">
        <f t="shared" si="2"/>
        <v>0</v>
      </c>
      <c r="S116" s="201">
        <v>0</v>
      </c>
      <c r="T116" s="202">
        <f t="shared" si="3"/>
        <v>0</v>
      </c>
      <c r="AR116" s="24" t="s">
        <v>156</v>
      </c>
      <c r="AT116" s="24" t="s">
        <v>151</v>
      </c>
      <c r="AU116" s="24" t="s">
        <v>82</v>
      </c>
      <c r="AY116" s="24" t="s">
        <v>148</v>
      </c>
      <c r="BE116" s="203">
        <f t="shared" si="4"/>
        <v>0</v>
      </c>
      <c r="BF116" s="203">
        <f t="shared" si="5"/>
        <v>0</v>
      </c>
      <c r="BG116" s="203">
        <f t="shared" si="6"/>
        <v>0</v>
      </c>
      <c r="BH116" s="203">
        <f t="shared" si="7"/>
        <v>0</v>
      </c>
      <c r="BI116" s="203">
        <f t="shared" si="8"/>
        <v>0</v>
      </c>
      <c r="BJ116" s="24" t="s">
        <v>80</v>
      </c>
      <c r="BK116" s="203">
        <f t="shared" si="9"/>
        <v>0</v>
      </c>
      <c r="BL116" s="24" t="s">
        <v>156</v>
      </c>
      <c r="BM116" s="24" t="s">
        <v>2573</v>
      </c>
    </row>
    <row r="117" spans="2:65" s="1" customFormat="1" ht="16.5" customHeight="1">
      <c r="B117" s="41"/>
      <c r="C117" s="192" t="s">
        <v>362</v>
      </c>
      <c r="D117" s="192" t="s">
        <v>151</v>
      </c>
      <c r="E117" s="193" t="s">
        <v>2574</v>
      </c>
      <c r="F117" s="194" t="s">
        <v>2575</v>
      </c>
      <c r="G117" s="195" t="s">
        <v>2491</v>
      </c>
      <c r="H117" s="196">
        <v>1</v>
      </c>
      <c r="I117" s="197"/>
      <c r="J117" s="198">
        <f t="shared" si="0"/>
        <v>0</v>
      </c>
      <c r="K117" s="194" t="s">
        <v>21</v>
      </c>
      <c r="L117" s="61"/>
      <c r="M117" s="199" t="s">
        <v>21</v>
      </c>
      <c r="N117" s="200" t="s">
        <v>43</v>
      </c>
      <c r="O117" s="42"/>
      <c r="P117" s="201">
        <f t="shared" si="1"/>
        <v>0</v>
      </c>
      <c r="Q117" s="201">
        <v>0</v>
      </c>
      <c r="R117" s="201">
        <f t="shared" si="2"/>
        <v>0</v>
      </c>
      <c r="S117" s="201">
        <v>0</v>
      </c>
      <c r="T117" s="202">
        <f t="shared" si="3"/>
        <v>0</v>
      </c>
      <c r="AR117" s="24" t="s">
        <v>156</v>
      </c>
      <c r="AT117" s="24" t="s">
        <v>151</v>
      </c>
      <c r="AU117" s="24" t="s">
        <v>82</v>
      </c>
      <c r="AY117" s="24" t="s">
        <v>148</v>
      </c>
      <c r="BE117" s="203">
        <f t="shared" si="4"/>
        <v>0</v>
      </c>
      <c r="BF117" s="203">
        <f t="shared" si="5"/>
        <v>0</v>
      </c>
      <c r="BG117" s="203">
        <f t="shared" si="6"/>
        <v>0</v>
      </c>
      <c r="BH117" s="203">
        <f t="shared" si="7"/>
        <v>0</v>
      </c>
      <c r="BI117" s="203">
        <f t="shared" si="8"/>
        <v>0</v>
      </c>
      <c r="BJ117" s="24" t="s">
        <v>80</v>
      </c>
      <c r="BK117" s="203">
        <f t="shared" si="9"/>
        <v>0</v>
      </c>
      <c r="BL117" s="24" t="s">
        <v>156</v>
      </c>
      <c r="BM117" s="24" t="s">
        <v>2576</v>
      </c>
    </row>
    <row r="118" spans="2:65" s="1" customFormat="1" ht="16.5" customHeight="1">
      <c r="B118" s="41"/>
      <c r="C118" s="192" t="s">
        <v>370</v>
      </c>
      <c r="D118" s="192" t="s">
        <v>151</v>
      </c>
      <c r="E118" s="193" t="s">
        <v>2577</v>
      </c>
      <c r="F118" s="194" t="s">
        <v>2578</v>
      </c>
      <c r="G118" s="195" t="s">
        <v>2491</v>
      </c>
      <c r="H118" s="196">
        <v>1</v>
      </c>
      <c r="I118" s="197"/>
      <c r="J118" s="198">
        <f t="shared" si="0"/>
        <v>0</v>
      </c>
      <c r="K118" s="194" t="s">
        <v>21</v>
      </c>
      <c r="L118" s="61"/>
      <c r="M118" s="199" t="s">
        <v>21</v>
      </c>
      <c r="N118" s="200" t="s">
        <v>43</v>
      </c>
      <c r="O118" s="42"/>
      <c r="P118" s="201">
        <f t="shared" si="1"/>
        <v>0</v>
      </c>
      <c r="Q118" s="201">
        <v>0</v>
      </c>
      <c r="R118" s="201">
        <f t="shared" si="2"/>
        <v>0</v>
      </c>
      <c r="S118" s="201">
        <v>0</v>
      </c>
      <c r="T118" s="202">
        <f t="shared" si="3"/>
        <v>0</v>
      </c>
      <c r="AR118" s="24" t="s">
        <v>156</v>
      </c>
      <c r="AT118" s="24" t="s">
        <v>151</v>
      </c>
      <c r="AU118" s="24" t="s">
        <v>82</v>
      </c>
      <c r="AY118" s="24" t="s">
        <v>148</v>
      </c>
      <c r="BE118" s="203">
        <f t="shared" si="4"/>
        <v>0</v>
      </c>
      <c r="BF118" s="203">
        <f t="shared" si="5"/>
        <v>0</v>
      </c>
      <c r="BG118" s="203">
        <f t="shared" si="6"/>
        <v>0</v>
      </c>
      <c r="BH118" s="203">
        <f t="shared" si="7"/>
        <v>0</v>
      </c>
      <c r="BI118" s="203">
        <f t="shared" si="8"/>
        <v>0</v>
      </c>
      <c r="BJ118" s="24" t="s">
        <v>80</v>
      </c>
      <c r="BK118" s="203">
        <f t="shared" si="9"/>
        <v>0</v>
      </c>
      <c r="BL118" s="24" t="s">
        <v>156</v>
      </c>
      <c r="BM118" s="24" t="s">
        <v>2579</v>
      </c>
    </row>
    <row r="119" spans="2:65" s="1" customFormat="1" ht="25.5" customHeight="1">
      <c r="B119" s="41"/>
      <c r="C119" s="192" t="s">
        <v>376</v>
      </c>
      <c r="D119" s="192" t="s">
        <v>151</v>
      </c>
      <c r="E119" s="193" t="s">
        <v>2580</v>
      </c>
      <c r="F119" s="194" t="s">
        <v>2581</v>
      </c>
      <c r="G119" s="195" t="s">
        <v>2491</v>
      </c>
      <c r="H119" s="196">
        <v>1</v>
      </c>
      <c r="I119" s="197"/>
      <c r="J119" s="198">
        <f t="shared" si="0"/>
        <v>0</v>
      </c>
      <c r="K119" s="194" t="s">
        <v>21</v>
      </c>
      <c r="L119" s="61"/>
      <c r="M119" s="199" t="s">
        <v>21</v>
      </c>
      <c r="N119" s="200" t="s">
        <v>43</v>
      </c>
      <c r="O119" s="42"/>
      <c r="P119" s="201">
        <f t="shared" si="1"/>
        <v>0</v>
      </c>
      <c r="Q119" s="201">
        <v>0</v>
      </c>
      <c r="R119" s="201">
        <f t="shared" si="2"/>
        <v>0</v>
      </c>
      <c r="S119" s="201">
        <v>0</v>
      </c>
      <c r="T119" s="202">
        <f t="shared" si="3"/>
        <v>0</v>
      </c>
      <c r="AR119" s="24" t="s">
        <v>156</v>
      </c>
      <c r="AT119" s="24" t="s">
        <v>151</v>
      </c>
      <c r="AU119" s="24" t="s">
        <v>82</v>
      </c>
      <c r="AY119" s="24" t="s">
        <v>148</v>
      </c>
      <c r="BE119" s="203">
        <f t="shared" si="4"/>
        <v>0</v>
      </c>
      <c r="BF119" s="203">
        <f t="shared" si="5"/>
        <v>0</v>
      </c>
      <c r="BG119" s="203">
        <f t="shared" si="6"/>
        <v>0</v>
      </c>
      <c r="BH119" s="203">
        <f t="shared" si="7"/>
        <v>0</v>
      </c>
      <c r="BI119" s="203">
        <f t="shared" si="8"/>
        <v>0</v>
      </c>
      <c r="BJ119" s="24" t="s">
        <v>80</v>
      </c>
      <c r="BK119" s="203">
        <f t="shared" si="9"/>
        <v>0</v>
      </c>
      <c r="BL119" s="24" t="s">
        <v>156</v>
      </c>
      <c r="BM119" s="24" t="s">
        <v>2582</v>
      </c>
    </row>
    <row r="120" spans="2:65" s="1" customFormat="1" ht="16.5" customHeight="1">
      <c r="B120" s="41"/>
      <c r="C120" s="192" t="s">
        <v>382</v>
      </c>
      <c r="D120" s="192" t="s">
        <v>151</v>
      </c>
      <c r="E120" s="193" t="s">
        <v>2583</v>
      </c>
      <c r="F120" s="194" t="s">
        <v>2584</v>
      </c>
      <c r="G120" s="195" t="s">
        <v>2491</v>
      </c>
      <c r="H120" s="196">
        <v>1</v>
      </c>
      <c r="I120" s="197"/>
      <c r="J120" s="198">
        <f t="shared" si="0"/>
        <v>0</v>
      </c>
      <c r="K120" s="194" t="s">
        <v>21</v>
      </c>
      <c r="L120" s="61"/>
      <c r="M120" s="199" t="s">
        <v>21</v>
      </c>
      <c r="N120" s="200" t="s">
        <v>43</v>
      </c>
      <c r="O120" s="42"/>
      <c r="P120" s="201">
        <f t="shared" si="1"/>
        <v>0</v>
      </c>
      <c r="Q120" s="201">
        <v>0</v>
      </c>
      <c r="R120" s="201">
        <f t="shared" si="2"/>
        <v>0</v>
      </c>
      <c r="S120" s="201">
        <v>0</v>
      </c>
      <c r="T120" s="202">
        <f t="shared" si="3"/>
        <v>0</v>
      </c>
      <c r="AR120" s="24" t="s">
        <v>156</v>
      </c>
      <c r="AT120" s="24" t="s">
        <v>151</v>
      </c>
      <c r="AU120" s="24" t="s">
        <v>82</v>
      </c>
      <c r="AY120" s="24" t="s">
        <v>148</v>
      </c>
      <c r="BE120" s="203">
        <f t="shared" si="4"/>
        <v>0</v>
      </c>
      <c r="BF120" s="203">
        <f t="shared" si="5"/>
        <v>0</v>
      </c>
      <c r="BG120" s="203">
        <f t="shared" si="6"/>
        <v>0</v>
      </c>
      <c r="BH120" s="203">
        <f t="shared" si="7"/>
        <v>0</v>
      </c>
      <c r="BI120" s="203">
        <f t="shared" si="8"/>
        <v>0</v>
      </c>
      <c r="BJ120" s="24" t="s">
        <v>80</v>
      </c>
      <c r="BK120" s="203">
        <f t="shared" si="9"/>
        <v>0</v>
      </c>
      <c r="BL120" s="24" t="s">
        <v>156</v>
      </c>
      <c r="BM120" s="24" t="s">
        <v>2585</v>
      </c>
    </row>
    <row r="121" spans="2:65" s="10" customFormat="1" ht="29.85" customHeight="1">
      <c r="B121" s="176"/>
      <c r="C121" s="177"/>
      <c r="D121" s="178" t="s">
        <v>71</v>
      </c>
      <c r="E121" s="190" t="s">
        <v>2586</v>
      </c>
      <c r="F121" s="190" t="s">
        <v>2587</v>
      </c>
      <c r="G121" s="177"/>
      <c r="H121" s="177"/>
      <c r="I121" s="180"/>
      <c r="J121" s="191">
        <f>BK121</f>
        <v>0</v>
      </c>
      <c r="K121" s="177"/>
      <c r="L121" s="182"/>
      <c r="M121" s="183"/>
      <c r="N121" s="184"/>
      <c r="O121" s="184"/>
      <c r="P121" s="185">
        <f>SUM(P122:P183)</f>
        <v>0</v>
      </c>
      <c r="Q121" s="184"/>
      <c r="R121" s="185">
        <f>SUM(R122:R183)</f>
        <v>0</v>
      </c>
      <c r="S121" s="184"/>
      <c r="T121" s="186">
        <f>SUM(T122:T183)</f>
        <v>0</v>
      </c>
      <c r="AR121" s="187" t="s">
        <v>80</v>
      </c>
      <c r="AT121" s="188" t="s">
        <v>71</v>
      </c>
      <c r="AU121" s="188" t="s">
        <v>80</v>
      </c>
      <c r="AY121" s="187" t="s">
        <v>148</v>
      </c>
      <c r="BK121" s="189">
        <f>SUM(BK122:BK183)</f>
        <v>0</v>
      </c>
    </row>
    <row r="122" spans="2:65" s="1" customFormat="1" ht="16.5" customHeight="1">
      <c r="B122" s="41"/>
      <c r="C122" s="192" t="s">
        <v>387</v>
      </c>
      <c r="D122" s="192" t="s">
        <v>151</v>
      </c>
      <c r="E122" s="193" t="s">
        <v>2588</v>
      </c>
      <c r="F122" s="194" t="s">
        <v>2589</v>
      </c>
      <c r="G122" s="195" t="s">
        <v>213</v>
      </c>
      <c r="H122" s="196">
        <v>294</v>
      </c>
      <c r="I122" s="197"/>
      <c r="J122" s="198">
        <f t="shared" ref="J122:J153" si="10">ROUND(I122*H122,2)</f>
        <v>0</v>
      </c>
      <c r="K122" s="194" t="s">
        <v>21</v>
      </c>
      <c r="L122" s="61"/>
      <c r="M122" s="199" t="s">
        <v>21</v>
      </c>
      <c r="N122" s="200" t="s">
        <v>43</v>
      </c>
      <c r="O122" s="42"/>
      <c r="P122" s="201">
        <f t="shared" ref="P122:P153" si="11">O122*H122</f>
        <v>0</v>
      </c>
      <c r="Q122" s="201">
        <v>0</v>
      </c>
      <c r="R122" s="201">
        <f t="shared" ref="R122:R153" si="12">Q122*H122</f>
        <v>0</v>
      </c>
      <c r="S122" s="201">
        <v>0</v>
      </c>
      <c r="T122" s="202">
        <f t="shared" ref="T122:T153" si="13">S122*H122</f>
        <v>0</v>
      </c>
      <c r="AR122" s="24" t="s">
        <v>156</v>
      </c>
      <c r="AT122" s="24" t="s">
        <v>151</v>
      </c>
      <c r="AU122" s="24" t="s">
        <v>82</v>
      </c>
      <c r="AY122" s="24" t="s">
        <v>148</v>
      </c>
      <c r="BE122" s="203">
        <f t="shared" ref="BE122:BE153" si="14">IF(N122="základní",J122,0)</f>
        <v>0</v>
      </c>
      <c r="BF122" s="203">
        <f t="shared" ref="BF122:BF153" si="15">IF(N122="snížená",J122,0)</f>
        <v>0</v>
      </c>
      <c r="BG122" s="203">
        <f t="shared" ref="BG122:BG153" si="16">IF(N122="zákl. přenesená",J122,0)</f>
        <v>0</v>
      </c>
      <c r="BH122" s="203">
        <f t="shared" ref="BH122:BH153" si="17">IF(N122="sníž. přenesená",J122,0)</f>
        <v>0</v>
      </c>
      <c r="BI122" s="203">
        <f t="shared" ref="BI122:BI153" si="18">IF(N122="nulová",J122,0)</f>
        <v>0</v>
      </c>
      <c r="BJ122" s="24" t="s">
        <v>80</v>
      </c>
      <c r="BK122" s="203">
        <f t="shared" ref="BK122:BK153" si="19">ROUND(I122*H122,2)</f>
        <v>0</v>
      </c>
      <c r="BL122" s="24" t="s">
        <v>156</v>
      </c>
      <c r="BM122" s="24" t="s">
        <v>2590</v>
      </c>
    </row>
    <row r="123" spans="2:65" s="1" customFormat="1" ht="16.5" customHeight="1">
      <c r="B123" s="41"/>
      <c r="C123" s="192" t="s">
        <v>407</v>
      </c>
      <c r="D123" s="192" t="s">
        <v>151</v>
      </c>
      <c r="E123" s="193" t="s">
        <v>2591</v>
      </c>
      <c r="F123" s="194" t="s">
        <v>2592</v>
      </c>
      <c r="G123" s="195" t="s">
        <v>213</v>
      </c>
      <c r="H123" s="196">
        <v>416</v>
      </c>
      <c r="I123" s="197"/>
      <c r="J123" s="198">
        <f t="shared" si="10"/>
        <v>0</v>
      </c>
      <c r="K123" s="194" t="s">
        <v>21</v>
      </c>
      <c r="L123" s="61"/>
      <c r="M123" s="199" t="s">
        <v>21</v>
      </c>
      <c r="N123" s="200" t="s">
        <v>43</v>
      </c>
      <c r="O123" s="42"/>
      <c r="P123" s="201">
        <f t="shared" si="11"/>
        <v>0</v>
      </c>
      <c r="Q123" s="201">
        <v>0</v>
      </c>
      <c r="R123" s="201">
        <f t="shared" si="12"/>
        <v>0</v>
      </c>
      <c r="S123" s="201">
        <v>0</v>
      </c>
      <c r="T123" s="202">
        <f t="shared" si="13"/>
        <v>0</v>
      </c>
      <c r="AR123" s="24" t="s">
        <v>156</v>
      </c>
      <c r="AT123" s="24" t="s">
        <v>151</v>
      </c>
      <c r="AU123" s="24" t="s">
        <v>82</v>
      </c>
      <c r="AY123" s="24" t="s">
        <v>148</v>
      </c>
      <c r="BE123" s="203">
        <f t="shared" si="14"/>
        <v>0</v>
      </c>
      <c r="BF123" s="203">
        <f t="shared" si="15"/>
        <v>0</v>
      </c>
      <c r="BG123" s="203">
        <f t="shared" si="16"/>
        <v>0</v>
      </c>
      <c r="BH123" s="203">
        <f t="shared" si="17"/>
        <v>0</v>
      </c>
      <c r="BI123" s="203">
        <f t="shared" si="18"/>
        <v>0</v>
      </c>
      <c r="BJ123" s="24" t="s">
        <v>80</v>
      </c>
      <c r="BK123" s="203">
        <f t="shared" si="19"/>
        <v>0</v>
      </c>
      <c r="BL123" s="24" t="s">
        <v>156</v>
      </c>
      <c r="BM123" s="24" t="s">
        <v>2593</v>
      </c>
    </row>
    <row r="124" spans="2:65" s="1" customFormat="1" ht="16.5" customHeight="1">
      <c r="B124" s="41"/>
      <c r="C124" s="192" t="s">
        <v>415</v>
      </c>
      <c r="D124" s="192" t="s">
        <v>151</v>
      </c>
      <c r="E124" s="193" t="s">
        <v>2591</v>
      </c>
      <c r="F124" s="194" t="s">
        <v>2592</v>
      </c>
      <c r="G124" s="195" t="s">
        <v>213</v>
      </c>
      <c r="H124" s="196">
        <v>834</v>
      </c>
      <c r="I124" s="197"/>
      <c r="J124" s="198">
        <f t="shared" si="10"/>
        <v>0</v>
      </c>
      <c r="K124" s="194" t="s">
        <v>21</v>
      </c>
      <c r="L124" s="61"/>
      <c r="M124" s="199" t="s">
        <v>21</v>
      </c>
      <c r="N124" s="200" t="s">
        <v>43</v>
      </c>
      <c r="O124" s="42"/>
      <c r="P124" s="201">
        <f t="shared" si="11"/>
        <v>0</v>
      </c>
      <c r="Q124" s="201">
        <v>0</v>
      </c>
      <c r="R124" s="201">
        <f t="shared" si="12"/>
        <v>0</v>
      </c>
      <c r="S124" s="201">
        <v>0</v>
      </c>
      <c r="T124" s="202">
        <f t="shared" si="13"/>
        <v>0</v>
      </c>
      <c r="AR124" s="24" t="s">
        <v>156</v>
      </c>
      <c r="AT124" s="24" t="s">
        <v>151</v>
      </c>
      <c r="AU124" s="24" t="s">
        <v>82</v>
      </c>
      <c r="AY124" s="24" t="s">
        <v>148</v>
      </c>
      <c r="BE124" s="203">
        <f t="shared" si="14"/>
        <v>0</v>
      </c>
      <c r="BF124" s="203">
        <f t="shared" si="15"/>
        <v>0</v>
      </c>
      <c r="BG124" s="203">
        <f t="shared" si="16"/>
        <v>0</v>
      </c>
      <c r="BH124" s="203">
        <f t="shared" si="17"/>
        <v>0</v>
      </c>
      <c r="BI124" s="203">
        <f t="shared" si="18"/>
        <v>0</v>
      </c>
      <c r="BJ124" s="24" t="s">
        <v>80</v>
      </c>
      <c r="BK124" s="203">
        <f t="shared" si="19"/>
        <v>0</v>
      </c>
      <c r="BL124" s="24" t="s">
        <v>156</v>
      </c>
      <c r="BM124" s="24" t="s">
        <v>2594</v>
      </c>
    </row>
    <row r="125" spans="2:65" s="1" customFormat="1" ht="16.5" customHeight="1">
      <c r="B125" s="41"/>
      <c r="C125" s="192" t="s">
        <v>422</v>
      </c>
      <c r="D125" s="192" t="s">
        <v>151</v>
      </c>
      <c r="E125" s="193" t="s">
        <v>2595</v>
      </c>
      <c r="F125" s="194" t="s">
        <v>2596</v>
      </c>
      <c r="G125" s="195" t="s">
        <v>213</v>
      </c>
      <c r="H125" s="196">
        <v>224</v>
      </c>
      <c r="I125" s="197"/>
      <c r="J125" s="198">
        <f t="shared" si="10"/>
        <v>0</v>
      </c>
      <c r="K125" s="194" t="s">
        <v>21</v>
      </c>
      <c r="L125" s="61"/>
      <c r="M125" s="199" t="s">
        <v>21</v>
      </c>
      <c r="N125" s="200" t="s">
        <v>43</v>
      </c>
      <c r="O125" s="42"/>
      <c r="P125" s="201">
        <f t="shared" si="11"/>
        <v>0</v>
      </c>
      <c r="Q125" s="201">
        <v>0</v>
      </c>
      <c r="R125" s="201">
        <f t="shared" si="12"/>
        <v>0</v>
      </c>
      <c r="S125" s="201">
        <v>0</v>
      </c>
      <c r="T125" s="202">
        <f t="shared" si="13"/>
        <v>0</v>
      </c>
      <c r="AR125" s="24" t="s">
        <v>156</v>
      </c>
      <c r="AT125" s="24" t="s">
        <v>151</v>
      </c>
      <c r="AU125" s="24" t="s">
        <v>82</v>
      </c>
      <c r="AY125" s="24" t="s">
        <v>148</v>
      </c>
      <c r="BE125" s="203">
        <f t="shared" si="14"/>
        <v>0</v>
      </c>
      <c r="BF125" s="203">
        <f t="shared" si="15"/>
        <v>0</v>
      </c>
      <c r="BG125" s="203">
        <f t="shared" si="16"/>
        <v>0</v>
      </c>
      <c r="BH125" s="203">
        <f t="shared" si="17"/>
        <v>0</v>
      </c>
      <c r="BI125" s="203">
        <f t="shared" si="18"/>
        <v>0</v>
      </c>
      <c r="BJ125" s="24" t="s">
        <v>80</v>
      </c>
      <c r="BK125" s="203">
        <f t="shared" si="19"/>
        <v>0</v>
      </c>
      <c r="BL125" s="24" t="s">
        <v>156</v>
      </c>
      <c r="BM125" s="24" t="s">
        <v>2597</v>
      </c>
    </row>
    <row r="126" spans="2:65" s="1" customFormat="1" ht="16.5" customHeight="1">
      <c r="B126" s="41"/>
      <c r="C126" s="192" t="s">
        <v>428</v>
      </c>
      <c r="D126" s="192" t="s">
        <v>151</v>
      </c>
      <c r="E126" s="193" t="s">
        <v>2595</v>
      </c>
      <c r="F126" s="194" t="s">
        <v>2596</v>
      </c>
      <c r="G126" s="195" t="s">
        <v>213</v>
      </c>
      <c r="H126" s="196">
        <v>449</v>
      </c>
      <c r="I126" s="197"/>
      <c r="J126" s="198">
        <f t="shared" si="10"/>
        <v>0</v>
      </c>
      <c r="K126" s="194" t="s">
        <v>21</v>
      </c>
      <c r="L126" s="61"/>
      <c r="M126" s="199" t="s">
        <v>21</v>
      </c>
      <c r="N126" s="200" t="s">
        <v>43</v>
      </c>
      <c r="O126" s="42"/>
      <c r="P126" s="201">
        <f t="shared" si="11"/>
        <v>0</v>
      </c>
      <c r="Q126" s="201">
        <v>0</v>
      </c>
      <c r="R126" s="201">
        <f t="shared" si="12"/>
        <v>0</v>
      </c>
      <c r="S126" s="201">
        <v>0</v>
      </c>
      <c r="T126" s="202">
        <f t="shared" si="13"/>
        <v>0</v>
      </c>
      <c r="AR126" s="24" t="s">
        <v>156</v>
      </c>
      <c r="AT126" s="24" t="s">
        <v>151</v>
      </c>
      <c r="AU126" s="24" t="s">
        <v>82</v>
      </c>
      <c r="AY126" s="24" t="s">
        <v>148</v>
      </c>
      <c r="BE126" s="203">
        <f t="shared" si="14"/>
        <v>0</v>
      </c>
      <c r="BF126" s="203">
        <f t="shared" si="15"/>
        <v>0</v>
      </c>
      <c r="BG126" s="203">
        <f t="shared" si="16"/>
        <v>0</v>
      </c>
      <c r="BH126" s="203">
        <f t="shared" si="17"/>
        <v>0</v>
      </c>
      <c r="BI126" s="203">
        <f t="shared" si="18"/>
        <v>0</v>
      </c>
      <c r="BJ126" s="24" t="s">
        <v>80</v>
      </c>
      <c r="BK126" s="203">
        <f t="shared" si="19"/>
        <v>0</v>
      </c>
      <c r="BL126" s="24" t="s">
        <v>156</v>
      </c>
      <c r="BM126" s="24" t="s">
        <v>2598</v>
      </c>
    </row>
    <row r="127" spans="2:65" s="1" customFormat="1" ht="16.5" customHeight="1">
      <c r="B127" s="41"/>
      <c r="C127" s="192" t="s">
        <v>438</v>
      </c>
      <c r="D127" s="192" t="s">
        <v>151</v>
      </c>
      <c r="E127" s="193" t="s">
        <v>2599</v>
      </c>
      <c r="F127" s="194" t="s">
        <v>2600</v>
      </c>
      <c r="G127" s="195" t="s">
        <v>213</v>
      </c>
      <c r="H127" s="196">
        <v>205</v>
      </c>
      <c r="I127" s="197"/>
      <c r="J127" s="198">
        <f t="shared" si="10"/>
        <v>0</v>
      </c>
      <c r="K127" s="194" t="s">
        <v>21</v>
      </c>
      <c r="L127" s="61"/>
      <c r="M127" s="199" t="s">
        <v>21</v>
      </c>
      <c r="N127" s="200" t="s">
        <v>43</v>
      </c>
      <c r="O127" s="42"/>
      <c r="P127" s="201">
        <f t="shared" si="11"/>
        <v>0</v>
      </c>
      <c r="Q127" s="201">
        <v>0</v>
      </c>
      <c r="R127" s="201">
        <f t="shared" si="12"/>
        <v>0</v>
      </c>
      <c r="S127" s="201">
        <v>0</v>
      </c>
      <c r="T127" s="202">
        <f t="shared" si="13"/>
        <v>0</v>
      </c>
      <c r="AR127" s="24" t="s">
        <v>156</v>
      </c>
      <c r="AT127" s="24" t="s">
        <v>151</v>
      </c>
      <c r="AU127" s="24" t="s">
        <v>82</v>
      </c>
      <c r="AY127" s="24" t="s">
        <v>148</v>
      </c>
      <c r="BE127" s="203">
        <f t="shared" si="14"/>
        <v>0</v>
      </c>
      <c r="BF127" s="203">
        <f t="shared" si="15"/>
        <v>0</v>
      </c>
      <c r="BG127" s="203">
        <f t="shared" si="16"/>
        <v>0</v>
      </c>
      <c r="BH127" s="203">
        <f t="shared" si="17"/>
        <v>0</v>
      </c>
      <c r="BI127" s="203">
        <f t="shared" si="18"/>
        <v>0</v>
      </c>
      <c r="BJ127" s="24" t="s">
        <v>80</v>
      </c>
      <c r="BK127" s="203">
        <f t="shared" si="19"/>
        <v>0</v>
      </c>
      <c r="BL127" s="24" t="s">
        <v>156</v>
      </c>
      <c r="BM127" s="24" t="s">
        <v>2601</v>
      </c>
    </row>
    <row r="128" spans="2:65" s="1" customFormat="1" ht="16.5" customHeight="1">
      <c r="B128" s="41"/>
      <c r="C128" s="192" t="s">
        <v>445</v>
      </c>
      <c r="D128" s="192" t="s">
        <v>151</v>
      </c>
      <c r="E128" s="193" t="s">
        <v>2602</v>
      </c>
      <c r="F128" s="194" t="s">
        <v>2603</v>
      </c>
      <c r="G128" s="195" t="s">
        <v>213</v>
      </c>
      <c r="H128" s="196">
        <v>70</v>
      </c>
      <c r="I128" s="197"/>
      <c r="J128" s="198">
        <f t="shared" si="10"/>
        <v>0</v>
      </c>
      <c r="K128" s="194" t="s">
        <v>21</v>
      </c>
      <c r="L128" s="61"/>
      <c r="M128" s="199" t="s">
        <v>21</v>
      </c>
      <c r="N128" s="200" t="s">
        <v>43</v>
      </c>
      <c r="O128" s="42"/>
      <c r="P128" s="201">
        <f t="shared" si="11"/>
        <v>0</v>
      </c>
      <c r="Q128" s="201">
        <v>0</v>
      </c>
      <c r="R128" s="201">
        <f t="shared" si="12"/>
        <v>0</v>
      </c>
      <c r="S128" s="201">
        <v>0</v>
      </c>
      <c r="T128" s="202">
        <f t="shared" si="13"/>
        <v>0</v>
      </c>
      <c r="AR128" s="24" t="s">
        <v>156</v>
      </c>
      <c r="AT128" s="24" t="s">
        <v>151</v>
      </c>
      <c r="AU128" s="24" t="s">
        <v>82</v>
      </c>
      <c r="AY128" s="24" t="s">
        <v>148</v>
      </c>
      <c r="BE128" s="203">
        <f t="shared" si="14"/>
        <v>0</v>
      </c>
      <c r="BF128" s="203">
        <f t="shared" si="15"/>
        <v>0</v>
      </c>
      <c r="BG128" s="203">
        <f t="shared" si="16"/>
        <v>0</v>
      </c>
      <c r="BH128" s="203">
        <f t="shared" si="17"/>
        <v>0</v>
      </c>
      <c r="BI128" s="203">
        <f t="shared" si="18"/>
        <v>0</v>
      </c>
      <c r="BJ128" s="24" t="s">
        <v>80</v>
      </c>
      <c r="BK128" s="203">
        <f t="shared" si="19"/>
        <v>0</v>
      </c>
      <c r="BL128" s="24" t="s">
        <v>156</v>
      </c>
      <c r="BM128" s="24" t="s">
        <v>2604</v>
      </c>
    </row>
    <row r="129" spans="2:65" s="1" customFormat="1" ht="16.5" customHeight="1">
      <c r="B129" s="41"/>
      <c r="C129" s="192" t="s">
        <v>450</v>
      </c>
      <c r="D129" s="192" t="s">
        <v>151</v>
      </c>
      <c r="E129" s="193" t="s">
        <v>2605</v>
      </c>
      <c r="F129" s="194" t="s">
        <v>2606</v>
      </c>
      <c r="G129" s="195" t="s">
        <v>213</v>
      </c>
      <c r="H129" s="196">
        <v>80</v>
      </c>
      <c r="I129" s="197"/>
      <c r="J129" s="198">
        <f t="shared" si="10"/>
        <v>0</v>
      </c>
      <c r="K129" s="194" t="s">
        <v>21</v>
      </c>
      <c r="L129" s="61"/>
      <c r="M129" s="199" t="s">
        <v>21</v>
      </c>
      <c r="N129" s="200" t="s">
        <v>43</v>
      </c>
      <c r="O129" s="42"/>
      <c r="P129" s="201">
        <f t="shared" si="11"/>
        <v>0</v>
      </c>
      <c r="Q129" s="201">
        <v>0</v>
      </c>
      <c r="R129" s="201">
        <f t="shared" si="12"/>
        <v>0</v>
      </c>
      <c r="S129" s="201">
        <v>0</v>
      </c>
      <c r="T129" s="202">
        <f t="shared" si="13"/>
        <v>0</v>
      </c>
      <c r="AR129" s="24" t="s">
        <v>156</v>
      </c>
      <c r="AT129" s="24" t="s">
        <v>151</v>
      </c>
      <c r="AU129" s="24" t="s">
        <v>82</v>
      </c>
      <c r="AY129" s="24" t="s">
        <v>148</v>
      </c>
      <c r="BE129" s="203">
        <f t="shared" si="14"/>
        <v>0</v>
      </c>
      <c r="BF129" s="203">
        <f t="shared" si="15"/>
        <v>0</v>
      </c>
      <c r="BG129" s="203">
        <f t="shared" si="16"/>
        <v>0</v>
      </c>
      <c r="BH129" s="203">
        <f t="shared" si="17"/>
        <v>0</v>
      </c>
      <c r="BI129" s="203">
        <f t="shared" si="18"/>
        <v>0</v>
      </c>
      <c r="BJ129" s="24" t="s">
        <v>80</v>
      </c>
      <c r="BK129" s="203">
        <f t="shared" si="19"/>
        <v>0</v>
      </c>
      <c r="BL129" s="24" t="s">
        <v>156</v>
      </c>
      <c r="BM129" s="24" t="s">
        <v>2607</v>
      </c>
    </row>
    <row r="130" spans="2:65" s="1" customFormat="1" ht="16.5" customHeight="1">
      <c r="B130" s="41"/>
      <c r="C130" s="192" t="s">
        <v>454</v>
      </c>
      <c r="D130" s="192" t="s">
        <v>151</v>
      </c>
      <c r="E130" s="193" t="s">
        <v>2608</v>
      </c>
      <c r="F130" s="194" t="s">
        <v>2609</v>
      </c>
      <c r="G130" s="195" t="s">
        <v>213</v>
      </c>
      <c r="H130" s="196">
        <v>15</v>
      </c>
      <c r="I130" s="197"/>
      <c r="J130" s="198">
        <f t="shared" si="10"/>
        <v>0</v>
      </c>
      <c r="K130" s="194" t="s">
        <v>21</v>
      </c>
      <c r="L130" s="61"/>
      <c r="M130" s="199" t="s">
        <v>21</v>
      </c>
      <c r="N130" s="200" t="s">
        <v>43</v>
      </c>
      <c r="O130" s="42"/>
      <c r="P130" s="201">
        <f t="shared" si="11"/>
        <v>0</v>
      </c>
      <c r="Q130" s="201">
        <v>0</v>
      </c>
      <c r="R130" s="201">
        <f t="shared" si="12"/>
        <v>0</v>
      </c>
      <c r="S130" s="201">
        <v>0</v>
      </c>
      <c r="T130" s="202">
        <f t="shared" si="13"/>
        <v>0</v>
      </c>
      <c r="AR130" s="24" t="s">
        <v>156</v>
      </c>
      <c r="AT130" s="24" t="s">
        <v>151</v>
      </c>
      <c r="AU130" s="24" t="s">
        <v>82</v>
      </c>
      <c r="AY130" s="24" t="s">
        <v>148</v>
      </c>
      <c r="BE130" s="203">
        <f t="shared" si="14"/>
        <v>0</v>
      </c>
      <c r="BF130" s="203">
        <f t="shared" si="15"/>
        <v>0</v>
      </c>
      <c r="BG130" s="203">
        <f t="shared" si="16"/>
        <v>0</v>
      </c>
      <c r="BH130" s="203">
        <f t="shared" si="17"/>
        <v>0</v>
      </c>
      <c r="BI130" s="203">
        <f t="shared" si="18"/>
        <v>0</v>
      </c>
      <c r="BJ130" s="24" t="s">
        <v>80</v>
      </c>
      <c r="BK130" s="203">
        <f t="shared" si="19"/>
        <v>0</v>
      </c>
      <c r="BL130" s="24" t="s">
        <v>156</v>
      </c>
      <c r="BM130" s="24" t="s">
        <v>2610</v>
      </c>
    </row>
    <row r="131" spans="2:65" s="1" customFormat="1" ht="16.5" customHeight="1">
      <c r="B131" s="41"/>
      <c r="C131" s="192" t="s">
        <v>459</v>
      </c>
      <c r="D131" s="192" t="s">
        <v>151</v>
      </c>
      <c r="E131" s="193" t="s">
        <v>2611</v>
      </c>
      <c r="F131" s="194" t="s">
        <v>2612</v>
      </c>
      <c r="G131" s="195" t="s">
        <v>213</v>
      </c>
      <c r="H131" s="196">
        <v>64</v>
      </c>
      <c r="I131" s="197"/>
      <c r="J131" s="198">
        <f t="shared" si="10"/>
        <v>0</v>
      </c>
      <c r="K131" s="194" t="s">
        <v>21</v>
      </c>
      <c r="L131" s="61"/>
      <c r="M131" s="199" t="s">
        <v>21</v>
      </c>
      <c r="N131" s="200" t="s">
        <v>43</v>
      </c>
      <c r="O131" s="42"/>
      <c r="P131" s="201">
        <f t="shared" si="11"/>
        <v>0</v>
      </c>
      <c r="Q131" s="201">
        <v>0</v>
      </c>
      <c r="R131" s="201">
        <f t="shared" si="12"/>
        <v>0</v>
      </c>
      <c r="S131" s="201">
        <v>0</v>
      </c>
      <c r="T131" s="202">
        <f t="shared" si="13"/>
        <v>0</v>
      </c>
      <c r="AR131" s="24" t="s">
        <v>156</v>
      </c>
      <c r="AT131" s="24" t="s">
        <v>151</v>
      </c>
      <c r="AU131" s="24" t="s">
        <v>82</v>
      </c>
      <c r="AY131" s="24" t="s">
        <v>148</v>
      </c>
      <c r="BE131" s="203">
        <f t="shared" si="14"/>
        <v>0</v>
      </c>
      <c r="BF131" s="203">
        <f t="shared" si="15"/>
        <v>0</v>
      </c>
      <c r="BG131" s="203">
        <f t="shared" si="16"/>
        <v>0</v>
      </c>
      <c r="BH131" s="203">
        <f t="shared" si="17"/>
        <v>0</v>
      </c>
      <c r="BI131" s="203">
        <f t="shared" si="18"/>
        <v>0</v>
      </c>
      <c r="BJ131" s="24" t="s">
        <v>80</v>
      </c>
      <c r="BK131" s="203">
        <f t="shared" si="19"/>
        <v>0</v>
      </c>
      <c r="BL131" s="24" t="s">
        <v>156</v>
      </c>
      <c r="BM131" s="24" t="s">
        <v>2613</v>
      </c>
    </row>
    <row r="132" spans="2:65" s="1" customFormat="1" ht="16.5" customHeight="1">
      <c r="B132" s="41"/>
      <c r="C132" s="192" t="s">
        <v>470</v>
      </c>
      <c r="D132" s="192" t="s">
        <v>151</v>
      </c>
      <c r="E132" s="193" t="s">
        <v>2611</v>
      </c>
      <c r="F132" s="194" t="s">
        <v>2612</v>
      </c>
      <c r="G132" s="195" t="s">
        <v>213</v>
      </c>
      <c r="H132" s="196">
        <v>128</v>
      </c>
      <c r="I132" s="197"/>
      <c r="J132" s="198">
        <f t="shared" si="10"/>
        <v>0</v>
      </c>
      <c r="K132" s="194" t="s">
        <v>21</v>
      </c>
      <c r="L132" s="61"/>
      <c r="M132" s="199" t="s">
        <v>21</v>
      </c>
      <c r="N132" s="200" t="s">
        <v>43</v>
      </c>
      <c r="O132" s="42"/>
      <c r="P132" s="201">
        <f t="shared" si="11"/>
        <v>0</v>
      </c>
      <c r="Q132" s="201">
        <v>0</v>
      </c>
      <c r="R132" s="201">
        <f t="shared" si="12"/>
        <v>0</v>
      </c>
      <c r="S132" s="201">
        <v>0</v>
      </c>
      <c r="T132" s="202">
        <f t="shared" si="13"/>
        <v>0</v>
      </c>
      <c r="AR132" s="24" t="s">
        <v>156</v>
      </c>
      <c r="AT132" s="24" t="s">
        <v>151</v>
      </c>
      <c r="AU132" s="24" t="s">
        <v>82</v>
      </c>
      <c r="AY132" s="24" t="s">
        <v>148</v>
      </c>
      <c r="BE132" s="203">
        <f t="shared" si="14"/>
        <v>0</v>
      </c>
      <c r="BF132" s="203">
        <f t="shared" si="15"/>
        <v>0</v>
      </c>
      <c r="BG132" s="203">
        <f t="shared" si="16"/>
        <v>0</v>
      </c>
      <c r="BH132" s="203">
        <f t="shared" si="17"/>
        <v>0</v>
      </c>
      <c r="BI132" s="203">
        <f t="shared" si="18"/>
        <v>0</v>
      </c>
      <c r="BJ132" s="24" t="s">
        <v>80</v>
      </c>
      <c r="BK132" s="203">
        <f t="shared" si="19"/>
        <v>0</v>
      </c>
      <c r="BL132" s="24" t="s">
        <v>156</v>
      </c>
      <c r="BM132" s="24" t="s">
        <v>2614</v>
      </c>
    </row>
    <row r="133" spans="2:65" s="1" customFormat="1" ht="16.5" customHeight="1">
      <c r="B133" s="41"/>
      <c r="C133" s="192" t="s">
        <v>475</v>
      </c>
      <c r="D133" s="192" t="s">
        <v>151</v>
      </c>
      <c r="E133" s="193" t="s">
        <v>2615</v>
      </c>
      <c r="F133" s="194" t="s">
        <v>2616</v>
      </c>
      <c r="G133" s="195" t="s">
        <v>213</v>
      </c>
      <c r="H133" s="196">
        <v>15</v>
      </c>
      <c r="I133" s="197"/>
      <c r="J133" s="198">
        <f t="shared" si="10"/>
        <v>0</v>
      </c>
      <c r="K133" s="194" t="s">
        <v>21</v>
      </c>
      <c r="L133" s="61"/>
      <c r="M133" s="199" t="s">
        <v>21</v>
      </c>
      <c r="N133" s="200" t="s">
        <v>43</v>
      </c>
      <c r="O133" s="42"/>
      <c r="P133" s="201">
        <f t="shared" si="11"/>
        <v>0</v>
      </c>
      <c r="Q133" s="201">
        <v>0</v>
      </c>
      <c r="R133" s="201">
        <f t="shared" si="12"/>
        <v>0</v>
      </c>
      <c r="S133" s="201">
        <v>0</v>
      </c>
      <c r="T133" s="202">
        <f t="shared" si="13"/>
        <v>0</v>
      </c>
      <c r="AR133" s="24" t="s">
        <v>156</v>
      </c>
      <c r="AT133" s="24" t="s">
        <v>151</v>
      </c>
      <c r="AU133" s="24" t="s">
        <v>82</v>
      </c>
      <c r="AY133" s="24" t="s">
        <v>148</v>
      </c>
      <c r="BE133" s="203">
        <f t="shared" si="14"/>
        <v>0</v>
      </c>
      <c r="BF133" s="203">
        <f t="shared" si="15"/>
        <v>0</v>
      </c>
      <c r="BG133" s="203">
        <f t="shared" si="16"/>
        <v>0</v>
      </c>
      <c r="BH133" s="203">
        <f t="shared" si="17"/>
        <v>0</v>
      </c>
      <c r="BI133" s="203">
        <f t="shared" si="18"/>
        <v>0</v>
      </c>
      <c r="BJ133" s="24" t="s">
        <v>80</v>
      </c>
      <c r="BK133" s="203">
        <f t="shared" si="19"/>
        <v>0</v>
      </c>
      <c r="BL133" s="24" t="s">
        <v>156</v>
      </c>
      <c r="BM133" s="24" t="s">
        <v>2617</v>
      </c>
    </row>
    <row r="134" spans="2:65" s="1" customFormat="1" ht="16.5" customHeight="1">
      <c r="B134" s="41"/>
      <c r="C134" s="192" t="s">
        <v>482</v>
      </c>
      <c r="D134" s="192" t="s">
        <v>151</v>
      </c>
      <c r="E134" s="193" t="s">
        <v>2618</v>
      </c>
      <c r="F134" s="194" t="s">
        <v>2619</v>
      </c>
      <c r="G134" s="195" t="s">
        <v>213</v>
      </c>
      <c r="H134" s="196">
        <v>65</v>
      </c>
      <c r="I134" s="197"/>
      <c r="J134" s="198">
        <f t="shared" si="10"/>
        <v>0</v>
      </c>
      <c r="K134" s="194" t="s">
        <v>21</v>
      </c>
      <c r="L134" s="61"/>
      <c r="M134" s="199" t="s">
        <v>21</v>
      </c>
      <c r="N134" s="200" t="s">
        <v>43</v>
      </c>
      <c r="O134" s="42"/>
      <c r="P134" s="201">
        <f t="shared" si="11"/>
        <v>0</v>
      </c>
      <c r="Q134" s="201">
        <v>0</v>
      </c>
      <c r="R134" s="201">
        <f t="shared" si="12"/>
        <v>0</v>
      </c>
      <c r="S134" s="201">
        <v>0</v>
      </c>
      <c r="T134" s="202">
        <f t="shared" si="13"/>
        <v>0</v>
      </c>
      <c r="AR134" s="24" t="s">
        <v>156</v>
      </c>
      <c r="AT134" s="24" t="s">
        <v>151</v>
      </c>
      <c r="AU134" s="24" t="s">
        <v>82</v>
      </c>
      <c r="AY134" s="24" t="s">
        <v>148</v>
      </c>
      <c r="BE134" s="203">
        <f t="shared" si="14"/>
        <v>0</v>
      </c>
      <c r="BF134" s="203">
        <f t="shared" si="15"/>
        <v>0</v>
      </c>
      <c r="BG134" s="203">
        <f t="shared" si="16"/>
        <v>0</v>
      </c>
      <c r="BH134" s="203">
        <f t="shared" si="17"/>
        <v>0</v>
      </c>
      <c r="BI134" s="203">
        <f t="shared" si="18"/>
        <v>0</v>
      </c>
      <c r="BJ134" s="24" t="s">
        <v>80</v>
      </c>
      <c r="BK134" s="203">
        <f t="shared" si="19"/>
        <v>0</v>
      </c>
      <c r="BL134" s="24" t="s">
        <v>156</v>
      </c>
      <c r="BM134" s="24" t="s">
        <v>2620</v>
      </c>
    </row>
    <row r="135" spans="2:65" s="1" customFormat="1" ht="16.5" customHeight="1">
      <c r="B135" s="41"/>
      <c r="C135" s="192" t="s">
        <v>493</v>
      </c>
      <c r="D135" s="192" t="s">
        <v>151</v>
      </c>
      <c r="E135" s="193" t="s">
        <v>2621</v>
      </c>
      <c r="F135" s="194" t="s">
        <v>2622</v>
      </c>
      <c r="G135" s="195" t="s">
        <v>2491</v>
      </c>
      <c r="H135" s="196">
        <v>27</v>
      </c>
      <c r="I135" s="197"/>
      <c r="J135" s="198">
        <f t="shared" si="10"/>
        <v>0</v>
      </c>
      <c r="K135" s="194" t="s">
        <v>21</v>
      </c>
      <c r="L135" s="61"/>
      <c r="M135" s="199" t="s">
        <v>21</v>
      </c>
      <c r="N135" s="200" t="s">
        <v>43</v>
      </c>
      <c r="O135" s="42"/>
      <c r="P135" s="201">
        <f t="shared" si="11"/>
        <v>0</v>
      </c>
      <c r="Q135" s="201">
        <v>0</v>
      </c>
      <c r="R135" s="201">
        <f t="shared" si="12"/>
        <v>0</v>
      </c>
      <c r="S135" s="201">
        <v>0</v>
      </c>
      <c r="T135" s="202">
        <f t="shared" si="13"/>
        <v>0</v>
      </c>
      <c r="AR135" s="24" t="s">
        <v>156</v>
      </c>
      <c r="AT135" s="24" t="s">
        <v>151</v>
      </c>
      <c r="AU135" s="24" t="s">
        <v>82</v>
      </c>
      <c r="AY135" s="24" t="s">
        <v>148</v>
      </c>
      <c r="BE135" s="203">
        <f t="shared" si="14"/>
        <v>0</v>
      </c>
      <c r="BF135" s="203">
        <f t="shared" si="15"/>
        <v>0</v>
      </c>
      <c r="BG135" s="203">
        <f t="shared" si="16"/>
        <v>0</v>
      </c>
      <c r="BH135" s="203">
        <f t="shared" si="17"/>
        <v>0</v>
      </c>
      <c r="BI135" s="203">
        <f t="shared" si="18"/>
        <v>0</v>
      </c>
      <c r="BJ135" s="24" t="s">
        <v>80</v>
      </c>
      <c r="BK135" s="203">
        <f t="shared" si="19"/>
        <v>0</v>
      </c>
      <c r="BL135" s="24" t="s">
        <v>156</v>
      </c>
      <c r="BM135" s="24" t="s">
        <v>2623</v>
      </c>
    </row>
    <row r="136" spans="2:65" s="1" customFormat="1" ht="16.5" customHeight="1">
      <c r="B136" s="41"/>
      <c r="C136" s="192" t="s">
        <v>500</v>
      </c>
      <c r="D136" s="192" t="s">
        <v>151</v>
      </c>
      <c r="E136" s="193" t="s">
        <v>2624</v>
      </c>
      <c r="F136" s="194" t="s">
        <v>2625</v>
      </c>
      <c r="G136" s="195" t="s">
        <v>213</v>
      </c>
      <c r="H136" s="196">
        <v>15</v>
      </c>
      <c r="I136" s="197"/>
      <c r="J136" s="198">
        <f t="shared" si="10"/>
        <v>0</v>
      </c>
      <c r="K136" s="194" t="s">
        <v>21</v>
      </c>
      <c r="L136" s="61"/>
      <c r="M136" s="199" t="s">
        <v>21</v>
      </c>
      <c r="N136" s="200" t="s">
        <v>43</v>
      </c>
      <c r="O136" s="42"/>
      <c r="P136" s="201">
        <f t="shared" si="11"/>
        <v>0</v>
      </c>
      <c r="Q136" s="201">
        <v>0</v>
      </c>
      <c r="R136" s="201">
        <f t="shared" si="12"/>
        <v>0</v>
      </c>
      <c r="S136" s="201">
        <v>0</v>
      </c>
      <c r="T136" s="202">
        <f t="shared" si="13"/>
        <v>0</v>
      </c>
      <c r="AR136" s="24" t="s">
        <v>156</v>
      </c>
      <c r="AT136" s="24" t="s">
        <v>151</v>
      </c>
      <c r="AU136" s="24" t="s">
        <v>82</v>
      </c>
      <c r="AY136" s="24" t="s">
        <v>148</v>
      </c>
      <c r="BE136" s="203">
        <f t="shared" si="14"/>
        <v>0</v>
      </c>
      <c r="BF136" s="203">
        <f t="shared" si="15"/>
        <v>0</v>
      </c>
      <c r="BG136" s="203">
        <f t="shared" si="16"/>
        <v>0</v>
      </c>
      <c r="BH136" s="203">
        <f t="shared" si="17"/>
        <v>0</v>
      </c>
      <c r="BI136" s="203">
        <f t="shared" si="18"/>
        <v>0</v>
      </c>
      <c r="BJ136" s="24" t="s">
        <v>80</v>
      </c>
      <c r="BK136" s="203">
        <f t="shared" si="19"/>
        <v>0</v>
      </c>
      <c r="BL136" s="24" t="s">
        <v>156</v>
      </c>
      <c r="BM136" s="24" t="s">
        <v>2626</v>
      </c>
    </row>
    <row r="137" spans="2:65" s="1" customFormat="1" ht="16.5" customHeight="1">
      <c r="B137" s="41"/>
      <c r="C137" s="192" t="s">
        <v>767</v>
      </c>
      <c r="D137" s="192" t="s">
        <v>151</v>
      </c>
      <c r="E137" s="193" t="s">
        <v>2627</v>
      </c>
      <c r="F137" s="194" t="s">
        <v>2628</v>
      </c>
      <c r="G137" s="195" t="s">
        <v>213</v>
      </c>
      <c r="H137" s="196">
        <v>15</v>
      </c>
      <c r="I137" s="197"/>
      <c r="J137" s="198">
        <f t="shared" si="10"/>
        <v>0</v>
      </c>
      <c r="K137" s="194" t="s">
        <v>21</v>
      </c>
      <c r="L137" s="61"/>
      <c r="M137" s="199" t="s">
        <v>21</v>
      </c>
      <c r="N137" s="200" t="s">
        <v>43</v>
      </c>
      <c r="O137" s="42"/>
      <c r="P137" s="201">
        <f t="shared" si="11"/>
        <v>0</v>
      </c>
      <c r="Q137" s="201">
        <v>0</v>
      </c>
      <c r="R137" s="201">
        <f t="shared" si="12"/>
        <v>0</v>
      </c>
      <c r="S137" s="201">
        <v>0</v>
      </c>
      <c r="T137" s="202">
        <f t="shared" si="13"/>
        <v>0</v>
      </c>
      <c r="AR137" s="24" t="s">
        <v>156</v>
      </c>
      <c r="AT137" s="24" t="s">
        <v>151</v>
      </c>
      <c r="AU137" s="24" t="s">
        <v>82</v>
      </c>
      <c r="AY137" s="24" t="s">
        <v>148</v>
      </c>
      <c r="BE137" s="203">
        <f t="shared" si="14"/>
        <v>0</v>
      </c>
      <c r="BF137" s="203">
        <f t="shared" si="15"/>
        <v>0</v>
      </c>
      <c r="BG137" s="203">
        <f t="shared" si="16"/>
        <v>0</v>
      </c>
      <c r="BH137" s="203">
        <f t="shared" si="17"/>
        <v>0</v>
      </c>
      <c r="BI137" s="203">
        <f t="shared" si="18"/>
        <v>0</v>
      </c>
      <c r="BJ137" s="24" t="s">
        <v>80</v>
      </c>
      <c r="BK137" s="203">
        <f t="shared" si="19"/>
        <v>0</v>
      </c>
      <c r="BL137" s="24" t="s">
        <v>156</v>
      </c>
      <c r="BM137" s="24" t="s">
        <v>2629</v>
      </c>
    </row>
    <row r="138" spans="2:65" s="1" customFormat="1" ht="16.5" customHeight="1">
      <c r="B138" s="41"/>
      <c r="C138" s="192" t="s">
        <v>771</v>
      </c>
      <c r="D138" s="192" t="s">
        <v>151</v>
      </c>
      <c r="E138" s="193" t="s">
        <v>2630</v>
      </c>
      <c r="F138" s="194" t="s">
        <v>2631</v>
      </c>
      <c r="G138" s="195" t="s">
        <v>213</v>
      </c>
      <c r="H138" s="196">
        <v>120</v>
      </c>
      <c r="I138" s="197"/>
      <c r="J138" s="198">
        <f t="shared" si="10"/>
        <v>0</v>
      </c>
      <c r="K138" s="194" t="s">
        <v>21</v>
      </c>
      <c r="L138" s="61"/>
      <c r="M138" s="199" t="s">
        <v>21</v>
      </c>
      <c r="N138" s="200" t="s">
        <v>43</v>
      </c>
      <c r="O138" s="42"/>
      <c r="P138" s="201">
        <f t="shared" si="11"/>
        <v>0</v>
      </c>
      <c r="Q138" s="201">
        <v>0</v>
      </c>
      <c r="R138" s="201">
        <f t="shared" si="12"/>
        <v>0</v>
      </c>
      <c r="S138" s="201">
        <v>0</v>
      </c>
      <c r="T138" s="202">
        <f t="shared" si="13"/>
        <v>0</v>
      </c>
      <c r="AR138" s="24" t="s">
        <v>156</v>
      </c>
      <c r="AT138" s="24" t="s">
        <v>151</v>
      </c>
      <c r="AU138" s="24" t="s">
        <v>82</v>
      </c>
      <c r="AY138" s="24" t="s">
        <v>148</v>
      </c>
      <c r="BE138" s="203">
        <f t="shared" si="14"/>
        <v>0</v>
      </c>
      <c r="BF138" s="203">
        <f t="shared" si="15"/>
        <v>0</v>
      </c>
      <c r="BG138" s="203">
        <f t="shared" si="16"/>
        <v>0</v>
      </c>
      <c r="BH138" s="203">
        <f t="shared" si="17"/>
        <v>0</v>
      </c>
      <c r="BI138" s="203">
        <f t="shared" si="18"/>
        <v>0</v>
      </c>
      <c r="BJ138" s="24" t="s">
        <v>80</v>
      </c>
      <c r="BK138" s="203">
        <f t="shared" si="19"/>
        <v>0</v>
      </c>
      <c r="BL138" s="24" t="s">
        <v>156</v>
      </c>
      <c r="BM138" s="24" t="s">
        <v>2632</v>
      </c>
    </row>
    <row r="139" spans="2:65" s="1" customFormat="1" ht="16.5" customHeight="1">
      <c r="B139" s="41"/>
      <c r="C139" s="192" t="s">
        <v>780</v>
      </c>
      <c r="D139" s="192" t="s">
        <v>151</v>
      </c>
      <c r="E139" s="193" t="s">
        <v>2633</v>
      </c>
      <c r="F139" s="194" t="s">
        <v>2634</v>
      </c>
      <c r="G139" s="195" t="s">
        <v>2491</v>
      </c>
      <c r="H139" s="196">
        <v>13</v>
      </c>
      <c r="I139" s="197"/>
      <c r="J139" s="198">
        <f t="shared" si="10"/>
        <v>0</v>
      </c>
      <c r="K139" s="194" t="s">
        <v>21</v>
      </c>
      <c r="L139" s="61"/>
      <c r="M139" s="199" t="s">
        <v>21</v>
      </c>
      <c r="N139" s="200" t="s">
        <v>43</v>
      </c>
      <c r="O139" s="42"/>
      <c r="P139" s="201">
        <f t="shared" si="11"/>
        <v>0</v>
      </c>
      <c r="Q139" s="201">
        <v>0</v>
      </c>
      <c r="R139" s="201">
        <f t="shared" si="12"/>
        <v>0</v>
      </c>
      <c r="S139" s="201">
        <v>0</v>
      </c>
      <c r="T139" s="202">
        <f t="shared" si="13"/>
        <v>0</v>
      </c>
      <c r="AR139" s="24" t="s">
        <v>156</v>
      </c>
      <c r="AT139" s="24" t="s">
        <v>151</v>
      </c>
      <c r="AU139" s="24" t="s">
        <v>82</v>
      </c>
      <c r="AY139" s="24" t="s">
        <v>148</v>
      </c>
      <c r="BE139" s="203">
        <f t="shared" si="14"/>
        <v>0</v>
      </c>
      <c r="BF139" s="203">
        <f t="shared" si="15"/>
        <v>0</v>
      </c>
      <c r="BG139" s="203">
        <f t="shared" si="16"/>
        <v>0</v>
      </c>
      <c r="BH139" s="203">
        <f t="shared" si="17"/>
        <v>0</v>
      </c>
      <c r="BI139" s="203">
        <f t="shared" si="18"/>
        <v>0</v>
      </c>
      <c r="BJ139" s="24" t="s">
        <v>80</v>
      </c>
      <c r="BK139" s="203">
        <f t="shared" si="19"/>
        <v>0</v>
      </c>
      <c r="BL139" s="24" t="s">
        <v>156</v>
      </c>
      <c r="BM139" s="24" t="s">
        <v>2635</v>
      </c>
    </row>
    <row r="140" spans="2:65" s="1" customFormat="1" ht="16.5" customHeight="1">
      <c r="B140" s="41"/>
      <c r="C140" s="192" t="s">
        <v>784</v>
      </c>
      <c r="D140" s="192" t="s">
        <v>151</v>
      </c>
      <c r="E140" s="193" t="s">
        <v>2636</v>
      </c>
      <c r="F140" s="194" t="s">
        <v>2637</v>
      </c>
      <c r="G140" s="195" t="s">
        <v>2491</v>
      </c>
      <c r="H140" s="196">
        <v>13</v>
      </c>
      <c r="I140" s="197"/>
      <c r="J140" s="198">
        <f t="shared" si="10"/>
        <v>0</v>
      </c>
      <c r="K140" s="194" t="s">
        <v>21</v>
      </c>
      <c r="L140" s="61"/>
      <c r="M140" s="199" t="s">
        <v>21</v>
      </c>
      <c r="N140" s="200" t="s">
        <v>43</v>
      </c>
      <c r="O140" s="42"/>
      <c r="P140" s="201">
        <f t="shared" si="11"/>
        <v>0</v>
      </c>
      <c r="Q140" s="201">
        <v>0</v>
      </c>
      <c r="R140" s="201">
        <f t="shared" si="12"/>
        <v>0</v>
      </c>
      <c r="S140" s="201">
        <v>0</v>
      </c>
      <c r="T140" s="202">
        <f t="shared" si="13"/>
        <v>0</v>
      </c>
      <c r="AR140" s="24" t="s">
        <v>156</v>
      </c>
      <c r="AT140" s="24" t="s">
        <v>151</v>
      </c>
      <c r="AU140" s="24" t="s">
        <v>82</v>
      </c>
      <c r="AY140" s="24" t="s">
        <v>148</v>
      </c>
      <c r="BE140" s="203">
        <f t="shared" si="14"/>
        <v>0</v>
      </c>
      <c r="BF140" s="203">
        <f t="shared" si="15"/>
        <v>0</v>
      </c>
      <c r="BG140" s="203">
        <f t="shared" si="16"/>
        <v>0</v>
      </c>
      <c r="BH140" s="203">
        <f t="shared" si="17"/>
        <v>0</v>
      </c>
      <c r="BI140" s="203">
        <f t="shared" si="18"/>
        <v>0</v>
      </c>
      <c r="BJ140" s="24" t="s">
        <v>80</v>
      </c>
      <c r="BK140" s="203">
        <f t="shared" si="19"/>
        <v>0</v>
      </c>
      <c r="BL140" s="24" t="s">
        <v>156</v>
      </c>
      <c r="BM140" s="24" t="s">
        <v>2638</v>
      </c>
    </row>
    <row r="141" spans="2:65" s="1" customFormat="1" ht="16.5" customHeight="1">
      <c r="B141" s="41"/>
      <c r="C141" s="192" t="s">
        <v>789</v>
      </c>
      <c r="D141" s="192" t="s">
        <v>151</v>
      </c>
      <c r="E141" s="193" t="s">
        <v>2639</v>
      </c>
      <c r="F141" s="194" t="s">
        <v>2640</v>
      </c>
      <c r="G141" s="195" t="s">
        <v>2491</v>
      </c>
      <c r="H141" s="196">
        <v>1</v>
      </c>
      <c r="I141" s="197"/>
      <c r="J141" s="198">
        <f t="shared" si="10"/>
        <v>0</v>
      </c>
      <c r="K141" s="194" t="s">
        <v>21</v>
      </c>
      <c r="L141" s="61"/>
      <c r="M141" s="199" t="s">
        <v>21</v>
      </c>
      <c r="N141" s="200" t="s">
        <v>43</v>
      </c>
      <c r="O141" s="42"/>
      <c r="P141" s="201">
        <f t="shared" si="11"/>
        <v>0</v>
      </c>
      <c r="Q141" s="201">
        <v>0</v>
      </c>
      <c r="R141" s="201">
        <f t="shared" si="12"/>
        <v>0</v>
      </c>
      <c r="S141" s="201">
        <v>0</v>
      </c>
      <c r="T141" s="202">
        <f t="shared" si="13"/>
        <v>0</v>
      </c>
      <c r="AR141" s="24" t="s">
        <v>156</v>
      </c>
      <c r="AT141" s="24" t="s">
        <v>151</v>
      </c>
      <c r="AU141" s="24" t="s">
        <v>82</v>
      </c>
      <c r="AY141" s="24" t="s">
        <v>148</v>
      </c>
      <c r="BE141" s="203">
        <f t="shared" si="14"/>
        <v>0</v>
      </c>
      <c r="BF141" s="203">
        <f t="shared" si="15"/>
        <v>0</v>
      </c>
      <c r="BG141" s="203">
        <f t="shared" si="16"/>
        <v>0</v>
      </c>
      <c r="BH141" s="203">
        <f t="shared" si="17"/>
        <v>0</v>
      </c>
      <c r="BI141" s="203">
        <f t="shared" si="18"/>
        <v>0</v>
      </c>
      <c r="BJ141" s="24" t="s">
        <v>80</v>
      </c>
      <c r="BK141" s="203">
        <f t="shared" si="19"/>
        <v>0</v>
      </c>
      <c r="BL141" s="24" t="s">
        <v>156</v>
      </c>
      <c r="BM141" s="24" t="s">
        <v>2641</v>
      </c>
    </row>
    <row r="142" spans="2:65" s="1" customFormat="1" ht="16.5" customHeight="1">
      <c r="B142" s="41"/>
      <c r="C142" s="192" t="s">
        <v>794</v>
      </c>
      <c r="D142" s="192" t="s">
        <v>151</v>
      </c>
      <c r="E142" s="193" t="s">
        <v>2642</v>
      </c>
      <c r="F142" s="194" t="s">
        <v>2643</v>
      </c>
      <c r="G142" s="195" t="s">
        <v>213</v>
      </c>
      <c r="H142" s="196">
        <v>180</v>
      </c>
      <c r="I142" s="197"/>
      <c r="J142" s="198">
        <f t="shared" si="10"/>
        <v>0</v>
      </c>
      <c r="K142" s="194" t="s">
        <v>21</v>
      </c>
      <c r="L142" s="61"/>
      <c r="M142" s="199" t="s">
        <v>21</v>
      </c>
      <c r="N142" s="200" t="s">
        <v>43</v>
      </c>
      <c r="O142" s="42"/>
      <c r="P142" s="201">
        <f t="shared" si="11"/>
        <v>0</v>
      </c>
      <c r="Q142" s="201">
        <v>0</v>
      </c>
      <c r="R142" s="201">
        <f t="shared" si="12"/>
        <v>0</v>
      </c>
      <c r="S142" s="201">
        <v>0</v>
      </c>
      <c r="T142" s="202">
        <f t="shared" si="13"/>
        <v>0</v>
      </c>
      <c r="AR142" s="24" t="s">
        <v>156</v>
      </c>
      <c r="AT142" s="24" t="s">
        <v>151</v>
      </c>
      <c r="AU142" s="24" t="s">
        <v>82</v>
      </c>
      <c r="AY142" s="24" t="s">
        <v>148</v>
      </c>
      <c r="BE142" s="203">
        <f t="shared" si="14"/>
        <v>0</v>
      </c>
      <c r="BF142" s="203">
        <f t="shared" si="15"/>
        <v>0</v>
      </c>
      <c r="BG142" s="203">
        <f t="shared" si="16"/>
        <v>0</v>
      </c>
      <c r="BH142" s="203">
        <f t="shared" si="17"/>
        <v>0</v>
      </c>
      <c r="BI142" s="203">
        <f t="shared" si="18"/>
        <v>0</v>
      </c>
      <c r="BJ142" s="24" t="s">
        <v>80</v>
      </c>
      <c r="BK142" s="203">
        <f t="shared" si="19"/>
        <v>0</v>
      </c>
      <c r="BL142" s="24" t="s">
        <v>156</v>
      </c>
      <c r="BM142" s="24" t="s">
        <v>2644</v>
      </c>
    </row>
    <row r="143" spans="2:65" s="1" customFormat="1" ht="16.5" customHeight="1">
      <c r="B143" s="41"/>
      <c r="C143" s="192" t="s">
        <v>799</v>
      </c>
      <c r="D143" s="192" t="s">
        <v>151</v>
      </c>
      <c r="E143" s="193" t="s">
        <v>2645</v>
      </c>
      <c r="F143" s="194" t="s">
        <v>2646</v>
      </c>
      <c r="G143" s="195" t="s">
        <v>2491</v>
      </c>
      <c r="H143" s="196">
        <v>34</v>
      </c>
      <c r="I143" s="197"/>
      <c r="J143" s="198">
        <f t="shared" si="10"/>
        <v>0</v>
      </c>
      <c r="K143" s="194" t="s">
        <v>21</v>
      </c>
      <c r="L143" s="61"/>
      <c r="M143" s="199" t="s">
        <v>21</v>
      </c>
      <c r="N143" s="200" t="s">
        <v>43</v>
      </c>
      <c r="O143" s="42"/>
      <c r="P143" s="201">
        <f t="shared" si="11"/>
        <v>0</v>
      </c>
      <c r="Q143" s="201">
        <v>0</v>
      </c>
      <c r="R143" s="201">
        <f t="shared" si="12"/>
        <v>0</v>
      </c>
      <c r="S143" s="201">
        <v>0</v>
      </c>
      <c r="T143" s="202">
        <f t="shared" si="13"/>
        <v>0</v>
      </c>
      <c r="AR143" s="24" t="s">
        <v>156</v>
      </c>
      <c r="AT143" s="24" t="s">
        <v>151</v>
      </c>
      <c r="AU143" s="24" t="s">
        <v>82</v>
      </c>
      <c r="AY143" s="24" t="s">
        <v>148</v>
      </c>
      <c r="BE143" s="203">
        <f t="shared" si="14"/>
        <v>0</v>
      </c>
      <c r="BF143" s="203">
        <f t="shared" si="15"/>
        <v>0</v>
      </c>
      <c r="BG143" s="203">
        <f t="shared" si="16"/>
        <v>0</v>
      </c>
      <c r="BH143" s="203">
        <f t="shared" si="17"/>
        <v>0</v>
      </c>
      <c r="BI143" s="203">
        <f t="shared" si="18"/>
        <v>0</v>
      </c>
      <c r="BJ143" s="24" t="s">
        <v>80</v>
      </c>
      <c r="BK143" s="203">
        <f t="shared" si="19"/>
        <v>0</v>
      </c>
      <c r="BL143" s="24" t="s">
        <v>156</v>
      </c>
      <c r="BM143" s="24" t="s">
        <v>2647</v>
      </c>
    </row>
    <row r="144" spans="2:65" s="1" customFormat="1" ht="16.5" customHeight="1">
      <c r="B144" s="41"/>
      <c r="C144" s="192" t="s">
        <v>804</v>
      </c>
      <c r="D144" s="192" t="s">
        <v>151</v>
      </c>
      <c r="E144" s="193" t="s">
        <v>2648</v>
      </c>
      <c r="F144" s="194" t="s">
        <v>2649</v>
      </c>
      <c r="G144" s="195" t="s">
        <v>2491</v>
      </c>
      <c r="H144" s="196">
        <v>21</v>
      </c>
      <c r="I144" s="197"/>
      <c r="J144" s="198">
        <f t="shared" si="10"/>
        <v>0</v>
      </c>
      <c r="K144" s="194" t="s">
        <v>21</v>
      </c>
      <c r="L144" s="61"/>
      <c r="M144" s="199" t="s">
        <v>21</v>
      </c>
      <c r="N144" s="200" t="s">
        <v>43</v>
      </c>
      <c r="O144" s="42"/>
      <c r="P144" s="201">
        <f t="shared" si="11"/>
        <v>0</v>
      </c>
      <c r="Q144" s="201">
        <v>0</v>
      </c>
      <c r="R144" s="201">
        <f t="shared" si="12"/>
        <v>0</v>
      </c>
      <c r="S144" s="201">
        <v>0</v>
      </c>
      <c r="T144" s="202">
        <f t="shared" si="13"/>
        <v>0</v>
      </c>
      <c r="AR144" s="24" t="s">
        <v>156</v>
      </c>
      <c r="AT144" s="24" t="s">
        <v>151</v>
      </c>
      <c r="AU144" s="24" t="s">
        <v>82</v>
      </c>
      <c r="AY144" s="24" t="s">
        <v>148</v>
      </c>
      <c r="BE144" s="203">
        <f t="shared" si="14"/>
        <v>0</v>
      </c>
      <c r="BF144" s="203">
        <f t="shared" si="15"/>
        <v>0</v>
      </c>
      <c r="BG144" s="203">
        <f t="shared" si="16"/>
        <v>0</v>
      </c>
      <c r="BH144" s="203">
        <f t="shared" si="17"/>
        <v>0</v>
      </c>
      <c r="BI144" s="203">
        <f t="shared" si="18"/>
        <v>0</v>
      </c>
      <c r="BJ144" s="24" t="s">
        <v>80</v>
      </c>
      <c r="BK144" s="203">
        <f t="shared" si="19"/>
        <v>0</v>
      </c>
      <c r="BL144" s="24" t="s">
        <v>156</v>
      </c>
      <c r="BM144" s="24" t="s">
        <v>2650</v>
      </c>
    </row>
    <row r="145" spans="2:65" s="1" customFormat="1" ht="16.5" customHeight="1">
      <c r="B145" s="41"/>
      <c r="C145" s="192" t="s">
        <v>809</v>
      </c>
      <c r="D145" s="192" t="s">
        <v>151</v>
      </c>
      <c r="E145" s="193" t="s">
        <v>2651</v>
      </c>
      <c r="F145" s="194" t="s">
        <v>2652</v>
      </c>
      <c r="G145" s="195" t="s">
        <v>2491</v>
      </c>
      <c r="H145" s="196">
        <v>6</v>
      </c>
      <c r="I145" s="197"/>
      <c r="J145" s="198">
        <f t="shared" si="10"/>
        <v>0</v>
      </c>
      <c r="K145" s="194" t="s">
        <v>21</v>
      </c>
      <c r="L145" s="61"/>
      <c r="M145" s="199" t="s">
        <v>21</v>
      </c>
      <c r="N145" s="200" t="s">
        <v>43</v>
      </c>
      <c r="O145" s="42"/>
      <c r="P145" s="201">
        <f t="shared" si="11"/>
        <v>0</v>
      </c>
      <c r="Q145" s="201">
        <v>0</v>
      </c>
      <c r="R145" s="201">
        <f t="shared" si="12"/>
        <v>0</v>
      </c>
      <c r="S145" s="201">
        <v>0</v>
      </c>
      <c r="T145" s="202">
        <f t="shared" si="13"/>
        <v>0</v>
      </c>
      <c r="AR145" s="24" t="s">
        <v>156</v>
      </c>
      <c r="AT145" s="24" t="s">
        <v>151</v>
      </c>
      <c r="AU145" s="24" t="s">
        <v>82</v>
      </c>
      <c r="AY145" s="24" t="s">
        <v>148</v>
      </c>
      <c r="BE145" s="203">
        <f t="shared" si="14"/>
        <v>0</v>
      </c>
      <c r="BF145" s="203">
        <f t="shared" si="15"/>
        <v>0</v>
      </c>
      <c r="BG145" s="203">
        <f t="shared" si="16"/>
        <v>0</v>
      </c>
      <c r="BH145" s="203">
        <f t="shared" si="17"/>
        <v>0</v>
      </c>
      <c r="BI145" s="203">
        <f t="shared" si="18"/>
        <v>0</v>
      </c>
      <c r="BJ145" s="24" t="s">
        <v>80</v>
      </c>
      <c r="BK145" s="203">
        <f t="shared" si="19"/>
        <v>0</v>
      </c>
      <c r="BL145" s="24" t="s">
        <v>156</v>
      </c>
      <c r="BM145" s="24" t="s">
        <v>2653</v>
      </c>
    </row>
    <row r="146" spans="2:65" s="1" customFormat="1" ht="16.5" customHeight="1">
      <c r="B146" s="41"/>
      <c r="C146" s="192" t="s">
        <v>820</v>
      </c>
      <c r="D146" s="192" t="s">
        <v>151</v>
      </c>
      <c r="E146" s="193" t="s">
        <v>2654</v>
      </c>
      <c r="F146" s="194" t="s">
        <v>2655</v>
      </c>
      <c r="G146" s="195" t="s">
        <v>2491</v>
      </c>
      <c r="H146" s="196">
        <v>10</v>
      </c>
      <c r="I146" s="197"/>
      <c r="J146" s="198">
        <f t="shared" si="10"/>
        <v>0</v>
      </c>
      <c r="K146" s="194" t="s">
        <v>21</v>
      </c>
      <c r="L146" s="61"/>
      <c r="M146" s="199" t="s">
        <v>21</v>
      </c>
      <c r="N146" s="200" t="s">
        <v>43</v>
      </c>
      <c r="O146" s="42"/>
      <c r="P146" s="201">
        <f t="shared" si="11"/>
        <v>0</v>
      </c>
      <c r="Q146" s="201">
        <v>0</v>
      </c>
      <c r="R146" s="201">
        <f t="shared" si="12"/>
        <v>0</v>
      </c>
      <c r="S146" s="201">
        <v>0</v>
      </c>
      <c r="T146" s="202">
        <f t="shared" si="13"/>
        <v>0</v>
      </c>
      <c r="AR146" s="24" t="s">
        <v>156</v>
      </c>
      <c r="AT146" s="24" t="s">
        <v>151</v>
      </c>
      <c r="AU146" s="24" t="s">
        <v>82</v>
      </c>
      <c r="AY146" s="24" t="s">
        <v>148</v>
      </c>
      <c r="BE146" s="203">
        <f t="shared" si="14"/>
        <v>0</v>
      </c>
      <c r="BF146" s="203">
        <f t="shared" si="15"/>
        <v>0</v>
      </c>
      <c r="BG146" s="203">
        <f t="shared" si="16"/>
        <v>0</v>
      </c>
      <c r="BH146" s="203">
        <f t="shared" si="17"/>
        <v>0</v>
      </c>
      <c r="BI146" s="203">
        <f t="shared" si="18"/>
        <v>0</v>
      </c>
      <c r="BJ146" s="24" t="s">
        <v>80</v>
      </c>
      <c r="BK146" s="203">
        <f t="shared" si="19"/>
        <v>0</v>
      </c>
      <c r="BL146" s="24" t="s">
        <v>156</v>
      </c>
      <c r="BM146" s="24" t="s">
        <v>2656</v>
      </c>
    </row>
    <row r="147" spans="2:65" s="1" customFormat="1" ht="16.5" customHeight="1">
      <c r="B147" s="41"/>
      <c r="C147" s="192" t="s">
        <v>831</v>
      </c>
      <c r="D147" s="192" t="s">
        <v>151</v>
      </c>
      <c r="E147" s="193" t="s">
        <v>2657</v>
      </c>
      <c r="F147" s="194" t="s">
        <v>2658</v>
      </c>
      <c r="G147" s="195" t="s">
        <v>2491</v>
      </c>
      <c r="H147" s="196">
        <v>94</v>
      </c>
      <c r="I147" s="197"/>
      <c r="J147" s="198">
        <f t="shared" si="10"/>
        <v>0</v>
      </c>
      <c r="K147" s="194" t="s">
        <v>21</v>
      </c>
      <c r="L147" s="61"/>
      <c r="M147" s="199" t="s">
        <v>21</v>
      </c>
      <c r="N147" s="200" t="s">
        <v>43</v>
      </c>
      <c r="O147" s="42"/>
      <c r="P147" s="201">
        <f t="shared" si="11"/>
        <v>0</v>
      </c>
      <c r="Q147" s="201">
        <v>0</v>
      </c>
      <c r="R147" s="201">
        <f t="shared" si="12"/>
        <v>0</v>
      </c>
      <c r="S147" s="201">
        <v>0</v>
      </c>
      <c r="T147" s="202">
        <f t="shared" si="13"/>
        <v>0</v>
      </c>
      <c r="AR147" s="24" t="s">
        <v>156</v>
      </c>
      <c r="AT147" s="24" t="s">
        <v>151</v>
      </c>
      <c r="AU147" s="24" t="s">
        <v>82</v>
      </c>
      <c r="AY147" s="24" t="s">
        <v>148</v>
      </c>
      <c r="BE147" s="203">
        <f t="shared" si="14"/>
        <v>0</v>
      </c>
      <c r="BF147" s="203">
        <f t="shared" si="15"/>
        <v>0</v>
      </c>
      <c r="BG147" s="203">
        <f t="shared" si="16"/>
        <v>0</v>
      </c>
      <c r="BH147" s="203">
        <f t="shared" si="17"/>
        <v>0</v>
      </c>
      <c r="BI147" s="203">
        <f t="shared" si="18"/>
        <v>0</v>
      </c>
      <c r="BJ147" s="24" t="s">
        <v>80</v>
      </c>
      <c r="BK147" s="203">
        <f t="shared" si="19"/>
        <v>0</v>
      </c>
      <c r="BL147" s="24" t="s">
        <v>156</v>
      </c>
      <c r="BM147" s="24" t="s">
        <v>2659</v>
      </c>
    </row>
    <row r="148" spans="2:65" s="1" customFormat="1" ht="16.5" customHeight="1">
      <c r="B148" s="41"/>
      <c r="C148" s="192" t="s">
        <v>835</v>
      </c>
      <c r="D148" s="192" t="s">
        <v>151</v>
      </c>
      <c r="E148" s="193" t="s">
        <v>2660</v>
      </c>
      <c r="F148" s="194" t="s">
        <v>2661</v>
      </c>
      <c r="G148" s="195" t="s">
        <v>2491</v>
      </c>
      <c r="H148" s="196">
        <v>42</v>
      </c>
      <c r="I148" s="197"/>
      <c r="J148" s="198">
        <f t="shared" si="10"/>
        <v>0</v>
      </c>
      <c r="K148" s="194" t="s">
        <v>21</v>
      </c>
      <c r="L148" s="61"/>
      <c r="M148" s="199" t="s">
        <v>21</v>
      </c>
      <c r="N148" s="200" t="s">
        <v>43</v>
      </c>
      <c r="O148" s="42"/>
      <c r="P148" s="201">
        <f t="shared" si="11"/>
        <v>0</v>
      </c>
      <c r="Q148" s="201">
        <v>0</v>
      </c>
      <c r="R148" s="201">
        <f t="shared" si="12"/>
        <v>0</v>
      </c>
      <c r="S148" s="201">
        <v>0</v>
      </c>
      <c r="T148" s="202">
        <f t="shared" si="13"/>
        <v>0</v>
      </c>
      <c r="AR148" s="24" t="s">
        <v>156</v>
      </c>
      <c r="AT148" s="24" t="s">
        <v>151</v>
      </c>
      <c r="AU148" s="24" t="s">
        <v>82</v>
      </c>
      <c r="AY148" s="24" t="s">
        <v>148</v>
      </c>
      <c r="BE148" s="203">
        <f t="shared" si="14"/>
        <v>0</v>
      </c>
      <c r="BF148" s="203">
        <f t="shared" si="15"/>
        <v>0</v>
      </c>
      <c r="BG148" s="203">
        <f t="shared" si="16"/>
        <v>0</v>
      </c>
      <c r="BH148" s="203">
        <f t="shared" si="17"/>
        <v>0</v>
      </c>
      <c r="BI148" s="203">
        <f t="shared" si="18"/>
        <v>0</v>
      </c>
      <c r="BJ148" s="24" t="s">
        <v>80</v>
      </c>
      <c r="BK148" s="203">
        <f t="shared" si="19"/>
        <v>0</v>
      </c>
      <c r="BL148" s="24" t="s">
        <v>156</v>
      </c>
      <c r="BM148" s="24" t="s">
        <v>2662</v>
      </c>
    </row>
    <row r="149" spans="2:65" s="1" customFormat="1" ht="16.5" customHeight="1">
      <c r="B149" s="41"/>
      <c r="C149" s="192" t="s">
        <v>842</v>
      </c>
      <c r="D149" s="192" t="s">
        <v>151</v>
      </c>
      <c r="E149" s="193" t="s">
        <v>2663</v>
      </c>
      <c r="F149" s="194" t="s">
        <v>2664</v>
      </c>
      <c r="G149" s="195" t="s">
        <v>2491</v>
      </c>
      <c r="H149" s="196">
        <v>31</v>
      </c>
      <c r="I149" s="197"/>
      <c r="J149" s="198">
        <f t="shared" si="10"/>
        <v>0</v>
      </c>
      <c r="K149" s="194" t="s">
        <v>21</v>
      </c>
      <c r="L149" s="61"/>
      <c r="M149" s="199" t="s">
        <v>21</v>
      </c>
      <c r="N149" s="200" t="s">
        <v>43</v>
      </c>
      <c r="O149" s="42"/>
      <c r="P149" s="201">
        <f t="shared" si="11"/>
        <v>0</v>
      </c>
      <c r="Q149" s="201">
        <v>0</v>
      </c>
      <c r="R149" s="201">
        <f t="shared" si="12"/>
        <v>0</v>
      </c>
      <c r="S149" s="201">
        <v>0</v>
      </c>
      <c r="T149" s="202">
        <f t="shared" si="13"/>
        <v>0</v>
      </c>
      <c r="AR149" s="24" t="s">
        <v>156</v>
      </c>
      <c r="AT149" s="24" t="s">
        <v>151</v>
      </c>
      <c r="AU149" s="24" t="s">
        <v>82</v>
      </c>
      <c r="AY149" s="24" t="s">
        <v>148</v>
      </c>
      <c r="BE149" s="203">
        <f t="shared" si="14"/>
        <v>0</v>
      </c>
      <c r="BF149" s="203">
        <f t="shared" si="15"/>
        <v>0</v>
      </c>
      <c r="BG149" s="203">
        <f t="shared" si="16"/>
        <v>0</v>
      </c>
      <c r="BH149" s="203">
        <f t="shared" si="17"/>
        <v>0</v>
      </c>
      <c r="BI149" s="203">
        <f t="shared" si="18"/>
        <v>0</v>
      </c>
      <c r="BJ149" s="24" t="s">
        <v>80</v>
      </c>
      <c r="BK149" s="203">
        <f t="shared" si="19"/>
        <v>0</v>
      </c>
      <c r="BL149" s="24" t="s">
        <v>156</v>
      </c>
      <c r="BM149" s="24" t="s">
        <v>2665</v>
      </c>
    </row>
    <row r="150" spans="2:65" s="1" customFormat="1" ht="16.5" customHeight="1">
      <c r="B150" s="41"/>
      <c r="C150" s="192" t="s">
        <v>850</v>
      </c>
      <c r="D150" s="192" t="s">
        <v>151</v>
      </c>
      <c r="E150" s="193" t="s">
        <v>2666</v>
      </c>
      <c r="F150" s="194" t="s">
        <v>2667</v>
      </c>
      <c r="G150" s="195" t="s">
        <v>2491</v>
      </c>
      <c r="H150" s="196">
        <v>22</v>
      </c>
      <c r="I150" s="197"/>
      <c r="J150" s="198">
        <f t="shared" si="10"/>
        <v>0</v>
      </c>
      <c r="K150" s="194" t="s">
        <v>21</v>
      </c>
      <c r="L150" s="61"/>
      <c r="M150" s="199" t="s">
        <v>21</v>
      </c>
      <c r="N150" s="200" t="s">
        <v>43</v>
      </c>
      <c r="O150" s="42"/>
      <c r="P150" s="201">
        <f t="shared" si="11"/>
        <v>0</v>
      </c>
      <c r="Q150" s="201">
        <v>0</v>
      </c>
      <c r="R150" s="201">
        <f t="shared" si="12"/>
        <v>0</v>
      </c>
      <c r="S150" s="201">
        <v>0</v>
      </c>
      <c r="T150" s="202">
        <f t="shared" si="13"/>
        <v>0</v>
      </c>
      <c r="AR150" s="24" t="s">
        <v>156</v>
      </c>
      <c r="AT150" s="24" t="s">
        <v>151</v>
      </c>
      <c r="AU150" s="24" t="s">
        <v>82</v>
      </c>
      <c r="AY150" s="24" t="s">
        <v>148</v>
      </c>
      <c r="BE150" s="203">
        <f t="shared" si="14"/>
        <v>0</v>
      </c>
      <c r="BF150" s="203">
        <f t="shared" si="15"/>
        <v>0</v>
      </c>
      <c r="BG150" s="203">
        <f t="shared" si="16"/>
        <v>0</v>
      </c>
      <c r="BH150" s="203">
        <f t="shared" si="17"/>
        <v>0</v>
      </c>
      <c r="BI150" s="203">
        <f t="shared" si="18"/>
        <v>0</v>
      </c>
      <c r="BJ150" s="24" t="s">
        <v>80</v>
      </c>
      <c r="BK150" s="203">
        <f t="shared" si="19"/>
        <v>0</v>
      </c>
      <c r="BL150" s="24" t="s">
        <v>156</v>
      </c>
      <c r="BM150" s="24" t="s">
        <v>2668</v>
      </c>
    </row>
    <row r="151" spans="2:65" s="1" customFormat="1" ht="16.5" customHeight="1">
      <c r="B151" s="41"/>
      <c r="C151" s="192" t="s">
        <v>865</v>
      </c>
      <c r="D151" s="192" t="s">
        <v>151</v>
      </c>
      <c r="E151" s="193" t="s">
        <v>2669</v>
      </c>
      <c r="F151" s="194" t="s">
        <v>2670</v>
      </c>
      <c r="G151" s="195" t="s">
        <v>213</v>
      </c>
      <c r="H151" s="196">
        <v>153</v>
      </c>
      <c r="I151" s="197"/>
      <c r="J151" s="198">
        <f t="shared" si="10"/>
        <v>0</v>
      </c>
      <c r="K151" s="194" t="s">
        <v>21</v>
      </c>
      <c r="L151" s="61"/>
      <c r="M151" s="199" t="s">
        <v>21</v>
      </c>
      <c r="N151" s="200" t="s">
        <v>43</v>
      </c>
      <c r="O151" s="42"/>
      <c r="P151" s="201">
        <f t="shared" si="11"/>
        <v>0</v>
      </c>
      <c r="Q151" s="201">
        <v>0</v>
      </c>
      <c r="R151" s="201">
        <f t="shared" si="12"/>
        <v>0</v>
      </c>
      <c r="S151" s="201">
        <v>0</v>
      </c>
      <c r="T151" s="202">
        <f t="shared" si="13"/>
        <v>0</v>
      </c>
      <c r="AR151" s="24" t="s">
        <v>156</v>
      </c>
      <c r="AT151" s="24" t="s">
        <v>151</v>
      </c>
      <c r="AU151" s="24" t="s">
        <v>82</v>
      </c>
      <c r="AY151" s="24" t="s">
        <v>148</v>
      </c>
      <c r="BE151" s="203">
        <f t="shared" si="14"/>
        <v>0</v>
      </c>
      <c r="BF151" s="203">
        <f t="shared" si="15"/>
        <v>0</v>
      </c>
      <c r="BG151" s="203">
        <f t="shared" si="16"/>
        <v>0</v>
      </c>
      <c r="BH151" s="203">
        <f t="shared" si="17"/>
        <v>0</v>
      </c>
      <c r="BI151" s="203">
        <f t="shared" si="18"/>
        <v>0</v>
      </c>
      <c r="BJ151" s="24" t="s">
        <v>80</v>
      </c>
      <c r="BK151" s="203">
        <f t="shared" si="19"/>
        <v>0</v>
      </c>
      <c r="BL151" s="24" t="s">
        <v>156</v>
      </c>
      <c r="BM151" s="24" t="s">
        <v>2671</v>
      </c>
    </row>
    <row r="152" spans="2:65" s="1" customFormat="1" ht="16.5" customHeight="1">
      <c r="B152" s="41"/>
      <c r="C152" s="192" t="s">
        <v>889</v>
      </c>
      <c r="D152" s="192" t="s">
        <v>151</v>
      </c>
      <c r="E152" s="193" t="s">
        <v>2672</v>
      </c>
      <c r="F152" s="194" t="s">
        <v>2673</v>
      </c>
      <c r="G152" s="195" t="s">
        <v>213</v>
      </c>
      <c r="H152" s="196">
        <v>174</v>
      </c>
      <c r="I152" s="197"/>
      <c r="J152" s="198">
        <f t="shared" si="10"/>
        <v>0</v>
      </c>
      <c r="K152" s="194" t="s">
        <v>21</v>
      </c>
      <c r="L152" s="61"/>
      <c r="M152" s="199" t="s">
        <v>21</v>
      </c>
      <c r="N152" s="200" t="s">
        <v>43</v>
      </c>
      <c r="O152" s="42"/>
      <c r="P152" s="201">
        <f t="shared" si="11"/>
        <v>0</v>
      </c>
      <c r="Q152" s="201">
        <v>0</v>
      </c>
      <c r="R152" s="201">
        <f t="shared" si="12"/>
        <v>0</v>
      </c>
      <c r="S152" s="201">
        <v>0</v>
      </c>
      <c r="T152" s="202">
        <f t="shared" si="13"/>
        <v>0</v>
      </c>
      <c r="AR152" s="24" t="s">
        <v>156</v>
      </c>
      <c r="AT152" s="24" t="s">
        <v>151</v>
      </c>
      <c r="AU152" s="24" t="s">
        <v>82</v>
      </c>
      <c r="AY152" s="24" t="s">
        <v>148</v>
      </c>
      <c r="BE152" s="203">
        <f t="shared" si="14"/>
        <v>0</v>
      </c>
      <c r="BF152" s="203">
        <f t="shared" si="15"/>
        <v>0</v>
      </c>
      <c r="BG152" s="203">
        <f t="shared" si="16"/>
        <v>0</v>
      </c>
      <c r="BH152" s="203">
        <f t="shared" si="17"/>
        <v>0</v>
      </c>
      <c r="BI152" s="203">
        <f t="shared" si="18"/>
        <v>0</v>
      </c>
      <c r="BJ152" s="24" t="s">
        <v>80</v>
      </c>
      <c r="BK152" s="203">
        <f t="shared" si="19"/>
        <v>0</v>
      </c>
      <c r="BL152" s="24" t="s">
        <v>156</v>
      </c>
      <c r="BM152" s="24" t="s">
        <v>2674</v>
      </c>
    </row>
    <row r="153" spans="2:65" s="1" customFormat="1" ht="16.5" customHeight="1">
      <c r="B153" s="41"/>
      <c r="C153" s="192" t="s">
        <v>895</v>
      </c>
      <c r="D153" s="192" t="s">
        <v>151</v>
      </c>
      <c r="E153" s="193" t="s">
        <v>2675</v>
      </c>
      <c r="F153" s="194" t="s">
        <v>2676</v>
      </c>
      <c r="G153" s="195" t="s">
        <v>2491</v>
      </c>
      <c r="H153" s="196">
        <v>174</v>
      </c>
      <c r="I153" s="197"/>
      <c r="J153" s="198">
        <f t="shared" si="10"/>
        <v>0</v>
      </c>
      <c r="K153" s="194" t="s">
        <v>21</v>
      </c>
      <c r="L153" s="61"/>
      <c r="M153" s="199" t="s">
        <v>21</v>
      </c>
      <c r="N153" s="200" t="s">
        <v>43</v>
      </c>
      <c r="O153" s="42"/>
      <c r="P153" s="201">
        <f t="shared" si="11"/>
        <v>0</v>
      </c>
      <c r="Q153" s="201">
        <v>0</v>
      </c>
      <c r="R153" s="201">
        <f t="shared" si="12"/>
        <v>0</v>
      </c>
      <c r="S153" s="201">
        <v>0</v>
      </c>
      <c r="T153" s="202">
        <f t="shared" si="13"/>
        <v>0</v>
      </c>
      <c r="AR153" s="24" t="s">
        <v>156</v>
      </c>
      <c r="AT153" s="24" t="s">
        <v>151</v>
      </c>
      <c r="AU153" s="24" t="s">
        <v>82</v>
      </c>
      <c r="AY153" s="24" t="s">
        <v>148</v>
      </c>
      <c r="BE153" s="203">
        <f t="shared" si="14"/>
        <v>0</v>
      </c>
      <c r="BF153" s="203">
        <f t="shared" si="15"/>
        <v>0</v>
      </c>
      <c r="BG153" s="203">
        <f t="shared" si="16"/>
        <v>0</v>
      </c>
      <c r="BH153" s="203">
        <f t="shared" si="17"/>
        <v>0</v>
      </c>
      <c r="BI153" s="203">
        <f t="shared" si="18"/>
        <v>0</v>
      </c>
      <c r="BJ153" s="24" t="s">
        <v>80</v>
      </c>
      <c r="BK153" s="203">
        <f t="shared" si="19"/>
        <v>0</v>
      </c>
      <c r="BL153" s="24" t="s">
        <v>156</v>
      </c>
      <c r="BM153" s="24" t="s">
        <v>2677</v>
      </c>
    </row>
    <row r="154" spans="2:65" s="1" customFormat="1" ht="16.5" customHeight="1">
      <c r="B154" s="41"/>
      <c r="C154" s="192" t="s">
        <v>900</v>
      </c>
      <c r="D154" s="192" t="s">
        <v>151</v>
      </c>
      <c r="E154" s="193" t="s">
        <v>2678</v>
      </c>
      <c r="F154" s="194" t="s">
        <v>2679</v>
      </c>
      <c r="G154" s="195" t="s">
        <v>21</v>
      </c>
      <c r="H154" s="196">
        <v>20</v>
      </c>
      <c r="I154" s="197"/>
      <c r="J154" s="198">
        <f t="shared" ref="J154:J185" si="20">ROUND(I154*H154,2)</f>
        <v>0</v>
      </c>
      <c r="K154" s="194" t="s">
        <v>21</v>
      </c>
      <c r="L154" s="61"/>
      <c r="M154" s="199" t="s">
        <v>21</v>
      </c>
      <c r="N154" s="200" t="s">
        <v>43</v>
      </c>
      <c r="O154" s="42"/>
      <c r="P154" s="201">
        <f t="shared" ref="P154:P185" si="21">O154*H154</f>
        <v>0</v>
      </c>
      <c r="Q154" s="201">
        <v>0</v>
      </c>
      <c r="R154" s="201">
        <f t="shared" ref="R154:R185" si="22">Q154*H154</f>
        <v>0</v>
      </c>
      <c r="S154" s="201">
        <v>0</v>
      </c>
      <c r="T154" s="202">
        <f t="shared" ref="T154:T185" si="23">S154*H154</f>
        <v>0</v>
      </c>
      <c r="AR154" s="24" t="s">
        <v>156</v>
      </c>
      <c r="AT154" s="24" t="s">
        <v>151</v>
      </c>
      <c r="AU154" s="24" t="s">
        <v>82</v>
      </c>
      <c r="AY154" s="24" t="s">
        <v>148</v>
      </c>
      <c r="BE154" s="203">
        <f t="shared" ref="BE154:BE183" si="24">IF(N154="základní",J154,0)</f>
        <v>0</v>
      </c>
      <c r="BF154" s="203">
        <f t="shared" ref="BF154:BF183" si="25">IF(N154="snížená",J154,0)</f>
        <v>0</v>
      </c>
      <c r="BG154" s="203">
        <f t="shared" ref="BG154:BG183" si="26">IF(N154="zákl. přenesená",J154,0)</f>
        <v>0</v>
      </c>
      <c r="BH154" s="203">
        <f t="shared" ref="BH154:BH183" si="27">IF(N154="sníž. přenesená",J154,0)</f>
        <v>0</v>
      </c>
      <c r="BI154" s="203">
        <f t="shared" ref="BI154:BI183" si="28">IF(N154="nulová",J154,0)</f>
        <v>0</v>
      </c>
      <c r="BJ154" s="24" t="s">
        <v>80</v>
      </c>
      <c r="BK154" s="203">
        <f t="shared" ref="BK154:BK183" si="29">ROUND(I154*H154,2)</f>
        <v>0</v>
      </c>
      <c r="BL154" s="24" t="s">
        <v>156</v>
      </c>
      <c r="BM154" s="24" t="s">
        <v>2680</v>
      </c>
    </row>
    <row r="155" spans="2:65" s="1" customFormat="1" ht="16.5" customHeight="1">
      <c r="B155" s="41"/>
      <c r="C155" s="192" t="s">
        <v>904</v>
      </c>
      <c r="D155" s="192" t="s">
        <v>151</v>
      </c>
      <c r="E155" s="193" t="s">
        <v>2681</v>
      </c>
      <c r="F155" s="194" t="s">
        <v>2682</v>
      </c>
      <c r="G155" s="195" t="s">
        <v>2491</v>
      </c>
      <c r="H155" s="196">
        <v>20</v>
      </c>
      <c r="I155" s="197"/>
      <c r="J155" s="198">
        <f t="shared" si="20"/>
        <v>0</v>
      </c>
      <c r="K155" s="194" t="s">
        <v>21</v>
      </c>
      <c r="L155" s="61"/>
      <c r="M155" s="199" t="s">
        <v>21</v>
      </c>
      <c r="N155" s="200" t="s">
        <v>43</v>
      </c>
      <c r="O155" s="42"/>
      <c r="P155" s="201">
        <f t="shared" si="21"/>
        <v>0</v>
      </c>
      <c r="Q155" s="201">
        <v>0</v>
      </c>
      <c r="R155" s="201">
        <f t="shared" si="22"/>
        <v>0</v>
      </c>
      <c r="S155" s="201">
        <v>0</v>
      </c>
      <c r="T155" s="202">
        <f t="shared" si="23"/>
        <v>0</v>
      </c>
      <c r="AR155" s="24" t="s">
        <v>156</v>
      </c>
      <c r="AT155" s="24" t="s">
        <v>151</v>
      </c>
      <c r="AU155" s="24" t="s">
        <v>82</v>
      </c>
      <c r="AY155" s="24" t="s">
        <v>148</v>
      </c>
      <c r="BE155" s="203">
        <f t="shared" si="24"/>
        <v>0</v>
      </c>
      <c r="BF155" s="203">
        <f t="shared" si="25"/>
        <v>0</v>
      </c>
      <c r="BG155" s="203">
        <f t="shared" si="26"/>
        <v>0</v>
      </c>
      <c r="BH155" s="203">
        <f t="shared" si="27"/>
        <v>0</v>
      </c>
      <c r="BI155" s="203">
        <f t="shared" si="28"/>
        <v>0</v>
      </c>
      <c r="BJ155" s="24" t="s">
        <v>80</v>
      </c>
      <c r="BK155" s="203">
        <f t="shared" si="29"/>
        <v>0</v>
      </c>
      <c r="BL155" s="24" t="s">
        <v>156</v>
      </c>
      <c r="BM155" s="24" t="s">
        <v>2683</v>
      </c>
    </row>
    <row r="156" spans="2:65" s="1" customFormat="1" ht="16.5" customHeight="1">
      <c r="B156" s="41"/>
      <c r="C156" s="192" t="s">
        <v>915</v>
      </c>
      <c r="D156" s="192" t="s">
        <v>151</v>
      </c>
      <c r="E156" s="193" t="s">
        <v>2684</v>
      </c>
      <c r="F156" s="194" t="s">
        <v>2685</v>
      </c>
      <c r="G156" s="195" t="s">
        <v>2491</v>
      </c>
      <c r="H156" s="196">
        <v>20</v>
      </c>
      <c r="I156" s="197"/>
      <c r="J156" s="198">
        <f t="shared" si="20"/>
        <v>0</v>
      </c>
      <c r="K156" s="194" t="s">
        <v>21</v>
      </c>
      <c r="L156" s="61"/>
      <c r="M156" s="199" t="s">
        <v>21</v>
      </c>
      <c r="N156" s="200" t="s">
        <v>43</v>
      </c>
      <c r="O156" s="42"/>
      <c r="P156" s="201">
        <f t="shared" si="21"/>
        <v>0</v>
      </c>
      <c r="Q156" s="201">
        <v>0</v>
      </c>
      <c r="R156" s="201">
        <f t="shared" si="22"/>
        <v>0</v>
      </c>
      <c r="S156" s="201">
        <v>0</v>
      </c>
      <c r="T156" s="202">
        <f t="shared" si="23"/>
        <v>0</v>
      </c>
      <c r="AR156" s="24" t="s">
        <v>156</v>
      </c>
      <c r="AT156" s="24" t="s">
        <v>151</v>
      </c>
      <c r="AU156" s="24" t="s">
        <v>82</v>
      </c>
      <c r="AY156" s="24" t="s">
        <v>148</v>
      </c>
      <c r="BE156" s="203">
        <f t="shared" si="24"/>
        <v>0</v>
      </c>
      <c r="BF156" s="203">
        <f t="shared" si="25"/>
        <v>0</v>
      </c>
      <c r="BG156" s="203">
        <f t="shared" si="26"/>
        <v>0</v>
      </c>
      <c r="BH156" s="203">
        <f t="shared" si="27"/>
        <v>0</v>
      </c>
      <c r="BI156" s="203">
        <f t="shared" si="28"/>
        <v>0</v>
      </c>
      <c r="BJ156" s="24" t="s">
        <v>80</v>
      </c>
      <c r="BK156" s="203">
        <f t="shared" si="29"/>
        <v>0</v>
      </c>
      <c r="BL156" s="24" t="s">
        <v>156</v>
      </c>
      <c r="BM156" s="24" t="s">
        <v>2686</v>
      </c>
    </row>
    <row r="157" spans="2:65" s="1" customFormat="1" ht="16.5" customHeight="1">
      <c r="B157" s="41"/>
      <c r="C157" s="192" t="s">
        <v>920</v>
      </c>
      <c r="D157" s="192" t="s">
        <v>151</v>
      </c>
      <c r="E157" s="193" t="s">
        <v>2687</v>
      </c>
      <c r="F157" s="194" t="s">
        <v>2688</v>
      </c>
      <c r="G157" s="195" t="s">
        <v>2491</v>
      </c>
      <c r="H157" s="196">
        <v>20</v>
      </c>
      <c r="I157" s="197"/>
      <c r="J157" s="198">
        <f t="shared" si="20"/>
        <v>0</v>
      </c>
      <c r="K157" s="194" t="s">
        <v>21</v>
      </c>
      <c r="L157" s="61"/>
      <c r="M157" s="199" t="s">
        <v>21</v>
      </c>
      <c r="N157" s="200" t="s">
        <v>43</v>
      </c>
      <c r="O157" s="42"/>
      <c r="P157" s="201">
        <f t="shared" si="21"/>
        <v>0</v>
      </c>
      <c r="Q157" s="201">
        <v>0</v>
      </c>
      <c r="R157" s="201">
        <f t="shared" si="22"/>
        <v>0</v>
      </c>
      <c r="S157" s="201">
        <v>0</v>
      </c>
      <c r="T157" s="202">
        <f t="shared" si="23"/>
        <v>0</v>
      </c>
      <c r="AR157" s="24" t="s">
        <v>156</v>
      </c>
      <c r="AT157" s="24" t="s">
        <v>151</v>
      </c>
      <c r="AU157" s="24" t="s">
        <v>82</v>
      </c>
      <c r="AY157" s="24" t="s">
        <v>148</v>
      </c>
      <c r="BE157" s="203">
        <f t="shared" si="24"/>
        <v>0</v>
      </c>
      <c r="BF157" s="203">
        <f t="shared" si="25"/>
        <v>0</v>
      </c>
      <c r="BG157" s="203">
        <f t="shared" si="26"/>
        <v>0</v>
      </c>
      <c r="BH157" s="203">
        <f t="shared" si="27"/>
        <v>0</v>
      </c>
      <c r="BI157" s="203">
        <f t="shared" si="28"/>
        <v>0</v>
      </c>
      <c r="BJ157" s="24" t="s">
        <v>80</v>
      </c>
      <c r="BK157" s="203">
        <f t="shared" si="29"/>
        <v>0</v>
      </c>
      <c r="BL157" s="24" t="s">
        <v>156</v>
      </c>
      <c r="BM157" s="24" t="s">
        <v>2689</v>
      </c>
    </row>
    <row r="158" spans="2:65" s="1" customFormat="1" ht="16.5" customHeight="1">
      <c r="B158" s="41"/>
      <c r="C158" s="192" t="s">
        <v>933</v>
      </c>
      <c r="D158" s="192" t="s">
        <v>151</v>
      </c>
      <c r="E158" s="193" t="s">
        <v>2690</v>
      </c>
      <c r="F158" s="194" t="s">
        <v>2691</v>
      </c>
      <c r="G158" s="195" t="s">
        <v>21</v>
      </c>
      <c r="H158" s="196">
        <v>4</v>
      </c>
      <c r="I158" s="197"/>
      <c r="J158" s="198">
        <f t="shared" si="20"/>
        <v>0</v>
      </c>
      <c r="K158" s="194" t="s">
        <v>21</v>
      </c>
      <c r="L158" s="61"/>
      <c r="M158" s="199" t="s">
        <v>21</v>
      </c>
      <c r="N158" s="200" t="s">
        <v>43</v>
      </c>
      <c r="O158" s="42"/>
      <c r="P158" s="201">
        <f t="shared" si="21"/>
        <v>0</v>
      </c>
      <c r="Q158" s="201">
        <v>0</v>
      </c>
      <c r="R158" s="201">
        <f t="shared" si="22"/>
        <v>0</v>
      </c>
      <c r="S158" s="201">
        <v>0</v>
      </c>
      <c r="T158" s="202">
        <f t="shared" si="23"/>
        <v>0</v>
      </c>
      <c r="AR158" s="24" t="s">
        <v>156</v>
      </c>
      <c r="AT158" s="24" t="s">
        <v>151</v>
      </c>
      <c r="AU158" s="24" t="s">
        <v>82</v>
      </c>
      <c r="AY158" s="24" t="s">
        <v>148</v>
      </c>
      <c r="BE158" s="203">
        <f t="shared" si="24"/>
        <v>0</v>
      </c>
      <c r="BF158" s="203">
        <f t="shared" si="25"/>
        <v>0</v>
      </c>
      <c r="BG158" s="203">
        <f t="shared" si="26"/>
        <v>0</v>
      </c>
      <c r="BH158" s="203">
        <f t="shared" si="27"/>
        <v>0</v>
      </c>
      <c r="BI158" s="203">
        <f t="shared" si="28"/>
        <v>0</v>
      </c>
      <c r="BJ158" s="24" t="s">
        <v>80</v>
      </c>
      <c r="BK158" s="203">
        <f t="shared" si="29"/>
        <v>0</v>
      </c>
      <c r="BL158" s="24" t="s">
        <v>156</v>
      </c>
      <c r="BM158" s="24" t="s">
        <v>2692</v>
      </c>
    </row>
    <row r="159" spans="2:65" s="1" customFormat="1" ht="16.5" customHeight="1">
      <c r="B159" s="41"/>
      <c r="C159" s="192" t="s">
        <v>944</v>
      </c>
      <c r="D159" s="192" t="s">
        <v>151</v>
      </c>
      <c r="E159" s="193" t="s">
        <v>2681</v>
      </c>
      <c r="F159" s="194" t="s">
        <v>2682</v>
      </c>
      <c r="G159" s="195" t="s">
        <v>2491</v>
      </c>
      <c r="H159" s="196">
        <v>8</v>
      </c>
      <c r="I159" s="197"/>
      <c r="J159" s="198">
        <f t="shared" si="20"/>
        <v>0</v>
      </c>
      <c r="K159" s="194" t="s">
        <v>21</v>
      </c>
      <c r="L159" s="61"/>
      <c r="M159" s="199" t="s">
        <v>21</v>
      </c>
      <c r="N159" s="200" t="s">
        <v>43</v>
      </c>
      <c r="O159" s="42"/>
      <c r="P159" s="201">
        <f t="shared" si="21"/>
        <v>0</v>
      </c>
      <c r="Q159" s="201">
        <v>0</v>
      </c>
      <c r="R159" s="201">
        <f t="shared" si="22"/>
        <v>0</v>
      </c>
      <c r="S159" s="201">
        <v>0</v>
      </c>
      <c r="T159" s="202">
        <f t="shared" si="23"/>
        <v>0</v>
      </c>
      <c r="AR159" s="24" t="s">
        <v>156</v>
      </c>
      <c r="AT159" s="24" t="s">
        <v>151</v>
      </c>
      <c r="AU159" s="24" t="s">
        <v>82</v>
      </c>
      <c r="AY159" s="24" t="s">
        <v>148</v>
      </c>
      <c r="BE159" s="203">
        <f t="shared" si="24"/>
        <v>0</v>
      </c>
      <c r="BF159" s="203">
        <f t="shared" si="25"/>
        <v>0</v>
      </c>
      <c r="BG159" s="203">
        <f t="shared" si="26"/>
        <v>0</v>
      </c>
      <c r="BH159" s="203">
        <f t="shared" si="27"/>
        <v>0</v>
      </c>
      <c r="BI159" s="203">
        <f t="shared" si="28"/>
        <v>0</v>
      </c>
      <c r="BJ159" s="24" t="s">
        <v>80</v>
      </c>
      <c r="BK159" s="203">
        <f t="shared" si="29"/>
        <v>0</v>
      </c>
      <c r="BL159" s="24" t="s">
        <v>156</v>
      </c>
      <c r="BM159" s="24" t="s">
        <v>2693</v>
      </c>
    </row>
    <row r="160" spans="2:65" s="1" customFormat="1" ht="16.5" customHeight="1">
      <c r="B160" s="41"/>
      <c r="C160" s="192" t="s">
        <v>956</v>
      </c>
      <c r="D160" s="192" t="s">
        <v>151</v>
      </c>
      <c r="E160" s="193" t="s">
        <v>2694</v>
      </c>
      <c r="F160" s="194" t="s">
        <v>2695</v>
      </c>
      <c r="G160" s="195" t="s">
        <v>2491</v>
      </c>
      <c r="H160" s="196">
        <v>4</v>
      </c>
      <c r="I160" s="197"/>
      <c r="J160" s="198">
        <f t="shared" si="20"/>
        <v>0</v>
      </c>
      <c r="K160" s="194" t="s">
        <v>21</v>
      </c>
      <c r="L160" s="61"/>
      <c r="M160" s="199" t="s">
        <v>21</v>
      </c>
      <c r="N160" s="200" t="s">
        <v>43</v>
      </c>
      <c r="O160" s="42"/>
      <c r="P160" s="201">
        <f t="shared" si="21"/>
        <v>0</v>
      </c>
      <c r="Q160" s="201">
        <v>0</v>
      </c>
      <c r="R160" s="201">
        <f t="shared" si="22"/>
        <v>0</v>
      </c>
      <c r="S160" s="201">
        <v>0</v>
      </c>
      <c r="T160" s="202">
        <f t="shared" si="23"/>
        <v>0</v>
      </c>
      <c r="AR160" s="24" t="s">
        <v>156</v>
      </c>
      <c r="AT160" s="24" t="s">
        <v>151</v>
      </c>
      <c r="AU160" s="24" t="s">
        <v>82</v>
      </c>
      <c r="AY160" s="24" t="s">
        <v>148</v>
      </c>
      <c r="BE160" s="203">
        <f t="shared" si="24"/>
        <v>0</v>
      </c>
      <c r="BF160" s="203">
        <f t="shared" si="25"/>
        <v>0</v>
      </c>
      <c r="BG160" s="203">
        <f t="shared" si="26"/>
        <v>0</v>
      </c>
      <c r="BH160" s="203">
        <f t="shared" si="27"/>
        <v>0</v>
      </c>
      <c r="BI160" s="203">
        <f t="shared" si="28"/>
        <v>0</v>
      </c>
      <c r="BJ160" s="24" t="s">
        <v>80</v>
      </c>
      <c r="BK160" s="203">
        <f t="shared" si="29"/>
        <v>0</v>
      </c>
      <c r="BL160" s="24" t="s">
        <v>156</v>
      </c>
      <c r="BM160" s="24" t="s">
        <v>2696</v>
      </c>
    </row>
    <row r="161" spans="2:65" s="1" customFormat="1" ht="16.5" customHeight="1">
      <c r="B161" s="41"/>
      <c r="C161" s="192" t="s">
        <v>972</v>
      </c>
      <c r="D161" s="192" t="s">
        <v>151</v>
      </c>
      <c r="E161" s="193" t="s">
        <v>2697</v>
      </c>
      <c r="F161" s="194" t="s">
        <v>2698</v>
      </c>
      <c r="G161" s="195" t="s">
        <v>2491</v>
      </c>
      <c r="H161" s="196">
        <v>4</v>
      </c>
      <c r="I161" s="197"/>
      <c r="J161" s="198">
        <f t="shared" si="20"/>
        <v>0</v>
      </c>
      <c r="K161" s="194" t="s">
        <v>21</v>
      </c>
      <c r="L161" s="61"/>
      <c r="M161" s="199" t="s">
        <v>21</v>
      </c>
      <c r="N161" s="200" t="s">
        <v>43</v>
      </c>
      <c r="O161" s="42"/>
      <c r="P161" s="201">
        <f t="shared" si="21"/>
        <v>0</v>
      </c>
      <c r="Q161" s="201">
        <v>0</v>
      </c>
      <c r="R161" s="201">
        <f t="shared" si="22"/>
        <v>0</v>
      </c>
      <c r="S161" s="201">
        <v>0</v>
      </c>
      <c r="T161" s="202">
        <f t="shared" si="23"/>
        <v>0</v>
      </c>
      <c r="AR161" s="24" t="s">
        <v>156</v>
      </c>
      <c r="AT161" s="24" t="s">
        <v>151</v>
      </c>
      <c r="AU161" s="24" t="s">
        <v>82</v>
      </c>
      <c r="AY161" s="24" t="s">
        <v>148</v>
      </c>
      <c r="BE161" s="203">
        <f t="shared" si="24"/>
        <v>0</v>
      </c>
      <c r="BF161" s="203">
        <f t="shared" si="25"/>
        <v>0</v>
      </c>
      <c r="BG161" s="203">
        <f t="shared" si="26"/>
        <v>0</v>
      </c>
      <c r="BH161" s="203">
        <f t="shared" si="27"/>
        <v>0</v>
      </c>
      <c r="BI161" s="203">
        <f t="shared" si="28"/>
        <v>0</v>
      </c>
      <c r="BJ161" s="24" t="s">
        <v>80</v>
      </c>
      <c r="BK161" s="203">
        <f t="shared" si="29"/>
        <v>0</v>
      </c>
      <c r="BL161" s="24" t="s">
        <v>156</v>
      </c>
      <c r="BM161" s="24" t="s">
        <v>2699</v>
      </c>
    </row>
    <row r="162" spans="2:65" s="1" customFormat="1" ht="16.5" customHeight="1">
      <c r="B162" s="41"/>
      <c r="C162" s="192" t="s">
        <v>983</v>
      </c>
      <c r="D162" s="192" t="s">
        <v>151</v>
      </c>
      <c r="E162" s="193" t="s">
        <v>2678</v>
      </c>
      <c r="F162" s="194" t="s">
        <v>2679</v>
      </c>
      <c r="G162" s="195" t="s">
        <v>21</v>
      </c>
      <c r="H162" s="196">
        <v>8</v>
      </c>
      <c r="I162" s="197"/>
      <c r="J162" s="198">
        <f t="shared" si="20"/>
        <v>0</v>
      </c>
      <c r="K162" s="194" t="s">
        <v>21</v>
      </c>
      <c r="L162" s="61"/>
      <c r="M162" s="199" t="s">
        <v>21</v>
      </c>
      <c r="N162" s="200" t="s">
        <v>43</v>
      </c>
      <c r="O162" s="42"/>
      <c r="P162" s="201">
        <f t="shared" si="21"/>
        <v>0</v>
      </c>
      <c r="Q162" s="201">
        <v>0</v>
      </c>
      <c r="R162" s="201">
        <f t="shared" si="22"/>
        <v>0</v>
      </c>
      <c r="S162" s="201">
        <v>0</v>
      </c>
      <c r="T162" s="202">
        <f t="shared" si="23"/>
        <v>0</v>
      </c>
      <c r="AR162" s="24" t="s">
        <v>156</v>
      </c>
      <c r="AT162" s="24" t="s">
        <v>151</v>
      </c>
      <c r="AU162" s="24" t="s">
        <v>82</v>
      </c>
      <c r="AY162" s="24" t="s">
        <v>148</v>
      </c>
      <c r="BE162" s="203">
        <f t="shared" si="24"/>
        <v>0</v>
      </c>
      <c r="BF162" s="203">
        <f t="shared" si="25"/>
        <v>0</v>
      </c>
      <c r="BG162" s="203">
        <f t="shared" si="26"/>
        <v>0</v>
      </c>
      <c r="BH162" s="203">
        <f t="shared" si="27"/>
        <v>0</v>
      </c>
      <c r="BI162" s="203">
        <f t="shared" si="28"/>
        <v>0</v>
      </c>
      <c r="BJ162" s="24" t="s">
        <v>80</v>
      </c>
      <c r="BK162" s="203">
        <f t="shared" si="29"/>
        <v>0</v>
      </c>
      <c r="BL162" s="24" t="s">
        <v>156</v>
      </c>
      <c r="BM162" s="24" t="s">
        <v>2700</v>
      </c>
    </row>
    <row r="163" spans="2:65" s="1" customFormat="1" ht="16.5" customHeight="1">
      <c r="B163" s="41"/>
      <c r="C163" s="192" t="s">
        <v>988</v>
      </c>
      <c r="D163" s="192" t="s">
        <v>151</v>
      </c>
      <c r="E163" s="193" t="s">
        <v>2681</v>
      </c>
      <c r="F163" s="194" t="s">
        <v>2682</v>
      </c>
      <c r="G163" s="195" t="s">
        <v>2491</v>
      </c>
      <c r="H163" s="196">
        <v>8</v>
      </c>
      <c r="I163" s="197"/>
      <c r="J163" s="198">
        <f t="shared" si="20"/>
        <v>0</v>
      </c>
      <c r="K163" s="194" t="s">
        <v>21</v>
      </c>
      <c r="L163" s="61"/>
      <c r="M163" s="199" t="s">
        <v>21</v>
      </c>
      <c r="N163" s="200" t="s">
        <v>43</v>
      </c>
      <c r="O163" s="42"/>
      <c r="P163" s="201">
        <f t="shared" si="21"/>
        <v>0</v>
      </c>
      <c r="Q163" s="201">
        <v>0</v>
      </c>
      <c r="R163" s="201">
        <f t="shared" si="22"/>
        <v>0</v>
      </c>
      <c r="S163" s="201">
        <v>0</v>
      </c>
      <c r="T163" s="202">
        <f t="shared" si="23"/>
        <v>0</v>
      </c>
      <c r="AR163" s="24" t="s">
        <v>156</v>
      </c>
      <c r="AT163" s="24" t="s">
        <v>151</v>
      </c>
      <c r="AU163" s="24" t="s">
        <v>82</v>
      </c>
      <c r="AY163" s="24" t="s">
        <v>148</v>
      </c>
      <c r="BE163" s="203">
        <f t="shared" si="24"/>
        <v>0</v>
      </c>
      <c r="BF163" s="203">
        <f t="shared" si="25"/>
        <v>0</v>
      </c>
      <c r="BG163" s="203">
        <f t="shared" si="26"/>
        <v>0</v>
      </c>
      <c r="BH163" s="203">
        <f t="shared" si="27"/>
        <v>0</v>
      </c>
      <c r="BI163" s="203">
        <f t="shared" si="28"/>
        <v>0</v>
      </c>
      <c r="BJ163" s="24" t="s">
        <v>80</v>
      </c>
      <c r="BK163" s="203">
        <f t="shared" si="29"/>
        <v>0</v>
      </c>
      <c r="BL163" s="24" t="s">
        <v>156</v>
      </c>
      <c r="BM163" s="24" t="s">
        <v>2701</v>
      </c>
    </row>
    <row r="164" spans="2:65" s="1" customFormat="1" ht="16.5" customHeight="1">
      <c r="B164" s="41"/>
      <c r="C164" s="192" t="s">
        <v>993</v>
      </c>
      <c r="D164" s="192" t="s">
        <v>151</v>
      </c>
      <c r="E164" s="193" t="s">
        <v>2684</v>
      </c>
      <c r="F164" s="194" t="s">
        <v>2685</v>
      </c>
      <c r="G164" s="195" t="s">
        <v>2491</v>
      </c>
      <c r="H164" s="196">
        <v>8</v>
      </c>
      <c r="I164" s="197"/>
      <c r="J164" s="198">
        <f t="shared" si="20"/>
        <v>0</v>
      </c>
      <c r="K164" s="194" t="s">
        <v>21</v>
      </c>
      <c r="L164" s="61"/>
      <c r="M164" s="199" t="s">
        <v>21</v>
      </c>
      <c r="N164" s="200" t="s">
        <v>43</v>
      </c>
      <c r="O164" s="42"/>
      <c r="P164" s="201">
        <f t="shared" si="21"/>
        <v>0</v>
      </c>
      <c r="Q164" s="201">
        <v>0</v>
      </c>
      <c r="R164" s="201">
        <f t="shared" si="22"/>
        <v>0</v>
      </c>
      <c r="S164" s="201">
        <v>0</v>
      </c>
      <c r="T164" s="202">
        <f t="shared" si="23"/>
        <v>0</v>
      </c>
      <c r="AR164" s="24" t="s">
        <v>156</v>
      </c>
      <c r="AT164" s="24" t="s">
        <v>151</v>
      </c>
      <c r="AU164" s="24" t="s">
        <v>82</v>
      </c>
      <c r="AY164" s="24" t="s">
        <v>148</v>
      </c>
      <c r="BE164" s="203">
        <f t="shared" si="24"/>
        <v>0</v>
      </c>
      <c r="BF164" s="203">
        <f t="shared" si="25"/>
        <v>0</v>
      </c>
      <c r="BG164" s="203">
        <f t="shared" si="26"/>
        <v>0</v>
      </c>
      <c r="BH164" s="203">
        <f t="shared" si="27"/>
        <v>0</v>
      </c>
      <c r="BI164" s="203">
        <f t="shared" si="28"/>
        <v>0</v>
      </c>
      <c r="BJ164" s="24" t="s">
        <v>80</v>
      </c>
      <c r="BK164" s="203">
        <f t="shared" si="29"/>
        <v>0</v>
      </c>
      <c r="BL164" s="24" t="s">
        <v>156</v>
      </c>
      <c r="BM164" s="24" t="s">
        <v>2702</v>
      </c>
    </row>
    <row r="165" spans="2:65" s="1" customFormat="1" ht="16.5" customHeight="1">
      <c r="B165" s="41"/>
      <c r="C165" s="192" t="s">
        <v>998</v>
      </c>
      <c r="D165" s="192" t="s">
        <v>151</v>
      </c>
      <c r="E165" s="193" t="s">
        <v>2687</v>
      </c>
      <c r="F165" s="194" t="s">
        <v>2688</v>
      </c>
      <c r="G165" s="195" t="s">
        <v>2491</v>
      </c>
      <c r="H165" s="196">
        <v>8</v>
      </c>
      <c r="I165" s="197"/>
      <c r="J165" s="198">
        <f t="shared" si="20"/>
        <v>0</v>
      </c>
      <c r="K165" s="194" t="s">
        <v>21</v>
      </c>
      <c r="L165" s="61"/>
      <c r="M165" s="199" t="s">
        <v>21</v>
      </c>
      <c r="N165" s="200" t="s">
        <v>43</v>
      </c>
      <c r="O165" s="42"/>
      <c r="P165" s="201">
        <f t="shared" si="21"/>
        <v>0</v>
      </c>
      <c r="Q165" s="201">
        <v>0</v>
      </c>
      <c r="R165" s="201">
        <f t="shared" si="22"/>
        <v>0</v>
      </c>
      <c r="S165" s="201">
        <v>0</v>
      </c>
      <c r="T165" s="202">
        <f t="shared" si="23"/>
        <v>0</v>
      </c>
      <c r="AR165" s="24" t="s">
        <v>156</v>
      </c>
      <c r="AT165" s="24" t="s">
        <v>151</v>
      </c>
      <c r="AU165" s="24" t="s">
        <v>82</v>
      </c>
      <c r="AY165" s="24" t="s">
        <v>148</v>
      </c>
      <c r="BE165" s="203">
        <f t="shared" si="24"/>
        <v>0</v>
      </c>
      <c r="BF165" s="203">
        <f t="shared" si="25"/>
        <v>0</v>
      </c>
      <c r="BG165" s="203">
        <f t="shared" si="26"/>
        <v>0</v>
      </c>
      <c r="BH165" s="203">
        <f t="shared" si="27"/>
        <v>0</v>
      </c>
      <c r="BI165" s="203">
        <f t="shared" si="28"/>
        <v>0</v>
      </c>
      <c r="BJ165" s="24" t="s">
        <v>80</v>
      </c>
      <c r="BK165" s="203">
        <f t="shared" si="29"/>
        <v>0</v>
      </c>
      <c r="BL165" s="24" t="s">
        <v>156</v>
      </c>
      <c r="BM165" s="24" t="s">
        <v>2703</v>
      </c>
    </row>
    <row r="166" spans="2:65" s="1" customFormat="1" ht="16.5" customHeight="1">
      <c r="B166" s="41"/>
      <c r="C166" s="192" t="s">
        <v>1009</v>
      </c>
      <c r="D166" s="192" t="s">
        <v>151</v>
      </c>
      <c r="E166" s="193" t="s">
        <v>2704</v>
      </c>
      <c r="F166" s="194" t="s">
        <v>2705</v>
      </c>
      <c r="G166" s="195" t="s">
        <v>21</v>
      </c>
      <c r="H166" s="196">
        <v>3</v>
      </c>
      <c r="I166" s="197"/>
      <c r="J166" s="198">
        <f t="shared" si="20"/>
        <v>0</v>
      </c>
      <c r="K166" s="194" t="s">
        <v>21</v>
      </c>
      <c r="L166" s="61"/>
      <c r="M166" s="199" t="s">
        <v>21</v>
      </c>
      <c r="N166" s="200" t="s">
        <v>43</v>
      </c>
      <c r="O166" s="42"/>
      <c r="P166" s="201">
        <f t="shared" si="21"/>
        <v>0</v>
      </c>
      <c r="Q166" s="201">
        <v>0</v>
      </c>
      <c r="R166" s="201">
        <f t="shared" si="22"/>
        <v>0</v>
      </c>
      <c r="S166" s="201">
        <v>0</v>
      </c>
      <c r="T166" s="202">
        <f t="shared" si="23"/>
        <v>0</v>
      </c>
      <c r="AR166" s="24" t="s">
        <v>156</v>
      </c>
      <c r="AT166" s="24" t="s">
        <v>151</v>
      </c>
      <c r="AU166" s="24" t="s">
        <v>82</v>
      </c>
      <c r="AY166" s="24" t="s">
        <v>148</v>
      </c>
      <c r="BE166" s="203">
        <f t="shared" si="24"/>
        <v>0</v>
      </c>
      <c r="BF166" s="203">
        <f t="shared" si="25"/>
        <v>0</v>
      </c>
      <c r="BG166" s="203">
        <f t="shared" si="26"/>
        <v>0</v>
      </c>
      <c r="BH166" s="203">
        <f t="shared" si="27"/>
        <v>0</v>
      </c>
      <c r="BI166" s="203">
        <f t="shared" si="28"/>
        <v>0</v>
      </c>
      <c r="BJ166" s="24" t="s">
        <v>80</v>
      </c>
      <c r="BK166" s="203">
        <f t="shared" si="29"/>
        <v>0</v>
      </c>
      <c r="BL166" s="24" t="s">
        <v>156</v>
      </c>
      <c r="BM166" s="24" t="s">
        <v>2706</v>
      </c>
    </row>
    <row r="167" spans="2:65" s="1" customFormat="1" ht="16.5" customHeight="1">
      <c r="B167" s="41"/>
      <c r="C167" s="192" t="s">
        <v>1015</v>
      </c>
      <c r="D167" s="192" t="s">
        <v>151</v>
      </c>
      <c r="E167" s="193" t="s">
        <v>2707</v>
      </c>
      <c r="F167" s="194" t="s">
        <v>2708</v>
      </c>
      <c r="G167" s="195" t="s">
        <v>2491</v>
      </c>
      <c r="H167" s="196">
        <v>3</v>
      </c>
      <c r="I167" s="197"/>
      <c r="J167" s="198">
        <f t="shared" si="20"/>
        <v>0</v>
      </c>
      <c r="K167" s="194" t="s">
        <v>21</v>
      </c>
      <c r="L167" s="61"/>
      <c r="M167" s="199" t="s">
        <v>21</v>
      </c>
      <c r="N167" s="200" t="s">
        <v>43</v>
      </c>
      <c r="O167" s="42"/>
      <c r="P167" s="201">
        <f t="shared" si="21"/>
        <v>0</v>
      </c>
      <c r="Q167" s="201">
        <v>0</v>
      </c>
      <c r="R167" s="201">
        <f t="shared" si="22"/>
        <v>0</v>
      </c>
      <c r="S167" s="201">
        <v>0</v>
      </c>
      <c r="T167" s="202">
        <f t="shared" si="23"/>
        <v>0</v>
      </c>
      <c r="AR167" s="24" t="s">
        <v>156</v>
      </c>
      <c r="AT167" s="24" t="s">
        <v>151</v>
      </c>
      <c r="AU167" s="24" t="s">
        <v>82</v>
      </c>
      <c r="AY167" s="24" t="s">
        <v>148</v>
      </c>
      <c r="BE167" s="203">
        <f t="shared" si="24"/>
        <v>0</v>
      </c>
      <c r="BF167" s="203">
        <f t="shared" si="25"/>
        <v>0</v>
      </c>
      <c r="BG167" s="203">
        <f t="shared" si="26"/>
        <v>0</v>
      </c>
      <c r="BH167" s="203">
        <f t="shared" si="27"/>
        <v>0</v>
      </c>
      <c r="BI167" s="203">
        <f t="shared" si="28"/>
        <v>0</v>
      </c>
      <c r="BJ167" s="24" t="s">
        <v>80</v>
      </c>
      <c r="BK167" s="203">
        <f t="shared" si="29"/>
        <v>0</v>
      </c>
      <c r="BL167" s="24" t="s">
        <v>156</v>
      </c>
      <c r="BM167" s="24" t="s">
        <v>2709</v>
      </c>
    </row>
    <row r="168" spans="2:65" s="1" customFormat="1" ht="16.5" customHeight="1">
      <c r="B168" s="41"/>
      <c r="C168" s="192" t="s">
        <v>1021</v>
      </c>
      <c r="D168" s="192" t="s">
        <v>151</v>
      </c>
      <c r="E168" s="193" t="s">
        <v>2694</v>
      </c>
      <c r="F168" s="194" t="s">
        <v>2695</v>
      </c>
      <c r="G168" s="195" t="s">
        <v>2491</v>
      </c>
      <c r="H168" s="196">
        <v>3</v>
      </c>
      <c r="I168" s="197"/>
      <c r="J168" s="198">
        <f t="shared" si="20"/>
        <v>0</v>
      </c>
      <c r="K168" s="194" t="s">
        <v>21</v>
      </c>
      <c r="L168" s="61"/>
      <c r="M168" s="199" t="s">
        <v>21</v>
      </c>
      <c r="N168" s="200" t="s">
        <v>43</v>
      </c>
      <c r="O168" s="42"/>
      <c r="P168" s="201">
        <f t="shared" si="21"/>
        <v>0</v>
      </c>
      <c r="Q168" s="201">
        <v>0</v>
      </c>
      <c r="R168" s="201">
        <f t="shared" si="22"/>
        <v>0</v>
      </c>
      <c r="S168" s="201">
        <v>0</v>
      </c>
      <c r="T168" s="202">
        <f t="shared" si="23"/>
        <v>0</v>
      </c>
      <c r="AR168" s="24" t="s">
        <v>156</v>
      </c>
      <c r="AT168" s="24" t="s">
        <v>151</v>
      </c>
      <c r="AU168" s="24" t="s">
        <v>82</v>
      </c>
      <c r="AY168" s="24" t="s">
        <v>148</v>
      </c>
      <c r="BE168" s="203">
        <f t="shared" si="24"/>
        <v>0</v>
      </c>
      <c r="BF168" s="203">
        <f t="shared" si="25"/>
        <v>0</v>
      </c>
      <c r="BG168" s="203">
        <f t="shared" si="26"/>
        <v>0</v>
      </c>
      <c r="BH168" s="203">
        <f t="shared" si="27"/>
        <v>0</v>
      </c>
      <c r="BI168" s="203">
        <f t="shared" si="28"/>
        <v>0</v>
      </c>
      <c r="BJ168" s="24" t="s">
        <v>80</v>
      </c>
      <c r="BK168" s="203">
        <f t="shared" si="29"/>
        <v>0</v>
      </c>
      <c r="BL168" s="24" t="s">
        <v>156</v>
      </c>
      <c r="BM168" s="24" t="s">
        <v>2710</v>
      </c>
    </row>
    <row r="169" spans="2:65" s="1" customFormat="1" ht="16.5" customHeight="1">
      <c r="B169" s="41"/>
      <c r="C169" s="192" t="s">
        <v>1026</v>
      </c>
      <c r="D169" s="192" t="s">
        <v>151</v>
      </c>
      <c r="E169" s="193" t="s">
        <v>2697</v>
      </c>
      <c r="F169" s="194" t="s">
        <v>2698</v>
      </c>
      <c r="G169" s="195" t="s">
        <v>2491</v>
      </c>
      <c r="H169" s="196">
        <v>3</v>
      </c>
      <c r="I169" s="197"/>
      <c r="J169" s="198">
        <f t="shared" si="20"/>
        <v>0</v>
      </c>
      <c r="K169" s="194" t="s">
        <v>21</v>
      </c>
      <c r="L169" s="61"/>
      <c r="M169" s="199" t="s">
        <v>21</v>
      </c>
      <c r="N169" s="200" t="s">
        <v>43</v>
      </c>
      <c r="O169" s="42"/>
      <c r="P169" s="201">
        <f t="shared" si="21"/>
        <v>0</v>
      </c>
      <c r="Q169" s="201">
        <v>0</v>
      </c>
      <c r="R169" s="201">
        <f t="shared" si="22"/>
        <v>0</v>
      </c>
      <c r="S169" s="201">
        <v>0</v>
      </c>
      <c r="T169" s="202">
        <f t="shared" si="23"/>
        <v>0</v>
      </c>
      <c r="AR169" s="24" t="s">
        <v>156</v>
      </c>
      <c r="AT169" s="24" t="s">
        <v>151</v>
      </c>
      <c r="AU169" s="24" t="s">
        <v>82</v>
      </c>
      <c r="AY169" s="24" t="s">
        <v>148</v>
      </c>
      <c r="BE169" s="203">
        <f t="shared" si="24"/>
        <v>0</v>
      </c>
      <c r="BF169" s="203">
        <f t="shared" si="25"/>
        <v>0</v>
      </c>
      <c r="BG169" s="203">
        <f t="shared" si="26"/>
        <v>0</v>
      </c>
      <c r="BH169" s="203">
        <f t="shared" si="27"/>
        <v>0</v>
      </c>
      <c r="BI169" s="203">
        <f t="shared" si="28"/>
        <v>0</v>
      </c>
      <c r="BJ169" s="24" t="s">
        <v>80</v>
      </c>
      <c r="BK169" s="203">
        <f t="shared" si="29"/>
        <v>0</v>
      </c>
      <c r="BL169" s="24" t="s">
        <v>156</v>
      </c>
      <c r="BM169" s="24" t="s">
        <v>2711</v>
      </c>
    </row>
    <row r="170" spans="2:65" s="1" customFormat="1" ht="16.5" customHeight="1">
      <c r="B170" s="41"/>
      <c r="C170" s="192" t="s">
        <v>1030</v>
      </c>
      <c r="D170" s="192" t="s">
        <v>151</v>
      </c>
      <c r="E170" s="193" t="s">
        <v>2712</v>
      </c>
      <c r="F170" s="194" t="s">
        <v>2713</v>
      </c>
      <c r="G170" s="195" t="s">
        <v>21</v>
      </c>
      <c r="H170" s="196">
        <v>7</v>
      </c>
      <c r="I170" s="197"/>
      <c r="J170" s="198">
        <f t="shared" si="20"/>
        <v>0</v>
      </c>
      <c r="K170" s="194" t="s">
        <v>21</v>
      </c>
      <c r="L170" s="61"/>
      <c r="M170" s="199" t="s">
        <v>21</v>
      </c>
      <c r="N170" s="200" t="s">
        <v>43</v>
      </c>
      <c r="O170" s="42"/>
      <c r="P170" s="201">
        <f t="shared" si="21"/>
        <v>0</v>
      </c>
      <c r="Q170" s="201">
        <v>0</v>
      </c>
      <c r="R170" s="201">
        <f t="shared" si="22"/>
        <v>0</v>
      </c>
      <c r="S170" s="201">
        <v>0</v>
      </c>
      <c r="T170" s="202">
        <f t="shared" si="23"/>
        <v>0</v>
      </c>
      <c r="AR170" s="24" t="s">
        <v>156</v>
      </c>
      <c r="AT170" s="24" t="s">
        <v>151</v>
      </c>
      <c r="AU170" s="24" t="s">
        <v>82</v>
      </c>
      <c r="AY170" s="24" t="s">
        <v>148</v>
      </c>
      <c r="BE170" s="203">
        <f t="shared" si="24"/>
        <v>0</v>
      </c>
      <c r="BF170" s="203">
        <f t="shared" si="25"/>
        <v>0</v>
      </c>
      <c r="BG170" s="203">
        <f t="shared" si="26"/>
        <v>0</v>
      </c>
      <c r="BH170" s="203">
        <f t="shared" si="27"/>
        <v>0</v>
      </c>
      <c r="BI170" s="203">
        <f t="shared" si="28"/>
        <v>0</v>
      </c>
      <c r="BJ170" s="24" t="s">
        <v>80</v>
      </c>
      <c r="BK170" s="203">
        <f t="shared" si="29"/>
        <v>0</v>
      </c>
      <c r="BL170" s="24" t="s">
        <v>156</v>
      </c>
      <c r="BM170" s="24" t="s">
        <v>2714</v>
      </c>
    </row>
    <row r="171" spans="2:65" s="1" customFormat="1" ht="16.5" customHeight="1">
      <c r="B171" s="41"/>
      <c r="C171" s="192" t="s">
        <v>1035</v>
      </c>
      <c r="D171" s="192" t="s">
        <v>151</v>
      </c>
      <c r="E171" s="193" t="s">
        <v>2715</v>
      </c>
      <c r="F171" s="194" t="s">
        <v>2716</v>
      </c>
      <c r="G171" s="195" t="s">
        <v>2491</v>
      </c>
      <c r="H171" s="196">
        <v>7</v>
      </c>
      <c r="I171" s="197"/>
      <c r="J171" s="198">
        <f t="shared" si="20"/>
        <v>0</v>
      </c>
      <c r="K171" s="194" t="s">
        <v>21</v>
      </c>
      <c r="L171" s="61"/>
      <c r="M171" s="199" t="s">
        <v>21</v>
      </c>
      <c r="N171" s="200" t="s">
        <v>43</v>
      </c>
      <c r="O171" s="42"/>
      <c r="P171" s="201">
        <f t="shared" si="21"/>
        <v>0</v>
      </c>
      <c r="Q171" s="201">
        <v>0</v>
      </c>
      <c r="R171" s="201">
        <f t="shared" si="22"/>
        <v>0</v>
      </c>
      <c r="S171" s="201">
        <v>0</v>
      </c>
      <c r="T171" s="202">
        <f t="shared" si="23"/>
        <v>0</v>
      </c>
      <c r="AR171" s="24" t="s">
        <v>156</v>
      </c>
      <c r="AT171" s="24" t="s">
        <v>151</v>
      </c>
      <c r="AU171" s="24" t="s">
        <v>82</v>
      </c>
      <c r="AY171" s="24" t="s">
        <v>148</v>
      </c>
      <c r="BE171" s="203">
        <f t="shared" si="24"/>
        <v>0</v>
      </c>
      <c r="BF171" s="203">
        <f t="shared" si="25"/>
        <v>0</v>
      </c>
      <c r="BG171" s="203">
        <f t="shared" si="26"/>
        <v>0</v>
      </c>
      <c r="BH171" s="203">
        <f t="shared" si="27"/>
        <v>0</v>
      </c>
      <c r="BI171" s="203">
        <f t="shared" si="28"/>
        <v>0</v>
      </c>
      <c r="BJ171" s="24" t="s">
        <v>80</v>
      </c>
      <c r="BK171" s="203">
        <f t="shared" si="29"/>
        <v>0</v>
      </c>
      <c r="BL171" s="24" t="s">
        <v>156</v>
      </c>
      <c r="BM171" s="24" t="s">
        <v>2717</v>
      </c>
    </row>
    <row r="172" spans="2:65" s="1" customFormat="1" ht="16.5" customHeight="1">
      <c r="B172" s="41"/>
      <c r="C172" s="192" t="s">
        <v>1053</v>
      </c>
      <c r="D172" s="192" t="s">
        <v>151</v>
      </c>
      <c r="E172" s="193" t="s">
        <v>2694</v>
      </c>
      <c r="F172" s="194" t="s">
        <v>2695</v>
      </c>
      <c r="G172" s="195" t="s">
        <v>2491</v>
      </c>
      <c r="H172" s="196">
        <v>7</v>
      </c>
      <c r="I172" s="197"/>
      <c r="J172" s="198">
        <f t="shared" si="20"/>
        <v>0</v>
      </c>
      <c r="K172" s="194" t="s">
        <v>21</v>
      </c>
      <c r="L172" s="61"/>
      <c r="M172" s="199" t="s">
        <v>21</v>
      </c>
      <c r="N172" s="200" t="s">
        <v>43</v>
      </c>
      <c r="O172" s="42"/>
      <c r="P172" s="201">
        <f t="shared" si="21"/>
        <v>0</v>
      </c>
      <c r="Q172" s="201">
        <v>0</v>
      </c>
      <c r="R172" s="201">
        <f t="shared" si="22"/>
        <v>0</v>
      </c>
      <c r="S172" s="201">
        <v>0</v>
      </c>
      <c r="T172" s="202">
        <f t="shared" si="23"/>
        <v>0</v>
      </c>
      <c r="AR172" s="24" t="s">
        <v>156</v>
      </c>
      <c r="AT172" s="24" t="s">
        <v>151</v>
      </c>
      <c r="AU172" s="24" t="s">
        <v>82</v>
      </c>
      <c r="AY172" s="24" t="s">
        <v>148</v>
      </c>
      <c r="BE172" s="203">
        <f t="shared" si="24"/>
        <v>0</v>
      </c>
      <c r="BF172" s="203">
        <f t="shared" si="25"/>
        <v>0</v>
      </c>
      <c r="BG172" s="203">
        <f t="shared" si="26"/>
        <v>0</v>
      </c>
      <c r="BH172" s="203">
        <f t="shared" si="27"/>
        <v>0</v>
      </c>
      <c r="BI172" s="203">
        <f t="shared" si="28"/>
        <v>0</v>
      </c>
      <c r="BJ172" s="24" t="s">
        <v>80</v>
      </c>
      <c r="BK172" s="203">
        <f t="shared" si="29"/>
        <v>0</v>
      </c>
      <c r="BL172" s="24" t="s">
        <v>156</v>
      </c>
      <c r="BM172" s="24" t="s">
        <v>2718</v>
      </c>
    </row>
    <row r="173" spans="2:65" s="1" customFormat="1" ht="16.5" customHeight="1">
      <c r="B173" s="41"/>
      <c r="C173" s="192" t="s">
        <v>1064</v>
      </c>
      <c r="D173" s="192" t="s">
        <v>151</v>
      </c>
      <c r="E173" s="193" t="s">
        <v>2697</v>
      </c>
      <c r="F173" s="194" t="s">
        <v>2698</v>
      </c>
      <c r="G173" s="195" t="s">
        <v>2491</v>
      </c>
      <c r="H173" s="196">
        <v>7</v>
      </c>
      <c r="I173" s="197"/>
      <c r="J173" s="198">
        <f t="shared" si="20"/>
        <v>0</v>
      </c>
      <c r="K173" s="194" t="s">
        <v>21</v>
      </c>
      <c r="L173" s="61"/>
      <c r="M173" s="199" t="s">
        <v>21</v>
      </c>
      <c r="N173" s="200" t="s">
        <v>43</v>
      </c>
      <c r="O173" s="42"/>
      <c r="P173" s="201">
        <f t="shared" si="21"/>
        <v>0</v>
      </c>
      <c r="Q173" s="201">
        <v>0</v>
      </c>
      <c r="R173" s="201">
        <f t="shared" si="22"/>
        <v>0</v>
      </c>
      <c r="S173" s="201">
        <v>0</v>
      </c>
      <c r="T173" s="202">
        <f t="shared" si="23"/>
        <v>0</v>
      </c>
      <c r="AR173" s="24" t="s">
        <v>156</v>
      </c>
      <c r="AT173" s="24" t="s">
        <v>151</v>
      </c>
      <c r="AU173" s="24" t="s">
        <v>82</v>
      </c>
      <c r="AY173" s="24" t="s">
        <v>148</v>
      </c>
      <c r="BE173" s="203">
        <f t="shared" si="24"/>
        <v>0</v>
      </c>
      <c r="BF173" s="203">
        <f t="shared" si="25"/>
        <v>0</v>
      </c>
      <c r="BG173" s="203">
        <f t="shared" si="26"/>
        <v>0</v>
      </c>
      <c r="BH173" s="203">
        <f t="shared" si="27"/>
        <v>0</v>
      </c>
      <c r="BI173" s="203">
        <f t="shared" si="28"/>
        <v>0</v>
      </c>
      <c r="BJ173" s="24" t="s">
        <v>80</v>
      </c>
      <c r="BK173" s="203">
        <f t="shared" si="29"/>
        <v>0</v>
      </c>
      <c r="BL173" s="24" t="s">
        <v>156</v>
      </c>
      <c r="BM173" s="24" t="s">
        <v>2719</v>
      </c>
    </row>
    <row r="174" spans="2:65" s="1" customFormat="1" ht="16.5" customHeight="1">
      <c r="B174" s="41"/>
      <c r="C174" s="192" t="s">
        <v>1069</v>
      </c>
      <c r="D174" s="192" t="s">
        <v>151</v>
      </c>
      <c r="E174" s="193" t="s">
        <v>2720</v>
      </c>
      <c r="F174" s="194" t="s">
        <v>2721</v>
      </c>
      <c r="G174" s="195" t="s">
        <v>2491</v>
      </c>
      <c r="H174" s="196">
        <v>2</v>
      </c>
      <c r="I174" s="197"/>
      <c r="J174" s="198">
        <f t="shared" si="20"/>
        <v>0</v>
      </c>
      <c r="K174" s="194" t="s">
        <v>21</v>
      </c>
      <c r="L174" s="61"/>
      <c r="M174" s="199" t="s">
        <v>21</v>
      </c>
      <c r="N174" s="200" t="s">
        <v>43</v>
      </c>
      <c r="O174" s="42"/>
      <c r="P174" s="201">
        <f t="shared" si="21"/>
        <v>0</v>
      </c>
      <c r="Q174" s="201">
        <v>0</v>
      </c>
      <c r="R174" s="201">
        <f t="shared" si="22"/>
        <v>0</v>
      </c>
      <c r="S174" s="201">
        <v>0</v>
      </c>
      <c r="T174" s="202">
        <f t="shared" si="23"/>
        <v>0</v>
      </c>
      <c r="AR174" s="24" t="s">
        <v>156</v>
      </c>
      <c r="AT174" s="24" t="s">
        <v>151</v>
      </c>
      <c r="AU174" s="24" t="s">
        <v>82</v>
      </c>
      <c r="AY174" s="24" t="s">
        <v>148</v>
      </c>
      <c r="BE174" s="203">
        <f t="shared" si="24"/>
        <v>0</v>
      </c>
      <c r="BF174" s="203">
        <f t="shared" si="25"/>
        <v>0</v>
      </c>
      <c r="BG174" s="203">
        <f t="shared" si="26"/>
        <v>0</v>
      </c>
      <c r="BH174" s="203">
        <f t="shared" si="27"/>
        <v>0</v>
      </c>
      <c r="BI174" s="203">
        <f t="shared" si="28"/>
        <v>0</v>
      </c>
      <c r="BJ174" s="24" t="s">
        <v>80</v>
      </c>
      <c r="BK174" s="203">
        <f t="shared" si="29"/>
        <v>0</v>
      </c>
      <c r="BL174" s="24" t="s">
        <v>156</v>
      </c>
      <c r="BM174" s="24" t="s">
        <v>2722</v>
      </c>
    </row>
    <row r="175" spans="2:65" s="1" customFormat="1" ht="16.5" customHeight="1">
      <c r="B175" s="41"/>
      <c r="C175" s="192" t="s">
        <v>1074</v>
      </c>
      <c r="D175" s="192" t="s">
        <v>151</v>
      </c>
      <c r="E175" s="193" t="s">
        <v>2723</v>
      </c>
      <c r="F175" s="194" t="s">
        <v>2724</v>
      </c>
      <c r="G175" s="195" t="s">
        <v>2491</v>
      </c>
      <c r="H175" s="196">
        <v>2</v>
      </c>
      <c r="I175" s="197"/>
      <c r="J175" s="198">
        <f t="shared" si="20"/>
        <v>0</v>
      </c>
      <c r="K175" s="194" t="s">
        <v>21</v>
      </c>
      <c r="L175" s="61"/>
      <c r="M175" s="199" t="s">
        <v>21</v>
      </c>
      <c r="N175" s="200" t="s">
        <v>43</v>
      </c>
      <c r="O175" s="42"/>
      <c r="P175" s="201">
        <f t="shared" si="21"/>
        <v>0</v>
      </c>
      <c r="Q175" s="201">
        <v>0</v>
      </c>
      <c r="R175" s="201">
        <f t="shared" si="22"/>
        <v>0</v>
      </c>
      <c r="S175" s="201">
        <v>0</v>
      </c>
      <c r="T175" s="202">
        <f t="shared" si="23"/>
        <v>0</v>
      </c>
      <c r="AR175" s="24" t="s">
        <v>156</v>
      </c>
      <c r="AT175" s="24" t="s">
        <v>151</v>
      </c>
      <c r="AU175" s="24" t="s">
        <v>82</v>
      </c>
      <c r="AY175" s="24" t="s">
        <v>148</v>
      </c>
      <c r="BE175" s="203">
        <f t="shared" si="24"/>
        <v>0</v>
      </c>
      <c r="BF175" s="203">
        <f t="shared" si="25"/>
        <v>0</v>
      </c>
      <c r="BG175" s="203">
        <f t="shared" si="26"/>
        <v>0</v>
      </c>
      <c r="BH175" s="203">
        <f t="shared" si="27"/>
        <v>0</v>
      </c>
      <c r="BI175" s="203">
        <f t="shared" si="28"/>
        <v>0</v>
      </c>
      <c r="BJ175" s="24" t="s">
        <v>80</v>
      </c>
      <c r="BK175" s="203">
        <f t="shared" si="29"/>
        <v>0</v>
      </c>
      <c r="BL175" s="24" t="s">
        <v>156</v>
      </c>
      <c r="BM175" s="24" t="s">
        <v>2725</v>
      </c>
    </row>
    <row r="176" spans="2:65" s="1" customFormat="1" ht="16.5" customHeight="1">
      <c r="B176" s="41"/>
      <c r="C176" s="192" t="s">
        <v>1080</v>
      </c>
      <c r="D176" s="192" t="s">
        <v>151</v>
      </c>
      <c r="E176" s="193" t="s">
        <v>2726</v>
      </c>
      <c r="F176" s="194" t="s">
        <v>2727</v>
      </c>
      <c r="G176" s="195" t="s">
        <v>21</v>
      </c>
      <c r="H176" s="196">
        <v>31</v>
      </c>
      <c r="I176" s="197"/>
      <c r="J176" s="198">
        <f t="shared" si="20"/>
        <v>0</v>
      </c>
      <c r="K176" s="194" t="s">
        <v>21</v>
      </c>
      <c r="L176" s="61"/>
      <c r="M176" s="199" t="s">
        <v>21</v>
      </c>
      <c r="N176" s="200" t="s">
        <v>43</v>
      </c>
      <c r="O176" s="42"/>
      <c r="P176" s="201">
        <f t="shared" si="21"/>
        <v>0</v>
      </c>
      <c r="Q176" s="201">
        <v>0</v>
      </c>
      <c r="R176" s="201">
        <f t="shared" si="22"/>
        <v>0</v>
      </c>
      <c r="S176" s="201">
        <v>0</v>
      </c>
      <c r="T176" s="202">
        <f t="shared" si="23"/>
        <v>0</v>
      </c>
      <c r="AR176" s="24" t="s">
        <v>156</v>
      </c>
      <c r="AT176" s="24" t="s">
        <v>151</v>
      </c>
      <c r="AU176" s="24" t="s">
        <v>82</v>
      </c>
      <c r="AY176" s="24" t="s">
        <v>148</v>
      </c>
      <c r="BE176" s="203">
        <f t="shared" si="24"/>
        <v>0</v>
      </c>
      <c r="BF176" s="203">
        <f t="shared" si="25"/>
        <v>0</v>
      </c>
      <c r="BG176" s="203">
        <f t="shared" si="26"/>
        <v>0</v>
      </c>
      <c r="BH176" s="203">
        <f t="shared" si="27"/>
        <v>0</v>
      </c>
      <c r="BI176" s="203">
        <f t="shared" si="28"/>
        <v>0</v>
      </c>
      <c r="BJ176" s="24" t="s">
        <v>80</v>
      </c>
      <c r="BK176" s="203">
        <f t="shared" si="29"/>
        <v>0</v>
      </c>
      <c r="BL176" s="24" t="s">
        <v>156</v>
      </c>
      <c r="BM176" s="24" t="s">
        <v>2728</v>
      </c>
    </row>
    <row r="177" spans="2:65" s="1" customFormat="1" ht="16.5" customHeight="1">
      <c r="B177" s="41"/>
      <c r="C177" s="192" t="s">
        <v>1089</v>
      </c>
      <c r="D177" s="192" t="s">
        <v>151</v>
      </c>
      <c r="E177" s="193" t="s">
        <v>2729</v>
      </c>
      <c r="F177" s="194" t="s">
        <v>2730</v>
      </c>
      <c r="G177" s="195" t="s">
        <v>2491</v>
      </c>
      <c r="H177" s="196">
        <v>31</v>
      </c>
      <c r="I177" s="197"/>
      <c r="J177" s="198">
        <f t="shared" si="20"/>
        <v>0</v>
      </c>
      <c r="K177" s="194" t="s">
        <v>21</v>
      </c>
      <c r="L177" s="61"/>
      <c r="M177" s="199" t="s">
        <v>21</v>
      </c>
      <c r="N177" s="200" t="s">
        <v>43</v>
      </c>
      <c r="O177" s="42"/>
      <c r="P177" s="201">
        <f t="shared" si="21"/>
        <v>0</v>
      </c>
      <c r="Q177" s="201">
        <v>0</v>
      </c>
      <c r="R177" s="201">
        <f t="shared" si="22"/>
        <v>0</v>
      </c>
      <c r="S177" s="201">
        <v>0</v>
      </c>
      <c r="T177" s="202">
        <f t="shared" si="23"/>
        <v>0</v>
      </c>
      <c r="AR177" s="24" t="s">
        <v>156</v>
      </c>
      <c r="AT177" s="24" t="s">
        <v>151</v>
      </c>
      <c r="AU177" s="24" t="s">
        <v>82</v>
      </c>
      <c r="AY177" s="24" t="s">
        <v>148</v>
      </c>
      <c r="BE177" s="203">
        <f t="shared" si="24"/>
        <v>0</v>
      </c>
      <c r="BF177" s="203">
        <f t="shared" si="25"/>
        <v>0</v>
      </c>
      <c r="BG177" s="203">
        <f t="shared" si="26"/>
        <v>0</v>
      </c>
      <c r="BH177" s="203">
        <f t="shared" si="27"/>
        <v>0</v>
      </c>
      <c r="BI177" s="203">
        <f t="shared" si="28"/>
        <v>0</v>
      </c>
      <c r="BJ177" s="24" t="s">
        <v>80</v>
      </c>
      <c r="BK177" s="203">
        <f t="shared" si="29"/>
        <v>0</v>
      </c>
      <c r="BL177" s="24" t="s">
        <v>156</v>
      </c>
      <c r="BM177" s="24" t="s">
        <v>2731</v>
      </c>
    </row>
    <row r="178" spans="2:65" s="1" customFormat="1" ht="16.5" customHeight="1">
      <c r="B178" s="41"/>
      <c r="C178" s="192" t="s">
        <v>1094</v>
      </c>
      <c r="D178" s="192" t="s">
        <v>151</v>
      </c>
      <c r="E178" s="193" t="s">
        <v>2732</v>
      </c>
      <c r="F178" s="194" t="s">
        <v>2733</v>
      </c>
      <c r="G178" s="195" t="s">
        <v>2491</v>
      </c>
      <c r="H178" s="196">
        <v>31</v>
      </c>
      <c r="I178" s="197"/>
      <c r="J178" s="198">
        <f t="shared" si="20"/>
        <v>0</v>
      </c>
      <c r="K178" s="194" t="s">
        <v>21</v>
      </c>
      <c r="L178" s="61"/>
      <c r="M178" s="199" t="s">
        <v>21</v>
      </c>
      <c r="N178" s="200" t="s">
        <v>43</v>
      </c>
      <c r="O178" s="42"/>
      <c r="P178" s="201">
        <f t="shared" si="21"/>
        <v>0</v>
      </c>
      <c r="Q178" s="201">
        <v>0</v>
      </c>
      <c r="R178" s="201">
        <f t="shared" si="22"/>
        <v>0</v>
      </c>
      <c r="S178" s="201">
        <v>0</v>
      </c>
      <c r="T178" s="202">
        <f t="shared" si="23"/>
        <v>0</v>
      </c>
      <c r="AR178" s="24" t="s">
        <v>156</v>
      </c>
      <c r="AT178" s="24" t="s">
        <v>151</v>
      </c>
      <c r="AU178" s="24" t="s">
        <v>82</v>
      </c>
      <c r="AY178" s="24" t="s">
        <v>148</v>
      </c>
      <c r="BE178" s="203">
        <f t="shared" si="24"/>
        <v>0</v>
      </c>
      <c r="BF178" s="203">
        <f t="shared" si="25"/>
        <v>0</v>
      </c>
      <c r="BG178" s="203">
        <f t="shared" si="26"/>
        <v>0</v>
      </c>
      <c r="BH178" s="203">
        <f t="shared" si="27"/>
        <v>0</v>
      </c>
      <c r="BI178" s="203">
        <f t="shared" si="28"/>
        <v>0</v>
      </c>
      <c r="BJ178" s="24" t="s">
        <v>80</v>
      </c>
      <c r="BK178" s="203">
        <f t="shared" si="29"/>
        <v>0</v>
      </c>
      <c r="BL178" s="24" t="s">
        <v>156</v>
      </c>
      <c r="BM178" s="24" t="s">
        <v>2734</v>
      </c>
    </row>
    <row r="179" spans="2:65" s="1" customFormat="1" ht="16.5" customHeight="1">
      <c r="B179" s="41"/>
      <c r="C179" s="192" t="s">
        <v>1099</v>
      </c>
      <c r="D179" s="192" t="s">
        <v>151</v>
      </c>
      <c r="E179" s="193" t="s">
        <v>2735</v>
      </c>
      <c r="F179" s="194" t="s">
        <v>2736</v>
      </c>
      <c r="G179" s="195" t="s">
        <v>2491</v>
      </c>
      <c r="H179" s="196">
        <v>31</v>
      </c>
      <c r="I179" s="197"/>
      <c r="J179" s="198">
        <f t="shared" si="20"/>
        <v>0</v>
      </c>
      <c r="K179" s="194" t="s">
        <v>21</v>
      </c>
      <c r="L179" s="61"/>
      <c r="M179" s="199" t="s">
        <v>21</v>
      </c>
      <c r="N179" s="200" t="s">
        <v>43</v>
      </c>
      <c r="O179" s="42"/>
      <c r="P179" s="201">
        <f t="shared" si="21"/>
        <v>0</v>
      </c>
      <c r="Q179" s="201">
        <v>0</v>
      </c>
      <c r="R179" s="201">
        <f t="shared" si="22"/>
        <v>0</v>
      </c>
      <c r="S179" s="201">
        <v>0</v>
      </c>
      <c r="T179" s="202">
        <f t="shared" si="23"/>
        <v>0</v>
      </c>
      <c r="AR179" s="24" t="s">
        <v>156</v>
      </c>
      <c r="AT179" s="24" t="s">
        <v>151</v>
      </c>
      <c r="AU179" s="24" t="s">
        <v>82</v>
      </c>
      <c r="AY179" s="24" t="s">
        <v>148</v>
      </c>
      <c r="BE179" s="203">
        <f t="shared" si="24"/>
        <v>0</v>
      </c>
      <c r="BF179" s="203">
        <f t="shared" si="25"/>
        <v>0</v>
      </c>
      <c r="BG179" s="203">
        <f t="shared" si="26"/>
        <v>0</v>
      </c>
      <c r="BH179" s="203">
        <f t="shared" si="27"/>
        <v>0</v>
      </c>
      <c r="BI179" s="203">
        <f t="shared" si="28"/>
        <v>0</v>
      </c>
      <c r="BJ179" s="24" t="s">
        <v>80</v>
      </c>
      <c r="BK179" s="203">
        <f t="shared" si="29"/>
        <v>0</v>
      </c>
      <c r="BL179" s="24" t="s">
        <v>156</v>
      </c>
      <c r="BM179" s="24" t="s">
        <v>2737</v>
      </c>
    </row>
    <row r="180" spans="2:65" s="1" customFormat="1" ht="16.5" customHeight="1">
      <c r="B180" s="41"/>
      <c r="C180" s="192" t="s">
        <v>1104</v>
      </c>
      <c r="D180" s="192" t="s">
        <v>151</v>
      </c>
      <c r="E180" s="193" t="s">
        <v>2738</v>
      </c>
      <c r="F180" s="194" t="s">
        <v>2739</v>
      </c>
      <c r="G180" s="195" t="s">
        <v>2740</v>
      </c>
      <c r="H180" s="196">
        <v>4</v>
      </c>
      <c r="I180" s="197"/>
      <c r="J180" s="198">
        <f t="shared" si="20"/>
        <v>0</v>
      </c>
      <c r="K180" s="194" t="s">
        <v>21</v>
      </c>
      <c r="L180" s="61"/>
      <c r="M180" s="199" t="s">
        <v>21</v>
      </c>
      <c r="N180" s="200" t="s">
        <v>43</v>
      </c>
      <c r="O180" s="42"/>
      <c r="P180" s="201">
        <f t="shared" si="21"/>
        <v>0</v>
      </c>
      <c r="Q180" s="201">
        <v>0</v>
      </c>
      <c r="R180" s="201">
        <f t="shared" si="22"/>
        <v>0</v>
      </c>
      <c r="S180" s="201">
        <v>0</v>
      </c>
      <c r="T180" s="202">
        <f t="shared" si="23"/>
        <v>0</v>
      </c>
      <c r="AR180" s="24" t="s">
        <v>156</v>
      </c>
      <c r="AT180" s="24" t="s">
        <v>151</v>
      </c>
      <c r="AU180" s="24" t="s">
        <v>82</v>
      </c>
      <c r="AY180" s="24" t="s">
        <v>148</v>
      </c>
      <c r="BE180" s="203">
        <f t="shared" si="24"/>
        <v>0</v>
      </c>
      <c r="BF180" s="203">
        <f t="shared" si="25"/>
        <v>0</v>
      </c>
      <c r="BG180" s="203">
        <f t="shared" si="26"/>
        <v>0</v>
      </c>
      <c r="BH180" s="203">
        <f t="shared" si="27"/>
        <v>0</v>
      </c>
      <c r="BI180" s="203">
        <f t="shared" si="28"/>
        <v>0</v>
      </c>
      <c r="BJ180" s="24" t="s">
        <v>80</v>
      </c>
      <c r="BK180" s="203">
        <f t="shared" si="29"/>
        <v>0</v>
      </c>
      <c r="BL180" s="24" t="s">
        <v>156</v>
      </c>
      <c r="BM180" s="24" t="s">
        <v>2741</v>
      </c>
    </row>
    <row r="181" spans="2:65" s="1" customFormat="1" ht="16.5" customHeight="1">
      <c r="B181" s="41"/>
      <c r="C181" s="192" t="s">
        <v>1116</v>
      </c>
      <c r="D181" s="192" t="s">
        <v>151</v>
      </c>
      <c r="E181" s="193" t="s">
        <v>2742</v>
      </c>
      <c r="F181" s="194" t="s">
        <v>2743</v>
      </c>
      <c r="G181" s="195" t="s">
        <v>2491</v>
      </c>
      <c r="H181" s="196">
        <v>3</v>
      </c>
      <c r="I181" s="197"/>
      <c r="J181" s="198">
        <f t="shared" si="20"/>
        <v>0</v>
      </c>
      <c r="K181" s="194" t="s">
        <v>21</v>
      </c>
      <c r="L181" s="61"/>
      <c r="M181" s="199" t="s">
        <v>21</v>
      </c>
      <c r="N181" s="200" t="s">
        <v>43</v>
      </c>
      <c r="O181" s="42"/>
      <c r="P181" s="201">
        <f t="shared" si="21"/>
        <v>0</v>
      </c>
      <c r="Q181" s="201">
        <v>0</v>
      </c>
      <c r="R181" s="201">
        <f t="shared" si="22"/>
        <v>0</v>
      </c>
      <c r="S181" s="201">
        <v>0</v>
      </c>
      <c r="T181" s="202">
        <f t="shared" si="23"/>
        <v>0</v>
      </c>
      <c r="AR181" s="24" t="s">
        <v>156</v>
      </c>
      <c r="AT181" s="24" t="s">
        <v>151</v>
      </c>
      <c r="AU181" s="24" t="s">
        <v>82</v>
      </c>
      <c r="AY181" s="24" t="s">
        <v>148</v>
      </c>
      <c r="BE181" s="203">
        <f t="shared" si="24"/>
        <v>0</v>
      </c>
      <c r="BF181" s="203">
        <f t="shared" si="25"/>
        <v>0</v>
      </c>
      <c r="BG181" s="203">
        <f t="shared" si="26"/>
        <v>0</v>
      </c>
      <c r="BH181" s="203">
        <f t="shared" si="27"/>
        <v>0</v>
      </c>
      <c r="BI181" s="203">
        <f t="shared" si="28"/>
        <v>0</v>
      </c>
      <c r="BJ181" s="24" t="s">
        <v>80</v>
      </c>
      <c r="BK181" s="203">
        <f t="shared" si="29"/>
        <v>0</v>
      </c>
      <c r="BL181" s="24" t="s">
        <v>156</v>
      </c>
      <c r="BM181" s="24" t="s">
        <v>2744</v>
      </c>
    </row>
    <row r="182" spans="2:65" s="1" customFormat="1" ht="16.5" customHeight="1">
      <c r="B182" s="41"/>
      <c r="C182" s="192" t="s">
        <v>1122</v>
      </c>
      <c r="D182" s="192" t="s">
        <v>151</v>
      </c>
      <c r="E182" s="193" t="s">
        <v>2745</v>
      </c>
      <c r="F182" s="194" t="s">
        <v>2746</v>
      </c>
      <c r="G182" s="195" t="s">
        <v>1727</v>
      </c>
      <c r="H182" s="196">
        <v>7</v>
      </c>
      <c r="I182" s="197"/>
      <c r="J182" s="198">
        <f t="shared" si="20"/>
        <v>0</v>
      </c>
      <c r="K182" s="194" t="s">
        <v>21</v>
      </c>
      <c r="L182" s="61"/>
      <c r="M182" s="199" t="s">
        <v>21</v>
      </c>
      <c r="N182" s="200" t="s">
        <v>43</v>
      </c>
      <c r="O182" s="42"/>
      <c r="P182" s="201">
        <f t="shared" si="21"/>
        <v>0</v>
      </c>
      <c r="Q182" s="201">
        <v>0</v>
      </c>
      <c r="R182" s="201">
        <f t="shared" si="22"/>
        <v>0</v>
      </c>
      <c r="S182" s="201">
        <v>0</v>
      </c>
      <c r="T182" s="202">
        <f t="shared" si="23"/>
        <v>0</v>
      </c>
      <c r="AR182" s="24" t="s">
        <v>156</v>
      </c>
      <c r="AT182" s="24" t="s">
        <v>151</v>
      </c>
      <c r="AU182" s="24" t="s">
        <v>82</v>
      </c>
      <c r="AY182" s="24" t="s">
        <v>148</v>
      </c>
      <c r="BE182" s="203">
        <f t="shared" si="24"/>
        <v>0</v>
      </c>
      <c r="BF182" s="203">
        <f t="shared" si="25"/>
        <v>0</v>
      </c>
      <c r="BG182" s="203">
        <f t="shared" si="26"/>
        <v>0</v>
      </c>
      <c r="BH182" s="203">
        <f t="shared" si="27"/>
        <v>0</v>
      </c>
      <c r="BI182" s="203">
        <f t="shared" si="28"/>
        <v>0</v>
      </c>
      <c r="BJ182" s="24" t="s">
        <v>80</v>
      </c>
      <c r="BK182" s="203">
        <f t="shared" si="29"/>
        <v>0</v>
      </c>
      <c r="BL182" s="24" t="s">
        <v>156</v>
      </c>
      <c r="BM182" s="24" t="s">
        <v>2747</v>
      </c>
    </row>
    <row r="183" spans="2:65" s="1" customFormat="1" ht="16.5" customHeight="1">
      <c r="B183" s="41"/>
      <c r="C183" s="192" t="s">
        <v>1131</v>
      </c>
      <c r="D183" s="192" t="s">
        <v>151</v>
      </c>
      <c r="E183" s="193" t="s">
        <v>2748</v>
      </c>
      <c r="F183" s="194" t="s">
        <v>2749</v>
      </c>
      <c r="G183" s="195" t="s">
        <v>1083</v>
      </c>
      <c r="H183" s="196">
        <v>1</v>
      </c>
      <c r="I183" s="197"/>
      <c r="J183" s="198">
        <f t="shared" si="20"/>
        <v>0</v>
      </c>
      <c r="K183" s="194" t="s">
        <v>21</v>
      </c>
      <c r="L183" s="61"/>
      <c r="M183" s="199" t="s">
        <v>21</v>
      </c>
      <c r="N183" s="200" t="s">
        <v>43</v>
      </c>
      <c r="O183" s="42"/>
      <c r="P183" s="201">
        <f t="shared" si="21"/>
        <v>0</v>
      </c>
      <c r="Q183" s="201">
        <v>0</v>
      </c>
      <c r="R183" s="201">
        <f t="shared" si="22"/>
        <v>0</v>
      </c>
      <c r="S183" s="201">
        <v>0</v>
      </c>
      <c r="T183" s="202">
        <f t="shared" si="23"/>
        <v>0</v>
      </c>
      <c r="AR183" s="24" t="s">
        <v>156</v>
      </c>
      <c r="AT183" s="24" t="s">
        <v>151</v>
      </c>
      <c r="AU183" s="24" t="s">
        <v>82</v>
      </c>
      <c r="AY183" s="24" t="s">
        <v>148</v>
      </c>
      <c r="BE183" s="203">
        <f t="shared" si="24"/>
        <v>0</v>
      </c>
      <c r="BF183" s="203">
        <f t="shared" si="25"/>
        <v>0</v>
      </c>
      <c r="BG183" s="203">
        <f t="shared" si="26"/>
        <v>0</v>
      </c>
      <c r="BH183" s="203">
        <f t="shared" si="27"/>
        <v>0</v>
      </c>
      <c r="BI183" s="203">
        <f t="shared" si="28"/>
        <v>0</v>
      </c>
      <c r="BJ183" s="24" t="s">
        <v>80</v>
      </c>
      <c r="BK183" s="203">
        <f t="shared" si="29"/>
        <v>0</v>
      </c>
      <c r="BL183" s="24" t="s">
        <v>156</v>
      </c>
      <c r="BM183" s="24" t="s">
        <v>2750</v>
      </c>
    </row>
    <row r="184" spans="2:65" s="10" customFormat="1" ht="29.85" customHeight="1">
      <c r="B184" s="176"/>
      <c r="C184" s="177"/>
      <c r="D184" s="178" t="s">
        <v>71</v>
      </c>
      <c r="E184" s="190" t="s">
        <v>2751</v>
      </c>
      <c r="F184" s="190" t="s">
        <v>2752</v>
      </c>
      <c r="G184" s="177"/>
      <c r="H184" s="177"/>
      <c r="I184" s="180"/>
      <c r="J184" s="191">
        <f>BK184</f>
        <v>0</v>
      </c>
      <c r="K184" s="177"/>
      <c r="L184" s="182"/>
      <c r="M184" s="183"/>
      <c r="N184" s="184"/>
      <c r="O184" s="184"/>
      <c r="P184" s="185">
        <f>SUM(P185:P187)</f>
        <v>0</v>
      </c>
      <c r="Q184" s="184"/>
      <c r="R184" s="185">
        <f>SUM(R185:R187)</f>
        <v>0</v>
      </c>
      <c r="S184" s="184"/>
      <c r="T184" s="186">
        <f>SUM(T185:T187)</f>
        <v>0</v>
      </c>
      <c r="AR184" s="187" t="s">
        <v>80</v>
      </c>
      <c r="AT184" s="188" t="s">
        <v>71</v>
      </c>
      <c r="AU184" s="188" t="s">
        <v>80</v>
      </c>
      <c r="AY184" s="187" t="s">
        <v>148</v>
      </c>
      <c r="BK184" s="189">
        <f>SUM(BK185:BK187)</f>
        <v>0</v>
      </c>
    </row>
    <row r="185" spans="2:65" s="1" customFormat="1" ht="16.5" customHeight="1">
      <c r="B185" s="41"/>
      <c r="C185" s="192" t="s">
        <v>1149</v>
      </c>
      <c r="D185" s="192" t="s">
        <v>151</v>
      </c>
      <c r="E185" s="193" t="s">
        <v>2753</v>
      </c>
      <c r="F185" s="194" t="s">
        <v>2754</v>
      </c>
      <c r="G185" s="195" t="s">
        <v>1727</v>
      </c>
      <c r="H185" s="196">
        <v>0.03</v>
      </c>
      <c r="I185" s="197"/>
      <c r="J185" s="198">
        <f>ROUND(I185*H185,2)</f>
        <v>0</v>
      </c>
      <c r="K185" s="194" t="s">
        <v>21</v>
      </c>
      <c r="L185" s="61"/>
      <c r="M185" s="199" t="s">
        <v>21</v>
      </c>
      <c r="N185" s="200" t="s">
        <v>43</v>
      </c>
      <c r="O185" s="42"/>
      <c r="P185" s="201">
        <f>O185*H185</f>
        <v>0</v>
      </c>
      <c r="Q185" s="201">
        <v>0</v>
      </c>
      <c r="R185" s="201">
        <f>Q185*H185</f>
        <v>0</v>
      </c>
      <c r="S185" s="201">
        <v>0</v>
      </c>
      <c r="T185" s="202">
        <f>S185*H185</f>
        <v>0</v>
      </c>
      <c r="AR185" s="24" t="s">
        <v>156</v>
      </c>
      <c r="AT185" s="24" t="s">
        <v>151</v>
      </c>
      <c r="AU185" s="24" t="s">
        <v>82</v>
      </c>
      <c r="AY185" s="24" t="s">
        <v>148</v>
      </c>
      <c r="BE185" s="203">
        <f>IF(N185="základní",J185,0)</f>
        <v>0</v>
      </c>
      <c r="BF185" s="203">
        <f>IF(N185="snížená",J185,0)</f>
        <v>0</v>
      </c>
      <c r="BG185" s="203">
        <f>IF(N185="zákl. přenesená",J185,0)</f>
        <v>0</v>
      </c>
      <c r="BH185" s="203">
        <f>IF(N185="sníž. přenesená",J185,0)</f>
        <v>0</v>
      </c>
      <c r="BI185" s="203">
        <f>IF(N185="nulová",J185,0)</f>
        <v>0</v>
      </c>
      <c r="BJ185" s="24" t="s">
        <v>80</v>
      </c>
      <c r="BK185" s="203">
        <f>ROUND(I185*H185,2)</f>
        <v>0</v>
      </c>
      <c r="BL185" s="24" t="s">
        <v>156</v>
      </c>
      <c r="BM185" s="24" t="s">
        <v>2755</v>
      </c>
    </row>
    <row r="186" spans="2:65" s="1" customFormat="1" ht="16.5" customHeight="1">
      <c r="B186" s="41"/>
      <c r="C186" s="192" t="s">
        <v>1153</v>
      </c>
      <c r="D186" s="192" t="s">
        <v>151</v>
      </c>
      <c r="E186" s="193" t="s">
        <v>2756</v>
      </c>
      <c r="F186" s="194" t="s">
        <v>2757</v>
      </c>
      <c r="G186" s="195" t="s">
        <v>1727</v>
      </c>
      <c r="H186" s="196">
        <v>0.06</v>
      </c>
      <c r="I186" s="197"/>
      <c r="J186" s="198">
        <f>ROUND(I186*H186,2)</f>
        <v>0</v>
      </c>
      <c r="K186" s="194" t="s">
        <v>21</v>
      </c>
      <c r="L186" s="61"/>
      <c r="M186" s="199" t="s">
        <v>21</v>
      </c>
      <c r="N186" s="200" t="s">
        <v>43</v>
      </c>
      <c r="O186" s="42"/>
      <c r="P186" s="201">
        <f>O186*H186</f>
        <v>0</v>
      </c>
      <c r="Q186" s="201">
        <v>0</v>
      </c>
      <c r="R186" s="201">
        <f>Q186*H186</f>
        <v>0</v>
      </c>
      <c r="S186" s="201">
        <v>0</v>
      </c>
      <c r="T186" s="202">
        <f>S186*H186</f>
        <v>0</v>
      </c>
      <c r="AR186" s="24" t="s">
        <v>156</v>
      </c>
      <c r="AT186" s="24" t="s">
        <v>151</v>
      </c>
      <c r="AU186" s="24" t="s">
        <v>82</v>
      </c>
      <c r="AY186" s="24" t="s">
        <v>148</v>
      </c>
      <c r="BE186" s="203">
        <f>IF(N186="základní",J186,0)</f>
        <v>0</v>
      </c>
      <c r="BF186" s="203">
        <f>IF(N186="snížená",J186,0)</f>
        <v>0</v>
      </c>
      <c r="BG186" s="203">
        <f>IF(N186="zákl. přenesená",J186,0)</f>
        <v>0</v>
      </c>
      <c r="BH186" s="203">
        <f>IF(N186="sníž. přenesená",J186,0)</f>
        <v>0</v>
      </c>
      <c r="BI186" s="203">
        <f>IF(N186="nulová",J186,0)</f>
        <v>0</v>
      </c>
      <c r="BJ186" s="24" t="s">
        <v>80</v>
      </c>
      <c r="BK186" s="203">
        <f>ROUND(I186*H186,2)</f>
        <v>0</v>
      </c>
      <c r="BL186" s="24" t="s">
        <v>156</v>
      </c>
      <c r="BM186" s="24" t="s">
        <v>2758</v>
      </c>
    </row>
    <row r="187" spans="2:65" s="1" customFormat="1" ht="16.5" customHeight="1">
      <c r="B187" s="41"/>
      <c r="C187" s="192" t="s">
        <v>1159</v>
      </c>
      <c r="D187" s="192" t="s">
        <v>151</v>
      </c>
      <c r="E187" s="193" t="s">
        <v>2759</v>
      </c>
      <c r="F187" s="194" t="s">
        <v>2760</v>
      </c>
      <c r="G187" s="195" t="s">
        <v>1727</v>
      </c>
      <c r="H187" s="196">
        <v>0.02</v>
      </c>
      <c r="I187" s="197"/>
      <c r="J187" s="198">
        <f>ROUND(I187*H187,2)</f>
        <v>0</v>
      </c>
      <c r="K187" s="194" t="s">
        <v>21</v>
      </c>
      <c r="L187" s="61"/>
      <c r="M187" s="199" t="s">
        <v>21</v>
      </c>
      <c r="N187" s="200" t="s">
        <v>43</v>
      </c>
      <c r="O187" s="42"/>
      <c r="P187" s="201">
        <f>O187*H187</f>
        <v>0</v>
      </c>
      <c r="Q187" s="201">
        <v>0</v>
      </c>
      <c r="R187" s="201">
        <f>Q187*H187</f>
        <v>0</v>
      </c>
      <c r="S187" s="201">
        <v>0</v>
      </c>
      <c r="T187" s="202">
        <f>S187*H187</f>
        <v>0</v>
      </c>
      <c r="AR187" s="24" t="s">
        <v>156</v>
      </c>
      <c r="AT187" s="24" t="s">
        <v>151</v>
      </c>
      <c r="AU187" s="24" t="s">
        <v>82</v>
      </c>
      <c r="AY187" s="24" t="s">
        <v>148</v>
      </c>
      <c r="BE187" s="203">
        <f>IF(N187="základní",J187,0)</f>
        <v>0</v>
      </c>
      <c r="BF187" s="203">
        <f>IF(N187="snížená",J187,0)</f>
        <v>0</v>
      </c>
      <c r="BG187" s="203">
        <f>IF(N187="zákl. přenesená",J187,0)</f>
        <v>0</v>
      </c>
      <c r="BH187" s="203">
        <f>IF(N187="sníž. přenesená",J187,0)</f>
        <v>0</v>
      </c>
      <c r="BI187" s="203">
        <f>IF(N187="nulová",J187,0)</f>
        <v>0</v>
      </c>
      <c r="BJ187" s="24" t="s">
        <v>80</v>
      </c>
      <c r="BK187" s="203">
        <f>ROUND(I187*H187,2)</f>
        <v>0</v>
      </c>
      <c r="BL187" s="24" t="s">
        <v>156</v>
      </c>
      <c r="BM187" s="24" t="s">
        <v>2761</v>
      </c>
    </row>
    <row r="188" spans="2:65" s="10" customFormat="1" ht="29.85" customHeight="1">
      <c r="B188" s="176"/>
      <c r="C188" s="177"/>
      <c r="D188" s="178" t="s">
        <v>71</v>
      </c>
      <c r="E188" s="190" t="s">
        <v>2762</v>
      </c>
      <c r="F188" s="190" t="s">
        <v>2763</v>
      </c>
      <c r="G188" s="177"/>
      <c r="H188" s="177"/>
      <c r="I188" s="180"/>
      <c r="J188" s="191">
        <f>BK188</f>
        <v>0</v>
      </c>
      <c r="K188" s="177"/>
      <c r="L188" s="182"/>
      <c r="M188" s="183"/>
      <c r="N188" s="184"/>
      <c r="O188" s="184"/>
      <c r="P188" s="185">
        <f>SUM(P189:P193)</f>
        <v>0</v>
      </c>
      <c r="Q188" s="184"/>
      <c r="R188" s="185">
        <f>SUM(R189:R193)</f>
        <v>0</v>
      </c>
      <c r="S188" s="184"/>
      <c r="T188" s="186">
        <f>SUM(T189:T193)</f>
        <v>0</v>
      </c>
      <c r="AR188" s="187" t="s">
        <v>80</v>
      </c>
      <c r="AT188" s="188" t="s">
        <v>71</v>
      </c>
      <c r="AU188" s="188" t="s">
        <v>80</v>
      </c>
      <c r="AY188" s="187" t="s">
        <v>148</v>
      </c>
      <c r="BK188" s="189">
        <f>SUM(BK189:BK193)</f>
        <v>0</v>
      </c>
    </row>
    <row r="189" spans="2:65" s="1" customFormat="1" ht="16.5" customHeight="1">
      <c r="B189" s="41"/>
      <c r="C189" s="192" t="s">
        <v>1164</v>
      </c>
      <c r="D189" s="192" t="s">
        <v>151</v>
      </c>
      <c r="E189" s="193" t="s">
        <v>2764</v>
      </c>
      <c r="F189" s="194" t="s">
        <v>2765</v>
      </c>
      <c r="G189" s="195" t="s">
        <v>1727</v>
      </c>
      <c r="H189" s="196">
        <v>1.2</v>
      </c>
      <c r="I189" s="197"/>
      <c r="J189" s="198">
        <f>ROUND(I189*H189,2)</f>
        <v>0</v>
      </c>
      <c r="K189" s="194" t="s">
        <v>21</v>
      </c>
      <c r="L189" s="61"/>
      <c r="M189" s="199" t="s">
        <v>21</v>
      </c>
      <c r="N189" s="200" t="s">
        <v>43</v>
      </c>
      <c r="O189" s="42"/>
      <c r="P189" s="201">
        <f>O189*H189</f>
        <v>0</v>
      </c>
      <c r="Q189" s="201">
        <v>0</v>
      </c>
      <c r="R189" s="201">
        <f>Q189*H189</f>
        <v>0</v>
      </c>
      <c r="S189" s="201">
        <v>0</v>
      </c>
      <c r="T189" s="202">
        <f>S189*H189</f>
        <v>0</v>
      </c>
      <c r="AR189" s="24" t="s">
        <v>156</v>
      </c>
      <c r="AT189" s="24" t="s">
        <v>151</v>
      </c>
      <c r="AU189" s="24" t="s">
        <v>82</v>
      </c>
      <c r="AY189" s="24" t="s">
        <v>148</v>
      </c>
      <c r="BE189" s="203">
        <f>IF(N189="základní",J189,0)</f>
        <v>0</v>
      </c>
      <c r="BF189" s="203">
        <f>IF(N189="snížená",J189,0)</f>
        <v>0</v>
      </c>
      <c r="BG189" s="203">
        <f>IF(N189="zákl. přenesená",J189,0)</f>
        <v>0</v>
      </c>
      <c r="BH189" s="203">
        <f>IF(N189="sníž. přenesená",J189,0)</f>
        <v>0</v>
      </c>
      <c r="BI189" s="203">
        <f>IF(N189="nulová",J189,0)</f>
        <v>0</v>
      </c>
      <c r="BJ189" s="24" t="s">
        <v>80</v>
      </c>
      <c r="BK189" s="203">
        <f>ROUND(I189*H189,2)</f>
        <v>0</v>
      </c>
      <c r="BL189" s="24" t="s">
        <v>156</v>
      </c>
      <c r="BM189" s="24" t="s">
        <v>2766</v>
      </c>
    </row>
    <row r="190" spans="2:65" s="1" customFormat="1" ht="16.5" customHeight="1">
      <c r="B190" s="41"/>
      <c r="C190" s="192" t="s">
        <v>1169</v>
      </c>
      <c r="D190" s="192" t="s">
        <v>151</v>
      </c>
      <c r="E190" s="193" t="s">
        <v>2767</v>
      </c>
      <c r="F190" s="194" t="s">
        <v>2768</v>
      </c>
      <c r="G190" s="195" t="s">
        <v>154</v>
      </c>
      <c r="H190" s="196">
        <v>9.8000000000000007</v>
      </c>
      <c r="I190" s="197"/>
      <c r="J190" s="198">
        <f>ROUND(I190*H190,2)</f>
        <v>0</v>
      </c>
      <c r="K190" s="194" t="s">
        <v>21</v>
      </c>
      <c r="L190" s="61"/>
      <c r="M190" s="199" t="s">
        <v>21</v>
      </c>
      <c r="N190" s="200" t="s">
        <v>43</v>
      </c>
      <c r="O190" s="42"/>
      <c r="P190" s="201">
        <f>O190*H190</f>
        <v>0</v>
      </c>
      <c r="Q190" s="201">
        <v>0</v>
      </c>
      <c r="R190" s="201">
        <f>Q190*H190</f>
        <v>0</v>
      </c>
      <c r="S190" s="201">
        <v>0</v>
      </c>
      <c r="T190" s="202">
        <f>S190*H190</f>
        <v>0</v>
      </c>
      <c r="AR190" s="24" t="s">
        <v>156</v>
      </c>
      <c r="AT190" s="24" t="s">
        <v>151</v>
      </c>
      <c r="AU190" s="24" t="s">
        <v>82</v>
      </c>
      <c r="AY190" s="24" t="s">
        <v>148</v>
      </c>
      <c r="BE190" s="203">
        <f>IF(N190="základní",J190,0)</f>
        <v>0</v>
      </c>
      <c r="BF190" s="203">
        <f>IF(N190="snížená",J190,0)</f>
        <v>0</v>
      </c>
      <c r="BG190" s="203">
        <f>IF(N190="zákl. přenesená",J190,0)</f>
        <v>0</v>
      </c>
      <c r="BH190" s="203">
        <f>IF(N190="sníž. přenesená",J190,0)</f>
        <v>0</v>
      </c>
      <c r="BI190" s="203">
        <f>IF(N190="nulová",J190,0)</f>
        <v>0</v>
      </c>
      <c r="BJ190" s="24" t="s">
        <v>80</v>
      </c>
      <c r="BK190" s="203">
        <f>ROUND(I190*H190,2)</f>
        <v>0</v>
      </c>
      <c r="BL190" s="24" t="s">
        <v>156</v>
      </c>
      <c r="BM190" s="24" t="s">
        <v>2769</v>
      </c>
    </row>
    <row r="191" spans="2:65" s="1" customFormat="1" ht="16.5" customHeight="1">
      <c r="B191" s="41"/>
      <c r="C191" s="192" t="s">
        <v>1174</v>
      </c>
      <c r="D191" s="192" t="s">
        <v>151</v>
      </c>
      <c r="E191" s="193" t="s">
        <v>2770</v>
      </c>
      <c r="F191" s="194" t="s">
        <v>2771</v>
      </c>
      <c r="G191" s="195" t="s">
        <v>213</v>
      </c>
      <c r="H191" s="196">
        <v>140</v>
      </c>
      <c r="I191" s="197"/>
      <c r="J191" s="198">
        <f>ROUND(I191*H191,2)</f>
        <v>0</v>
      </c>
      <c r="K191" s="194" t="s">
        <v>21</v>
      </c>
      <c r="L191" s="61"/>
      <c r="M191" s="199" t="s">
        <v>21</v>
      </c>
      <c r="N191" s="200" t="s">
        <v>43</v>
      </c>
      <c r="O191" s="42"/>
      <c r="P191" s="201">
        <f>O191*H191</f>
        <v>0</v>
      </c>
      <c r="Q191" s="201">
        <v>0</v>
      </c>
      <c r="R191" s="201">
        <f>Q191*H191</f>
        <v>0</v>
      </c>
      <c r="S191" s="201">
        <v>0</v>
      </c>
      <c r="T191" s="202">
        <f>S191*H191</f>
        <v>0</v>
      </c>
      <c r="AR191" s="24" t="s">
        <v>156</v>
      </c>
      <c r="AT191" s="24" t="s">
        <v>151</v>
      </c>
      <c r="AU191" s="24" t="s">
        <v>82</v>
      </c>
      <c r="AY191" s="24" t="s">
        <v>148</v>
      </c>
      <c r="BE191" s="203">
        <f>IF(N191="základní",J191,0)</f>
        <v>0</v>
      </c>
      <c r="BF191" s="203">
        <f>IF(N191="snížená",J191,0)</f>
        <v>0</v>
      </c>
      <c r="BG191" s="203">
        <f>IF(N191="zákl. přenesená",J191,0)</f>
        <v>0</v>
      </c>
      <c r="BH191" s="203">
        <f>IF(N191="sníž. přenesená",J191,0)</f>
        <v>0</v>
      </c>
      <c r="BI191" s="203">
        <f>IF(N191="nulová",J191,0)</f>
        <v>0</v>
      </c>
      <c r="BJ191" s="24" t="s">
        <v>80</v>
      </c>
      <c r="BK191" s="203">
        <f>ROUND(I191*H191,2)</f>
        <v>0</v>
      </c>
      <c r="BL191" s="24" t="s">
        <v>156</v>
      </c>
      <c r="BM191" s="24" t="s">
        <v>2772</v>
      </c>
    </row>
    <row r="192" spans="2:65" s="1" customFormat="1" ht="16.5" customHeight="1">
      <c r="B192" s="41"/>
      <c r="C192" s="192" t="s">
        <v>1186</v>
      </c>
      <c r="D192" s="192" t="s">
        <v>151</v>
      </c>
      <c r="E192" s="193" t="s">
        <v>2773</v>
      </c>
      <c r="F192" s="194" t="s">
        <v>2774</v>
      </c>
      <c r="G192" s="195" t="s">
        <v>154</v>
      </c>
      <c r="H192" s="196">
        <v>0.32</v>
      </c>
      <c r="I192" s="197"/>
      <c r="J192" s="198">
        <f>ROUND(I192*H192,2)</f>
        <v>0</v>
      </c>
      <c r="K192" s="194" t="s">
        <v>21</v>
      </c>
      <c r="L192" s="61"/>
      <c r="M192" s="199" t="s">
        <v>21</v>
      </c>
      <c r="N192" s="200" t="s">
        <v>43</v>
      </c>
      <c r="O192" s="42"/>
      <c r="P192" s="201">
        <f>O192*H192</f>
        <v>0</v>
      </c>
      <c r="Q192" s="201">
        <v>0</v>
      </c>
      <c r="R192" s="201">
        <f>Q192*H192</f>
        <v>0</v>
      </c>
      <c r="S192" s="201">
        <v>0</v>
      </c>
      <c r="T192" s="202">
        <f>S192*H192</f>
        <v>0</v>
      </c>
      <c r="AR192" s="24" t="s">
        <v>156</v>
      </c>
      <c r="AT192" s="24" t="s">
        <v>151</v>
      </c>
      <c r="AU192" s="24" t="s">
        <v>82</v>
      </c>
      <c r="AY192" s="24" t="s">
        <v>148</v>
      </c>
      <c r="BE192" s="203">
        <f>IF(N192="základní",J192,0)</f>
        <v>0</v>
      </c>
      <c r="BF192" s="203">
        <f>IF(N192="snížená",J192,0)</f>
        <v>0</v>
      </c>
      <c r="BG192" s="203">
        <f>IF(N192="zákl. přenesená",J192,0)</f>
        <v>0</v>
      </c>
      <c r="BH192" s="203">
        <f>IF(N192="sníž. přenesená",J192,0)</f>
        <v>0</v>
      </c>
      <c r="BI192" s="203">
        <f>IF(N192="nulová",J192,0)</f>
        <v>0</v>
      </c>
      <c r="BJ192" s="24" t="s">
        <v>80</v>
      </c>
      <c r="BK192" s="203">
        <f>ROUND(I192*H192,2)</f>
        <v>0</v>
      </c>
      <c r="BL192" s="24" t="s">
        <v>156</v>
      </c>
      <c r="BM192" s="24" t="s">
        <v>2775</v>
      </c>
    </row>
    <row r="193" spans="2:65" s="1" customFormat="1" ht="16.5" customHeight="1">
      <c r="B193" s="41"/>
      <c r="C193" s="192" t="s">
        <v>1191</v>
      </c>
      <c r="D193" s="192" t="s">
        <v>151</v>
      </c>
      <c r="E193" s="193" t="s">
        <v>2773</v>
      </c>
      <c r="F193" s="194" t="s">
        <v>2774</v>
      </c>
      <c r="G193" s="195" t="s">
        <v>154</v>
      </c>
      <c r="H193" s="196">
        <v>3.24</v>
      </c>
      <c r="I193" s="197"/>
      <c r="J193" s="198">
        <f>ROUND(I193*H193,2)</f>
        <v>0</v>
      </c>
      <c r="K193" s="194" t="s">
        <v>21</v>
      </c>
      <c r="L193" s="61"/>
      <c r="M193" s="199" t="s">
        <v>21</v>
      </c>
      <c r="N193" s="200" t="s">
        <v>43</v>
      </c>
      <c r="O193" s="42"/>
      <c r="P193" s="201">
        <f>O193*H193</f>
        <v>0</v>
      </c>
      <c r="Q193" s="201">
        <v>0</v>
      </c>
      <c r="R193" s="201">
        <f>Q193*H193</f>
        <v>0</v>
      </c>
      <c r="S193" s="201">
        <v>0</v>
      </c>
      <c r="T193" s="202">
        <f>S193*H193</f>
        <v>0</v>
      </c>
      <c r="AR193" s="24" t="s">
        <v>156</v>
      </c>
      <c r="AT193" s="24" t="s">
        <v>151</v>
      </c>
      <c r="AU193" s="24" t="s">
        <v>82</v>
      </c>
      <c r="AY193" s="24" t="s">
        <v>148</v>
      </c>
      <c r="BE193" s="203">
        <f>IF(N193="základní",J193,0)</f>
        <v>0</v>
      </c>
      <c r="BF193" s="203">
        <f>IF(N193="snížená",J193,0)</f>
        <v>0</v>
      </c>
      <c r="BG193" s="203">
        <f>IF(N193="zákl. přenesená",J193,0)</f>
        <v>0</v>
      </c>
      <c r="BH193" s="203">
        <f>IF(N193="sníž. přenesená",J193,0)</f>
        <v>0</v>
      </c>
      <c r="BI193" s="203">
        <f>IF(N193="nulová",J193,0)</f>
        <v>0</v>
      </c>
      <c r="BJ193" s="24" t="s">
        <v>80</v>
      </c>
      <c r="BK193" s="203">
        <f>ROUND(I193*H193,2)</f>
        <v>0</v>
      </c>
      <c r="BL193" s="24" t="s">
        <v>156</v>
      </c>
      <c r="BM193" s="24" t="s">
        <v>2776</v>
      </c>
    </row>
    <row r="194" spans="2:65" s="10" customFormat="1" ht="29.85" customHeight="1">
      <c r="B194" s="176"/>
      <c r="C194" s="177"/>
      <c r="D194" s="178" t="s">
        <v>71</v>
      </c>
      <c r="E194" s="190" t="s">
        <v>2777</v>
      </c>
      <c r="F194" s="190" t="s">
        <v>2778</v>
      </c>
      <c r="G194" s="177"/>
      <c r="H194" s="177"/>
      <c r="I194" s="180"/>
      <c r="J194" s="191">
        <f>BK194</f>
        <v>0</v>
      </c>
      <c r="K194" s="177"/>
      <c r="L194" s="182"/>
      <c r="M194" s="183"/>
      <c r="N194" s="184"/>
      <c r="O194" s="184"/>
      <c r="P194" s="185">
        <f>SUM(P195:P273)</f>
        <v>0</v>
      </c>
      <c r="Q194" s="184"/>
      <c r="R194" s="185">
        <f>SUM(R195:R273)</f>
        <v>0</v>
      </c>
      <c r="S194" s="184"/>
      <c r="T194" s="186">
        <f>SUM(T195:T273)</f>
        <v>0</v>
      </c>
      <c r="AR194" s="187" t="s">
        <v>80</v>
      </c>
      <c r="AT194" s="188" t="s">
        <v>71</v>
      </c>
      <c r="AU194" s="188" t="s">
        <v>80</v>
      </c>
      <c r="AY194" s="187" t="s">
        <v>148</v>
      </c>
      <c r="BK194" s="189">
        <f>SUM(BK195:BK273)</f>
        <v>0</v>
      </c>
    </row>
    <row r="195" spans="2:65" s="1" customFormat="1" ht="16.5" customHeight="1">
      <c r="B195" s="41"/>
      <c r="C195" s="192" t="s">
        <v>1196</v>
      </c>
      <c r="D195" s="192" t="s">
        <v>151</v>
      </c>
      <c r="E195" s="193" t="s">
        <v>2779</v>
      </c>
      <c r="F195" s="194" t="s">
        <v>2780</v>
      </c>
      <c r="G195" s="195" t="s">
        <v>213</v>
      </c>
      <c r="H195" s="196">
        <v>294</v>
      </c>
      <c r="I195" s="197"/>
      <c r="J195" s="198">
        <f t="shared" ref="J195:J226" si="30">ROUND(I195*H195,2)</f>
        <v>0</v>
      </c>
      <c r="K195" s="194" t="s">
        <v>21</v>
      </c>
      <c r="L195" s="61"/>
      <c r="M195" s="199" t="s">
        <v>21</v>
      </c>
      <c r="N195" s="200" t="s">
        <v>43</v>
      </c>
      <c r="O195" s="42"/>
      <c r="P195" s="201">
        <f t="shared" ref="P195:P226" si="31">O195*H195</f>
        <v>0</v>
      </c>
      <c r="Q195" s="201">
        <v>0</v>
      </c>
      <c r="R195" s="201">
        <f t="shared" ref="R195:R226" si="32">Q195*H195</f>
        <v>0</v>
      </c>
      <c r="S195" s="201">
        <v>0</v>
      </c>
      <c r="T195" s="202">
        <f t="shared" ref="T195:T226" si="33">S195*H195</f>
        <v>0</v>
      </c>
      <c r="AR195" s="24" t="s">
        <v>156</v>
      </c>
      <c r="AT195" s="24" t="s">
        <v>151</v>
      </c>
      <c r="AU195" s="24" t="s">
        <v>82</v>
      </c>
      <c r="AY195" s="24" t="s">
        <v>148</v>
      </c>
      <c r="BE195" s="203">
        <f t="shared" ref="BE195:BE226" si="34">IF(N195="základní",J195,0)</f>
        <v>0</v>
      </c>
      <c r="BF195" s="203">
        <f t="shared" ref="BF195:BF226" si="35">IF(N195="snížená",J195,0)</f>
        <v>0</v>
      </c>
      <c r="BG195" s="203">
        <f t="shared" ref="BG195:BG226" si="36">IF(N195="zákl. přenesená",J195,0)</f>
        <v>0</v>
      </c>
      <c r="BH195" s="203">
        <f t="shared" ref="BH195:BH226" si="37">IF(N195="sníž. přenesená",J195,0)</f>
        <v>0</v>
      </c>
      <c r="BI195" s="203">
        <f t="shared" ref="BI195:BI226" si="38">IF(N195="nulová",J195,0)</f>
        <v>0</v>
      </c>
      <c r="BJ195" s="24" t="s">
        <v>80</v>
      </c>
      <c r="BK195" s="203">
        <f t="shared" ref="BK195:BK226" si="39">ROUND(I195*H195,2)</f>
        <v>0</v>
      </c>
      <c r="BL195" s="24" t="s">
        <v>156</v>
      </c>
      <c r="BM195" s="24" t="s">
        <v>2781</v>
      </c>
    </row>
    <row r="196" spans="2:65" s="1" customFormat="1" ht="16.5" customHeight="1">
      <c r="B196" s="41"/>
      <c r="C196" s="192" t="s">
        <v>1200</v>
      </c>
      <c r="D196" s="192" t="s">
        <v>151</v>
      </c>
      <c r="E196" s="193" t="s">
        <v>2782</v>
      </c>
      <c r="F196" s="194" t="s">
        <v>2783</v>
      </c>
      <c r="G196" s="195" t="s">
        <v>213</v>
      </c>
      <c r="H196" s="196">
        <v>416</v>
      </c>
      <c r="I196" s="197"/>
      <c r="J196" s="198">
        <f t="shared" si="30"/>
        <v>0</v>
      </c>
      <c r="K196" s="194" t="s">
        <v>21</v>
      </c>
      <c r="L196" s="61"/>
      <c r="M196" s="199" t="s">
        <v>21</v>
      </c>
      <c r="N196" s="200" t="s">
        <v>43</v>
      </c>
      <c r="O196" s="42"/>
      <c r="P196" s="201">
        <f t="shared" si="31"/>
        <v>0</v>
      </c>
      <c r="Q196" s="201">
        <v>0</v>
      </c>
      <c r="R196" s="201">
        <f t="shared" si="32"/>
        <v>0</v>
      </c>
      <c r="S196" s="201">
        <v>0</v>
      </c>
      <c r="T196" s="202">
        <f t="shared" si="33"/>
        <v>0</v>
      </c>
      <c r="AR196" s="24" t="s">
        <v>156</v>
      </c>
      <c r="AT196" s="24" t="s">
        <v>151</v>
      </c>
      <c r="AU196" s="24" t="s">
        <v>82</v>
      </c>
      <c r="AY196" s="24" t="s">
        <v>148</v>
      </c>
      <c r="BE196" s="203">
        <f t="shared" si="34"/>
        <v>0</v>
      </c>
      <c r="BF196" s="203">
        <f t="shared" si="35"/>
        <v>0</v>
      </c>
      <c r="BG196" s="203">
        <f t="shared" si="36"/>
        <v>0</v>
      </c>
      <c r="BH196" s="203">
        <f t="shared" si="37"/>
        <v>0</v>
      </c>
      <c r="BI196" s="203">
        <f t="shared" si="38"/>
        <v>0</v>
      </c>
      <c r="BJ196" s="24" t="s">
        <v>80</v>
      </c>
      <c r="BK196" s="203">
        <f t="shared" si="39"/>
        <v>0</v>
      </c>
      <c r="BL196" s="24" t="s">
        <v>156</v>
      </c>
      <c r="BM196" s="24" t="s">
        <v>2784</v>
      </c>
    </row>
    <row r="197" spans="2:65" s="1" customFormat="1" ht="16.5" customHeight="1">
      <c r="B197" s="41"/>
      <c r="C197" s="192" t="s">
        <v>1207</v>
      </c>
      <c r="D197" s="192" t="s">
        <v>151</v>
      </c>
      <c r="E197" s="193" t="s">
        <v>2785</v>
      </c>
      <c r="F197" s="194" t="s">
        <v>2786</v>
      </c>
      <c r="G197" s="195" t="s">
        <v>213</v>
      </c>
      <c r="H197" s="196">
        <v>834</v>
      </c>
      <c r="I197" s="197"/>
      <c r="J197" s="198">
        <f t="shared" si="30"/>
        <v>0</v>
      </c>
      <c r="K197" s="194" t="s">
        <v>21</v>
      </c>
      <c r="L197" s="61"/>
      <c r="M197" s="199" t="s">
        <v>21</v>
      </c>
      <c r="N197" s="200" t="s">
        <v>43</v>
      </c>
      <c r="O197" s="42"/>
      <c r="P197" s="201">
        <f t="shared" si="31"/>
        <v>0</v>
      </c>
      <c r="Q197" s="201">
        <v>0</v>
      </c>
      <c r="R197" s="201">
        <f t="shared" si="32"/>
        <v>0</v>
      </c>
      <c r="S197" s="201">
        <v>0</v>
      </c>
      <c r="T197" s="202">
        <f t="shared" si="33"/>
        <v>0</v>
      </c>
      <c r="AR197" s="24" t="s">
        <v>156</v>
      </c>
      <c r="AT197" s="24" t="s">
        <v>151</v>
      </c>
      <c r="AU197" s="24" t="s">
        <v>82</v>
      </c>
      <c r="AY197" s="24" t="s">
        <v>148</v>
      </c>
      <c r="BE197" s="203">
        <f t="shared" si="34"/>
        <v>0</v>
      </c>
      <c r="BF197" s="203">
        <f t="shared" si="35"/>
        <v>0</v>
      </c>
      <c r="BG197" s="203">
        <f t="shared" si="36"/>
        <v>0</v>
      </c>
      <c r="BH197" s="203">
        <f t="shared" si="37"/>
        <v>0</v>
      </c>
      <c r="BI197" s="203">
        <f t="shared" si="38"/>
        <v>0</v>
      </c>
      <c r="BJ197" s="24" t="s">
        <v>80</v>
      </c>
      <c r="BK197" s="203">
        <f t="shared" si="39"/>
        <v>0</v>
      </c>
      <c r="BL197" s="24" t="s">
        <v>156</v>
      </c>
      <c r="BM197" s="24" t="s">
        <v>2787</v>
      </c>
    </row>
    <row r="198" spans="2:65" s="1" customFormat="1" ht="16.5" customHeight="1">
      <c r="B198" s="41"/>
      <c r="C198" s="192" t="s">
        <v>1212</v>
      </c>
      <c r="D198" s="192" t="s">
        <v>151</v>
      </c>
      <c r="E198" s="193" t="s">
        <v>2782</v>
      </c>
      <c r="F198" s="194" t="s">
        <v>2783</v>
      </c>
      <c r="G198" s="195" t="s">
        <v>213</v>
      </c>
      <c r="H198" s="196">
        <v>224</v>
      </c>
      <c r="I198" s="197"/>
      <c r="J198" s="198">
        <f t="shared" si="30"/>
        <v>0</v>
      </c>
      <c r="K198" s="194" t="s">
        <v>21</v>
      </c>
      <c r="L198" s="61"/>
      <c r="M198" s="199" t="s">
        <v>21</v>
      </c>
      <c r="N198" s="200" t="s">
        <v>43</v>
      </c>
      <c r="O198" s="42"/>
      <c r="P198" s="201">
        <f t="shared" si="31"/>
        <v>0</v>
      </c>
      <c r="Q198" s="201">
        <v>0</v>
      </c>
      <c r="R198" s="201">
        <f t="shared" si="32"/>
        <v>0</v>
      </c>
      <c r="S198" s="201">
        <v>0</v>
      </c>
      <c r="T198" s="202">
        <f t="shared" si="33"/>
        <v>0</v>
      </c>
      <c r="AR198" s="24" t="s">
        <v>156</v>
      </c>
      <c r="AT198" s="24" t="s">
        <v>151</v>
      </c>
      <c r="AU198" s="24" t="s">
        <v>82</v>
      </c>
      <c r="AY198" s="24" t="s">
        <v>148</v>
      </c>
      <c r="BE198" s="203">
        <f t="shared" si="34"/>
        <v>0</v>
      </c>
      <c r="BF198" s="203">
        <f t="shared" si="35"/>
        <v>0</v>
      </c>
      <c r="BG198" s="203">
        <f t="shared" si="36"/>
        <v>0</v>
      </c>
      <c r="BH198" s="203">
        <f t="shared" si="37"/>
        <v>0</v>
      </c>
      <c r="BI198" s="203">
        <f t="shared" si="38"/>
        <v>0</v>
      </c>
      <c r="BJ198" s="24" t="s">
        <v>80</v>
      </c>
      <c r="BK198" s="203">
        <f t="shared" si="39"/>
        <v>0</v>
      </c>
      <c r="BL198" s="24" t="s">
        <v>156</v>
      </c>
      <c r="BM198" s="24" t="s">
        <v>2788</v>
      </c>
    </row>
    <row r="199" spans="2:65" s="1" customFormat="1" ht="16.5" customHeight="1">
      <c r="B199" s="41"/>
      <c r="C199" s="192" t="s">
        <v>1217</v>
      </c>
      <c r="D199" s="192" t="s">
        <v>151</v>
      </c>
      <c r="E199" s="193" t="s">
        <v>2785</v>
      </c>
      <c r="F199" s="194" t="s">
        <v>2786</v>
      </c>
      <c r="G199" s="195" t="s">
        <v>213</v>
      </c>
      <c r="H199" s="196">
        <v>449</v>
      </c>
      <c r="I199" s="197"/>
      <c r="J199" s="198">
        <f t="shared" si="30"/>
        <v>0</v>
      </c>
      <c r="K199" s="194" t="s">
        <v>21</v>
      </c>
      <c r="L199" s="61"/>
      <c r="M199" s="199" t="s">
        <v>21</v>
      </c>
      <c r="N199" s="200" t="s">
        <v>43</v>
      </c>
      <c r="O199" s="42"/>
      <c r="P199" s="201">
        <f t="shared" si="31"/>
        <v>0</v>
      </c>
      <c r="Q199" s="201">
        <v>0</v>
      </c>
      <c r="R199" s="201">
        <f t="shared" si="32"/>
        <v>0</v>
      </c>
      <c r="S199" s="201">
        <v>0</v>
      </c>
      <c r="T199" s="202">
        <f t="shared" si="33"/>
        <v>0</v>
      </c>
      <c r="AR199" s="24" t="s">
        <v>156</v>
      </c>
      <c r="AT199" s="24" t="s">
        <v>151</v>
      </c>
      <c r="AU199" s="24" t="s">
        <v>82</v>
      </c>
      <c r="AY199" s="24" t="s">
        <v>148</v>
      </c>
      <c r="BE199" s="203">
        <f t="shared" si="34"/>
        <v>0</v>
      </c>
      <c r="BF199" s="203">
        <f t="shared" si="35"/>
        <v>0</v>
      </c>
      <c r="BG199" s="203">
        <f t="shared" si="36"/>
        <v>0</v>
      </c>
      <c r="BH199" s="203">
        <f t="shared" si="37"/>
        <v>0</v>
      </c>
      <c r="BI199" s="203">
        <f t="shared" si="38"/>
        <v>0</v>
      </c>
      <c r="BJ199" s="24" t="s">
        <v>80</v>
      </c>
      <c r="BK199" s="203">
        <f t="shared" si="39"/>
        <v>0</v>
      </c>
      <c r="BL199" s="24" t="s">
        <v>156</v>
      </c>
      <c r="BM199" s="24" t="s">
        <v>2789</v>
      </c>
    </row>
    <row r="200" spans="2:65" s="1" customFormat="1" ht="16.5" customHeight="1">
      <c r="B200" s="41"/>
      <c r="C200" s="192" t="s">
        <v>1232</v>
      </c>
      <c r="D200" s="192" t="s">
        <v>151</v>
      </c>
      <c r="E200" s="193" t="s">
        <v>2785</v>
      </c>
      <c r="F200" s="194" t="s">
        <v>2786</v>
      </c>
      <c r="G200" s="195" t="s">
        <v>213</v>
      </c>
      <c r="H200" s="196">
        <v>205</v>
      </c>
      <c r="I200" s="197"/>
      <c r="J200" s="198">
        <f t="shared" si="30"/>
        <v>0</v>
      </c>
      <c r="K200" s="194" t="s">
        <v>21</v>
      </c>
      <c r="L200" s="61"/>
      <c r="M200" s="199" t="s">
        <v>21</v>
      </c>
      <c r="N200" s="200" t="s">
        <v>43</v>
      </c>
      <c r="O200" s="42"/>
      <c r="P200" s="201">
        <f t="shared" si="31"/>
        <v>0</v>
      </c>
      <c r="Q200" s="201">
        <v>0</v>
      </c>
      <c r="R200" s="201">
        <f t="shared" si="32"/>
        <v>0</v>
      </c>
      <c r="S200" s="201">
        <v>0</v>
      </c>
      <c r="T200" s="202">
        <f t="shared" si="33"/>
        <v>0</v>
      </c>
      <c r="AR200" s="24" t="s">
        <v>156</v>
      </c>
      <c r="AT200" s="24" t="s">
        <v>151</v>
      </c>
      <c r="AU200" s="24" t="s">
        <v>82</v>
      </c>
      <c r="AY200" s="24" t="s">
        <v>148</v>
      </c>
      <c r="BE200" s="203">
        <f t="shared" si="34"/>
        <v>0</v>
      </c>
      <c r="BF200" s="203">
        <f t="shared" si="35"/>
        <v>0</v>
      </c>
      <c r="BG200" s="203">
        <f t="shared" si="36"/>
        <v>0</v>
      </c>
      <c r="BH200" s="203">
        <f t="shared" si="37"/>
        <v>0</v>
      </c>
      <c r="BI200" s="203">
        <f t="shared" si="38"/>
        <v>0</v>
      </c>
      <c r="BJ200" s="24" t="s">
        <v>80</v>
      </c>
      <c r="BK200" s="203">
        <f t="shared" si="39"/>
        <v>0</v>
      </c>
      <c r="BL200" s="24" t="s">
        <v>156</v>
      </c>
      <c r="BM200" s="24" t="s">
        <v>2790</v>
      </c>
    </row>
    <row r="201" spans="2:65" s="1" customFormat="1" ht="16.5" customHeight="1">
      <c r="B201" s="41"/>
      <c r="C201" s="192" t="s">
        <v>1236</v>
      </c>
      <c r="D201" s="192" t="s">
        <v>151</v>
      </c>
      <c r="E201" s="193" t="s">
        <v>2791</v>
      </c>
      <c r="F201" s="194" t="s">
        <v>2792</v>
      </c>
      <c r="G201" s="195" t="s">
        <v>213</v>
      </c>
      <c r="H201" s="196">
        <v>70</v>
      </c>
      <c r="I201" s="197"/>
      <c r="J201" s="198">
        <f t="shared" si="30"/>
        <v>0</v>
      </c>
      <c r="K201" s="194" t="s">
        <v>21</v>
      </c>
      <c r="L201" s="61"/>
      <c r="M201" s="199" t="s">
        <v>21</v>
      </c>
      <c r="N201" s="200" t="s">
        <v>43</v>
      </c>
      <c r="O201" s="42"/>
      <c r="P201" s="201">
        <f t="shared" si="31"/>
        <v>0</v>
      </c>
      <c r="Q201" s="201">
        <v>0</v>
      </c>
      <c r="R201" s="201">
        <f t="shared" si="32"/>
        <v>0</v>
      </c>
      <c r="S201" s="201">
        <v>0</v>
      </c>
      <c r="T201" s="202">
        <f t="shared" si="33"/>
        <v>0</v>
      </c>
      <c r="AR201" s="24" t="s">
        <v>156</v>
      </c>
      <c r="AT201" s="24" t="s">
        <v>151</v>
      </c>
      <c r="AU201" s="24" t="s">
        <v>82</v>
      </c>
      <c r="AY201" s="24" t="s">
        <v>148</v>
      </c>
      <c r="BE201" s="203">
        <f t="shared" si="34"/>
        <v>0</v>
      </c>
      <c r="BF201" s="203">
        <f t="shared" si="35"/>
        <v>0</v>
      </c>
      <c r="BG201" s="203">
        <f t="shared" si="36"/>
        <v>0</v>
      </c>
      <c r="BH201" s="203">
        <f t="shared" si="37"/>
        <v>0</v>
      </c>
      <c r="BI201" s="203">
        <f t="shared" si="38"/>
        <v>0</v>
      </c>
      <c r="BJ201" s="24" t="s">
        <v>80</v>
      </c>
      <c r="BK201" s="203">
        <f t="shared" si="39"/>
        <v>0</v>
      </c>
      <c r="BL201" s="24" t="s">
        <v>156</v>
      </c>
      <c r="BM201" s="24" t="s">
        <v>2793</v>
      </c>
    </row>
    <row r="202" spans="2:65" s="1" customFormat="1" ht="16.5" customHeight="1">
      <c r="B202" s="41"/>
      <c r="C202" s="192" t="s">
        <v>1242</v>
      </c>
      <c r="D202" s="192" t="s">
        <v>151</v>
      </c>
      <c r="E202" s="193" t="s">
        <v>2794</v>
      </c>
      <c r="F202" s="194" t="s">
        <v>2795</v>
      </c>
      <c r="G202" s="195" t="s">
        <v>213</v>
      </c>
      <c r="H202" s="196">
        <v>80</v>
      </c>
      <c r="I202" s="197"/>
      <c r="J202" s="198">
        <f t="shared" si="30"/>
        <v>0</v>
      </c>
      <c r="K202" s="194" t="s">
        <v>21</v>
      </c>
      <c r="L202" s="61"/>
      <c r="M202" s="199" t="s">
        <v>21</v>
      </c>
      <c r="N202" s="200" t="s">
        <v>43</v>
      </c>
      <c r="O202" s="42"/>
      <c r="P202" s="201">
        <f t="shared" si="31"/>
        <v>0</v>
      </c>
      <c r="Q202" s="201">
        <v>0</v>
      </c>
      <c r="R202" s="201">
        <f t="shared" si="32"/>
        <v>0</v>
      </c>
      <c r="S202" s="201">
        <v>0</v>
      </c>
      <c r="T202" s="202">
        <f t="shared" si="33"/>
        <v>0</v>
      </c>
      <c r="AR202" s="24" t="s">
        <v>156</v>
      </c>
      <c r="AT202" s="24" t="s">
        <v>151</v>
      </c>
      <c r="AU202" s="24" t="s">
        <v>82</v>
      </c>
      <c r="AY202" s="24" t="s">
        <v>148</v>
      </c>
      <c r="BE202" s="203">
        <f t="shared" si="34"/>
        <v>0</v>
      </c>
      <c r="BF202" s="203">
        <f t="shared" si="35"/>
        <v>0</v>
      </c>
      <c r="BG202" s="203">
        <f t="shared" si="36"/>
        <v>0</v>
      </c>
      <c r="BH202" s="203">
        <f t="shared" si="37"/>
        <v>0</v>
      </c>
      <c r="BI202" s="203">
        <f t="shared" si="38"/>
        <v>0</v>
      </c>
      <c r="BJ202" s="24" t="s">
        <v>80</v>
      </c>
      <c r="BK202" s="203">
        <f t="shared" si="39"/>
        <v>0</v>
      </c>
      <c r="BL202" s="24" t="s">
        <v>156</v>
      </c>
      <c r="BM202" s="24" t="s">
        <v>2796</v>
      </c>
    </row>
    <row r="203" spans="2:65" s="1" customFormat="1" ht="16.5" customHeight="1">
      <c r="B203" s="41"/>
      <c r="C203" s="192" t="s">
        <v>1247</v>
      </c>
      <c r="D203" s="192" t="s">
        <v>151</v>
      </c>
      <c r="E203" s="193" t="s">
        <v>2797</v>
      </c>
      <c r="F203" s="194" t="s">
        <v>2798</v>
      </c>
      <c r="G203" s="195" t="s">
        <v>213</v>
      </c>
      <c r="H203" s="196">
        <v>15</v>
      </c>
      <c r="I203" s="197"/>
      <c r="J203" s="198">
        <f t="shared" si="30"/>
        <v>0</v>
      </c>
      <c r="K203" s="194" t="s">
        <v>21</v>
      </c>
      <c r="L203" s="61"/>
      <c r="M203" s="199" t="s">
        <v>21</v>
      </c>
      <c r="N203" s="200" t="s">
        <v>43</v>
      </c>
      <c r="O203" s="42"/>
      <c r="P203" s="201">
        <f t="shared" si="31"/>
        <v>0</v>
      </c>
      <c r="Q203" s="201">
        <v>0</v>
      </c>
      <c r="R203" s="201">
        <f t="shared" si="32"/>
        <v>0</v>
      </c>
      <c r="S203" s="201">
        <v>0</v>
      </c>
      <c r="T203" s="202">
        <f t="shared" si="33"/>
        <v>0</v>
      </c>
      <c r="AR203" s="24" t="s">
        <v>156</v>
      </c>
      <c r="AT203" s="24" t="s">
        <v>151</v>
      </c>
      <c r="AU203" s="24" t="s">
        <v>82</v>
      </c>
      <c r="AY203" s="24" t="s">
        <v>148</v>
      </c>
      <c r="BE203" s="203">
        <f t="shared" si="34"/>
        <v>0</v>
      </c>
      <c r="BF203" s="203">
        <f t="shared" si="35"/>
        <v>0</v>
      </c>
      <c r="BG203" s="203">
        <f t="shared" si="36"/>
        <v>0</v>
      </c>
      <c r="BH203" s="203">
        <f t="shared" si="37"/>
        <v>0</v>
      </c>
      <c r="BI203" s="203">
        <f t="shared" si="38"/>
        <v>0</v>
      </c>
      <c r="BJ203" s="24" t="s">
        <v>80</v>
      </c>
      <c r="BK203" s="203">
        <f t="shared" si="39"/>
        <v>0</v>
      </c>
      <c r="BL203" s="24" t="s">
        <v>156</v>
      </c>
      <c r="BM203" s="24" t="s">
        <v>2799</v>
      </c>
    </row>
    <row r="204" spans="2:65" s="1" customFormat="1" ht="16.5" customHeight="1">
      <c r="B204" s="41"/>
      <c r="C204" s="192" t="s">
        <v>1254</v>
      </c>
      <c r="D204" s="192" t="s">
        <v>151</v>
      </c>
      <c r="E204" s="193" t="s">
        <v>2782</v>
      </c>
      <c r="F204" s="194" t="s">
        <v>2783</v>
      </c>
      <c r="G204" s="195" t="s">
        <v>213</v>
      </c>
      <c r="H204" s="196">
        <v>64</v>
      </c>
      <c r="I204" s="197"/>
      <c r="J204" s="198">
        <f t="shared" si="30"/>
        <v>0</v>
      </c>
      <c r="K204" s="194" t="s">
        <v>21</v>
      </c>
      <c r="L204" s="61"/>
      <c r="M204" s="199" t="s">
        <v>21</v>
      </c>
      <c r="N204" s="200" t="s">
        <v>43</v>
      </c>
      <c r="O204" s="42"/>
      <c r="P204" s="201">
        <f t="shared" si="31"/>
        <v>0</v>
      </c>
      <c r="Q204" s="201">
        <v>0</v>
      </c>
      <c r="R204" s="201">
        <f t="shared" si="32"/>
        <v>0</v>
      </c>
      <c r="S204" s="201">
        <v>0</v>
      </c>
      <c r="T204" s="202">
        <f t="shared" si="33"/>
        <v>0</v>
      </c>
      <c r="AR204" s="24" t="s">
        <v>156</v>
      </c>
      <c r="AT204" s="24" t="s">
        <v>151</v>
      </c>
      <c r="AU204" s="24" t="s">
        <v>82</v>
      </c>
      <c r="AY204" s="24" t="s">
        <v>148</v>
      </c>
      <c r="BE204" s="203">
        <f t="shared" si="34"/>
        <v>0</v>
      </c>
      <c r="BF204" s="203">
        <f t="shared" si="35"/>
        <v>0</v>
      </c>
      <c r="BG204" s="203">
        <f t="shared" si="36"/>
        <v>0</v>
      </c>
      <c r="BH204" s="203">
        <f t="shared" si="37"/>
        <v>0</v>
      </c>
      <c r="BI204" s="203">
        <f t="shared" si="38"/>
        <v>0</v>
      </c>
      <c r="BJ204" s="24" t="s">
        <v>80</v>
      </c>
      <c r="BK204" s="203">
        <f t="shared" si="39"/>
        <v>0</v>
      </c>
      <c r="BL204" s="24" t="s">
        <v>156</v>
      </c>
      <c r="BM204" s="24" t="s">
        <v>2800</v>
      </c>
    </row>
    <row r="205" spans="2:65" s="1" customFormat="1" ht="16.5" customHeight="1">
      <c r="B205" s="41"/>
      <c r="C205" s="192" t="s">
        <v>1260</v>
      </c>
      <c r="D205" s="192" t="s">
        <v>151</v>
      </c>
      <c r="E205" s="193" t="s">
        <v>2785</v>
      </c>
      <c r="F205" s="194" t="s">
        <v>2786</v>
      </c>
      <c r="G205" s="195" t="s">
        <v>213</v>
      </c>
      <c r="H205" s="196">
        <v>128</v>
      </c>
      <c r="I205" s="197"/>
      <c r="J205" s="198">
        <f t="shared" si="30"/>
        <v>0</v>
      </c>
      <c r="K205" s="194" t="s">
        <v>21</v>
      </c>
      <c r="L205" s="61"/>
      <c r="M205" s="199" t="s">
        <v>21</v>
      </c>
      <c r="N205" s="200" t="s">
        <v>43</v>
      </c>
      <c r="O205" s="42"/>
      <c r="P205" s="201">
        <f t="shared" si="31"/>
        <v>0</v>
      </c>
      <c r="Q205" s="201">
        <v>0</v>
      </c>
      <c r="R205" s="201">
        <f t="shared" si="32"/>
        <v>0</v>
      </c>
      <c r="S205" s="201">
        <v>0</v>
      </c>
      <c r="T205" s="202">
        <f t="shared" si="33"/>
        <v>0</v>
      </c>
      <c r="AR205" s="24" t="s">
        <v>156</v>
      </c>
      <c r="AT205" s="24" t="s">
        <v>151</v>
      </c>
      <c r="AU205" s="24" t="s">
        <v>82</v>
      </c>
      <c r="AY205" s="24" t="s">
        <v>148</v>
      </c>
      <c r="BE205" s="203">
        <f t="shared" si="34"/>
        <v>0</v>
      </c>
      <c r="BF205" s="203">
        <f t="shared" si="35"/>
        <v>0</v>
      </c>
      <c r="BG205" s="203">
        <f t="shared" si="36"/>
        <v>0</v>
      </c>
      <c r="BH205" s="203">
        <f t="shared" si="37"/>
        <v>0</v>
      </c>
      <c r="BI205" s="203">
        <f t="shared" si="38"/>
        <v>0</v>
      </c>
      <c r="BJ205" s="24" t="s">
        <v>80</v>
      </c>
      <c r="BK205" s="203">
        <f t="shared" si="39"/>
        <v>0</v>
      </c>
      <c r="BL205" s="24" t="s">
        <v>156</v>
      </c>
      <c r="BM205" s="24" t="s">
        <v>2801</v>
      </c>
    </row>
    <row r="206" spans="2:65" s="1" customFormat="1" ht="16.5" customHeight="1">
      <c r="B206" s="41"/>
      <c r="C206" s="192" t="s">
        <v>1266</v>
      </c>
      <c r="D206" s="192" t="s">
        <v>151</v>
      </c>
      <c r="E206" s="193" t="s">
        <v>2802</v>
      </c>
      <c r="F206" s="194" t="s">
        <v>2803</v>
      </c>
      <c r="G206" s="195" t="s">
        <v>213</v>
      </c>
      <c r="H206" s="196">
        <v>15</v>
      </c>
      <c r="I206" s="197"/>
      <c r="J206" s="198">
        <f t="shared" si="30"/>
        <v>0</v>
      </c>
      <c r="K206" s="194" t="s">
        <v>21</v>
      </c>
      <c r="L206" s="61"/>
      <c r="M206" s="199" t="s">
        <v>21</v>
      </c>
      <c r="N206" s="200" t="s">
        <v>43</v>
      </c>
      <c r="O206" s="42"/>
      <c r="P206" s="201">
        <f t="shared" si="31"/>
        <v>0</v>
      </c>
      <c r="Q206" s="201">
        <v>0</v>
      </c>
      <c r="R206" s="201">
        <f t="shared" si="32"/>
        <v>0</v>
      </c>
      <c r="S206" s="201">
        <v>0</v>
      </c>
      <c r="T206" s="202">
        <f t="shared" si="33"/>
        <v>0</v>
      </c>
      <c r="AR206" s="24" t="s">
        <v>156</v>
      </c>
      <c r="AT206" s="24" t="s">
        <v>151</v>
      </c>
      <c r="AU206" s="24" t="s">
        <v>82</v>
      </c>
      <c r="AY206" s="24" t="s">
        <v>148</v>
      </c>
      <c r="BE206" s="203">
        <f t="shared" si="34"/>
        <v>0</v>
      </c>
      <c r="BF206" s="203">
        <f t="shared" si="35"/>
        <v>0</v>
      </c>
      <c r="BG206" s="203">
        <f t="shared" si="36"/>
        <v>0</v>
      </c>
      <c r="BH206" s="203">
        <f t="shared" si="37"/>
        <v>0</v>
      </c>
      <c r="BI206" s="203">
        <f t="shared" si="38"/>
        <v>0</v>
      </c>
      <c r="BJ206" s="24" t="s">
        <v>80</v>
      </c>
      <c r="BK206" s="203">
        <f t="shared" si="39"/>
        <v>0</v>
      </c>
      <c r="BL206" s="24" t="s">
        <v>156</v>
      </c>
      <c r="BM206" s="24" t="s">
        <v>2804</v>
      </c>
    </row>
    <row r="207" spans="2:65" s="1" customFormat="1" ht="16.5" customHeight="1">
      <c r="B207" s="41"/>
      <c r="C207" s="192" t="s">
        <v>1273</v>
      </c>
      <c r="D207" s="192" t="s">
        <v>151</v>
      </c>
      <c r="E207" s="193" t="s">
        <v>2805</v>
      </c>
      <c r="F207" s="194" t="s">
        <v>2806</v>
      </c>
      <c r="G207" s="195" t="s">
        <v>213</v>
      </c>
      <c r="H207" s="196">
        <v>65</v>
      </c>
      <c r="I207" s="197"/>
      <c r="J207" s="198">
        <f t="shared" si="30"/>
        <v>0</v>
      </c>
      <c r="K207" s="194" t="s">
        <v>21</v>
      </c>
      <c r="L207" s="61"/>
      <c r="M207" s="199" t="s">
        <v>21</v>
      </c>
      <c r="N207" s="200" t="s">
        <v>43</v>
      </c>
      <c r="O207" s="42"/>
      <c r="P207" s="201">
        <f t="shared" si="31"/>
        <v>0</v>
      </c>
      <c r="Q207" s="201">
        <v>0</v>
      </c>
      <c r="R207" s="201">
        <f t="shared" si="32"/>
        <v>0</v>
      </c>
      <c r="S207" s="201">
        <v>0</v>
      </c>
      <c r="T207" s="202">
        <f t="shared" si="33"/>
        <v>0</v>
      </c>
      <c r="AR207" s="24" t="s">
        <v>156</v>
      </c>
      <c r="AT207" s="24" t="s">
        <v>151</v>
      </c>
      <c r="AU207" s="24" t="s">
        <v>82</v>
      </c>
      <c r="AY207" s="24" t="s">
        <v>148</v>
      </c>
      <c r="BE207" s="203">
        <f t="shared" si="34"/>
        <v>0</v>
      </c>
      <c r="BF207" s="203">
        <f t="shared" si="35"/>
        <v>0</v>
      </c>
      <c r="BG207" s="203">
        <f t="shared" si="36"/>
        <v>0</v>
      </c>
      <c r="BH207" s="203">
        <f t="shared" si="37"/>
        <v>0</v>
      </c>
      <c r="BI207" s="203">
        <f t="shared" si="38"/>
        <v>0</v>
      </c>
      <c r="BJ207" s="24" t="s">
        <v>80</v>
      </c>
      <c r="BK207" s="203">
        <f t="shared" si="39"/>
        <v>0</v>
      </c>
      <c r="BL207" s="24" t="s">
        <v>156</v>
      </c>
      <c r="BM207" s="24" t="s">
        <v>2807</v>
      </c>
    </row>
    <row r="208" spans="2:65" s="1" customFormat="1" ht="16.5" customHeight="1">
      <c r="B208" s="41"/>
      <c r="C208" s="192" t="s">
        <v>1278</v>
      </c>
      <c r="D208" s="192" t="s">
        <v>151</v>
      </c>
      <c r="E208" s="193" t="s">
        <v>2808</v>
      </c>
      <c r="F208" s="194" t="s">
        <v>2809</v>
      </c>
      <c r="G208" s="195" t="s">
        <v>2491</v>
      </c>
      <c r="H208" s="196">
        <v>210</v>
      </c>
      <c r="I208" s="197"/>
      <c r="J208" s="198">
        <f t="shared" si="30"/>
        <v>0</v>
      </c>
      <c r="K208" s="194" t="s">
        <v>21</v>
      </c>
      <c r="L208" s="61"/>
      <c r="M208" s="199" t="s">
        <v>21</v>
      </c>
      <c r="N208" s="200" t="s">
        <v>43</v>
      </c>
      <c r="O208" s="42"/>
      <c r="P208" s="201">
        <f t="shared" si="31"/>
        <v>0</v>
      </c>
      <c r="Q208" s="201">
        <v>0</v>
      </c>
      <c r="R208" s="201">
        <f t="shared" si="32"/>
        <v>0</v>
      </c>
      <c r="S208" s="201">
        <v>0</v>
      </c>
      <c r="T208" s="202">
        <f t="shared" si="33"/>
        <v>0</v>
      </c>
      <c r="AR208" s="24" t="s">
        <v>156</v>
      </c>
      <c r="AT208" s="24" t="s">
        <v>151</v>
      </c>
      <c r="AU208" s="24" t="s">
        <v>82</v>
      </c>
      <c r="AY208" s="24" t="s">
        <v>148</v>
      </c>
      <c r="BE208" s="203">
        <f t="shared" si="34"/>
        <v>0</v>
      </c>
      <c r="BF208" s="203">
        <f t="shared" si="35"/>
        <v>0</v>
      </c>
      <c r="BG208" s="203">
        <f t="shared" si="36"/>
        <v>0</v>
      </c>
      <c r="BH208" s="203">
        <f t="shared" si="37"/>
        <v>0</v>
      </c>
      <c r="BI208" s="203">
        <f t="shared" si="38"/>
        <v>0</v>
      </c>
      <c r="BJ208" s="24" t="s">
        <v>80</v>
      </c>
      <c r="BK208" s="203">
        <f t="shared" si="39"/>
        <v>0</v>
      </c>
      <c r="BL208" s="24" t="s">
        <v>156</v>
      </c>
      <c r="BM208" s="24" t="s">
        <v>2810</v>
      </c>
    </row>
    <row r="209" spans="2:65" s="1" customFormat="1" ht="16.5" customHeight="1">
      <c r="B209" s="41"/>
      <c r="C209" s="192" t="s">
        <v>1282</v>
      </c>
      <c r="D209" s="192" t="s">
        <v>151</v>
      </c>
      <c r="E209" s="193" t="s">
        <v>2811</v>
      </c>
      <c r="F209" s="194" t="s">
        <v>2812</v>
      </c>
      <c r="G209" s="195" t="s">
        <v>2491</v>
      </c>
      <c r="H209" s="196">
        <v>50</v>
      </c>
      <c r="I209" s="197"/>
      <c r="J209" s="198">
        <f t="shared" si="30"/>
        <v>0</v>
      </c>
      <c r="K209" s="194" t="s">
        <v>21</v>
      </c>
      <c r="L209" s="61"/>
      <c r="M209" s="199" t="s">
        <v>21</v>
      </c>
      <c r="N209" s="200" t="s">
        <v>43</v>
      </c>
      <c r="O209" s="42"/>
      <c r="P209" s="201">
        <f t="shared" si="31"/>
        <v>0</v>
      </c>
      <c r="Q209" s="201">
        <v>0</v>
      </c>
      <c r="R209" s="201">
        <f t="shared" si="32"/>
        <v>0</v>
      </c>
      <c r="S209" s="201">
        <v>0</v>
      </c>
      <c r="T209" s="202">
        <f t="shared" si="33"/>
        <v>0</v>
      </c>
      <c r="AR209" s="24" t="s">
        <v>156</v>
      </c>
      <c r="AT209" s="24" t="s">
        <v>151</v>
      </c>
      <c r="AU209" s="24" t="s">
        <v>82</v>
      </c>
      <c r="AY209" s="24" t="s">
        <v>148</v>
      </c>
      <c r="BE209" s="203">
        <f t="shared" si="34"/>
        <v>0</v>
      </c>
      <c r="BF209" s="203">
        <f t="shared" si="35"/>
        <v>0</v>
      </c>
      <c r="BG209" s="203">
        <f t="shared" si="36"/>
        <v>0</v>
      </c>
      <c r="BH209" s="203">
        <f t="shared" si="37"/>
        <v>0</v>
      </c>
      <c r="BI209" s="203">
        <f t="shared" si="38"/>
        <v>0</v>
      </c>
      <c r="BJ209" s="24" t="s">
        <v>80</v>
      </c>
      <c r="BK209" s="203">
        <f t="shared" si="39"/>
        <v>0</v>
      </c>
      <c r="BL209" s="24" t="s">
        <v>156</v>
      </c>
      <c r="BM209" s="24" t="s">
        <v>2813</v>
      </c>
    </row>
    <row r="210" spans="2:65" s="1" customFormat="1" ht="16.5" customHeight="1">
      <c r="B210" s="41"/>
      <c r="C210" s="192" t="s">
        <v>1286</v>
      </c>
      <c r="D210" s="192" t="s">
        <v>151</v>
      </c>
      <c r="E210" s="193" t="s">
        <v>2814</v>
      </c>
      <c r="F210" s="194" t="s">
        <v>2815</v>
      </c>
      <c r="G210" s="195" t="s">
        <v>2491</v>
      </c>
      <c r="H210" s="196">
        <v>8</v>
      </c>
      <c r="I210" s="197"/>
      <c r="J210" s="198">
        <f t="shared" si="30"/>
        <v>0</v>
      </c>
      <c r="K210" s="194" t="s">
        <v>21</v>
      </c>
      <c r="L210" s="61"/>
      <c r="M210" s="199" t="s">
        <v>21</v>
      </c>
      <c r="N210" s="200" t="s">
        <v>43</v>
      </c>
      <c r="O210" s="42"/>
      <c r="P210" s="201">
        <f t="shared" si="31"/>
        <v>0</v>
      </c>
      <c r="Q210" s="201">
        <v>0</v>
      </c>
      <c r="R210" s="201">
        <f t="shared" si="32"/>
        <v>0</v>
      </c>
      <c r="S210" s="201">
        <v>0</v>
      </c>
      <c r="T210" s="202">
        <f t="shared" si="33"/>
        <v>0</v>
      </c>
      <c r="AR210" s="24" t="s">
        <v>156</v>
      </c>
      <c r="AT210" s="24" t="s">
        <v>151</v>
      </c>
      <c r="AU210" s="24" t="s">
        <v>82</v>
      </c>
      <c r="AY210" s="24" t="s">
        <v>148</v>
      </c>
      <c r="BE210" s="203">
        <f t="shared" si="34"/>
        <v>0</v>
      </c>
      <c r="BF210" s="203">
        <f t="shared" si="35"/>
        <v>0</v>
      </c>
      <c r="BG210" s="203">
        <f t="shared" si="36"/>
        <v>0</v>
      </c>
      <c r="BH210" s="203">
        <f t="shared" si="37"/>
        <v>0</v>
      </c>
      <c r="BI210" s="203">
        <f t="shared" si="38"/>
        <v>0</v>
      </c>
      <c r="BJ210" s="24" t="s">
        <v>80</v>
      </c>
      <c r="BK210" s="203">
        <f t="shared" si="39"/>
        <v>0</v>
      </c>
      <c r="BL210" s="24" t="s">
        <v>156</v>
      </c>
      <c r="BM210" s="24" t="s">
        <v>2816</v>
      </c>
    </row>
    <row r="211" spans="2:65" s="1" customFormat="1" ht="16.5" customHeight="1">
      <c r="B211" s="41"/>
      <c r="C211" s="192" t="s">
        <v>1290</v>
      </c>
      <c r="D211" s="192" t="s">
        <v>151</v>
      </c>
      <c r="E211" s="193" t="s">
        <v>2817</v>
      </c>
      <c r="F211" s="194" t="s">
        <v>2818</v>
      </c>
      <c r="G211" s="195" t="s">
        <v>2491</v>
      </c>
      <c r="H211" s="196">
        <v>16</v>
      </c>
      <c r="I211" s="197"/>
      <c r="J211" s="198">
        <f t="shared" si="30"/>
        <v>0</v>
      </c>
      <c r="K211" s="194" t="s">
        <v>21</v>
      </c>
      <c r="L211" s="61"/>
      <c r="M211" s="199" t="s">
        <v>21</v>
      </c>
      <c r="N211" s="200" t="s">
        <v>43</v>
      </c>
      <c r="O211" s="42"/>
      <c r="P211" s="201">
        <f t="shared" si="31"/>
        <v>0</v>
      </c>
      <c r="Q211" s="201">
        <v>0</v>
      </c>
      <c r="R211" s="201">
        <f t="shared" si="32"/>
        <v>0</v>
      </c>
      <c r="S211" s="201">
        <v>0</v>
      </c>
      <c r="T211" s="202">
        <f t="shared" si="33"/>
        <v>0</v>
      </c>
      <c r="AR211" s="24" t="s">
        <v>156</v>
      </c>
      <c r="AT211" s="24" t="s">
        <v>151</v>
      </c>
      <c r="AU211" s="24" t="s">
        <v>82</v>
      </c>
      <c r="AY211" s="24" t="s">
        <v>148</v>
      </c>
      <c r="BE211" s="203">
        <f t="shared" si="34"/>
        <v>0</v>
      </c>
      <c r="BF211" s="203">
        <f t="shared" si="35"/>
        <v>0</v>
      </c>
      <c r="BG211" s="203">
        <f t="shared" si="36"/>
        <v>0</v>
      </c>
      <c r="BH211" s="203">
        <f t="shared" si="37"/>
        <v>0</v>
      </c>
      <c r="BI211" s="203">
        <f t="shared" si="38"/>
        <v>0</v>
      </c>
      <c r="BJ211" s="24" t="s">
        <v>80</v>
      </c>
      <c r="BK211" s="203">
        <f t="shared" si="39"/>
        <v>0</v>
      </c>
      <c r="BL211" s="24" t="s">
        <v>156</v>
      </c>
      <c r="BM211" s="24" t="s">
        <v>2819</v>
      </c>
    </row>
    <row r="212" spans="2:65" s="1" customFormat="1" ht="16.5" customHeight="1">
      <c r="B212" s="41"/>
      <c r="C212" s="192" t="s">
        <v>1294</v>
      </c>
      <c r="D212" s="192" t="s">
        <v>151</v>
      </c>
      <c r="E212" s="193" t="s">
        <v>2820</v>
      </c>
      <c r="F212" s="194" t="s">
        <v>2821</v>
      </c>
      <c r="G212" s="195" t="s">
        <v>2491</v>
      </c>
      <c r="H212" s="196">
        <v>8</v>
      </c>
      <c r="I212" s="197"/>
      <c r="J212" s="198">
        <f t="shared" si="30"/>
        <v>0</v>
      </c>
      <c r="K212" s="194" t="s">
        <v>21</v>
      </c>
      <c r="L212" s="61"/>
      <c r="M212" s="199" t="s">
        <v>21</v>
      </c>
      <c r="N212" s="200" t="s">
        <v>43</v>
      </c>
      <c r="O212" s="42"/>
      <c r="P212" s="201">
        <f t="shared" si="31"/>
        <v>0</v>
      </c>
      <c r="Q212" s="201">
        <v>0</v>
      </c>
      <c r="R212" s="201">
        <f t="shared" si="32"/>
        <v>0</v>
      </c>
      <c r="S212" s="201">
        <v>0</v>
      </c>
      <c r="T212" s="202">
        <f t="shared" si="33"/>
        <v>0</v>
      </c>
      <c r="AR212" s="24" t="s">
        <v>156</v>
      </c>
      <c r="AT212" s="24" t="s">
        <v>151</v>
      </c>
      <c r="AU212" s="24" t="s">
        <v>82</v>
      </c>
      <c r="AY212" s="24" t="s">
        <v>148</v>
      </c>
      <c r="BE212" s="203">
        <f t="shared" si="34"/>
        <v>0</v>
      </c>
      <c r="BF212" s="203">
        <f t="shared" si="35"/>
        <v>0</v>
      </c>
      <c r="BG212" s="203">
        <f t="shared" si="36"/>
        <v>0</v>
      </c>
      <c r="BH212" s="203">
        <f t="shared" si="37"/>
        <v>0</v>
      </c>
      <c r="BI212" s="203">
        <f t="shared" si="38"/>
        <v>0</v>
      </c>
      <c r="BJ212" s="24" t="s">
        <v>80</v>
      </c>
      <c r="BK212" s="203">
        <f t="shared" si="39"/>
        <v>0</v>
      </c>
      <c r="BL212" s="24" t="s">
        <v>156</v>
      </c>
      <c r="BM212" s="24" t="s">
        <v>2822</v>
      </c>
    </row>
    <row r="213" spans="2:65" s="1" customFormat="1" ht="16.5" customHeight="1">
      <c r="B213" s="41"/>
      <c r="C213" s="192" t="s">
        <v>1300</v>
      </c>
      <c r="D213" s="192" t="s">
        <v>151</v>
      </c>
      <c r="E213" s="193" t="s">
        <v>2823</v>
      </c>
      <c r="F213" s="194" t="s">
        <v>2824</v>
      </c>
      <c r="G213" s="195" t="s">
        <v>2491</v>
      </c>
      <c r="H213" s="196">
        <v>1280</v>
      </c>
      <c r="I213" s="197"/>
      <c r="J213" s="198">
        <f t="shared" si="30"/>
        <v>0</v>
      </c>
      <c r="K213" s="194" t="s">
        <v>21</v>
      </c>
      <c r="L213" s="61"/>
      <c r="M213" s="199" t="s">
        <v>21</v>
      </c>
      <c r="N213" s="200" t="s">
        <v>43</v>
      </c>
      <c r="O213" s="42"/>
      <c r="P213" s="201">
        <f t="shared" si="31"/>
        <v>0</v>
      </c>
      <c r="Q213" s="201">
        <v>0</v>
      </c>
      <c r="R213" s="201">
        <f t="shared" si="32"/>
        <v>0</v>
      </c>
      <c r="S213" s="201">
        <v>0</v>
      </c>
      <c r="T213" s="202">
        <f t="shared" si="33"/>
        <v>0</v>
      </c>
      <c r="AR213" s="24" t="s">
        <v>156</v>
      </c>
      <c r="AT213" s="24" t="s">
        <v>151</v>
      </c>
      <c r="AU213" s="24" t="s">
        <v>82</v>
      </c>
      <c r="AY213" s="24" t="s">
        <v>148</v>
      </c>
      <c r="BE213" s="203">
        <f t="shared" si="34"/>
        <v>0</v>
      </c>
      <c r="BF213" s="203">
        <f t="shared" si="35"/>
        <v>0</v>
      </c>
      <c r="BG213" s="203">
        <f t="shared" si="36"/>
        <v>0</v>
      </c>
      <c r="BH213" s="203">
        <f t="shared" si="37"/>
        <v>0</v>
      </c>
      <c r="BI213" s="203">
        <f t="shared" si="38"/>
        <v>0</v>
      </c>
      <c r="BJ213" s="24" t="s">
        <v>80</v>
      </c>
      <c r="BK213" s="203">
        <f t="shared" si="39"/>
        <v>0</v>
      </c>
      <c r="BL213" s="24" t="s">
        <v>156</v>
      </c>
      <c r="BM213" s="24" t="s">
        <v>2825</v>
      </c>
    </row>
    <row r="214" spans="2:65" s="1" customFormat="1" ht="16.5" customHeight="1">
      <c r="B214" s="41"/>
      <c r="C214" s="192" t="s">
        <v>1306</v>
      </c>
      <c r="D214" s="192" t="s">
        <v>151</v>
      </c>
      <c r="E214" s="193" t="s">
        <v>2826</v>
      </c>
      <c r="F214" s="194" t="s">
        <v>2827</v>
      </c>
      <c r="G214" s="195" t="s">
        <v>2491</v>
      </c>
      <c r="H214" s="196">
        <v>27</v>
      </c>
      <c r="I214" s="197"/>
      <c r="J214" s="198">
        <f t="shared" si="30"/>
        <v>0</v>
      </c>
      <c r="K214" s="194" t="s">
        <v>21</v>
      </c>
      <c r="L214" s="61"/>
      <c r="M214" s="199" t="s">
        <v>21</v>
      </c>
      <c r="N214" s="200" t="s">
        <v>43</v>
      </c>
      <c r="O214" s="42"/>
      <c r="P214" s="201">
        <f t="shared" si="31"/>
        <v>0</v>
      </c>
      <c r="Q214" s="201">
        <v>0</v>
      </c>
      <c r="R214" s="201">
        <f t="shared" si="32"/>
        <v>0</v>
      </c>
      <c r="S214" s="201">
        <v>0</v>
      </c>
      <c r="T214" s="202">
        <f t="shared" si="33"/>
        <v>0</v>
      </c>
      <c r="AR214" s="24" t="s">
        <v>156</v>
      </c>
      <c r="AT214" s="24" t="s">
        <v>151</v>
      </c>
      <c r="AU214" s="24" t="s">
        <v>82</v>
      </c>
      <c r="AY214" s="24" t="s">
        <v>148</v>
      </c>
      <c r="BE214" s="203">
        <f t="shared" si="34"/>
        <v>0</v>
      </c>
      <c r="BF214" s="203">
        <f t="shared" si="35"/>
        <v>0</v>
      </c>
      <c r="BG214" s="203">
        <f t="shared" si="36"/>
        <v>0</v>
      </c>
      <c r="BH214" s="203">
        <f t="shared" si="37"/>
        <v>0</v>
      </c>
      <c r="BI214" s="203">
        <f t="shared" si="38"/>
        <v>0</v>
      </c>
      <c r="BJ214" s="24" t="s">
        <v>80</v>
      </c>
      <c r="BK214" s="203">
        <f t="shared" si="39"/>
        <v>0</v>
      </c>
      <c r="BL214" s="24" t="s">
        <v>156</v>
      </c>
      <c r="BM214" s="24" t="s">
        <v>2828</v>
      </c>
    </row>
    <row r="215" spans="2:65" s="1" customFormat="1" ht="16.5" customHeight="1">
      <c r="B215" s="41"/>
      <c r="C215" s="192" t="s">
        <v>1310</v>
      </c>
      <c r="D215" s="192" t="s">
        <v>151</v>
      </c>
      <c r="E215" s="193" t="s">
        <v>2829</v>
      </c>
      <c r="F215" s="194" t="s">
        <v>2830</v>
      </c>
      <c r="G215" s="195" t="s">
        <v>213</v>
      </c>
      <c r="H215" s="196">
        <v>30</v>
      </c>
      <c r="I215" s="197"/>
      <c r="J215" s="198">
        <f t="shared" si="30"/>
        <v>0</v>
      </c>
      <c r="K215" s="194" t="s">
        <v>21</v>
      </c>
      <c r="L215" s="61"/>
      <c r="M215" s="199" t="s">
        <v>21</v>
      </c>
      <c r="N215" s="200" t="s">
        <v>43</v>
      </c>
      <c r="O215" s="42"/>
      <c r="P215" s="201">
        <f t="shared" si="31"/>
        <v>0</v>
      </c>
      <c r="Q215" s="201">
        <v>0</v>
      </c>
      <c r="R215" s="201">
        <f t="shared" si="32"/>
        <v>0</v>
      </c>
      <c r="S215" s="201">
        <v>0</v>
      </c>
      <c r="T215" s="202">
        <f t="shared" si="33"/>
        <v>0</v>
      </c>
      <c r="AR215" s="24" t="s">
        <v>156</v>
      </c>
      <c r="AT215" s="24" t="s">
        <v>151</v>
      </c>
      <c r="AU215" s="24" t="s">
        <v>82</v>
      </c>
      <c r="AY215" s="24" t="s">
        <v>148</v>
      </c>
      <c r="BE215" s="203">
        <f t="shared" si="34"/>
        <v>0</v>
      </c>
      <c r="BF215" s="203">
        <f t="shared" si="35"/>
        <v>0</v>
      </c>
      <c r="BG215" s="203">
        <f t="shared" si="36"/>
        <v>0</v>
      </c>
      <c r="BH215" s="203">
        <f t="shared" si="37"/>
        <v>0</v>
      </c>
      <c r="BI215" s="203">
        <f t="shared" si="38"/>
        <v>0</v>
      </c>
      <c r="BJ215" s="24" t="s">
        <v>80</v>
      </c>
      <c r="BK215" s="203">
        <f t="shared" si="39"/>
        <v>0</v>
      </c>
      <c r="BL215" s="24" t="s">
        <v>156</v>
      </c>
      <c r="BM215" s="24" t="s">
        <v>2831</v>
      </c>
    </row>
    <row r="216" spans="2:65" s="1" customFormat="1" ht="16.5" customHeight="1">
      <c r="B216" s="41"/>
      <c r="C216" s="192" t="s">
        <v>1317</v>
      </c>
      <c r="D216" s="192" t="s">
        <v>151</v>
      </c>
      <c r="E216" s="193" t="s">
        <v>2832</v>
      </c>
      <c r="F216" s="194" t="s">
        <v>2833</v>
      </c>
      <c r="G216" s="195" t="s">
        <v>213</v>
      </c>
      <c r="H216" s="196">
        <v>120</v>
      </c>
      <c r="I216" s="197"/>
      <c r="J216" s="198">
        <f t="shared" si="30"/>
        <v>0</v>
      </c>
      <c r="K216" s="194" t="s">
        <v>21</v>
      </c>
      <c r="L216" s="61"/>
      <c r="M216" s="199" t="s">
        <v>21</v>
      </c>
      <c r="N216" s="200" t="s">
        <v>43</v>
      </c>
      <c r="O216" s="42"/>
      <c r="P216" s="201">
        <f t="shared" si="31"/>
        <v>0</v>
      </c>
      <c r="Q216" s="201">
        <v>0</v>
      </c>
      <c r="R216" s="201">
        <f t="shared" si="32"/>
        <v>0</v>
      </c>
      <c r="S216" s="201">
        <v>0</v>
      </c>
      <c r="T216" s="202">
        <f t="shared" si="33"/>
        <v>0</v>
      </c>
      <c r="AR216" s="24" t="s">
        <v>156</v>
      </c>
      <c r="AT216" s="24" t="s">
        <v>151</v>
      </c>
      <c r="AU216" s="24" t="s">
        <v>82</v>
      </c>
      <c r="AY216" s="24" t="s">
        <v>148</v>
      </c>
      <c r="BE216" s="203">
        <f t="shared" si="34"/>
        <v>0</v>
      </c>
      <c r="BF216" s="203">
        <f t="shared" si="35"/>
        <v>0</v>
      </c>
      <c r="BG216" s="203">
        <f t="shared" si="36"/>
        <v>0</v>
      </c>
      <c r="BH216" s="203">
        <f t="shared" si="37"/>
        <v>0</v>
      </c>
      <c r="BI216" s="203">
        <f t="shared" si="38"/>
        <v>0</v>
      </c>
      <c r="BJ216" s="24" t="s">
        <v>80</v>
      </c>
      <c r="BK216" s="203">
        <f t="shared" si="39"/>
        <v>0</v>
      </c>
      <c r="BL216" s="24" t="s">
        <v>156</v>
      </c>
      <c r="BM216" s="24" t="s">
        <v>2834</v>
      </c>
    </row>
    <row r="217" spans="2:65" s="1" customFormat="1" ht="16.5" customHeight="1">
      <c r="B217" s="41"/>
      <c r="C217" s="192" t="s">
        <v>1322</v>
      </c>
      <c r="D217" s="192" t="s">
        <v>151</v>
      </c>
      <c r="E217" s="193" t="s">
        <v>2835</v>
      </c>
      <c r="F217" s="194" t="s">
        <v>2836</v>
      </c>
      <c r="G217" s="195" t="s">
        <v>2491</v>
      </c>
      <c r="H217" s="196">
        <v>1</v>
      </c>
      <c r="I217" s="197"/>
      <c r="J217" s="198">
        <f t="shared" si="30"/>
        <v>0</v>
      </c>
      <c r="K217" s="194" t="s">
        <v>21</v>
      </c>
      <c r="L217" s="61"/>
      <c r="M217" s="199" t="s">
        <v>21</v>
      </c>
      <c r="N217" s="200" t="s">
        <v>43</v>
      </c>
      <c r="O217" s="42"/>
      <c r="P217" s="201">
        <f t="shared" si="31"/>
        <v>0</v>
      </c>
      <c r="Q217" s="201">
        <v>0</v>
      </c>
      <c r="R217" s="201">
        <f t="shared" si="32"/>
        <v>0</v>
      </c>
      <c r="S217" s="201">
        <v>0</v>
      </c>
      <c r="T217" s="202">
        <f t="shared" si="33"/>
        <v>0</v>
      </c>
      <c r="AR217" s="24" t="s">
        <v>156</v>
      </c>
      <c r="AT217" s="24" t="s">
        <v>151</v>
      </c>
      <c r="AU217" s="24" t="s">
        <v>82</v>
      </c>
      <c r="AY217" s="24" t="s">
        <v>148</v>
      </c>
      <c r="BE217" s="203">
        <f t="shared" si="34"/>
        <v>0</v>
      </c>
      <c r="BF217" s="203">
        <f t="shared" si="35"/>
        <v>0</v>
      </c>
      <c r="BG217" s="203">
        <f t="shared" si="36"/>
        <v>0</v>
      </c>
      <c r="BH217" s="203">
        <f t="shared" si="37"/>
        <v>0</v>
      </c>
      <c r="BI217" s="203">
        <f t="shared" si="38"/>
        <v>0</v>
      </c>
      <c r="BJ217" s="24" t="s">
        <v>80</v>
      </c>
      <c r="BK217" s="203">
        <f t="shared" si="39"/>
        <v>0</v>
      </c>
      <c r="BL217" s="24" t="s">
        <v>156</v>
      </c>
      <c r="BM217" s="24" t="s">
        <v>2837</v>
      </c>
    </row>
    <row r="218" spans="2:65" s="1" customFormat="1" ht="16.5" customHeight="1">
      <c r="B218" s="41"/>
      <c r="C218" s="192" t="s">
        <v>1326</v>
      </c>
      <c r="D218" s="192" t="s">
        <v>151</v>
      </c>
      <c r="E218" s="193" t="s">
        <v>2838</v>
      </c>
      <c r="F218" s="194" t="s">
        <v>2839</v>
      </c>
      <c r="G218" s="195" t="s">
        <v>2491</v>
      </c>
      <c r="H218" s="196">
        <v>6</v>
      </c>
      <c r="I218" s="197"/>
      <c r="J218" s="198">
        <f t="shared" si="30"/>
        <v>0</v>
      </c>
      <c r="K218" s="194" t="s">
        <v>21</v>
      </c>
      <c r="L218" s="61"/>
      <c r="M218" s="199" t="s">
        <v>21</v>
      </c>
      <c r="N218" s="200" t="s">
        <v>43</v>
      </c>
      <c r="O218" s="42"/>
      <c r="P218" s="201">
        <f t="shared" si="31"/>
        <v>0</v>
      </c>
      <c r="Q218" s="201">
        <v>0</v>
      </c>
      <c r="R218" s="201">
        <f t="shared" si="32"/>
        <v>0</v>
      </c>
      <c r="S218" s="201">
        <v>0</v>
      </c>
      <c r="T218" s="202">
        <f t="shared" si="33"/>
        <v>0</v>
      </c>
      <c r="AR218" s="24" t="s">
        <v>156</v>
      </c>
      <c r="AT218" s="24" t="s">
        <v>151</v>
      </c>
      <c r="AU218" s="24" t="s">
        <v>82</v>
      </c>
      <c r="AY218" s="24" t="s">
        <v>148</v>
      </c>
      <c r="BE218" s="203">
        <f t="shared" si="34"/>
        <v>0</v>
      </c>
      <c r="BF218" s="203">
        <f t="shared" si="35"/>
        <v>0</v>
      </c>
      <c r="BG218" s="203">
        <f t="shared" si="36"/>
        <v>0</v>
      </c>
      <c r="BH218" s="203">
        <f t="shared" si="37"/>
        <v>0</v>
      </c>
      <c r="BI218" s="203">
        <f t="shared" si="38"/>
        <v>0</v>
      </c>
      <c r="BJ218" s="24" t="s">
        <v>80</v>
      </c>
      <c r="BK218" s="203">
        <f t="shared" si="39"/>
        <v>0</v>
      </c>
      <c r="BL218" s="24" t="s">
        <v>156</v>
      </c>
      <c r="BM218" s="24" t="s">
        <v>2840</v>
      </c>
    </row>
    <row r="219" spans="2:65" s="1" customFormat="1" ht="16.5" customHeight="1">
      <c r="B219" s="41"/>
      <c r="C219" s="192" t="s">
        <v>1331</v>
      </c>
      <c r="D219" s="192" t="s">
        <v>151</v>
      </c>
      <c r="E219" s="193" t="s">
        <v>2841</v>
      </c>
      <c r="F219" s="194" t="s">
        <v>2842</v>
      </c>
      <c r="G219" s="195" t="s">
        <v>213</v>
      </c>
      <c r="H219" s="196">
        <v>180</v>
      </c>
      <c r="I219" s="197"/>
      <c r="J219" s="198">
        <f t="shared" si="30"/>
        <v>0</v>
      </c>
      <c r="K219" s="194" t="s">
        <v>21</v>
      </c>
      <c r="L219" s="61"/>
      <c r="M219" s="199" t="s">
        <v>21</v>
      </c>
      <c r="N219" s="200" t="s">
        <v>43</v>
      </c>
      <c r="O219" s="42"/>
      <c r="P219" s="201">
        <f t="shared" si="31"/>
        <v>0</v>
      </c>
      <c r="Q219" s="201">
        <v>0</v>
      </c>
      <c r="R219" s="201">
        <f t="shared" si="32"/>
        <v>0</v>
      </c>
      <c r="S219" s="201">
        <v>0</v>
      </c>
      <c r="T219" s="202">
        <f t="shared" si="33"/>
        <v>0</v>
      </c>
      <c r="AR219" s="24" t="s">
        <v>156</v>
      </c>
      <c r="AT219" s="24" t="s">
        <v>151</v>
      </c>
      <c r="AU219" s="24" t="s">
        <v>82</v>
      </c>
      <c r="AY219" s="24" t="s">
        <v>148</v>
      </c>
      <c r="BE219" s="203">
        <f t="shared" si="34"/>
        <v>0</v>
      </c>
      <c r="BF219" s="203">
        <f t="shared" si="35"/>
        <v>0</v>
      </c>
      <c r="BG219" s="203">
        <f t="shared" si="36"/>
        <v>0</v>
      </c>
      <c r="BH219" s="203">
        <f t="shared" si="37"/>
        <v>0</v>
      </c>
      <c r="BI219" s="203">
        <f t="shared" si="38"/>
        <v>0</v>
      </c>
      <c r="BJ219" s="24" t="s">
        <v>80</v>
      </c>
      <c r="BK219" s="203">
        <f t="shared" si="39"/>
        <v>0</v>
      </c>
      <c r="BL219" s="24" t="s">
        <v>156</v>
      </c>
      <c r="BM219" s="24" t="s">
        <v>2843</v>
      </c>
    </row>
    <row r="220" spans="2:65" s="1" customFormat="1" ht="16.5" customHeight="1">
      <c r="B220" s="41"/>
      <c r="C220" s="192" t="s">
        <v>1338</v>
      </c>
      <c r="D220" s="192" t="s">
        <v>151</v>
      </c>
      <c r="E220" s="193" t="s">
        <v>2844</v>
      </c>
      <c r="F220" s="194" t="s">
        <v>2845</v>
      </c>
      <c r="G220" s="195" t="s">
        <v>213</v>
      </c>
      <c r="H220" s="196">
        <v>48</v>
      </c>
      <c r="I220" s="197"/>
      <c r="J220" s="198">
        <f t="shared" si="30"/>
        <v>0</v>
      </c>
      <c r="K220" s="194" t="s">
        <v>21</v>
      </c>
      <c r="L220" s="61"/>
      <c r="M220" s="199" t="s">
        <v>21</v>
      </c>
      <c r="N220" s="200" t="s">
        <v>43</v>
      </c>
      <c r="O220" s="42"/>
      <c r="P220" s="201">
        <f t="shared" si="31"/>
        <v>0</v>
      </c>
      <c r="Q220" s="201">
        <v>0</v>
      </c>
      <c r="R220" s="201">
        <f t="shared" si="32"/>
        <v>0</v>
      </c>
      <c r="S220" s="201">
        <v>0</v>
      </c>
      <c r="T220" s="202">
        <f t="shared" si="33"/>
        <v>0</v>
      </c>
      <c r="AR220" s="24" t="s">
        <v>156</v>
      </c>
      <c r="AT220" s="24" t="s">
        <v>151</v>
      </c>
      <c r="AU220" s="24" t="s">
        <v>82</v>
      </c>
      <c r="AY220" s="24" t="s">
        <v>148</v>
      </c>
      <c r="BE220" s="203">
        <f t="shared" si="34"/>
        <v>0</v>
      </c>
      <c r="BF220" s="203">
        <f t="shared" si="35"/>
        <v>0</v>
      </c>
      <c r="BG220" s="203">
        <f t="shared" si="36"/>
        <v>0</v>
      </c>
      <c r="BH220" s="203">
        <f t="shared" si="37"/>
        <v>0</v>
      </c>
      <c r="BI220" s="203">
        <f t="shared" si="38"/>
        <v>0</v>
      </c>
      <c r="BJ220" s="24" t="s">
        <v>80</v>
      </c>
      <c r="BK220" s="203">
        <f t="shared" si="39"/>
        <v>0</v>
      </c>
      <c r="BL220" s="24" t="s">
        <v>156</v>
      </c>
      <c r="BM220" s="24" t="s">
        <v>2846</v>
      </c>
    </row>
    <row r="221" spans="2:65" s="1" customFormat="1" ht="16.5" customHeight="1">
      <c r="B221" s="41"/>
      <c r="C221" s="192" t="s">
        <v>1350</v>
      </c>
      <c r="D221" s="192" t="s">
        <v>151</v>
      </c>
      <c r="E221" s="193" t="s">
        <v>2847</v>
      </c>
      <c r="F221" s="194" t="s">
        <v>2848</v>
      </c>
      <c r="G221" s="195" t="s">
        <v>2491</v>
      </c>
      <c r="H221" s="196">
        <v>34</v>
      </c>
      <c r="I221" s="197"/>
      <c r="J221" s="198">
        <f t="shared" si="30"/>
        <v>0</v>
      </c>
      <c r="K221" s="194" t="s">
        <v>21</v>
      </c>
      <c r="L221" s="61"/>
      <c r="M221" s="199" t="s">
        <v>21</v>
      </c>
      <c r="N221" s="200" t="s">
        <v>43</v>
      </c>
      <c r="O221" s="42"/>
      <c r="P221" s="201">
        <f t="shared" si="31"/>
        <v>0</v>
      </c>
      <c r="Q221" s="201">
        <v>0</v>
      </c>
      <c r="R221" s="201">
        <f t="shared" si="32"/>
        <v>0</v>
      </c>
      <c r="S221" s="201">
        <v>0</v>
      </c>
      <c r="T221" s="202">
        <f t="shared" si="33"/>
        <v>0</v>
      </c>
      <c r="AR221" s="24" t="s">
        <v>156</v>
      </c>
      <c r="AT221" s="24" t="s">
        <v>151</v>
      </c>
      <c r="AU221" s="24" t="s">
        <v>82</v>
      </c>
      <c r="AY221" s="24" t="s">
        <v>148</v>
      </c>
      <c r="BE221" s="203">
        <f t="shared" si="34"/>
        <v>0</v>
      </c>
      <c r="BF221" s="203">
        <f t="shared" si="35"/>
        <v>0</v>
      </c>
      <c r="BG221" s="203">
        <f t="shared" si="36"/>
        <v>0</v>
      </c>
      <c r="BH221" s="203">
        <f t="shared" si="37"/>
        <v>0</v>
      </c>
      <c r="BI221" s="203">
        <f t="shared" si="38"/>
        <v>0</v>
      </c>
      <c r="BJ221" s="24" t="s">
        <v>80</v>
      </c>
      <c r="BK221" s="203">
        <f t="shared" si="39"/>
        <v>0</v>
      </c>
      <c r="BL221" s="24" t="s">
        <v>156</v>
      </c>
      <c r="BM221" s="24" t="s">
        <v>2849</v>
      </c>
    </row>
    <row r="222" spans="2:65" s="1" customFormat="1" ht="16.5" customHeight="1">
      <c r="B222" s="41"/>
      <c r="C222" s="192" t="s">
        <v>1360</v>
      </c>
      <c r="D222" s="192" t="s">
        <v>151</v>
      </c>
      <c r="E222" s="193" t="s">
        <v>2850</v>
      </c>
      <c r="F222" s="194" t="s">
        <v>2851</v>
      </c>
      <c r="G222" s="195" t="s">
        <v>2491</v>
      </c>
      <c r="H222" s="196">
        <v>21</v>
      </c>
      <c r="I222" s="197"/>
      <c r="J222" s="198">
        <f t="shared" si="30"/>
        <v>0</v>
      </c>
      <c r="K222" s="194" t="s">
        <v>21</v>
      </c>
      <c r="L222" s="61"/>
      <c r="M222" s="199" t="s">
        <v>21</v>
      </c>
      <c r="N222" s="200" t="s">
        <v>43</v>
      </c>
      <c r="O222" s="42"/>
      <c r="P222" s="201">
        <f t="shared" si="31"/>
        <v>0</v>
      </c>
      <c r="Q222" s="201">
        <v>0</v>
      </c>
      <c r="R222" s="201">
        <f t="shared" si="32"/>
        <v>0</v>
      </c>
      <c r="S222" s="201">
        <v>0</v>
      </c>
      <c r="T222" s="202">
        <f t="shared" si="33"/>
        <v>0</v>
      </c>
      <c r="AR222" s="24" t="s">
        <v>156</v>
      </c>
      <c r="AT222" s="24" t="s">
        <v>151</v>
      </c>
      <c r="AU222" s="24" t="s">
        <v>82</v>
      </c>
      <c r="AY222" s="24" t="s">
        <v>148</v>
      </c>
      <c r="BE222" s="203">
        <f t="shared" si="34"/>
        <v>0</v>
      </c>
      <c r="BF222" s="203">
        <f t="shared" si="35"/>
        <v>0</v>
      </c>
      <c r="BG222" s="203">
        <f t="shared" si="36"/>
        <v>0</v>
      </c>
      <c r="BH222" s="203">
        <f t="shared" si="37"/>
        <v>0</v>
      </c>
      <c r="BI222" s="203">
        <f t="shared" si="38"/>
        <v>0</v>
      </c>
      <c r="BJ222" s="24" t="s">
        <v>80</v>
      </c>
      <c r="BK222" s="203">
        <f t="shared" si="39"/>
        <v>0</v>
      </c>
      <c r="BL222" s="24" t="s">
        <v>156</v>
      </c>
      <c r="BM222" s="24" t="s">
        <v>2852</v>
      </c>
    </row>
    <row r="223" spans="2:65" s="1" customFormat="1" ht="16.5" customHeight="1">
      <c r="B223" s="41"/>
      <c r="C223" s="192" t="s">
        <v>1364</v>
      </c>
      <c r="D223" s="192" t="s">
        <v>151</v>
      </c>
      <c r="E223" s="193" t="s">
        <v>2853</v>
      </c>
      <c r="F223" s="194" t="s">
        <v>2854</v>
      </c>
      <c r="G223" s="195" t="s">
        <v>2491</v>
      </c>
      <c r="H223" s="196">
        <v>6</v>
      </c>
      <c r="I223" s="197"/>
      <c r="J223" s="198">
        <f t="shared" si="30"/>
        <v>0</v>
      </c>
      <c r="K223" s="194" t="s">
        <v>21</v>
      </c>
      <c r="L223" s="61"/>
      <c r="M223" s="199" t="s">
        <v>21</v>
      </c>
      <c r="N223" s="200" t="s">
        <v>43</v>
      </c>
      <c r="O223" s="42"/>
      <c r="P223" s="201">
        <f t="shared" si="31"/>
        <v>0</v>
      </c>
      <c r="Q223" s="201">
        <v>0</v>
      </c>
      <c r="R223" s="201">
        <f t="shared" si="32"/>
        <v>0</v>
      </c>
      <c r="S223" s="201">
        <v>0</v>
      </c>
      <c r="T223" s="202">
        <f t="shared" si="33"/>
        <v>0</v>
      </c>
      <c r="AR223" s="24" t="s">
        <v>156</v>
      </c>
      <c r="AT223" s="24" t="s">
        <v>151</v>
      </c>
      <c r="AU223" s="24" t="s">
        <v>82</v>
      </c>
      <c r="AY223" s="24" t="s">
        <v>148</v>
      </c>
      <c r="BE223" s="203">
        <f t="shared" si="34"/>
        <v>0</v>
      </c>
      <c r="BF223" s="203">
        <f t="shared" si="35"/>
        <v>0</v>
      </c>
      <c r="BG223" s="203">
        <f t="shared" si="36"/>
        <v>0</v>
      </c>
      <c r="BH223" s="203">
        <f t="shared" si="37"/>
        <v>0</v>
      </c>
      <c r="BI223" s="203">
        <f t="shared" si="38"/>
        <v>0</v>
      </c>
      <c r="BJ223" s="24" t="s">
        <v>80</v>
      </c>
      <c r="BK223" s="203">
        <f t="shared" si="39"/>
        <v>0</v>
      </c>
      <c r="BL223" s="24" t="s">
        <v>156</v>
      </c>
      <c r="BM223" s="24" t="s">
        <v>2855</v>
      </c>
    </row>
    <row r="224" spans="2:65" s="1" customFormat="1" ht="16.5" customHeight="1">
      <c r="B224" s="41"/>
      <c r="C224" s="192" t="s">
        <v>1371</v>
      </c>
      <c r="D224" s="192" t="s">
        <v>151</v>
      </c>
      <c r="E224" s="193" t="s">
        <v>2856</v>
      </c>
      <c r="F224" s="194" t="s">
        <v>2857</v>
      </c>
      <c r="G224" s="195" t="s">
        <v>213</v>
      </c>
      <c r="H224" s="196">
        <v>6</v>
      </c>
      <c r="I224" s="197"/>
      <c r="J224" s="198">
        <f t="shared" si="30"/>
        <v>0</v>
      </c>
      <c r="K224" s="194" t="s">
        <v>21</v>
      </c>
      <c r="L224" s="61"/>
      <c r="M224" s="199" t="s">
        <v>21</v>
      </c>
      <c r="N224" s="200" t="s">
        <v>43</v>
      </c>
      <c r="O224" s="42"/>
      <c r="P224" s="201">
        <f t="shared" si="31"/>
        <v>0</v>
      </c>
      <c r="Q224" s="201">
        <v>0</v>
      </c>
      <c r="R224" s="201">
        <f t="shared" si="32"/>
        <v>0</v>
      </c>
      <c r="S224" s="201">
        <v>0</v>
      </c>
      <c r="T224" s="202">
        <f t="shared" si="33"/>
        <v>0</v>
      </c>
      <c r="AR224" s="24" t="s">
        <v>156</v>
      </c>
      <c r="AT224" s="24" t="s">
        <v>151</v>
      </c>
      <c r="AU224" s="24" t="s">
        <v>82</v>
      </c>
      <c r="AY224" s="24" t="s">
        <v>148</v>
      </c>
      <c r="BE224" s="203">
        <f t="shared" si="34"/>
        <v>0</v>
      </c>
      <c r="BF224" s="203">
        <f t="shared" si="35"/>
        <v>0</v>
      </c>
      <c r="BG224" s="203">
        <f t="shared" si="36"/>
        <v>0</v>
      </c>
      <c r="BH224" s="203">
        <f t="shared" si="37"/>
        <v>0</v>
      </c>
      <c r="BI224" s="203">
        <f t="shared" si="38"/>
        <v>0</v>
      </c>
      <c r="BJ224" s="24" t="s">
        <v>80</v>
      </c>
      <c r="BK224" s="203">
        <f t="shared" si="39"/>
        <v>0</v>
      </c>
      <c r="BL224" s="24" t="s">
        <v>156</v>
      </c>
      <c r="BM224" s="24" t="s">
        <v>2858</v>
      </c>
    </row>
    <row r="225" spans="2:65" s="1" customFormat="1" ht="16.5" customHeight="1">
      <c r="B225" s="41"/>
      <c r="C225" s="192" t="s">
        <v>1378</v>
      </c>
      <c r="D225" s="192" t="s">
        <v>151</v>
      </c>
      <c r="E225" s="193" t="s">
        <v>2859</v>
      </c>
      <c r="F225" s="194" t="s">
        <v>2860</v>
      </c>
      <c r="G225" s="195" t="s">
        <v>2491</v>
      </c>
      <c r="H225" s="196">
        <v>10</v>
      </c>
      <c r="I225" s="197"/>
      <c r="J225" s="198">
        <f t="shared" si="30"/>
        <v>0</v>
      </c>
      <c r="K225" s="194" t="s">
        <v>21</v>
      </c>
      <c r="L225" s="61"/>
      <c r="M225" s="199" t="s">
        <v>21</v>
      </c>
      <c r="N225" s="200" t="s">
        <v>43</v>
      </c>
      <c r="O225" s="42"/>
      <c r="P225" s="201">
        <f t="shared" si="31"/>
        <v>0</v>
      </c>
      <c r="Q225" s="201">
        <v>0</v>
      </c>
      <c r="R225" s="201">
        <f t="shared" si="32"/>
        <v>0</v>
      </c>
      <c r="S225" s="201">
        <v>0</v>
      </c>
      <c r="T225" s="202">
        <f t="shared" si="33"/>
        <v>0</v>
      </c>
      <c r="AR225" s="24" t="s">
        <v>156</v>
      </c>
      <c r="AT225" s="24" t="s">
        <v>151</v>
      </c>
      <c r="AU225" s="24" t="s">
        <v>82</v>
      </c>
      <c r="AY225" s="24" t="s">
        <v>148</v>
      </c>
      <c r="BE225" s="203">
        <f t="shared" si="34"/>
        <v>0</v>
      </c>
      <c r="BF225" s="203">
        <f t="shared" si="35"/>
        <v>0</v>
      </c>
      <c r="BG225" s="203">
        <f t="shared" si="36"/>
        <v>0</v>
      </c>
      <c r="BH225" s="203">
        <f t="shared" si="37"/>
        <v>0</v>
      </c>
      <c r="BI225" s="203">
        <f t="shared" si="38"/>
        <v>0</v>
      </c>
      <c r="BJ225" s="24" t="s">
        <v>80</v>
      </c>
      <c r="BK225" s="203">
        <f t="shared" si="39"/>
        <v>0</v>
      </c>
      <c r="BL225" s="24" t="s">
        <v>156</v>
      </c>
      <c r="BM225" s="24" t="s">
        <v>2861</v>
      </c>
    </row>
    <row r="226" spans="2:65" s="1" customFormat="1" ht="16.5" customHeight="1">
      <c r="B226" s="41"/>
      <c r="C226" s="192" t="s">
        <v>1386</v>
      </c>
      <c r="D226" s="192" t="s">
        <v>151</v>
      </c>
      <c r="E226" s="193" t="s">
        <v>2862</v>
      </c>
      <c r="F226" s="194" t="s">
        <v>2863</v>
      </c>
      <c r="G226" s="195" t="s">
        <v>2491</v>
      </c>
      <c r="H226" s="196">
        <v>94</v>
      </c>
      <c r="I226" s="197"/>
      <c r="J226" s="198">
        <f t="shared" si="30"/>
        <v>0</v>
      </c>
      <c r="K226" s="194" t="s">
        <v>21</v>
      </c>
      <c r="L226" s="61"/>
      <c r="M226" s="199" t="s">
        <v>21</v>
      </c>
      <c r="N226" s="200" t="s">
        <v>43</v>
      </c>
      <c r="O226" s="42"/>
      <c r="P226" s="201">
        <f t="shared" si="31"/>
        <v>0</v>
      </c>
      <c r="Q226" s="201">
        <v>0</v>
      </c>
      <c r="R226" s="201">
        <f t="shared" si="32"/>
        <v>0</v>
      </c>
      <c r="S226" s="201">
        <v>0</v>
      </c>
      <c r="T226" s="202">
        <f t="shared" si="33"/>
        <v>0</v>
      </c>
      <c r="AR226" s="24" t="s">
        <v>156</v>
      </c>
      <c r="AT226" s="24" t="s">
        <v>151</v>
      </c>
      <c r="AU226" s="24" t="s">
        <v>82</v>
      </c>
      <c r="AY226" s="24" t="s">
        <v>148</v>
      </c>
      <c r="BE226" s="203">
        <f t="shared" si="34"/>
        <v>0</v>
      </c>
      <c r="BF226" s="203">
        <f t="shared" si="35"/>
        <v>0</v>
      </c>
      <c r="BG226" s="203">
        <f t="shared" si="36"/>
        <v>0</v>
      </c>
      <c r="BH226" s="203">
        <f t="shared" si="37"/>
        <v>0</v>
      </c>
      <c r="BI226" s="203">
        <f t="shared" si="38"/>
        <v>0</v>
      </c>
      <c r="BJ226" s="24" t="s">
        <v>80</v>
      </c>
      <c r="BK226" s="203">
        <f t="shared" si="39"/>
        <v>0</v>
      </c>
      <c r="BL226" s="24" t="s">
        <v>156</v>
      </c>
      <c r="BM226" s="24" t="s">
        <v>2864</v>
      </c>
    </row>
    <row r="227" spans="2:65" s="1" customFormat="1" ht="16.5" customHeight="1">
      <c r="B227" s="41"/>
      <c r="C227" s="192" t="s">
        <v>1393</v>
      </c>
      <c r="D227" s="192" t="s">
        <v>151</v>
      </c>
      <c r="E227" s="193" t="s">
        <v>2865</v>
      </c>
      <c r="F227" s="194" t="s">
        <v>2866</v>
      </c>
      <c r="G227" s="195" t="s">
        <v>2491</v>
      </c>
      <c r="H227" s="196">
        <v>42</v>
      </c>
      <c r="I227" s="197"/>
      <c r="J227" s="198">
        <f t="shared" ref="J227:J258" si="40">ROUND(I227*H227,2)</f>
        <v>0</v>
      </c>
      <c r="K227" s="194" t="s">
        <v>21</v>
      </c>
      <c r="L227" s="61"/>
      <c r="M227" s="199" t="s">
        <v>21</v>
      </c>
      <c r="N227" s="200" t="s">
        <v>43</v>
      </c>
      <c r="O227" s="42"/>
      <c r="P227" s="201">
        <f t="shared" ref="P227:P258" si="41">O227*H227</f>
        <v>0</v>
      </c>
      <c r="Q227" s="201">
        <v>0</v>
      </c>
      <c r="R227" s="201">
        <f t="shared" ref="R227:R258" si="42">Q227*H227</f>
        <v>0</v>
      </c>
      <c r="S227" s="201">
        <v>0</v>
      </c>
      <c r="T227" s="202">
        <f t="shared" ref="T227:T258" si="43">S227*H227</f>
        <v>0</v>
      </c>
      <c r="AR227" s="24" t="s">
        <v>156</v>
      </c>
      <c r="AT227" s="24" t="s">
        <v>151</v>
      </c>
      <c r="AU227" s="24" t="s">
        <v>82</v>
      </c>
      <c r="AY227" s="24" t="s">
        <v>148</v>
      </c>
      <c r="BE227" s="203">
        <f t="shared" ref="BE227:BE258" si="44">IF(N227="základní",J227,0)</f>
        <v>0</v>
      </c>
      <c r="BF227" s="203">
        <f t="shared" ref="BF227:BF258" si="45">IF(N227="snížená",J227,0)</f>
        <v>0</v>
      </c>
      <c r="BG227" s="203">
        <f t="shared" ref="BG227:BG258" si="46">IF(N227="zákl. přenesená",J227,0)</f>
        <v>0</v>
      </c>
      <c r="BH227" s="203">
        <f t="shared" ref="BH227:BH258" si="47">IF(N227="sníž. přenesená",J227,0)</f>
        <v>0</v>
      </c>
      <c r="BI227" s="203">
        <f t="shared" ref="BI227:BI258" si="48">IF(N227="nulová",J227,0)</f>
        <v>0</v>
      </c>
      <c r="BJ227" s="24" t="s">
        <v>80</v>
      </c>
      <c r="BK227" s="203">
        <f t="shared" ref="BK227:BK258" si="49">ROUND(I227*H227,2)</f>
        <v>0</v>
      </c>
      <c r="BL227" s="24" t="s">
        <v>156</v>
      </c>
      <c r="BM227" s="24" t="s">
        <v>2867</v>
      </c>
    </row>
    <row r="228" spans="2:65" s="1" customFormat="1" ht="16.5" customHeight="1">
      <c r="B228" s="41"/>
      <c r="C228" s="192" t="s">
        <v>1398</v>
      </c>
      <c r="D228" s="192" t="s">
        <v>151</v>
      </c>
      <c r="E228" s="193" t="s">
        <v>2862</v>
      </c>
      <c r="F228" s="194" t="s">
        <v>2863</v>
      </c>
      <c r="G228" s="195" t="s">
        <v>2491</v>
      </c>
      <c r="H228" s="196">
        <v>31</v>
      </c>
      <c r="I228" s="197"/>
      <c r="J228" s="198">
        <f t="shared" si="40"/>
        <v>0</v>
      </c>
      <c r="K228" s="194" t="s">
        <v>21</v>
      </c>
      <c r="L228" s="61"/>
      <c r="M228" s="199" t="s">
        <v>21</v>
      </c>
      <c r="N228" s="200" t="s">
        <v>43</v>
      </c>
      <c r="O228" s="42"/>
      <c r="P228" s="201">
        <f t="shared" si="41"/>
        <v>0</v>
      </c>
      <c r="Q228" s="201">
        <v>0</v>
      </c>
      <c r="R228" s="201">
        <f t="shared" si="42"/>
        <v>0</v>
      </c>
      <c r="S228" s="201">
        <v>0</v>
      </c>
      <c r="T228" s="202">
        <f t="shared" si="43"/>
        <v>0</v>
      </c>
      <c r="AR228" s="24" t="s">
        <v>156</v>
      </c>
      <c r="AT228" s="24" t="s">
        <v>151</v>
      </c>
      <c r="AU228" s="24" t="s">
        <v>82</v>
      </c>
      <c r="AY228" s="24" t="s">
        <v>148</v>
      </c>
      <c r="BE228" s="203">
        <f t="shared" si="44"/>
        <v>0</v>
      </c>
      <c r="BF228" s="203">
        <f t="shared" si="45"/>
        <v>0</v>
      </c>
      <c r="BG228" s="203">
        <f t="shared" si="46"/>
        <v>0</v>
      </c>
      <c r="BH228" s="203">
        <f t="shared" si="47"/>
        <v>0</v>
      </c>
      <c r="BI228" s="203">
        <f t="shared" si="48"/>
        <v>0</v>
      </c>
      <c r="BJ228" s="24" t="s">
        <v>80</v>
      </c>
      <c r="BK228" s="203">
        <f t="shared" si="49"/>
        <v>0</v>
      </c>
      <c r="BL228" s="24" t="s">
        <v>156</v>
      </c>
      <c r="BM228" s="24" t="s">
        <v>2868</v>
      </c>
    </row>
    <row r="229" spans="2:65" s="1" customFormat="1" ht="16.5" customHeight="1">
      <c r="B229" s="41"/>
      <c r="C229" s="192" t="s">
        <v>1405</v>
      </c>
      <c r="D229" s="192" t="s">
        <v>151</v>
      </c>
      <c r="E229" s="193" t="s">
        <v>2869</v>
      </c>
      <c r="F229" s="194" t="s">
        <v>2870</v>
      </c>
      <c r="G229" s="195" t="s">
        <v>2491</v>
      </c>
      <c r="H229" s="196">
        <v>22</v>
      </c>
      <c r="I229" s="197"/>
      <c r="J229" s="198">
        <f t="shared" si="40"/>
        <v>0</v>
      </c>
      <c r="K229" s="194" t="s">
        <v>21</v>
      </c>
      <c r="L229" s="61"/>
      <c r="M229" s="199" t="s">
        <v>21</v>
      </c>
      <c r="N229" s="200" t="s">
        <v>43</v>
      </c>
      <c r="O229" s="42"/>
      <c r="P229" s="201">
        <f t="shared" si="41"/>
        <v>0</v>
      </c>
      <c r="Q229" s="201">
        <v>0</v>
      </c>
      <c r="R229" s="201">
        <f t="shared" si="42"/>
        <v>0</v>
      </c>
      <c r="S229" s="201">
        <v>0</v>
      </c>
      <c r="T229" s="202">
        <f t="shared" si="43"/>
        <v>0</v>
      </c>
      <c r="AR229" s="24" t="s">
        <v>156</v>
      </c>
      <c r="AT229" s="24" t="s">
        <v>151</v>
      </c>
      <c r="AU229" s="24" t="s">
        <v>82</v>
      </c>
      <c r="AY229" s="24" t="s">
        <v>148</v>
      </c>
      <c r="BE229" s="203">
        <f t="shared" si="44"/>
        <v>0</v>
      </c>
      <c r="BF229" s="203">
        <f t="shared" si="45"/>
        <v>0</v>
      </c>
      <c r="BG229" s="203">
        <f t="shared" si="46"/>
        <v>0</v>
      </c>
      <c r="BH229" s="203">
        <f t="shared" si="47"/>
        <v>0</v>
      </c>
      <c r="BI229" s="203">
        <f t="shared" si="48"/>
        <v>0</v>
      </c>
      <c r="BJ229" s="24" t="s">
        <v>80</v>
      </c>
      <c r="BK229" s="203">
        <f t="shared" si="49"/>
        <v>0</v>
      </c>
      <c r="BL229" s="24" t="s">
        <v>156</v>
      </c>
      <c r="BM229" s="24" t="s">
        <v>2871</v>
      </c>
    </row>
    <row r="230" spans="2:65" s="1" customFormat="1" ht="16.5" customHeight="1">
      <c r="B230" s="41"/>
      <c r="C230" s="192" t="s">
        <v>1411</v>
      </c>
      <c r="D230" s="192" t="s">
        <v>151</v>
      </c>
      <c r="E230" s="193" t="s">
        <v>2872</v>
      </c>
      <c r="F230" s="194" t="s">
        <v>2873</v>
      </c>
      <c r="G230" s="195" t="s">
        <v>213</v>
      </c>
      <c r="H230" s="196">
        <v>153</v>
      </c>
      <c r="I230" s="197"/>
      <c r="J230" s="198">
        <f t="shared" si="40"/>
        <v>0</v>
      </c>
      <c r="K230" s="194" t="s">
        <v>21</v>
      </c>
      <c r="L230" s="61"/>
      <c r="M230" s="199" t="s">
        <v>21</v>
      </c>
      <c r="N230" s="200" t="s">
        <v>43</v>
      </c>
      <c r="O230" s="42"/>
      <c r="P230" s="201">
        <f t="shared" si="41"/>
        <v>0</v>
      </c>
      <c r="Q230" s="201">
        <v>0</v>
      </c>
      <c r="R230" s="201">
        <f t="shared" si="42"/>
        <v>0</v>
      </c>
      <c r="S230" s="201">
        <v>0</v>
      </c>
      <c r="T230" s="202">
        <f t="shared" si="43"/>
        <v>0</v>
      </c>
      <c r="AR230" s="24" t="s">
        <v>156</v>
      </c>
      <c r="AT230" s="24" t="s">
        <v>151</v>
      </c>
      <c r="AU230" s="24" t="s">
        <v>82</v>
      </c>
      <c r="AY230" s="24" t="s">
        <v>148</v>
      </c>
      <c r="BE230" s="203">
        <f t="shared" si="44"/>
        <v>0</v>
      </c>
      <c r="BF230" s="203">
        <f t="shared" si="45"/>
        <v>0</v>
      </c>
      <c r="BG230" s="203">
        <f t="shared" si="46"/>
        <v>0</v>
      </c>
      <c r="BH230" s="203">
        <f t="shared" si="47"/>
        <v>0</v>
      </c>
      <c r="BI230" s="203">
        <f t="shared" si="48"/>
        <v>0</v>
      </c>
      <c r="BJ230" s="24" t="s">
        <v>80</v>
      </c>
      <c r="BK230" s="203">
        <f t="shared" si="49"/>
        <v>0</v>
      </c>
      <c r="BL230" s="24" t="s">
        <v>156</v>
      </c>
      <c r="BM230" s="24" t="s">
        <v>2874</v>
      </c>
    </row>
    <row r="231" spans="2:65" s="1" customFormat="1" ht="16.5" customHeight="1">
      <c r="B231" s="41"/>
      <c r="C231" s="192" t="s">
        <v>1417</v>
      </c>
      <c r="D231" s="192" t="s">
        <v>151</v>
      </c>
      <c r="E231" s="193" t="s">
        <v>2875</v>
      </c>
      <c r="F231" s="194" t="s">
        <v>2876</v>
      </c>
      <c r="G231" s="195" t="s">
        <v>213</v>
      </c>
      <c r="H231" s="196">
        <v>174</v>
      </c>
      <c r="I231" s="197"/>
      <c r="J231" s="198">
        <f t="shared" si="40"/>
        <v>0</v>
      </c>
      <c r="K231" s="194" t="s">
        <v>21</v>
      </c>
      <c r="L231" s="61"/>
      <c r="M231" s="199" t="s">
        <v>21</v>
      </c>
      <c r="N231" s="200" t="s">
        <v>43</v>
      </c>
      <c r="O231" s="42"/>
      <c r="P231" s="201">
        <f t="shared" si="41"/>
        <v>0</v>
      </c>
      <c r="Q231" s="201">
        <v>0</v>
      </c>
      <c r="R231" s="201">
        <f t="shared" si="42"/>
        <v>0</v>
      </c>
      <c r="S231" s="201">
        <v>0</v>
      </c>
      <c r="T231" s="202">
        <f t="shared" si="43"/>
        <v>0</v>
      </c>
      <c r="AR231" s="24" t="s">
        <v>156</v>
      </c>
      <c r="AT231" s="24" t="s">
        <v>151</v>
      </c>
      <c r="AU231" s="24" t="s">
        <v>82</v>
      </c>
      <c r="AY231" s="24" t="s">
        <v>148</v>
      </c>
      <c r="BE231" s="203">
        <f t="shared" si="44"/>
        <v>0</v>
      </c>
      <c r="BF231" s="203">
        <f t="shared" si="45"/>
        <v>0</v>
      </c>
      <c r="BG231" s="203">
        <f t="shared" si="46"/>
        <v>0</v>
      </c>
      <c r="BH231" s="203">
        <f t="shared" si="47"/>
        <v>0</v>
      </c>
      <c r="BI231" s="203">
        <f t="shared" si="48"/>
        <v>0</v>
      </c>
      <c r="BJ231" s="24" t="s">
        <v>80</v>
      </c>
      <c r="BK231" s="203">
        <f t="shared" si="49"/>
        <v>0</v>
      </c>
      <c r="BL231" s="24" t="s">
        <v>156</v>
      </c>
      <c r="BM231" s="24" t="s">
        <v>2877</v>
      </c>
    </row>
    <row r="232" spans="2:65" s="1" customFormat="1" ht="16.5" customHeight="1">
      <c r="B232" s="41"/>
      <c r="C232" s="192" t="s">
        <v>1427</v>
      </c>
      <c r="D232" s="192" t="s">
        <v>151</v>
      </c>
      <c r="E232" s="193" t="s">
        <v>2878</v>
      </c>
      <c r="F232" s="194" t="s">
        <v>2879</v>
      </c>
      <c r="G232" s="195" t="s">
        <v>1727</v>
      </c>
      <c r="H232" s="196">
        <v>31.32</v>
      </c>
      <c r="I232" s="197"/>
      <c r="J232" s="198">
        <f t="shared" si="40"/>
        <v>0</v>
      </c>
      <c r="K232" s="194" t="s">
        <v>21</v>
      </c>
      <c r="L232" s="61"/>
      <c r="M232" s="199" t="s">
        <v>21</v>
      </c>
      <c r="N232" s="200" t="s">
        <v>43</v>
      </c>
      <c r="O232" s="42"/>
      <c r="P232" s="201">
        <f t="shared" si="41"/>
        <v>0</v>
      </c>
      <c r="Q232" s="201">
        <v>0</v>
      </c>
      <c r="R232" s="201">
        <f t="shared" si="42"/>
        <v>0</v>
      </c>
      <c r="S232" s="201">
        <v>0</v>
      </c>
      <c r="T232" s="202">
        <f t="shared" si="43"/>
        <v>0</v>
      </c>
      <c r="AR232" s="24" t="s">
        <v>156</v>
      </c>
      <c r="AT232" s="24" t="s">
        <v>151</v>
      </c>
      <c r="AU232" s="24" t="s">
        <v>82</v>
      </c>
      <c r="AY232" s="24" t="s">
        <v>148</v>
      </c>
      <c r="BE232" s="203">
        <f t="shared" si="44"/>
        <v>0</v>
      </c>
      <c r="BF232" s="203">
        <f t="shared" si="45"/>
        <v>0</v>
      </c>
      <c r="BG232" s="203">
        <f t="shared" si="46"/>
        <v>0</v>
      </c>
      <c r="BH232" s="203">
        <f t="shared" si="47"/>
        <v>0</v>
      </c>
      <c r="BI232" s="203">
        <f t="shared" si="48"/>
        <v>0</v>
      </c>
      <c r="BJ232" s="24" t="s">
        <v>80</v>
      </c>
      <c r="BK232" s="203">
        <f t="shared" si="49"/>
        <v>0</v>
      </c>
      <c r="BL232" s="24" t="s">
        <v>156</v>
      </c>
      <c r="BM232" s="24" t="s">
        <v>2880</v>
      </c>
    </row>
    <row r="233" spans="2:65" s="1" customFormat="1" ht="16.5" customHeight="1">
      <c r="B233" s="41"/>
      <c r="C233" s="192" t="s">
        <v>1439</v>
      </c>
      <c r="D233" s="192" t="s">
        <v>151</v>
      </c>
      <c r="E233" s="193" t="s">
        <v>2881</v>
      </c>
      <c r="F233" s="194" t="s">
        <v>2882</v>
      </c>
      <c r="G233" s="195" t="s">
        <v>2491</v>
      </c>
      <c r="H233" s="196">
        <v>20</v>
      </c>
      <c r="I233" s="197"/>
      <c r="J233" s="198">
        <f t="shared" si="40"/>
        <v>0</v>
      </c>
      <c r="K233" s="194" t="s">
        <v>21</v>
      </c>
      <c r="L233" s="61"/>
      <c r="M233" s="199" t="s">
        <v>21</v>
      </c>
      <c r="N233" s="200" t="s">
        <v>43</v>
      </c>
      <c r="O233" s="42"/>
      <c r="P233" s="201">
        <f t="shared" si="41"/>
        <v>0</v>
      </c>
      <c r="Q233" s="201">
        <v>0</v>
      </c>
      <c r="R233" s="201">
        <f t="shared" si="42"/>
        <v>0</v>
      </c>
      <c r="S233" s="201">
        <v>0</v>
      </c>
      <c r="T233" s="202">
        <f t="shared" si="43"/>
        <v>0</v>
      </c>
      <c r="AR233" s="24" t="s">
        <v>156</v>
      </c>
      <c r="AT233" s="24" t="s">
        <v>151</v>
      </c>
      <c r="AU233" s="24" t="s">
        <v>82</v>
      </c>
      <c r="AY233" s="24" t="s">
        <v>148</v>
      </c>
      <c r="BE233" s="203">
        <f t="shared" si="44"/>
        <v>0</v>
      </c>
      <c r="BF233" s="203">
        <f t="shared" si="45"/>
        <v>0</v>
      </c>
      <c r="BG233" s="203">
        <f t="shared" si="46"/>
        <v>0</v>
      </c>
      <c r="BH233" s="203">
        <f t="shared" si="47"/>
        <v>0</v>
      </c>
      <c r="BI233" s="203">
        <f t="shared" si="48"/>
        <v>0</v>
      </c>
      <c r="BJ233" s="24" t="s">
        <v>80</v>
      </c>
      <c r="BK233" s="203">
        <f t="shared" si="49"/>
        <v>0</v>
      </c>
      <c r="BL233" s="24" t="s">
        <v>156</v>
      </c>
      <c r="BM233" s="24" t="s">
        <v>2883</v>
      </c>
    </row>
    <row r="234" spans="2:65" s="1" customFormat="1" ht="16.5" customHeight="1">
      <c r="B234" s="41"/>
      <c r="C234" s="192" t="s">
        <v>1410</v>
      </c>
      <c r="D234" s="192" t="s">
        <v>151</v>
      </c>
      <c r="E234" s="193" t="s">
        <v>2884</v>
      </c>
      <c r="F234" s="194" t="s">
        <v>2885</v>
      </c>
      <c r="G234" s="195" t="s">
        <v>2491</v>
      </c>
      <c r="H234" s="196">
        <v>4</v>
      </c>
      <c r="I234" s="197"/>
      <c r="J234" s="198">
        <f t="shared" si="40"/>
        <v>0</v>
      </c>
      <c r="K234" s="194" t="s">
        <v>21</v>
      </c>
      <c r="L234" s="61"/>
      <c r="M234" s="199" t="s">
        <v>21</v>
      </c>
      <c r="N234" s="200" t="s">
        <v>43</v>
      </c>
      <c r="O234" s="42"/>
      <c r="P234" s="201">
        <f t="shared" si="41"/>
        <v>0</v>
      </c>
      <c r="Q234" s="201">
        <v>0</v>
      </c>
      <c r="R234" s="201">
        <f t="shared" si="42"/>
        <v>0</v>
      </c>
      <c r="S234" s="201">
        <v>0</v>
      </c>
      <c r="T234" s="202">
        <f t="shared" si="43"/>
        <v>0</v>
      </c>
      <c r="AR234" s="24" t="s">
        <v>156</v>
      </c>
      <c r="AT234" s="24" t="s">
        <v>151</v>
      </c>
      <c r="AU234" s="24" t="s">
        <v>82</v>
      </c>
      <c r="AY234" s="24" t="s">
        <v>148</v>
      </c>
      <c r="BE234" s="203">
        <f t="shared" si="44"/>
        <v>0</v>
      </c>
      <c r="BF234" s="203">
        <f t="shared" si="45"/>
        <v>0</v>
      </c>
      <c r="BG234" s="203">
        <f t="shared" si="46"/>
        <v>0</v>
      </c>
      <c r="BH234" s="203">
        <f t="shared" si="47"/>
        <v>0</v>
      </c>
      <c r="BI234" s="203">
        <f t="shared" si="48"/>
        <v>0</v>
      </c>
      <c r="BJ234" s="24" t="s">
        <v>80</v>
      </c>
      <c r="BK234" s="203">
        <f t="shared" si="49"/>
        <v>0</v>
      </c>
      <c r="BL234" s="24" t="s">
        <v>156</v>
      </c>
      <c r="BM234" s="24" t="s">
        <v>2886</v>
      </c>
    </row>
    <row r="235" spans="2:65" s="1" customFormat="1" ht="16.5" customHeight="1">
      <c r="B235" s="41"/>
      <c r="C235" s="192" t="s">
        <v>1450</v>
      </c>
      <c r="D235" s="192" t="s">
        <v>151</v>
      </c>
      <c r="E235" s="193" t="s">
        <v>2887</v>
      </c>
      <c r="F235" s="194" t="s">
        <v>2888</v>
      </c>
      <c r="G235" s="195" t="s">
        <v>2491</v>
      </c>
      <c r="H235" s="196">
        <v>8</v>
      </c>
      <c r="I235" s="197"/>
      <c r="J235" s="198">
        <f t="shared" si="40"/>
        <v>0</v>
      </c>
      <c r="K235" s="194" t="s">
        <v>21</v>
      </c>
      <c r="L235" s="61"/>
      <c r="M235" s="199" t="s">
        <v>21</v>
      </c>
      <c r="N235" s="200" t="s">
        <v>43</v>
      </c>
      <c r="O235" s="42"/>
      <c r="P235" s="201">
        <f t="shared" si="41"/>
        <v>0</v>
      </c>
      <c r="Q235" s="201">
        <v>0</v>
      </c>
      <c r="R235" s="201">
        <f t="shared" si="42"/>
        <v>0</v>
      </c>
      <c r="S235" s="201">
        <v>0</v>
      </c>
      <c r="T235" s="202">
        <f t="shared" si="43"/>
        <v>0</v>
      </c>
      <c r="AR235" s="24" t="s">
        <v>156</v>
      </c>
      <c r="AT235" s="24" t="s">
        <v>151</v>
      </c>
      <c r="AU235" s="24" t="s">
        <v>82</v>
      </c>
      <c r="AY235" s="24" t="s">
        <v>148</v>
      </c>
      <c r="BE235" s="203">
        <f t="shared" si="44"/>
        <v>0</v>
      </c>
      <c r="BF235" s="203">
        <f t="shared" si="45"/>
        <v>0</v>
      </c>
      <c r="BG235" s="203">
        <f t="shared" si="46"/>
        <v>0</v>
      </c>
      <c r="BH235" s="203">
        <f t="shared" si="47"/>
        <v>0</v>
      </c>
      <c r="BI235" s="203">
        <f t="shared" si="48"/>
        <v>0</v>
      </c>
      <c r="BJ235" s="24" t="s">
        <v>80</v>
      </c>
      <c r="BK235" s="203">
        <f t="shared" si="49"/>
        <v>0</v>
      </c>
      <c r="BL235" s="24" t="s">
        <v>156</v>
      </c>
      <c r="BM235" s="24" t="s">
        <v>2889</v>
      </c>
    </row>
    <row r="236" spans="2:65" s="1" customFormat="1" ht="16.5" customHeight="1">
      <c r="B236" s="41"/>
      <c r="C236" s="192" t="s">
        <v>1456</v>
      </c>
      <c r="D236" s="192" t="s">
        <v>151</v>
      </c>
      <c r="E236" s="193" t="s">
        <v>2890</v>
      </c>
      <c r="F236" s="194" t="s">
        <v>2891</v>
      </c>
      <c r="G236" s="195" t="s">
        <v>2491</v>
      </c>
      <c r="H236" s="196">
        <v>3</v>
      </c>
      <c r="I236" s="197"/>
      <c r="J236" s="198">
        <f t="shared" si="40"/>
        <v>0</v>
      </c>
      <c r="K236" s="194" t="s">
        <v>21</v>
      </c>
      <c r="L236" s="61"/>
      <c r="M236" s="199" t="s">
        <v>21</v>
      </c>
      <c r="N236" s="200" t="s">
        <v>43</v>
      </c>
      <c r="O236" s="42"/>
      <c r="P236" s="201">
        <f t="shared" si="41"/>
        <v>0</v>
      </c>
      <c r="Q236" s="201">
        <v>0</v>
      </c>
      <c r="R236" s="201">
        <f t="shared" si="42"/>
        <v>0</v>
      </c>
      <c r="S236" s="201">
        <v>0</v>
      </c>
      <c r="T236" s="202">
        <f t="shared" si="43"/>
        <v>0</v>
      </c>
      <c r="AR236" s="24" t="s">
        <v>156</v>
      </c>
      <c r="AT236" s="24" t="s">
        <v>151</v>
      </c>
      <c r="AU236" s="24" t="s">
        <v>82</v>
      </c>
      <c r="AY236" s="24" t="s">
        <v>148</v>
      </c>
      <c r="BE236" s="203">
        <f t="shared" si="44"/>
        <v>0</v>
      </c>
      <c r="BF236" s="203">
        <f t="shared" si="45"/>
        <v>0</v>
      </c>
      <c r="BG236" s="203">
        <f t="shared" si="46"/>
        <v>0</v>
      </c>
      <c r="BH236" s="203">
        <f t="shared" si="47"/>
        <v>0</v>
      </c>
      <c r="BI236" s="203">
        <f t="shared" si="48"/>
        <v>0</v>
      </c>
      <c r="BJ236" s="24" t="s">
        <v>80</v>
      </c>
      <c r="BK236" s="203">
        <f t="shared" si="49"/>
        <v>0</v>
      </c>
      <c r="BL236" s="24" t="s">
        <v>156</v>
      </c>
      <c r="BM236" s="24" t="s">
        <v>2892</v>
      </c>
    </row>
    <row r="237" spans="2:65" s="1" customFormat="1" ht="16.5" customHeight="1">
      <c r="B237" s="41"/>
      <c r="C237" s="192" t="s">
        <v>1461</v>
      </c>
      <c r="D237" s="192" t="s">
        <v>151</v>
      </c>
      <c r="E237" s="193" t="s">
        <v>2893</v>
      </c>
      <c r="F237" s="194" t="s">
        <v>2894</v>
      </c>
      <c r="G237" s="195" t="s">
        <v>2491</v>
      </c>
      <c r="H237" s="196">
        <v>7</v>
      </c>
      <c r="I237" s="197"/>
      <c r="J237" s="198">
        <f t="shared" si="40"/>
        <v>0</v>
      </c>
      <c r="K237" s="194" t="s">
        <v>21</v>
      </c>
      <c r="L237" s="61"/>
      <c r="M237" s="199" t="s">
        <v>21</v>
      </c>
      <c r="N237" s="200" t="s">
        <v>43</v>
      </c>
      <c r="O237" s="42"/>
      <c r="P237" s="201">
        <f t="shared" si="41"/>
        <v>0</v>
      </c>
      <c r="Q237" s="201">
        <v>0</v>
      </c>
      <c r="R237" s="201">
        <f t="shared" si="42"/>
        <v>0</v>
      </c>
      <c r="S237" s="201">
        <v>0</v>
      </c>
      <c r="T237" s="202">
        <f t="shared" si="43"/>
        <v>0</v>
      </c>
      <c r="AR237" s="24" t="s">
        <v>156</v>
      </c>
      <c r="AT237" s="24" t="s">
        <v>151</v>
      </c>
      <c r="AU237" s="24" t="s">
        <v>82</v>
      </c>
      <c r="AY237" s="24" t="s">
        <v>148</v>
      </c>
      <c r="BE237" s="203">
        <f t="shared" si="44"/>
        <v>0</v>
      </c>
      <c r="BF237" s="203">
        <f t="shared" si="45"/>
        <v>0</v>
      </c>
      <c r="BG237" s="203">
        <f t="shared" si="46"/>
        <v>0</v>
      </c>
      <c r="BH237" s="203">
        <f t="shared" si="47"/>
        <v>0</v>
      </c>
      <c r="BI237" s="203">
        <f t="shared" si="48"/>
        <v>0</v>
      </c>
      <c r="BJ237" s="24" t="s">
        <v>80</v>
      </c>
      <c r="BK237" s="203">
        <f t="shared" si="49"/>
        <v>0</v>
      </c>
      <c r="BL237" s="24" t="s">
        <v>156</v>
      </c>
      <c r="BM237" s="24" t="s">
        <v>2895</v>
      </c>
    </row>
    <row r="238" spans="2:65" s="1" customFormat="1" ht="16.5" customHeight="1">
      <c r="B238" s="41"/>
      <c r="C238" s="192" t="s">
        <v>1475</v>
      </c>
      <c r="D238" s="192" t="s">
        <v>151</v>
      </c>
      <c r="E238" s="193" t="s">
        <v>2896</v>
      </c>
      <c r="F238" s="194" t="s">
        <v>2897</v>
      </c>
      <c r="G238" s="195" t="s">
        <v>2491</v>
      </c>
      <c r="H238" s="196">
        <v>2</v>
      </c>
      <c r="I238" s="197"/>
      <c r="J238" s="198">
        <f t="shared" si="40"/>
        <v>0</v>
      </c>
      <c r="K238" s="194" t="s">
        <v>21</v>
      </c>
      <c r="L238" s="61"/>
      <c r="M238" s="199" t="s">
        <v>21</v>
      </c>
      <c r="N238" s="200" t="s">
        <v>43</v>
      </c>
      <c r="O238" s="42"/>
      <c r="P238" s="201">
        <f t="shared" si="41"/>
        <v>0</v>
      </c>
      <c r="Q238" s="201">
        <v>0</v>
      </c>
      <c r="R238" s="201">
        <f t="shared" si="42"/>
        <v>0</v>
      </c>
      <c r="S238" s="201">
        <v>0</v>
      </c>
      <c r="T238" s="202">
        <f t="shared" si="43"/>
        <v>0</v>
      </c>
      <c r="AR238" s="24" t="s">
        <v>156</v>
      </c>
      <c r="AT238" s="24" t="s">
        <v>151</v>
      </c>
      <c r="AU238" s="24" t="s">
        <v>82</v>
      </c>
      <c r="AY238" s="24" t="s">
        <v>148</v>
      </c>
      <c r="BE238" s="203">
        <f t="shared" si="44"/>
        <v>0</v>
      </c>
      <c r="BF238" s="203">
        <f t="shared" si="45"/>
        <v>0</v>
      </c>
      <c r="BG238" s="203">
        <f t="shared" si="46"/>
        <v>0</v>
      </c>
      <c r="BH238" s="203">
        <f t="shared" si="47"/>
        <v>0</v>
      </c>
      <c r="BI238" s="203">
        <f t="shared" si="48"/>
        <v>0</v>
      </c>
      <c r="BJ238" s="24" t="s">
        <v>80</v>
      </c>
      <c r="BK238" s="203">
        <f t="shared" si="49"/>
        <v>0</v>
      </c>
      <c r="BL238" s="24" t="s">
        <v>156</v>
      </c>
      <c r="BM238" s="24" t="s">
        <v>2898</v>
      </c>
    </row>
    <row r="239" spans="2:65" s="1" customFormat="1" ht="16.5" customHeight="1">
      <c r="B239" s="41"/>
      <c r="C239" s="192" t="s">
        <v>1480</v>
      </c>
      <c r="D239" s="192" t="s">
        <v>151</v>
      </c>
      <c r="E239" s="193" t="s">
        <v>2899</v>
      </c>
      <c r="F239" s="194" t="s">
        <v>2724</v>
      </c>
      <c r="G239" s="195" t="s">
        <v>2491</v>
      </c>
      <c r="H239" s="196">
        <v>2</v>
      </c>
      <c r="I239" s="197"/>
      <c r="J239" s="198">
        <f t="shared" si="40"/>
        <v>0</v>
      </c>
      <c r="K239" s="194" t="s">
        <v>21</v>
      </c>
      <c r="L239" s="61"/>
      <c r="M239" s="199" t="s">
        <v>21</v>
      </c>
      <c r="N239" s="200" t="s">
        <v>43</v>
      </c>
      <c r="O239" s="42"/>
      <c r="P239" s="201">
        <f t="shared" si="41"/>
        <v>0</v>
      </c>
      <c r="Q239" s="201">
        <v>0</v>
      </c>
      <c r="R239" s="201">
        <f t="shared" si="42"/>
        <v>0</v>
      </c>
      <c r="S239" s="201">
        <v>0</v>
      </c>
      <c r="T239" s="202">
        <f t="shared" si="43"/>
        <v>0</v>
      </c>
      <c r="AR239" s="24" t="s">
        <v>156</v>
      </c>
      <c r="AT239" s="24" t="s">
        <v>151</v>
      </c>
      <c r="AU239" s="24" t="s">
        <v>82</v>
      </c>
      <c r="AY239" s="24" t="s">
        <v>148</v>
      </c>
      <c r="BE239" s="203">
        <f t="shared" si="44"/>
        <v>0</v>
      </c>
      <c r="BF239" s="203">
        <f t="shared" si="45"/>
        <v>0</v>
      </c>
      <c r="BG239" s="203">
        <f t="shared" si="46"/>
        <v>0</v>
      </c>
      <c r="BH239" s="203">
        <f t="shared" si="47"/>
        <v>0</v>
      </c>
      <c r="BI239" s="203">
        <f t="shared" si="48"/>
        <v>0</v>
      </c>
      <c r="BJ239" s="24" t="s">
        <v>80</v>
      </c>
      <c r="BK239" s="203">
        <f t="shared" si="49"/>
        <v>0</v>
      </c>
      <c r="BL239" s="24" t="s">
        <v>156</v>
      </c>
      <c r="BM239" s="24" t="s">
        <v>2900</v>
      </c>
    </row>
    <row r="240" spans="2:65" s="1" customFormat="1" ht="16.5" customHeight="1">
      <c r="B240" s="41"/>
      <c r="C240" s="192" t="s">
        <v>1486</v>
      </c>
      <c r="D240" s="192" t="s">
        <v>151</v>
      </c>
      <c r="E240" s="193" t="s">
        <v>2901</v>
      </c>
      <c r="F240" s="194" t="s">
        <v>2902</v>
      </c>
      <c r="G240" s="195" t="s">
        <v>2491</v>
      </c>
      <c r="H240" s="196">
        <v>31</v>
      </c>
      <c r="I240" s="197"/>
      <c r="J240" s="198">
        <f t="shared" si="40"/>
        <v>0</v>
      </c>
      <c r="K240" s="194" t="s">
        <v>21</v>
      </c>
      <c r="L240" s="61"/>
      <c r="M240" s="199" t="s">
        <v>21</v>
      </c>
      <c r="N240" s="200" t="s">
        <v>43</v>
      </c>
      <c r="O240" s="42"/>
      <c r="P240" s="201">
        <f t="shared" si="41"/>
        <v>0</v>
      </c>
      <c r="Q240" s="201">
        <v>0</v>
      </c>
      <c r="R240" s="201">
        <f t="shared" si="42"/>
        <v>0</v>
      </c>
      <c r="S240" s="201">
        <v>0</v>
      </c>
      <c r="T240" s="202">
        <f t="shared" si="43"/>
        <v>0</v>
      </c>
      <c r="AR240" s="24" t="s">
        <v>156</v>
      </c>
      <c r="AT240" s="24" t="s">
        <v>151</v>
      </c>
      <c r="AU240" s="24" t="s">
        <v>82</v>
      </c>
      <c r="AY240" s="24" t="s">
        <v>148</v>
      </c>
      <c r="BE240" s="203">
        <f t="shared" si="44"/>
        <v>0</v>
      </c>
      <c r="BF240" s="203">
        <f t="shared" si="45"/>
        <v>0</v>
      </c>
      <c r="BG240" s="203">
        <f t="shared" si="46"/>
        <v>0</v>
      </c>
      <c r="BH240" s="203">
        <f t="shared" si="47"/>
        <v>0</v>
      </c>
      <c r="BI240" s="203">
        <f t="shared" si="48"/>
        <v>0</v>
      </c>
      <c r="BJ240" s="24" t="s">
        <v>80</v>
      </c>
      <c r="BK240" s="203">
        <f t="shared" si="49"/>
        <v>0</v>
      </c>
      <c r="BL240" s="24" t="s">
        <v>156</v>
      </c>
      <c r="BM240" s="24" t="s">
        <v>2903</v>
      </c>
    </row>
    <row r="241" spans="2:65" s="1" customFormat="1" ht="16.5" customHeight="1">
      <c r="B241" s="41"/>
      <c r="C241" s="192" t="s">
        <v>1491</v>
      </c>
      <c r="D241" s="192" t="s">
        <v>151</v>
      </c>
      <c r="E241" s="193" t="s">
        <v>2904</v>
      </c>
      <c r="F241" s="194" t="s">
        <v>2905</v>
      </c>
      <c r="G241" s="195" t="s">
        <v>2491</v>
      </c>
      <c r="H241" s="196">
        <v>32</v>
      </c>
      <c r="I241" s="197"/>
      <c r="J241" s="198">
        <f t="shared" si="40"/>
        <v>0</v>
      </c>
      <c r="K241" s="194" t="s">
        <v>21</v>
      </c>
      <c r="L241" s="61"/>
      <c r="M241" s="199" t="s">
        <v>21</v>
      </c>
      <c r="N241" s="200" t="s">
        <v>43</v>
      </c>
      <c r="O241" s="42"/>
      <c r="P241" s="201">
        <f t="shared" si="41"/>
        <v>0</v>
      </c>
      <c r="Q241" s="201">
        <v>0</v>
      </c>
      <c r="R241" s="201">
        <f t="shared" si="42"/>
        <v>0</v>
      </c>
      <c r="S241" s="201">
        <v>0</v>
      </c>
      <c r="T241" s="202">
        <f t="shared" si="43"/>
        <v>0</v>
      </c>
      <c r="AR241" s="24" t="s">
        <v>156</v>
      </c>
      <c r="AT241" s="24" t="s">
        <v>151</v>
      </c>
      <c r="AU241" s="24" t="s">
        <v>82</v>
      </c>
      <c r="AY241" s="24" t="s">
        <v>148</v>
      </c>
      <c r="BE241" s="203">
        <f t="shared" si="44"/>
        <v>0</v>
      </c>
      <c r="BF241" s="203">
        <f t="shared" si="45"/>
        <v>0</v>
      </c>
      <c r="BG241" s="203">
        <f t="shared" si="46"/>
        <v>0</v>
      </c>
      <c r="BH241" s="203">
        <f t="shared" si="47"/>
        <v>0</v>
      </c>
      <c r="BI241" s="203">
        <f t="shared" si="48"/>
        <v>0</v>
      </c>
      <c r="BJ241" s="24" t="s">
        <v>80</v>
      </c>
      <c r="BK241" s="203">
        <f t="shared" si="49"/>
        <v>0</v>
      </c>
      <c r="BL241" s="24" t="s">
        <v>156</v>
      </c>
      <c r="BM241" s="24" t="s">
        <v>2906</v>
      </c>
    </row>
    <row r="242" spans="2:65" s="1" customFormat="1" ht="16.5" customHeight="1">
      <c r="B242" s="41"/>
      <c r="C242" s="192" t="s">
        <v>1496</v>
      </c>
      <c r="D242" s="192" t="s">
        <v>151</v>
      </c>
      <c r="E242" s="193" t="s">
        <v>2907</v>
      </c>
      <c r="F242" s="194" t="s">
        <v>2908</v>
      </c>
      <c r="G242" s="195" t="s">
        <v>2491</v>
      </c>
      <c r="H242" s="196">
        <v>1</v>
      </c>
      <c r="I242" s="197"/>
      <c r="J242" s="198">
        <f t="shared" si="40"/>
        <v>0</v>
      </c>
      <c r="K242" s="194" t="s">
        <v>21</v>
      </c>
      <c r="L242" s="61"/>
      <c r="M242" s="199" t="s">
        <v>21</v>
      </c>
      <c r="N242" s="200" t="s">
        <v>43</v>
      </c>
      <c r="O242" s="42"/>
      <c r="P242" s="201">
        <f t="shared" si="41"/>
        <v>0</v>
      </c>
      <c r="Q242" s="201">
        <v>0</v>
      </c>
      <c r="R242" s="201">
        <f t="shared" si="42"/>
        <v>0</v>
      </c>
      <c r="S242" s="201">
        <v>0</v>
      </c>
      <c r="T242" s="202">
        <f t="shared" si="43"/>
        <v>0</v>
      </c>
      <c r="AR242" s="24" t="s">
        <v>156</v>
      </c>
      <c r="AT242" s="24" t="s">
        <v>151</v>
      </c>
      <c r="AU242" s="24" t="s">
        <v>82</v>
      </c>
      <c r="AY242" s="24" t="s">
        <v>148</v>
      </c>
      <c r="BE242" s="203">
        <f t="shared" si="44"/>
        <v>0</v>
      </c>
      <c r="BF242" s="203">
        <f t="shared" si="45"/>
        <v>0</v>
      </c>
      <c r="BG242" s="203">
        <f t="shared" si="46"/>
        <v>0</v>
      </c>
      <c r="BH242" s="203">
        <f t="shared" si="47"/>
        <v>0</v>
      </c>
      <c r="BI242" s="203">
        <f t="shared" si="48"/>
        <v>0</v>
      </c>
      <c r="BJ242" s="24" t="s">
        <v>80</v>
      </c>
      <c r="BK242" s="203">
        <f t="shared" si="49"/>
        <v>0</v>
      </c>
      <c r="BL242" s="24" t="s">
        <v>156</v>
      </c>
      <c r="BM242" s="24" t="s">
        <v>2909</v>
      </c>
    </row>
    <row r="243" spans="2:65" s="1" customFormat="1" ht="16.5" customHeight="1">
      <c r="B243" s="41"/>
      <c r="C243" s="192" t="s">
        <v>1501</v>
      </c>
      <c r="D243" s="192" t="s">
        <v>151</v>
      </c>
      <c r="E243" s="193" t="s">
        <v>2910</v>
      </c>
      <c r="F243" s="194" t="s">
        <v>2911</v>
      </c>
      <c r="G243" s="195" t="s">
        <v>2491</v>
      </c>
      <c r="H243" s="196">
        <v>1</v>
      </c>
      <c r="I243" s="197"/>
      <c r="J243" s="198">
        <f t="shared" si="40"/>
        <v>0</v>
      </c>
      <c r="K243" s="194" t="s">
        <v>21</v>
      </c>
      <c r="L243" s="61"/>
      <c r="M243" s="199" t="s">
        <v>21</v>
      </c>
      <c r="N243" s="200" t="s">
        <v>43</v>
      </c>
      <c r="O243" s="42"/>
      <c r="P243" s="201">
        <f t="shared" si="41"/>
        <v>0</v>
      </c>
      <c r="Q243" s="201">
        <v>0</v>
      </c>
      <c r="R243" s="201">
        <f t="shared" si="42"/>
        <v>0</v>
      </c>
      <c r="S243" s="201">
        <v>0</v>
      </c>
      <c r="T243" s="202">
        <f t="shared" si="43"/>
        <v>0</v>
      </c>
      <c r="AR243" s="24" t="s">
        <v>156</v>
      </c>
      <c r="AT243" s="24" t="s">
        <v>151</v>
      </c>
      <c r="AU243" s="24" t="s">
        <v>82</v>
      </c>
      <c r="AY243" s="24" t="s">
        <v>148</v>
      </c>
      <c r="BE243" s="203">
        <f t="shared" si="44"/>
        <v>0</v>
      </c>
      <c r="BF243" s="203">
        <f t="shared" si="45"/>
        <v>0</v>
      </c>
      <c r="BG243" s="203">
        <f t="shared" si="46"/>
        <v>0</v>
      </c>
      <c r="BH243" s="203">
        <f t="shared" si="47"/>
        <v>0</v>
      </c>
      <c r="BI243" s="203">
        <f t="shared" si="48"/>
        <v>0</v>
      </c>
      <c r="BJ243" s="24" t="s">
        <v>80</v>
      </c>
      <c r="BK243" s="203">
        <f t="shared" si="49"/>
        <v>0</v>
      </c>
      <c r="BL243" s="24" t="s">
        <v>156</v>
      </c>
      <c r="BM243" s="24" t="s">
        <v>2912</v>
      </c>
    </row>
    <row r="244" spans="2:65" s="1" customFormat="1" ht="16.5" customHeight="1">
      <c r="B244" s="41"/>
      <c r="C244" s="192" t="s">
        <v>1507</v>
      </c>
      <c r="D244" s="192" t="s">
        <v>151</v>
      </c>
      <c r="E244" s="193" t="s">
        <v>2913</v>
      </c>
      <c r="F244" s="194" t="s">
        <v>2914</v>
      </c>
      <c r="G244" s="195" t="s">
        <v>2491</v>
      </c>
      <c r="H244" s="196">
        <v>1</v>
      </c>
      <c r="I244" s="197"/>
      <c r="J244" s="198">
        <f t="shared" si="40"/>
        <v>0</v>
      </c>
      <c r="K244" s="194" t="s">
        <v>21</v>
      </c>
      <c r="L244" s="61"/>
      <c r="M244" s="199" t="s">
        <v>21</v>
      </c>
      <c r="N244" s="200" t="s">
        <v>43</v>
      </c>
      <c r="O244" s="42"/>
      <c r="P244" s="201">
        <f t="shared" si="41"/>
        <v>0</v>
      </c>
      <c r="Q244" s="201">
        <v>0</v>
      </c>
      <c r="R244" s="201">
        <f t="shared" si="42"/>
        <v>0</v>
      </c>
      <c r="S244" s="201">
        <v>0</v>
      </c>
      <c r="T244" s="202">
        <f t="shared" si="43"/>
        <v>0</v>
      </c>
      <c r="AR244" s="24" t="s">
        <v>156</v>
      </c>
      <c r="AT244" s="24" t="s">
        <v>151</v>
      </c>
      <c r="AU244" s="24" t="s">
        <v>82</v>
      </c>
      <c r="AY244" s="24" t="s">
        <v>148</v>
      </c>
      <c r="BE244" s="203">
        <f t="shared" si="44"/>
        <v>0</v>
      </c>
      <c r="BF244" s="203">
        <f t="shared" si="45"/>
        <v>0</v>
      </c>
      <c r="BG244" s="203">
        <f t="shared" si="46"/>
        <v>0</v>
      </c>
      <c r="BH244" s="203">
        <f t="shared" si="47"/>
        <v>0</v>
      </c>
      <c r="BI244" s="203">
        <f t="shared" si="48"/>
        <v>0</v>
      </c>
      <c r="BJ244" s="24" t="s">
        <v>80</v>
      </c>
      <c r="BK244" s="203">
        <f t="shared" si="49"/>
        <v>0</v>
      </c>
      <c r="BL244" s="24" t="s">
        <v>156</v>
      </c>
      <c r="BM244" s="24" t="s">
        <v>2915</v>
      </c>
    </row>
    <row r="245" spans="2:65" s="1" customFormat="1" ht="16.5" customHeight="1">
      <c r="B245" s="41"/>
      <c r="C245" s="192" t="s">
        <v>1511</v>
      </c>
      <c r="D245" s="192" t="s">
        <v>151</v>
      </c>
      <c r="E245" s="193" t="s">
        <v>2916</v>
      </c>
      <c r="F245" s="194" t="s">
        <v>2917</v>
      </c>
      <c r="G245" s="195" t="s">
        <v>2491</v>
      </c>
      <c r="H245" s="196">
        <v>1</v>
      </c>
      <c r="I245" s="197"/>
      <c r="J245" s="198">
        <f t="shared" si="40"/>
        <v>0</v>
      </c>
      <c r="K245" s="194" t="s">
        <v>21</v>
      </c>
      <c r="L245" s="61"/>
      <c r="M245" s="199" t="s">
        <v>21</v>
      </c>
      <c r="N245" s="200" t="s">
        <v>43</v>
      </c>
      <c r="O245" s="42"/>
      <c r="P245" s="201">
        <f t="shared" si="41"/>
        <v>0</v>
      </c>
      <c r="Q245" s="201">
        <v>0</v>
      </c>
      <c r="R245" s="201">
        <f t="shared" si="42"/>
        <v>0</v>
      </c>
      <c r="S245" s="201">
        <v>0</v>
      </c>
      <c r="T245" s="202">
        <f t="shared" si="43"/>
        <v>0</v>
      </c>
      <c r="AR245" s="24" t="s">
        <v>156</v>
      </c>
      <c r="AT245" s="24" t="s">
        <v>151</v>
      </c>
      <c r="AU245" s="24" t="s">
        <v>82</v>
      </c>
      <c r="AY245" s="24" t="s">
        <v>148</v>
      </c>
      <c r="BE245" s="203">
        <f t="shared" si="44"/>
        <v>0</v>
      </c>
      <c r="BF245" s="203">
        <f t="shared" si="45"/>
        <v>0</v>
      </c>
      <c r="BG245" s="203">
        <f t="shared" si="46"/>
        <v>0</v>
      </c>
      <c r="BH245" s="203">
        <f t="shared" si="47"/>
        <v>0</v>
      </c>
      <c r="BI245" s="203">
        <f t="shared" si="48"/>
        <v>0</v>
      </c>
      <c r="BJ245" s="24" t="s">
        <v>80</v>
      </c>
      <c r="BK245" s="203">
        <f t="shared" si="49"/>
        <v>0</v>
      </c>
      <c r="BL245" s="24" t="s">
        <v>156</v>
      </c>
      <c r="BM245" s="24" t="s">
        <v>2918</v>
      </c>
    </row>
    <row r="246" spans="2:65" s="1" customFormat="1" ht="16.5" customHeight="1">
      <c r="B246" s="41"/>
      <c r="C246" s="192" t="s">
        <v>1517</v>
      </c>
      <c r="D246" s="192" t="s">
        <v>151</v>
      </c>
      <c r="E246" s="193" t="s">
        <v>2919</v>
      </c>
      <c r="F246" s="194" t="s">
        <v>2920</v>
      </c>
      <c r="G246" s="195" t="s">
        <v>2491</v>
      </c>
      <c r="H246" s="196">
        <v>1</v>
      </c>
      <c r="I246" s="197"/>
      <c r="J246" s="198">
        <f t="shared" si="40"/>
        <v>0</v>
      </c>
      <c r="K246" s="194" t="s">
        <v>21</v>
      </c>
      <c r="L246" s="61"/>
      <c r="M246" s="199" t="s">
        <v>21</v>
      </c>
      <c r="N246" s="200" t="s">
        <v>43</v>
      </c>
      <c r="O246" s="42"/>
      <c r="P246" s="201">
        <f t="shared" si="41"/>
        <v>0</v>
      </c>
      <c r="Q246" s="201">
        <v>0</v>
      </c>
      <c r="R246" s="201">
        <f t="shared" si="42"/>
        <v>0</v>
      </c>
      <c r="S246" s="201">
        <v>0</v>
      </c>
      <c r="T246" s="202">
        <f t="shared" si="43"/>
        <v>0</v>
      </c>
      <c r="AR246" s="24" t="s">
        <v>156</v>
      </c>
      <c r="AT246" s="24" t="s">
        <v>151</v>
      </c>
      <c r="AU246" s="24" t="s">
        <v>82</v>
      </c>
      <c r="AY246" s="24" t="s">
        <v>148</v>
      </c>
      <c r="BE246" s="203">
        <f t="shared" si="44"/>
        <v>0</v>
      </c>
      <c r="BF246" s="203">
        <f t="shared" si="45"/>
        <v>0</v>
      </c>
      <c r="BG246" s="203">
        <f t="shared" si="46"/>
        <v>0</v>
      </c>
      <c r="BH246" s="203">
        <f t="shared" si="47"/>
        <v>0</v>
      </c>
      <c r="BI246" s="203">
        <f t="shared" si="48"/>
        <v>0</v>
      </c>
      <c r="BJ246" s="24" t="s">
        <v>80</v>
      </c>
      <c r="BK246" s="203">
        <f t="shared" si="49"/>
        <v>0</v>
      </c>
      <c r="BL246" s="24" t="s">
        <v>156</v>
      </c>
      <c r="BM246" s="24" t="s">
        <v>2921</v>
      </c>
    </row>
    <row r="247" spans="2:65" s="1" customFormat="1" ht="16.5" customHeight="1">
      <c r="B247" s="41"/>
      <c r="C247" s="192" t="s">
        <v>1521</v>
      </c>
      <c r="D247" s="192" t="s">
        <v>151</v>
      </c>
      <c r="E247" s="193" t="s">
        <v>2922</v>
      </c>
      <c r="F247" s="194" t="s">
        <v>2923</v>
      </c>
      <c r="G247" s="195" t="s">
        <v>2491</v>
      </c>
      <c r="H247" s="196">
        <v>4</v>
      </c>
      <c r="I247" s="197"/>
      <c r="J247" s="198">
        <f t="shared" si="40"/>
        <v>0</v>
      </c>
      <c r="K247" s="194" t="s">
        <v>21</v>
      </c>
      <c r="L247" s="61"/>
      <c r="M247" s="199" t="s">
        <v>21</v>
      </c>
      <c r="N247" s="200" t="s">
        <v>43</v>
      </c>
      <c r="O247" s="42"/>
      <c r="P247" s="201">
        <f t="shared" si="41"/>
        <v>0</v>
      </c>
      <c r="Q247" s="201">
        <v>0</v>
      </c>
      <c r="R247" s="201">
        <f t="shared" si="42"/>
        <v>0</v>
      </c>
      <c r="S247" s="201">
        <v>0</v>
      </c>
      <c r="T247" s="202">
        <f t="shared" si="43"/>
        <v>0</v>
      </c>
      <c r="AR247" s="24" t="s">
        <v>156</v>
      </c>
      <c r="AT247" s="24" t="s">
        <v>151</v>
      </c>
      <c r="AU247" s="24" t="s">
        <v>82</v>
      </c>
      <c r="AY247" s="24" t="s">
        <v>148</v>
      </c>
      <c r="BE247" s="203">
        <f t="shared" si="44"/>
        <v>0</v>
      </c>
      <c r="BF247" s="203">
        <f t="shared" si="45"/>
        <v>0</v>
      </c>
      <c r="BG247" s="203">
        <f t="shared" si="46"/>
        <v>0</v>
      </c>
      <c r="BH247" s="203">
        <f t="shared" si="47"/>
        <v>0</v>
      </c>
      <c r="BI247" s="203">
        <f t="shared" si="48"/>
        <v>0</v>
      </c>
      <c r="BJ247" s="24" t="s">
        <v>80</v>
      </c>
      <c r="BK247" s="203">
        <f t="shared" si="49"/>
        <v>0</v>
      </c>
      <c r="BL247" s="24" t="s">
        <v>156</v>
      </c>
      <c r="BM247" s="24" t="s">
        <v>2924</v>
      </c>
    </row>
    <row r="248" spans="2:65" s="1" customFormat="1" ht="16.5" customHeight="1">
      <c r="B248" s="41"/>
      <c r="C248" s="192" t="s">
        <v>1525</v>
      </c>
      <c r="D248" s="192" t="s">
        <v>151</v>
      </c>
      <c r="E248" s="193" t="s">
        <v>2925</v>
      </c>
      <c r="F248" s="194" t="s">
        <v>2926</v>
      </c>
      <c r="G248" s="195" t="s">
        <v>2491</v>
      </c>
      <c r="H248" s="196">
        <v>20</v>
      </c>
      <c r="I248" s="197"/>
      <c r="J248" s="198">
        <f t="shared" si="40"/>
        <v>0</v>
      </c>
      <c r="K248" s="194" t="s">
        <v>21</v>
      </c>
      <c r="L248" s="61"/>
      <c r="M248" s="199" t="s">
        <v>21</v>
      </c>
      <c r="N248" s="200" t="s">
        <v>43</v>
      </c>
      <c r="O248" s="42"/>
      <c r="P248" s="201">
        <f t="shared" si="41"/>
        <v>0</v>
      </c>
      <c r="Q248" s="201">
        <v>0</v>
      </c>
      <c r="R248" s="201">
        <f t="shared" si="42"/>
        <v>0</v>
      </c>
      <c r="S248" s="201">
        <v>0</v>
      </c>
      <c r="T248" s="202">
        <f t="shared" si="43"/>
        <v>0</v>
      </c>
      <c r="AR248" s="24" t="s">
        <v>156</v>
      </c>
      <c r="AT248" s="24" t="s">
        <v>151</v>
      </c>
      <c r="AU248" s="24" t="s">
        <v>82</v>
      </c>
      <c r="AY248" s="24" t="s">
        <v>148</v>
      </c>
      <c r="BE248" s="203">
        <f t="shared" si="44"/>
        <v>0</v>
      </c>
      <c r="BF248" s="203">
        <f t="shared" si="45"/>
        <v>0</v>
      </c>
      <c r="BG248" s="203">
        <f t="shared" si="46"/>
        <v>0</v>
      </c>
      <c r="BH248" s="203">
        <f t="shared" si="47"/>
        <v>0</v>
      </c>
      <c r="BI248" s="203">
        <f t="shared" si="48"/>
        <v>0</v>
      </c>
      <c r="BJ248" s="24" t="s">
        <v>80</v>
      </c>
      <c r="BK248" s="203">
        <f t="shared" si="49"/>
        <v>0</v>
      </c>
      <c r="BL248" s="24" t="s">
        <v>156</v>
      </c>
      <c r="BM248" s="24" t="s">
        <v>2927</v>
      </c>
    </row>
    <row r="249" spans="2:65" s="1" customFormat="1" ht="16.5" customHeight="1">
      <c r="B249" s="41"/>
      <c r="C249" s="192" t="s">
        <v>1530</v>
      </c>
      <c r="D249" s="192" t="s">
        <v>151</v>
      </c>
      <c r="E249" s="193" t="s">
        <v>2928</v>
      </c>
      <c r="F249" s="194" t="s">
        <v>2929</v>
      </c>
      <c r="G249" s="195" t="s">
        <v>2491</v>
      </c>
      <c r="H249" s="196">
        <v>4</v>
      </c>
      <c r="I249" s="197"/>
      <c r="J249" s="198">
        <f t="shared" si="40"/>
        <v>0</v>
      </c>
      <c r="K249" s="194" t="s">
        <v>21</v>
      </c>
      <c r="L249" s="61"/>
      <c r="M249" s="199" t="s">
        <v>21</v>
      </c>
      <c r="N249" s="200" t="s">
        <v>43</v>
      </c>
      <c r="O249" s="42"/>
      <c r="P249" s="201">
        <f t="shared" si="41"/>
        <v>0</v>
      </c>
      <c r="Q249" s="201">
        <v>0</v>
      </c>
      <c r="R249" s="201">
        <f t="shared" si="42"/>
        <v>0</v>
      </c>
      <c r="S249" s="201">
        <v>0</v>
      </c>
      <c r="T249" s="202">
        <f t="shared" si="43"/>
        <v>0</v>
      </c>
      <c r="AR249" s="24" t="s">
        <v>156</v>
      </c>
      <c r="AT249" s="24" t="s">
        <v>151</v>
      </c>
      <c r="AU249" s="24" t="s">
        <v>82</v>
      </c>
      <c r="AY249" s="24" t="s">
        <v>148</v>
      </c>
      <c r="BE249" s="203">
        <f t="shared" si="44"/>
        <v>0</v>
      </c>
      <c r="BF249" s="203">
        <f t="shared" si="45"/>
        <v>0</v>
      </c>
      <c r="BG249" s="203">
        <f t="shared" si="46"/>
        <v>0</v>
      </c>
      <c r="BH249" s="203">
        <f t="shared" si="47"/>
        <v>0</v>
      </c>
      <c r="BI249" s="203">
        <f t="shared" si="48"/>
        <v>0</v>
      </c>
      <c r="BJ249" s="24" t="s">
        <v>80</v>
      </c>
      <c r="BK249" s="203">
        <f t="shared" si="49"/>
        <v>0</v>
      </c>
      <c r="BL249" s="24" t="s">
        <v>156</v>
      </c>
      <c r="BM249" s="24" t="s">
        <v>2930</v>
      </c>
    </row>
    <row r="250" spans="2:65" s="1" customFormat="1" ht="16.5" customHeight="1">
      <c r="B250" s="41"/>
      <c r="C250" s="192" t="s">
        <v>1534</v>
      </c>
      <c r="D250" s="192" t="s">
        <v>151</v>
      </c>
      <c r="E250" s="193" t="s">
        <v>2931</v>
      </c>
      <c r="F250" s="194" t="s">
        <v>2932</v>
      </c>
      <c r="G250" s="195" t="s">
        <v>2491</v>
      </c>
      <c r="H250" s="196">
        <v>11</v>
      </c>
      <c r="I250" s="197"/>
      <c r="J250" s="198">
        <f t="shared" si="40"/>
        <v>0</v>
      </c>
      <c r="K250" s="194" t="s">
        <v>21</v>
      </c>
      <c r="L250" s="61"/>
      <c r="M250" s="199" t="s">
        <v>21</v>
      </c>
      <c r="N250" s="200" t="s">
        <v>43</v>
      </c>
      <c r="O250" s="42"/>
      <c r="P250" s="201">
        <f t="shared" si="41"/>
        <v>0</v>
      </c>
      <c r="Q250" s="201">
        <v>0</v>
      </c>
      <c r="R250" s="201">
        <f t="shared" si="42"/>
        <v>0</v>
      </c>
      <c r="S250" s="201">
        <v>0</v>
      </c>
      <c r="T250" s="202">
        <f t="shared" si="43"/>
        <v>0</v>
      </c>
      <c r="AR250" s="24" t="s">
        <v>156</v>
      </c>
      <c r="AT250" s="24" t="s">
        <v>151</v>
      </c>
      <c r="AU250" s="24" t="s">
        <v>82</v>
      </c>
      <c r="AY250" s="24" t="s">
        <v>148</v>
      </c>
      <c r="BE250" s="203">
        <f t="shared" si="44"/>
        <v>0</v>
      </c>
      <c r="BF250" s="203">
        <f t="shared" si="45"/>
        <v>0</v>
      </c>
      <c r="BG250" s="203">
        <f t="shared" si="46"/>
        <v>0</v>
      </c>
      <c r="BH250" s="203">
        <f t="shared" si="47"/>
        <v>0</v>
      </c>
      <c r="BI250" s="203">
        <f t="shared" si="48"/>
        <v>0</v>
      </c>
      <c r="BJ250" s="24" t="s">
        <v>80</v>
      </c>
      <c r="BK250" s="203">
        <f t="shared" si="49"/>
        <v>0</v>
      </c>
      <c r="BL250" s="24" t="s">
        <v>156</v>
      </c>
      <c r="BM250" s="24" t="s">
        <v>2933</v>
      </c>
    </row>
    <row r="251" spans="2:65" s="1" customFormat="1" ht="16.5" customHeight="1">
      <c r="B251" s="41"/>
      <c r="C251" s="192" t="s">
        <v>1539</v>
      </c>
      <c r="D251" s="192" t="s">
        <v>151</v>
      </c>
      <c r="E251" s="193" t="s">
        <v>2934</v>
      </c>
      <c r="F251" s="194" t="s">
        <v>2935</v>
      </c>
      <c r="G251" s="195" t="s">
        <v>2491</v>
      </c>
      <c r="H251" s="196">
        <v>1</v>
      </c>
      <c r="I251" s="197"/>
      <c r="J251" s="198">
        <f t="shared" si="40"/>
        <v>0</v>
      </c>
      <c r="K251" s="194" t="s">
        <v>21</v>
      </c>
      <c r="L251" s="61"/>
      <c r="M251" s="199" t="s">
        <v>21</v>
      </c>
      <c r="N251" s="200" t="s">
        <v>43</v>
      </c>
      <c r="O251" s="42"/>
      <c r="P251" s="201">
        <f t="shared" si="41"/>
        <v>0</v>
      </c>
      <c r="Q251" s="201">
        <v>0</v>
      </c>
      <c r="R251" s="201">
        <f t="shared" si="42"/>
        <v>0</v>
      </c>
      <c r="S251" s="201">
        <v>0</v>
      </c>
      <c r="T251" s="202">
        <f t="shared" si="43"/>
        <v>0</v>
      </c>
      <c r="AR251" s="24" t="s">
        <v>156</v>
      </c>
      <c r="AT251" s="24" t="s">
        <v>151</v>
      </c>
      <c r="AU251" s="24" t="s">
        <v>82</v>
      </c>
      <c r="AY251" s="24" t="s">
        <v>148</v>
      </c>
      <c r="BE251" s="203">
        <f t="shared" si="44"/>
        <v>0</v>
      </c>
      <c r="BF251" s="203">
        <f t="shared" si="45"/>
        <v>0</v>
      </c>
      <c r="BG251" s="203">
        <f t="shared" si="46"/>
        <v>0</v>
      </c>
      <c r="BH251" s="203">
        <f t="shared" si="47"/>
        <v>0</v>
      </c>
      <c r="BI251" s="203">
        <f t="shared" si="48"/>
        <v>0</v>
      </c>
      <c r="BJ251" s="24" t="s">
        <v>80</v>
      </c>
      <c r="BK251" s="203">
        <f t="shared" si="49"/>
        <v>0</v>
      </c>
      <c r="BL251" s="24" t="s">
        <v>156</v>
      </c>
      <c r="BM251" s="24" t="s">
        <v>2936</v>
      </c>
    </row>
    <row r="252" spans="2:65" s="1" customFormat="1" ht="16.5" customHeight="1">
      <c r="B252" s="41"/>
      <c r="C252" s="192" t="s">
        <v>1543</v>
      </c>
      <c r="D252" s="192" t="s">
        <v>151</v>
      </c>
      <c r="E252" s="193" t="s">
        <v>2937</v>
      </c>
      <c r="F252" s="194" t="s">
        <v>2938</v>
      </c>
      <c r="G252" s="195" t="s">
        <v>2491</v>
      </c>
      <c r="H252" s="196">
        <v>1</v>
      </c>
      <c r="I252" s="197"/>
      <c r="J252" s="198">
        <f t="shared" si="40"/>
        <v>0</v>
      </c>
      <c r="K252" s="194" t="s">
        <v>21</v>
      </c>
      <c r="L252" s="61"/>
      <c r="M252" s="199" t="s">
        <v>21</v>
      </c>
      <c r="N252" s="200" t="s">
        <v>43</v>
      </c>
      <c r="O252" s="42"/>
      <c r="P252" s="201">
        <f t="shared" si="41"/>
        <v>0</v>
      </c>
      <c r="Q252" s="201">
        <v>0</v>
      </c>
      <c r="R252" s="201">
        <f t="shared" si="42"/>
        <v>0</v>
      </c>
      <c r="S252" s="201">
        <v>0</v>
      </c>
      <c r="T252" s="202">
        <f t="shared" si="43"/>
        <v>0</v>
      </c>
      <c r="AR252" s="24" t="s">
        <v>156</v>
      </c>
      <c r="AT252" s="24" t="s">
        <v>151</v>
      </c>
      <c r="AU252" s="24" t="s">
        <v>82</v>
      </c>
      <c r="AY252" s="24" t="s">
        <v>148</v>
      </c>
      <c r="BE252" s="203">
        <f t="shared" si="44"/>
        <v>0</v>
      </c>
      <c r="BF252" s="203">
        <f t="shared" si="45"/>
        <v>0</v>
      </c>
      <c r="BG252" s="203">
        <f t="shared" si="46"/>
        <v>0</v>
      </c>
      <c r="BH252" s="203">
        <f t="shared" si="47"/>
        <v>0</v>
      </c>
      <c r="BI252" s="203">
        <f t="shared" si="48"/>
        <v>0</v>
      </c>
      <c r="BJ252" s="24" t="s">
        <v>80</v>
      </c>
      <c r="BK252" s="203">
        <f t="shared" si="49"/>
        <v>0</v>
      </c>
      <c r="BL252" s="24" t="s">
        <v>156</v>
      </c>
      <c r="BM252" s="24" t="s">
        <v>2939</v>
      </c>
    </row>
    <row r="253" spans="2:65" s="1" customFormat="1" ht="16.5" customHeight="1">
      <c r="B253" s="41"/>
      <c r="C253" s="192" t="s">
        <v>1555</v>
      </c>
      <c r="D253" s="192" t="s">
        <v>151</v>
      </c>
      <c r="E253" s="193" t="s">
        <v>2940</v>
      </c>
      <c r="F253" s="194" t="s">
        <v>2941</v>
      </c>
      <c r="G253" s="195" t="s">
        <v>2491</v>
      </c>
      <c r="H253" s="196">
        <v>4</v>
      </c>
      <c r="I253" s="197"/>
      <c r="J253" s="198">
        <f t="shared" si="40"/>
        <v>0</v>
      </c>
      <c r="K253" s="194" t="s">
        <v>21</v>
      </c>
      <c r="L253" s="61"/>
      <c r="M253" s="199" t="s">
        <v>21</v>
      </c>
      <c r="N253" s="200" t="s">
        <v>43</v>
      </c>
      <c r="O253" s="42"/>
      <c r="P253" s="201">
        <f t="shared" si="41"/>
        <v>0</v>
      </c>
      <c r="Q253" s="201">
        <v>0</v>
      </c>
      <c r="R253" s="201">
        <f t="shared" si="42"/>
        <v>0</v>
      </c>
      <c r="S253" s="201">
        <v>0</v>
      </c>
      <c r="T253" s="202">
        <f t="shared" si="43"/>
        <v>0</v>
      </c>
      <c r="AR253" s="24" t="s">
        <v>156</v>
      </c>
      <c r="AT253" s="24" t="s">
        <v>151</v>
      </c>
      <c r="AU253" s="24" t="s">
        <v>82</v>
      </c>
      <c r="AY253" s="24" t="s">
        <v>148</v>
      </c>
      <c r="BE253" s="203">
        <f t="shared" si="44"/>
        <v>0</v>
      </c>
      <c r="BF253" s="203">
        <f t="shared" si="45"/>
        <v>0</v>
      </c>
      <c r="BG253" s="203">
        <f t="shared" si="46"/>
        <v>0</v>
      </c>
      <c r="BH253" s="203">
        <f t="shared" si="47"/>
        <v>0</v>
      </c>
      <c r="BI253" s="203">
        <f t="shared" si="48"/>
        <v>0</v>
      </c>
      <c r="BJ253" s="24" t="s">
        <v>80</v>
      </c>
      <c r="BK253" s="203">
        <f t="shared" si="49"/>
        <v>0</v>
      </c>
      <c r="BL253" s="24" t="s">
        <v>156</v>
      </c>
      <c r="BM253" s="24" t="s">
        <v>2942</v>
      </c>
    </row>
    <row r="254" spans="2:65" s="1" customFormat="1" ht="16.5" customHeight="1">
      <c r="B254" s="41"/>
      <c r="C254" s="192" t="s">
        <v>1559</v>
      </c>
      <c r="D254" s="192" t="s">
        <v>151</v>
      </c>
      <c r="E254" s="193" t="s">
        <v>2943</v>
      </c>
      <c r="F254" s="194" t="s">
        <v>2944</v>
      </c>
      <c r="G254" s="195" t="s">
        <v>2491</v>
      </c>
      <c r="H254" s="196">
        <v>62</v>
      </c>
      <c r="I254" s="197"/>
      <c r="J254" s="198">
        <f t="shared" si="40"/>
        <v>0</v>
      </c>
      <c r="K254" s="194" t="s">
        <v>21</v>
      </c>
      <c r="L254" s="61"/>
      <c r="M254" s="199" t="s">
        <v>21</v>
      </c>
      <c r="N254" s="200" t="s">
        <v>43</v>
      </c>
      <c r="O254" s="42"/>
      <c r="P254" s="201">
        <f t="shared" si="41"/>
        <v>0</v>
      </c>
      <c r="Q254" s="201">
        <v>0</v>
      </c>
      <c r="R254" s="201">
        <f t="shared" si="42"/>
        <v>0</v>
      </c>
      <c r="S254" s="201">
        <v>0</v>
      </c>
      <c r="T254" s="202">
        <f t="shared" si="43"/>
        <v>0</v>
      </c>
      <c r="AR254" s="24" t="s">
        <v>156</v>
      </c>
      <c r="AT254" s="24" t="s">
        <v>151</v>
      </c>
      <c r="AU254" s="24" t="s">
        <v>82</v>
      </c>
      <c r="AY254" s="24" t="s">
        <v>148</v>
      </c>
      <c r="BE254" s="203">
        <f t="shared" si="44"/>
        <v>0</v>
      </c>
      <c r="BF254" s="203">
        <f t="shared" si="45"/>
        <v>0</v>
      </c>
      <c r="BG254" s="203">
        <f t="shared" si="46"/>
        <v>0</v>
      </c>
      <c r="BH254" s="203">
        <f t="shared" si="47"/>
        <v>0</v>
      </c>
      <c r="BI254" s="203">
        <f t="shared" si="48"/>
        <v>0</v>
      </c>
      <c r="BJ254" s="24" t="s">
        <v>80</v>
      </c>
      <c r="BK254" s="203">
        <f t="shared" si="49"/>
        <v>0</v>
      </c>
      <c r="BL254" s="24" t="s">
        <v>156</v>
      </c>
      <c r="BM254" s="24" t="s">
        <v>2945</v>
      </c>
    </row>
    <row r="255" spans="2:65" s="1" customFormat="1" ht="16.5" customHeight="1">
      <c r="B255" s="41"/>
      <c r="C255" s="192" t="s">
        <v>1563</v>
      </c>
      <c r="D255" s="192" t="s">
        <v>151</v>
      </c>
      <c r="E255" s="193" t="s">
        <v>2946</v>
      </c>
      <c r="F255" s="194" t="s">
        <v>2947</v>
      </c>
      <c r="G255" s="195" t="s">
        <v>2491</v>
      </c>
      <c r="H255" s="196">
        <v>6</v>
      </c>
      <c r="I255" s="197"/>
      <c r="J255" s="198">
        <f t="shared" si="40"/>
        <v>0</v>
      </c>
      <c r="K255" s="194" t="s">
        <v>21</v>
      </c>
      <c r="L255" s="61"/>
      <c r="M255" s="199" t="s">
        <v>21</v>
      </c>
      <c r="N255" s="200" t="s">
        <v>43</v>
      </c>
      <c r="O255" s="42"/>
      <c r="P255" s="201">
        <f t="shared" si="41"/>
        <v>0</v>
      </c>
      <c r="Q255" s="201">
        <v>0</v>
      </c>
      <c r="R255" s="201">
        <f t="shared" si="42"/>
        <v>0</v>
      </c>
      <c r="S255" s="201">
        <v>0</v>
      </c>
      <c r="T255" s="202">
        <f t="shared" si="43"/>
        <v>0</v>
      </c>
      <c r="AR255" s="24" t="s">
        <v>156</v>
      </c>
      <c r="AT255" s="24" t="s">
        <v>151</v>
      </c>
      <c r="AU255" s="24" t="s">
        <v>82</v>
      </c>
      <c r="AY255" s="24" t="s">
        <v>148</v>
      </c>
      <c r="BE255" s="203">
        <f t="shared" si="44"/>
        <v>0</v>
      </c>
      <c r="BF255" s="203">
        <f t="shared" si="45"/>
        <v>0</v>
      </c>
      <c r="BG255" s="203">
        <f t="shared" si="46"/>
        <v>0</v>
      </c>
      <c r="BH255" s="203">
        <f t="shared" si="47"/>
        <v>0</v>
      </c>
      <c r="BI255" s="203">
        <f t="shared" si="48"/>
        <v>0</v>
      </c>
      <c r="BJ255" s="24" t="s">
        <v>80</v>
      </c>
      <c r="BK255" s="203">
        <f t="shared" si="49"/>
        <v>0</v>
      </c>
      <c r="BL255" s="24" t="s">
        <v>156</v>
      </c>
      <c r="BM255" s="24" t="s">
        <v>2948</v>
      </c>
    </row>
    <row r="256" spans="2:65" s="1" customFormat="1" ht="16.5" customHeight="1">
      <c r="B256" s="41"/>
      <c r="C256" s="192" t="s">
        <v>1567</v>
      </c>
      <c r="D256" s="192" t="s">
        <v>151</v>
      </c>
      <c r="E256" s="193" t="s">
        <v>2949</v>
      </c>
      <c r="F256" s="194" t="s">
        <v>2950</v>
      </c>
      <c r="G256" s="195" t="s">
        <v>2491</v>
      </c>
      <c r="H256" s="196">
        <v>4</v>
      </c>
      <c r="I256" s="197"/>
      <c r="J256" s="198">
        <f t="shared" si="40"/>
        <v>0</v>
      </c>
      <c r="K256" s="194" t="s">
        <v>21</v>
      </c>
      <c r="L256" s="61"/>
      <c r="M256" s="199" t="s">
        <v>21</v>
      </c>
      <c r="N256" s="200" t="s">
        <v>43</v>
      </c>
      <c r="O256" s="42"/>
      <c r="P256" s="201">
        <f t="shared" si="41"/>
        <v>0</v>
      </c>
      <c r="Q256" s="201">
        <v>0</v>
      </c>
      <c r="R256" s="201">
        <f t="shared" si="42"/>
        <v>0</v>
      </c>
      <c r="S256" s="201">
        <v>0</v>
      </c>
      <c r="T256" s="202">
        <f t="shared" si="43"/>
        <v>0</v>
      </c>
      <c r="AR256" s="24" t="s">
        <v>156</v>
      </c>
      <c r="AT256" s="24" t="s">
        <v>151</v>
      </c>
      <c r="AU256" s="24" t="s">
        <v>82</v>
      </c>
      <c r="AY256" s="24" t="s">
        <v>148</v>
      </c>
      <c r="BE256" s="203">
        <f t="shared" si="44"/>
        <v>0</v>
      </c>
      <c r="BF256" s="203">
        <f t="shared" si="45"/>
        <v>0</v>
      </c>
      <c r="BG256" s="203">
        <f t="shared" si="46"/>
        <v>0</v>
      </c>
      <c r="BH256" s="203">
        <f t="shared" si="47"/>
        <v>0</v>
      </c>
      <c r="BI256" s="203">
        <f t="shared" si="48"/>
        <v>0</v>
      </c>
      <c r="BJ256" s="24" t="s">
        <v>80</v>
      </c>
      <c r="BK256" s="203">
        <f t="shared" si="49"/>
        <v>0</v>
      </c>
      <c r="BL256" s="24" t="s">
        <v>156</v>
      </c>
      <c r="BM256" s="24" t="s">
        <v>2951</v>
      </c>
    </row>
    <row r="257" spans="2:65" s="1" customFormat="1" ht="16.5" customHeight="1">
      <c r="B257" s="41"/>
      <c r="C257" s="192" t="s">
        <v>1571</v>
      </c>
      <c r="D257" s="192" t="s">
        <v>151</v>
      </c>
      <c r="E257" s="193" t="s">
        <v>2952</v>
      </c>
      <c r="F257" s="194" t="s">
        <v>2953</v>
      </c>
      <c r="G257" s="195" t="s">
        <v>2491</v>
      </c>
      <c r="H257" s="196">
        <v>1</v>
      </c>
      <c r="I257" s="197"/>
      <c r="J257" s="198">
        <f t="shared" si="40"/>
        <v>0</v>
      </c>
      <c r="K257" s="194" t="s">
        <v>21</v>
      </c>
      <c r="L257" s="61"/>
      <c r="M257" s="199" t="s">
        <v>21</v>
      </c>
      <c r="N257" s="200" t="s">
        <v>43</v>
      </c>
      <c r="O257" s="42"/>
      <c r="P257" s="201">
        <f t="shared" si="41"/>
        <v>0</v>
      </c>
      <c r="Q257" s="201">
        <v>0</v>
      </c>
      <c r="R257" s="201">
        <f t="shared" si="42"/>
        <v>0</v>
      </c>
      <c r="S257" s="201">
        <v>0</v>
      </c>
      <c r="T257" s="202">
        <f t="shared" si="43"/>
        <v>0</v>
      </c>
      <c r="AR257" s="24" t="s">
        <v>156</v>
      </c>
      <c r="AT257" s="24" t="s">
        <v>151</v>
      </c>
      <c r="AU257" s="24" t="s">
        <v>82</v>
      </c>
      <c r="AY257" s="24" t="s">
        <v>148</v>
      </c>
      <c r="BE257" s="203">
        <f t="shared" si="44"/>
        <v>0</v>
      </c>
      <c r="BF257" s="203">
        <f t="shared" si="45"/>
        <v>0</v>
      </c>
      <c r="BG257" s="203">
        <f t="shared" si="46"/>
        <v>0</v>
      </c>
      <c r="BH257" s="203">
        <f t="shared" si="47"/>
        <v>0</v>
      </c>
      <c r="BI257" s="203">
        <f t="shared" si="48"/>
        <v>0</v>
      </c>
      <c r="BJ257" s="24" t="s">
        <v>80</v>
      </c>
      <c r="BK257" s="203">
        <f t="shared" si="49"/>
        <v>0</v>
      </c>
      <c r="BL257" s="24" t="s">
        <v>156</v>
      </c>
      <c r="BM257" s="24" t="s">
        <v>2954</v>
      </c>
    </row>
    <row r="258" spans="2:65" s="1" customFormat="1" ht="16.5" customHeight="1">
      <c r="B258" s="41"/>
      <c r="C258" s="192" t="s">
        <v>1575</v>
      </c>
      <c r="D258" s="192" t="s">
        <v>151</v>
      </c>
      <c r="E258" s="193" t="s">
        <v>2955</v>
      </c>
      <c r="F258" s="194" t="s">
        <v>2956</v>
      </c>
      <c r="G258" s="195" t="s">
        <v>2491</v>
      </c>
      <c r="H258" s="196">
        <v>17</v>
      </c>
      <c r="I258" s="197"/>
      <c r="J258" s="198">
        <f t="shared" si="40"/>
        <v>0</v>
      </c>
      <c r="K258" s="194" t="s">
        <v>21</v>
      </c>
      <c r="L258" s="61"/>
      <c r="M258" s="199" t="s">
        <v>21</v>
      </c>
      <c r="N258" s="200" t="s">
        <v>43</v>
      </c>
      <c r="O258" s="42"/>
      <c r="P258" s="201">
        <f t="shared" si="41"/>
        <v>0</v>
      </c>
      <c r="Q258" s="201">
        <v>0</v>
      </c>
      <c r="R258" s="201">
        <f t="shared" si="42"/>
        <v>0</v>
      </c>
      <c r="S258" s="201">
        <v>0</v>
      </c>
      <c r="T258" s="202">
        <f t="shared" si="43"/>
        <v>0</v>
      </c>
      <c r="AR258" s="24" t="s">
        <v>156</v>
      </c>
      <c r="AT258" s="24" t="s">
        <v>151</v>
      </c>
      <c r="AU258" s="24" t="s">
        <v>82</v>
      </c>
      <c r="AY258" s="24" t="s">
        <v>148</v>
      </c>
      <c r="BE258" s="203">
        <f t="shared" si="44"/>
        <v>0</v>
      </c>
      <c r="BF258" s="203">
        <f t="shared" si="45"/>
        <v>0</v>
      </c>
      <c r="BG258" s="203">
        <f t="shared" si="46"/>
        <v>0</v>
      </c>
      <c r="BH258" s="203">
        <f t="shared" si="47"/>
        <v>0</v>
      </c>
      <c r="BI258" s="203">
        <f t="shared" si="48"/>
        <v>0</v>
      </c>
      <c r="BJ258" s="24" t="s">
        <v>80</v>
      </c>
      <c r="BK258" s="203">
        <f t="shared" si="49"/>
        <v>0</v>
      </c>
      <c r="BL258" s="24" t="s">
        <v>156</v>
      </c>
      <c r="BM258" s="24" t="s">
        <v>2957</v>
      </c>
    </row>
    <row r="259" spans="2:65" s="1" customFormat="1" ht="16.5" customHeight="1">
      <c r="B259" s="41"/>
      <c r="C259" s="192" t="s">
        <v>1579</v>
      </c>
      <c r="D259" s="192" t="s">
        <v>151</v>
      </c>
      <c r="E259" s="193" t="s">
        <v>2958</v>
      </c>
      <c r="F259" s="194" t="s">
        <v>2959</v>
      </c>
      <c r="G259" s="195" t="s">
        <v>2491</v>
      </c>
      <c r="H259" s="196">
        <v>1</v>
      </c>
      <c r="I259" s="197"/>
      <c r="J259" s="198">
        <f t="shared" ref="J259:J290" si="50">ROUND(I259*H259,2)</f>
        <v>0</v>
      </c>
      <c r="K259" s="194" t="s">
        <v>21</v>
      </c>
      <c r="L259" s="61"/>
      <c r="M259" s="199" t="s">
        <v>21</v>
      </c>
      <c r="N259" s="200" t="s">
        <v>43</v>
      </c>
      <c r="O259" s="42"/>
      <c r="P259" s="201">
        <f t="shared" ref="P259:P290" si="51">O259*H259</f>
        <v>0</v>
      </c>
      <c r="Q259" s="201">
        <v>0</v>
      </c>
      <c r="R259" s="201">
        <f t="shared" ref="R259:R290" si="52">Q259*H259</f>
        <v>0</v>
      </c>
      <c r="S259" s="201">
        <v>0</v>
      </c>
      <c r="T259" s="202">
        <f t="shared" ref="T259:T290" si="53">S259*H259</f>
        <v>0</v>
      </c>
      <c r="AR259" s="24" t="s">
        <v>156</v>
      </c>
      <c r="AT259" s="24" t="s">
        <v>151</v>
      </c>
      <c r="AU259" s="24" t="s">
        <v>82</v>
      </c>
      <c r="AY259" s="24" t="s">
        <v>148</v>
      </c>
      <c r="BE259" s="203">
        <f t="shared" ref="BE259:BE273" si="54">IF(N259="základní",J259,0)</f>
        <v>0</v>
      </c>
      <c r="BF259" s="203">
        <f t="shared" ref="BF259:BF273" si="55">IF(N259="snížená",J259,0)</f>
        <v>0</v>
      </c>
      <c r="BG259" s="203">
        <f t="shared" ref="BG259:BG273" si="56">IF(N259="zákl. přenesená",J259,0)</f>
        <v>0</v>
      </c>
      <c r="BH259" s="203">
        <f t="shared" ref="BH259:BH273" si="57">IF(N259="sníž. přenesená",J259,0)</f>
        <v>0</v>
      </c>
      <c r="BI259" s="203">
        <f t="shared" ref="BI259:BI273" si="58">IF(N259="nulová",J259,0)</f>
        <v>0</v>
      </c>
      <c r="BJ259" s="24" t="s">
        <v>80</v>
      </c>
      <c r="BK259" s="203">
        <f t="shared" ref="BK259:BK273" si="59">ROUND(I259*H259,2)</f>
        <v>0</v>
      </c>
      <c r="BL259" s="24" t="s">
        <v>156</v>
      </c>
      <c r="BM259" s="24" t="s">
        <v>2960</v>
      </c>
    </row>
    <row r="260" spans="2:65" s="1" customFormat="1" ht="16.5" customHeight="1">
      <c r="B260" s="41"/>
      <c r="C260" s="192" t="s">
        <v>1583</v>
      </c>
      <c r="D260" s="192" t="s">
        <v>151</v>
      </c>
      <c r="E260" s="193" t="s">
        <v>2961</v>
      </c>
      <c r="F260" s="194" t="s">
        <v>2962</v>
      </c>
      <c r="G260" s="195" t="s">
        <v>2491</v>
      </c>
      <c r="H260" s="196">
        <v>5</v>
      </c>
      <c r="I260" s="197"/>
      <c r="J260" s="198">
        <f t="shared" si="50"/>
        <v>0</v>
      </c>
      <c r="K260" s="194" t="s">
        <v>21</v>
      </c>
      <c r="L260" s="61"/>
      <c r="M260" s="199" t="s">
        <v>21</v>
      </c>
      <c r="N260" s="200" t="s">
        <v>43</v>
      </c>
      <c r="O260" s="42"/>
      <c r="P260" s="201">
        <f t="shared" si="51"/>
        <v>0</v>
      </c>
      <c r="Q260" s="201">
        <v>0</v>
      </c>
      <c r="R260" s="201">
        <f t="shared" si="52"/>
        <v>0</v>
      </c>
      <c r="S260" s="201">
        <v>0</v>
      </c>
      <c r="T260" s="202">
        <f t="shared" si="53"/>
        <v>0</v>
      </c>
      <c r="AR260" s="24" t="s">
        <v>156</v>
      </c>
      <c r="AT260" s="24" t="s">
        <v>151</v>
      </c>
      <c r="AU260" s="24" t="s">
        <v>82</v>
      </c>
      <c r="AY260" s="24" t="s">
        <v>148</v>
      </c>
      <c r="BE260" s="203">
        <f t="shared" si="54"/>
        <v>0</v>
      </c>
      <c r="BF260" s="203">
        <f t="shared" si="55"/>
        <v>0</v>
      </c>
      <c r="BG260" s="203">
        <f t="shared" si="56"/>
        <v>0</v>
      </c>
      <c r="BH260" s="203">
        <f t="shared" si="57"/>
        <v>0</v>
      </c>
      <c r="BI260" s="203">
        <f t="shared" si="58"/>
        <v>0</v>
      </c>
      <c r="BJ260" s="24" t="s">
        <v>80</v>
      </c>
      <c r="BK260" s="203">
        <f t="shared" si="59"/>
        <v>0</v>
      </c>
      <c r="BL260" s="24" t="s">
        <v>156</v>
      </c>
      <c r="BM260" s="24" t="s">
        <v>2963</v>
      </c>
    </row>
    <row r="261" spans="2:65" s="1" customFormat="1" ht="16.5" customHeight="1">
      <c r="B261" s="41"/>
      <c r="C261" s="192" t="s">
        <v>1587</v>
      </c>
      <c r="D261" s="192" t="s">
        <v>151</v>
      </c>
      <c r="E261" s="193" t="s">
        <v>2964</v>
      </c>
      <c r="F261" s="194" t="s">
        <v>2965</v>
      </c>
      <c r="G261" s="195" t="s">
        <v>2491</v>
      </c>
      <c r="H261" s="196">
        <v>4</v>
      </c>
      <c r="I261" s="197"/>
      <c r="J261" s="198">
        <f t="shared" si="50"/>
        <v>0</v>
      </c>
      <c r="K261" s="194" t="s">
        <v>21</v>
      </c>
      <c r="L261" s="61"/>
      <c r="M261" s="199" t="s">
        <v>21</v>
      </c>
      <c r="N261" s="200" t="s">
        <v>43</v>
      </c>
      <c r="O261" s="42"/>
      <c r="P261" s="201">
        <f t="shared" si="51"/>
        <v>0</v>
      </c>
      <c r="Q261" s="201">
        <v>0</v>
      </c>
      <c r="R261" s="201">
        <f t="shared" si="52"/>
        <v>0</v>
      </c>
      <c r="S261" s="201">
        <v>0</v>
      </c>
      <c r="T261" s="202">
        <f t="shared" si="53"/>
        <v>0</v>
      </c>
      <c r="AR261" s="24" t="s">
        <v>156</v>
      </c>
      <c r="AT261" s="24" t="s">
        <v>151</v>
      </c>
      <c r="AU261" s="24" t="s">
        <v>82</v>
      </c>
      <c r="AY261" s="24" t="s">
        <v>148</v>
      </c>
      <c r="BE261" s="203">
        <f t="shared" si="54"/>
        <v>0</v>
      </c>
      <c r="BF261" s="203">
        <f t="shared" si="55"/>
        <v>0</v>
      </c>
      <c r="BG261" s="203">
        <f t="shared" si="56"/>
        <v>0</v>
      </c>
      <c r="BH261" s="203">
        <f t="shared" si="57"/>
        <v>0</v>
      </c>
      <c r="BI261" s="203">
        <f t="shared" si="58"/>
        <v>0</v>
      </c>
      <c r="BJ261" s="24" t="s">
        <v>80</v>
      </c>
      <c r="BK261" s="203">
        <f t="shared" si="59"/>
        <v>0</v>
      </c>
      <c r="BL261" s="24" t="s">
        <v>156</v>
      </c>
      <c r="BM261" s="24" t="s">
        <v>2966</v>
      </c>
    </row>
    <row r="262" spans="2:65" s="1" customFormat="1" ht="16.5" customHeight="1">
      <c r="B262" s="41"/>
      <c r="C262" s="192" t="s">
        <v>1595</v>
      </c>
      <c r="D262" s="192" t="s">
        <v>151</v>
      </c>
      <c r="E262" s="193" t="s">
        <v>2967</v>
      </c>
      <c r="F262" s="194" t="s">
        <v>2968</v>
      </c>
      <c r="G262" s="195" t="s">
        <v>2491</v>
      </c>
      <c r="H262" s="196">
        <v>5</v>
      </c>
      <c r="I262" s="197"/>
      <c r="J262" s="198">
        <f t="shared" si="50"/>
        <v>0</v>
      </c>
      <c r="K262" s="194" t="s">
        <v>21</v>
      </c>
      <c r="L262" s="61"/>
      <c r="M262" s="199" t="s">
        <v>21</v>
      </c>
      <c r="N262" s="200" t="s">
        <v>43</v>
      </c>
      <c r="O262" s="42"/>
      <c r="P262" s="201">
        <f t="shared" si="51"/>
        <v>0</v>
      </c>
      <c r="Q262" s="201">
        <v>0</v>
      </c>
      <c r="R262" s="201">
        <f t="shared" si="52"/>
        <v>0</v>
      </c>
      <c r="S262" s="201">
        <v>0</v>
      </c>
      <c r="T262" s="202">
        <f t="shared" si="53"/>
        <v>0</v>
      </c>
      <c r="AR262" s="24" t="s">
        <v>156</v>
      </c>
      <c r="AT262" s="24" t="s">
        <v>151</v>
      </c>
      <c r="AU262" s="24" t="s">
        <v>82</v>
      </c>
      <c r="AY262" s="24" t="s">
        <v>148</v>
      </c>
      <c r="BE262" s="203">
        <f t="shared" si="54"/>
        <v>0</v>
      </c>
      <c r="BF262" s="203">
        <f t="shared" si="55"/>
        <v>0</v>
      </c>
      <c r="BG262" s="203">
        <f t="shared" si="56"/>
        <v>0</v>
      </c>
      <c r="BH262" s="203">
        <f t="shared" si="57"/>
        <v>0</v>
      </c>
      <c r="BI262" s="203">
        <f t="shared" si="58"/>
        <v>0</v>
      </c>
      <c r="BJ262" s="24" t="s">
        <v>80</v>
      </c>
      <c r="BK262" s="203">
        <f t="shared" si="59"/>
        <v>0</v>
      </c>
      <c r="BL262" s="24" t="s">
        <v>156</v>
      </c>
      <c r="BM262" s="24" t="s">
        <v>2969</v>
      </c>
    </row>
    <row r="263" spans="2:65" s="1" customFormat="1" ht="16.5" customHeight="1">
      <c r="B263" s="41"/>
      <c r="C263" s="192" t="s">
        <v>1604</v>
      </c>
      <c r="D263" s="192" t="s">
        <v>151</v>
      </c>
      <c r="E263" s="193" t="s">
        <v>2970</v>
      </c>
      <c r="F263" s="194" t="s">
        <v>2971</v>
      </c>
      <c r="G263" s="195" t="s">
        <v>2491</v>
      </c>
      <c r="H263" s="196">
        <v>4</v>
      </c>
      <c r="I263" s="197"/>
      <c r="J263" s="198">
        <f t="shared" si="50"/>
        <v>0</v>
      </c>
      <c r="K263" s="194" t="s">
        <v>21</v>
      </c>
      <c r="L263" s="61"/>
      <c r="M263" s="199" t="s">
        <v>21</v>
      </c>
      <c r="N263" s="200" t="s">
        <v>43</v>
      </c>
      <c r="O263" s="42"/>
      <c r="P263" s="201">
        <f t="shared" si="51"/>
        <v>0</v>
      </c>
      <c r="Q263" s="201">
        <v>0</v>
      </c>
      <c r="R263" s="201">
        <f t="shared" si="52"/>
        <v>0</v>
      </c>
      <c r="S263" s="201">
        <v>0</v>
      </c>
      <c r="T263" s="202">
        <f t="shared" si="53"/>
        <v>0</v>
      </c>
      <c r="AR263" s="24" t="s">
        <v>156</v>
      </c>
      <c r="AT263" s="24" t="s">
        <v>151</v>
      </c>
      <c r="AU263" s="24" t="s">
        <v>82</v>
      </c>
      <c r="AY263" s="24" t="s">
        <v>148</v>
      </c>
      <c r="BE263" s="203">
        <f t="shared" si="54"/>
        <v>0</v>
      </c>
      <c r="BF263" s="203">
        <f t="shared" si="55"/>
        <v>0</v>
      </c>
      <c r="BG263" s="203">
        <f t="shared" si="56"/>
        <v>0</v>
      </c>
      <c r="BH263" s="203">
        <f t="shared" si="57"/>
        <v>0</v>
      </c>
      <c r="BI263" s="203">
        <f t="shared" si="58"/>
        <v>0</v>
      </c>
      <c r="BJ263" s="24" t="s">
        <v>80</v>
      </c>
      <c r="BK263" s="203">
        <f t="shared" si="59"/>
        <v>0</v>
      </c>
      <c r="BL263" s="24" t="s">
        <v>156</v>
      </c>
      <c r="BM263" s="24" t="s">
        <v>2972</v>
      </c>
    </row>
    <row r="264" spans="2:65" s="1" customFormat="1" ht="16.5" customHeight="1">
      <c r="B264" s="41"/>
      <c r="C264" s="192" t="s">
        <v>1608</v>
      </c>
      <c r="D264" s="192" t="s">
        <v>151</v>
      </c>
      <c r="E264" s="193" t="s">
        <v>2973</v>
      </c>
      <c r="F264" s="194" t="s">
        <v>2974</v>
      </c>
      <c r="G264" s="195" t="s">
        <v>2491</v>
      </c>
      <c r="H264" s="196">
        <v>5</v>
      </c>
      <c r="I264" s="197"/>
      <c r="J264" s="198">
        <f t="shared" si="50"/>
        <v>0</v>
      </c>
      <c r="K264" s="194" t="s">
        <v>21</v>
      </c>
      <c r="L264" s="61"/>
      <c r="M264" s="199" t="s">
        <v>21</v>
      </c>
      <c r="N264" s="200" t="s">
        <v>43</v>
      </c>
      <c r="O264" s="42"/>
      <c r="P264" s="201">
        <f t="shared" si="51"/>
        <v>0</v>
      </c>
      <c r="Q264" s="201">
        <v>0</v>
      </c>
      <c r="R264" s="201">
        <f t="shared" si="52"/>
        <v>0</v>
      </c>
      <c r="S264" s="201">
        <v>0</v>
      </c>
      <c r="T264" s="202">
        <f t="shared" si="53"/>
        <v>0</v>
      </c>
      <c r="AR264" s="24" t="s">
        <v>156</v>
      </c>
      <c r="AT264" s="24" t="s">
        <v>151</v>
      </c>
      <c r="AU264" s="24" t="s">
        <v>82</v>
      </c>
      <c r="AY264" s="24" t="s">
        <v>148</v>
      </c>
      <c r="BE264" s="203">
        <f t="shared" si="54"/>
        <v>0</v>
      </c>
      <c r="BF264" s="203">
        <f t="shared" si="55"/>
        <v>0</v>
      </c>
      <c r="BG264" s="203">
        <f t="shared" si="56"/>
        <v>0</v>
      </c>
      <c r="BH264" s="203">
        <f t="shared" si="57"/>
        <v>0</v>
      </c>
      <c r="BI264" s="203">
        <f t="shared" si="58"/>
        <v>0</v>
      </c>
      <c r="BJ264" s="24" t="s">
        <v>80</v>
      </c>
      <c r="BK264" s="203">
        <f t="shared" si="59"/>
        <v>0</v>
      </c>
      <c r="BL264" s="24" t="s">
        <v>156</v>
      </c>
      <c r="BM264" s="24" t="s">
        <v>2975</v>
      </c>
    </row>
    <row r="265" spans="2:65" s="1" customFormat="1" ht="16.5" customHeight="1">
      <c r="B265" s="41"/>
      <c r="C265" s="192" t="s">
        <v>1613</v>
      </c>
      <c r="D265" s="192" t="s">
        <v>151</v>
      </c>
      <c r="E265" s="193" t="s">
        <v>2976</v>
      </c>
      <c r="F265" s="194" t="s">
        <v>2977</v>
      </c>
      <c r="G265" s="195" t="s">
        <v>2491</v>
      </c>
      <c r="H265" s="196">
        <v>15</v>
      </c>
      <c r="I265" s="197"/>
      <c r="J265" s="198">
        <f t="shared" si="50"/>
        <v>0</v>
      </c>
      <c r="K265" s="194" t="s">
        <v>21</v>
      </c>
      <c r="L265" s="61"/>
      <c r="M265" s="199" t="s">
        <v>21</v>
      </c>
      <c r="N265" s="200" t="s">
        <v>43</v>
      </c>
      <c r="O265" s="42"/>
      <c r="P265" s="201">
        <f t="shared" si="51"/>
        <v>0</v>
      </c>
      <c r="Q265" s="201">
        <v>0</v>
      </c>
      <c r="R265" s="201">
        <f t="shared" si="52"/>
        <v>0</v>
      </c>
      <c r="S265" s="201">
        <v>0</v>
      </c>
      <c r="T265" s="202">
        <f t="shared" si="53"/>
        <v>0</v>
      </c>
      <c r="AR265" s="24" t="s">
        <v>156</v>
      </c>
      <c r="AT265" s="24" t="s">
        <v>151</v>
      </c>
      <c r="AU265" s="24" t="s">
        <v>82</v>
      </c>
      <c r="AY265" s="24" t="s">
        <v>148</v>
      </c>
      <c r="BE265" s="203">
        <f t="shared" si="54"/>
        <v>0</v>
      </c>
      <c r="BF265" s="203">
        <f t="shared" si="55"/>
        <v>0</v>
      </c>
      <c r="BG265" s="203">
        <f t="shared" si="56"/>
        <v>0</v>
      </c>
      <c r="BH265" s="203">
        <f t="shared" si="57"/>
        <v>0</v>
      </c>
      <c r="BI265" s="203">
        <f t="shared" si="58"/>
        <v>0</v>
      </c>
      <c r="BJ265" s="24" t="s">
        <v>80</v>
      </c>
      <c r="BK265" s="203">
        <f t="shared" si="59"/>
        <v>0</v>
      </c>
      <c r="BL265" s="24" t="s">
        <v>156</v>
      </c>
      <c r="BM265" s="24" t="s">
        <v>2978</v>
      </c>
    </row>
    <row r="266" spans="2:65" s="1" customFormat="1" ht="16.5" customHeight="1">
      <c r="B266" s="41"/>
      <c r="C266" s="192" t="s">
        <v>1619</v>
      </c>
      <c r="D266" s="192" t="s">
        <v>151</v>
      </c>
      <c r="E266" s="193" t="s">
        <v>2979</v>
      </c>
      <c r="F266" s="194" t="s">
        <v>2980</v>
      </c>
      <c r="G266" s="195" t="s">
        <v>2491</v>
      </c>
      <c r="H266" s="196">
        <v>1</v>
      </c>
      <c r="I266" s="197"/>
      <c r="J266" s="198">
        <f t="shared" si="50"/>
        <v>0</v>
      </c>
      <c r="K266" s="194" t="s">
        <v>21</v>
      </c>
      <c r="L266" s="61"/>
      <c r="M266" s="199" t="s">
        <v>21</v>
      </c>
      <c r="N266" s="200" t="s">
        <v>43</v>
      </c>
      <c r="O266" s="42"/>
      <c r="P266" s="201">
        <f t="shared" si="51"/>
        <v>0</v>
      </c>
      <c r="Q266" s="201">
        <v>0</v>
      </c>
      <c r="R266" s="201">
        <f t="shared" si="52"/>
        <v>0</v>
      </c>
      <c r="S266" s="201">
        <v>0</v>
      </c>
      <c r="T266" s="202">
        <f t="shared" si="53"/>
        <v>0</v>
      </c>
      <c r="AR266" s="24" t="s">
        <v>156</v>
      </c>
      <c r="AT266" s="24" t="s">
        <v>151</v>
      </c>
      <c r="AU266" s="24" t="s">
        <v>82</v>
      </c>
      <c r="AY266" s="24" t="s">
        <v>148</v>
      </c>
      <c r="BE266" s="203">
        <f t="shared" si="54"/>
        <v>0</v>
      </c>
      <c r="BF266" s="203">
        <f t="shared" si="55"/>
        <v>0</v>
      </c>
      <c r="BG266" s="203">
        <f t="shared" si="56"/>
        <v>0</v>
      </c>
      <c r="BH266" s="203">
        <f t="shared" si="57"/>
        <v>0</v>
      </c>
      <c r="BI266" s="203">
        <f t="shared" si="58"/>
        <v>0</v>
      </c>
      <c r="BJ266" s="24" t="s">
        <v>80</v>
      </c>
      <c r="BK266" s="203">
        <f t="shared" si="59"/>
        <v>0</v>
      </c>
      <c r="BL266" s="24" t="s">
        <v>156</v>
      </c>
      <c r="BM266" s="24" t="s">
        <v>2981</v>
      </c>
    </row>
    <row r="267" spans="2:65" s="1" customFormat="1" ht="16.5" customHeight="1">
      <c r="B267" s="41"/>
      <c r="C267" s="192" t="s">
        <v>1624</v>
      </c>
      <c r="D267" s="192" t="s">
        <v>151</v>
      </c>
      <c r="E267" s="193" t="s">
        <v>2982</v>
      </c>
      <c r="F267" s="194" t="s">
        <v>2983</v>
      </c>
      <c r="G267" s="195" t="s">
        <v>2491</v>
      </c>
      <c r="H267" s="196">
        <v>1</v>
      </c>
      <c r="I267" s="197"/>
      <c r="J267" s="198">
        <f t="shared" si="50"/>
        <v>0</v>
      </c>
      <c r="K267" s="194" t="s">
        <v>21</v>
      </c>
      <c r="L267" s="61"/>
      <c r="M267" s="199" t="s">
        <v>21</v>
      </c>
      <c r="N267" s="200" t="s">
        <v>43</v>
      </c>
      <c r="O267" s="42"/>
      <c r="P267" s="201">
        <f t="shared" si="51"/>
        <v>0</v>
      </c>
      <c r="Q267" s="201">
        <v>0</v>
      </c>
      <c r="R267" s="201">
        <f t="shared" si="52"/>
        <v>0</v>
      </c>
      <c r="S267" s="201">
        <v>0</v>
      </c>
      <c r="T267" s="202">
        <f t="shared" si="53"/>
        <v>0</v>
      </c>
      <c r="AR267" s="24" t="s">
        <v>156</v>
      </c>
      <c r="AT267" s="24" t="s">
        <v>151</v>
      </c>
      <c r="AU267" s="24" t="s">
        <v>82</v>
      </c>
      <c r="AY267" s="24" t="s">
        <v>148</v>
      </c>
      <c r="BE267" s="203">
        <f t="shared" si="54"/>
        <v>0</v>
      </c>
      <c r="BF267" s="203">
        <f t="shared" si="55"/>
        <v>0</v>
      </c>
      <c r="BG267" s="203">
        <f t="shared" si="56"/>
        <v>0</v>
      </c>
      <c r="BH267" s="203">
        <f t="shared" si="57"/>
        <v>0</v>
      </c>
      <c r="BI267" s="203">
        <f t="shared" si="58"/>
        <v>0</v>
      </c>
      <c r="BJ267" s="24" t="s">
        <v>80</v>
      </c>
      <c r="BK267" s="203">
        <f t="shared" si="59"/>
        <v>0</v>
      </c>
      <c r="BL267" s="24" t="s">
        <v>156</v>
      </c>
      <c r="BM267" s="24" t="s">
        <v>2984</v>
      </c>
    </row>
    <row r="268" spans="2:65" s="1" customFormat="1" ht="16.5" customHeight="1">
      <c r="B268" s="41"/>
      <c r="C268" s="192" t="s">
        <v>1630</v>
      </c>
      <c r="D268" s="192" t="s">
        <v>151</v>
      </c>
      <c r="E268" s="193" t="s">
        <v>2985</v>
      </c>
      <c r="F268" s="194" t="s">
        <v>2986</v>
      </c>
      <c r="G268" s="195" t="s">
        <v>2491</v>
      </c>
      <c r="H268" s="196">
        <v>1</v>
      </c>
      <c r="I268" s="197"/>
      <c r="J268" s="198">
        <f t="shared" si="50"/>
        <v>0</v>
      </c>
      <c r="K268" s="194" t="s">
        <v>21</v>
      </c>
      <c r="L268" s="61"/>
      <c r="M268" s="199" t="s">
        <v>21</v>
      </c>
      <c r="N268" s="200" t="s">
        <v>43</v>
      </c>
      <c r="O268" s="42"/>
      <c r="P268" s="201">
        <f t="shared" si="51"/>
        <v>0</v>
      </c>
      <c r="Q268" s="201">
        <v>0</v>
      </c>
      <c r="R268" s="201">
        <f t="shared" si="52"/>
        <v>0</v>
      </c>
      <c r="S268" s="201">
        <v>0</v>
      </c>
      <c r="T268" s="202">
        <f t="shared" si="53"/>
        <v>0</v>
      </c>
      <c r="AR268" s="24" t="s">
        <v>156</v>
      </c>
      <c r="AT268" s="24" t="s">
        <v>151</v>
      </c>
      <c r="AU268" s="24" t="s">
        <v>82</v>
      </c>
      <c r="AY268" s="24" t="s">
        <v>148</v>
      </c>
      <c r="BE268" s="203">
        <f t="shared" si="54"/>
        <v>0</v>
      </c>
      <c r="BF268" s="203">
        <f t="shared" si="55"/>
        <v>0</v>
      </c>
      <c r="BG268" s="203">
        <f t="shared" si="56"/>
        <v>0</v>
      </c>
      <c r="BH268" s="203">
        <f t="shared" si="57"/>
        <v>0</v>
      </c>
      <c r="BI268" s="203">
        <f t="shared" si="58"/>
        <v>0</v>
      </c>
      <c r="BJ268" s="24" t="s">
        <v>80</v>
      </c>
      <c r="BK268" s="203">
        <f t="shared" si="59"/>
        <v>0</v>
      </c>
      <c r="BL268" s="24" t="s">
        <v>156</v>
      </c>
      <c r="BM268" s="24" t="s">
        <v>2987</v>
      </c>
    </row>
    <row r="269" spans="2:65" s="1" customFormat="1" ht="16.5" customHeight="1">
      <c r="B269" s="41"/>
      <c r="C269" s="192" t="s">
        <v>1635</v>
      </c>
      <c r="D269" s="192" t="s">
        <v>151</v>
      </c>
      <c r="E269" s="193" t="s">
        <v>2988</v>
      </c>
      <c r="F269" s="194" t="s">
        <v>2989</v>
      </c>
      <c r="G269" s="195" t="s">
        <v>2491</v>
      </c>
      <c r="H269" s="196">
        <v>1</v>
      </c>
      <c r="I269" s="197"/>
      <c r="J269" s="198">
        <f t="shared" si="50"/>
        <v>0</v>
      </c>
      <c r="K269" s="194" t="s">
        <v>21</v>
      </c>
      <c r="L269" s="61"/>
      <c r="M269" s="199" t="s">
        <v>21</v>
      </c>
      <c r="N269" s="200" t="s">
        <v>43</v>
      </c>
      <c r="O269" s="42"/>
      <c r="P269" s="201">
        <f t="shared" si="51"/>
        <v>0</v>
      </c>
      <c r="Q269" s="201">
        <v>0</v>
      </c>
      <c r="R269" s="201">
        <f t="shared" si="52"/>
        <v>0</v>
      </c>
      <c r="S269" s="201">
        <v>0</v>
      </c>
      <c r="T269" s="202">
        <f t="shared" si="53"/>
        <v>0</v>
      </c>
      <c r="AR269" s="24" t="s">
        <v>156</v>
      </c>
      <c r="AT269" s="24" t="s">
        <v>151</v>
      </c>
      <c r="AU269" s="24" t="s">
        <v>82</v>
      </c>
      <c r="AY269" s="24" t="s">
        <v>148</v>
      </c>
      <c r="BE269" s="203">
        <f t="shared" si="54"/>
        <v>0</v>
      </c>
      <c r="BF269" s="203">
        <f t="shared" si="55"/>
        <v>0</v>
      </c>
      <c r="BG269" s="203">
        <f t="shared" si="56"/>
        <v>0</v>
      </c>
      <c r="BH269" s="203">
        <f t="shared" si="57"/>
        <v>0</v>
      </c>
      <c r="BI269" s="203">
        <f t="shared" si="58"/>
        <v>0</v>
      </c>
      <c r="BJ269" s="24" t="s">
        <v>80</v>
      </c>
      <c r="BK269" s="203">
        <f t="shared" si="59"/>
        <v>0</v>
      </c>
      <c r="BL269" s="24" t="s">
        <v>156</v>
      </c>
      <c r="BM269" s="24" t="s">
        <v>2990</v>
      </c>
    </row>
    <row r="270" spans="2:65" s="1" customFormat="1" ht="16.5" customHeight="1">
      <c r="B270" s="41"/>
      <c r="C270" s="192" t="s">
        <v>1640</v>
      </c>
      <c r="D270" s="192" t="s">
        <v>151</v>
      </c>
      <c r="E270" s="193" t="s">
        <v>2991</v>
      </c>
      <c r="F270" s="194" t="s">
        <v>2992</v>
      </c>
      <c r="G270" s="195" t="s">
        <v>2491</v>
      </c>
      <c r="H270" s="196">
        <v>4</v>
      </c>
      <c r="I270" s="197"/>
      <c r="J270" s="198">
        <f t="shared" si="50"/>
        <v>0</v>
      </c>
      <c r="K270" s="194" t="s">
        <v>21</v>
      </c>
      <c r="L270" s="61"/>
      <c r="M270" s="199" t="s">
        <v>21</v>
      </c>
      <c r="N270" s="200" t="s">
        <v>43</v>
      </c>
      <c r="O270" s="42"/>
      <c r="P270" s="201">
        <f t="shared" si="51"/>
        <v>0</v>
      </c>
      <c r="Q270" s="201">
        <v>0</v>
      </c>
      <c r="R270" s="201">
        <f t="shared" si="52"/>
        <v>0</v>
      </c>
      <c r="S270" s="201">
        <v>0</v>
      </c>
      <c r="T270" s="202">
        <f t="shared" si="53"/>
        <v>0</v>
      </c>
      <c r="AR270" s="24" t="s">
        <v>156</v>
      </c>
      <c r="AT270" s="24" t="s">
        <v>151</v>
      </c>
      <c r="AU270" s="24" t="s">
        <v>82</v>
      </c>
      <c r="AY270" s="24" t="s">
        <v>148</v>
      </c>
      <c r="BE270" s="203">
        <f t="shared" si="54"/>
        <v>0</v>
      </c>
      <c r="BF270" s="203">
        <f t="shared" si="55"/>
        <v>0</v>
      </c>
      <c r="BG270" s="203">
        <f t="shared" si="56"/>
        <v>0</v>
      </c>
      <c r="BH270" s="203">
        <f t="shared" si="57"/>
        <v>0</v>
      </c>
      <c r="BI270" s="203">
        <f t="shared" si="58"/>
        <v>0</v>
      </c>
      <c r="BJ270" s="24" t="s">
        <v>80</v>
      </c>
      <c r="BK270" s="203">
        <f t="shared" si="59"/>
        <v>0</v>
      </c>
      <c r="BL270" s="24" t="s">
        <v>156</v>
      </c>
      <c r="BM270" s="24" t="s">
        <v>2993</v>
      </c>
    </row>
    <row r="271" spans="2:65" s="1" customFormat="1" ht="16.5" customHeight="1">
      <c r="B271" s="41"/>
      <c r="C271" s="192" t="s">
        <v>1645</v>
      </c>
      <c r="D271" s="192" t="s">
        <v>151</v>
      </c>
      <c r="E271" s="193" t="s">
        <v>2994</v>
      </c>
      <c r="F271" s="194" t="s">
        <v>2995</v>
      </c>
      <c r="G271" s="195" t="s">
        <v>2491</v>
      </c>
      <c r="H271" s="196">
        <v>3</v>
      </c>
      <c r="I271" s="197"/>
      <c r="J271" s="198">
        <f t="shared" si="50"/>
        <v>0</v>
      </c>
      <c r="K271" s="194" t="s">
        <v>21</v>
      </c>
      <c r="L271" s="61"/>
      <c r="M271" s="199" t="s">
        <v>21</v>
      </c>
      <c r="N271" s="200" t="s">
        <v>43</v>
      </c>
      <c r="O271" s="42"/>
      <c r="P271" s="201">
        <f t="shared" si="51"/>
        <v>0</v>
      </c>
      <c r="Q271" s="201">
        <v>0</v>
      </c>
      <c r="R271" s="201">
        <f t="shared" si="52"/>
        <v>0</v>
      </c>
      <c r="S271" s="201">
        <v>0</v>
      </c>
      <c r="T271" s="202">
        <f t="shared" si="53"/>
        <v>0</v>
      </c>
      <c r="AR271" s="24" t="s">
        <v>156</v>
      </c>
      <c r="AT271" s="24" t="s">
        <v>151</v>
      </c>
      <c r="AU271" s="24" t="s">
        <v>82</v>
      </c>
      <c r="AY271" s="24" t="s">
        <v>148</v>
      </c>
      <c r="BE271" s="203">
        <f t="shared" si="54"/>
        <v>0</v>
      </c>
      <c r="BF271" s="203">
        <f t="shared" si="55"/>
        <v>0</v>
      </c>
      <c r="BG271" s="203">
        <f t="shared" si="56"/>
        <v>0</v>
      </c>
      <c r="BH271" s="203">
        <f t="shared" si="57"/>
        <v>0</v>
      </c>
      <c r="BI271" s="203">
        <f t="shared" si="58"/>
        <v>0</v>
      </c>
      <c r="BJ271" s="24" t="s">
        <v>80</v>
      </c>
      <c r="BK271" s="203">
        <f t="shared" si="59"/>
        <v>0</v>
      </c>
      <c r="BL271" s="24" t="s">
        <v>156</v>
      </c>
      <c r="BM271" s="24" t="s">
        <v>2996</v>
      </c>
    </row>
    <row r="272" spans="2:65" s="1" customFormat="1" ht="16.5" customHeight="1">
      <c r="B272" s="41"/>
      <c r="C272" s="192" t="s">
        <v>1650</v>
      </c>
      <c r="D272" s="192" t="s">
        <v>151</v>
      </c>
      <c r="E272" s="193" t="s">
        <v>2997</v>
      </c>
      <c r="F272" s="194" t="s">
        <v>2998</v>
      </c>
      <c r="G272" s="195" t="s">
        <v>2491</v>
      </c>
      <c r="H272" s="196">
        <v>7</v>
      </c>
      <c r="I272" s="197"/>
      <c r="J272" s="198">
        <f t="shared" si="50"/>
        <v>0</v>
      </c>
      <c r="K272" s="194" t="s">
        <v>21</v>
      </c>
      <c r="L272" s="61"/>
      <c r="M272" s="199" t="s">
        <v>21</v>
      </c>
      <c r="N272" s="200" t="s">
        <v>43</v>
      </c>
      <c r="O272" s="42"/>
      <c r="P272" s="201">
        <f t="shared" si="51"/>
        <v>0</v>
      </c>
      <c r="Q272" s="201">
        <v>0</v>
      </c>
      <c r="R272" s="201">
        <f t="shared" si="52"/>
        <v>0</v>
      </c>
      <c r="S272" s="201">
        <v>0</v>
      </c>
      <c r="T272" s="202">
        <f t="shared" si="53"/>
        <v>0</v>
      </c>
      <c r="AR272" s="24" t="s">
        <v>156</v>
      </c>
      <c r="AT272" s="24" t="s">
        <v>151</v>
      </c>
      <c r="AU272" s="24" t="s">
        <v>82</v>
      </c>
      <c r="AY272" s="24" t="s">
        <v>148</v>
      </c>
      <c r="BE272" s="203">
        <f t="shared" si="54"/>
        <v>0</v>
      </c>
      <c r="BF272" s="203">
        <f t="shared" si="55"/>
        <v>0</v>
      </c>
      <c r="BG272" s="203">
        <f t="shared" si="56"/>
        <v>0</v>
      </c>
      <c r="BH272" s="203">
        <f t="shared" si="57"/>
        <v>0</v>
      </c>
      <c r="BI272" s="203">
        <f t="shared" si="58"/>
        <v>0</v>
      </c>
      <c r="BJ272" s="24" t="s">
        <v>80</v>
      </c>
      <c r="BK272" s="203">
        <f t="shared" si="59"/>
        <v>0</v>
      </c>
      <c r="BL272" s="24" t="s">
        <v>156</v>
      </c>
      <c r="BM272" s="24" t="s">
        <v>2999</v>
      </c>
    </row>
    <row r="273" spans="2:65" s="1" customFormat="1" ht="16.5" customHeight="1">
      <c r="B273" s="41"/>
      <c r="C273" s="192" t="s">
        <v>1654</v>
      </c>
      <c r="D273" s="192" t="s">
        <v>151</v>
      </c>
      <c r="E273" s="193" t="s">
        <v>3000</v>
      </c>
      <c r="F273" s="194" t="s">
        <v>3001</v>
      </c>
      <c r="G273" s="195" t="s">
        <v>1083</v>
      </c>
      <c r="H273" s="196">
        <v>1</v>
      </c>
      <c r="I273" s="197"/>
      <c r="J273" s="198">
        <f t="shared" si="50"/>
        <v>0</v>
      </c>
      <c r="K273" s="194" t="s">
        <v>21</v>
      </c>
      <c r="L273" s="61"/>
      <c r="M273" s="199" t="s">
        <v>21</v>
      </c>
      <c r="N273" s="200" t="s">
        <v>43</v>
      </c>
      <c r="O273" s="42"/>
      <c r="P273" s="201">
        <f t="shared" si="51"/>
        <v>0</v>
      </c>
      <c r="Q273" s="201">
        <v>0</v>
      </c>
      <c r="R273" s="201">
        <f t="shared" si="52"/>
        <v>0</v>
      </c>
      <c r="S273" s="201">
        <v>0</v>
      </c>
      <c r="T273" s="202">
        <f t="shared" si="53"/>
        <v>0</v>
      </c>
      <c r="AR273" s="24" t="s">
        <v>156</v>
      </c>
      <c r="AT273" s="24" t="s">
        <v>151</v>
      </c>
      <c r="AU273" s="24" t="s">
        <v>82</v>
      </c>
      <c r="AY273" s="24" t="s">
        <v>148</v>
      </c>
      <c r="BE273" s="203">
        <f t="shared" si="54"/>
        <v>0</v>
      </c>
      <c r="BF273" s="203">
        <f t="shared" si="55"/>
        <v>0</v>
      </c>
      <c r="BG273" s="203">
        <f t="shared" si="56"/>
        <v>0</v>
      </c>
      <c r="BH273" s="203">
        <f t="shared" si="57"/>
        <v>0</v>
      </c>
      <c r="BI273" s="203">
        <f t="shared" si="58"/>
        <v>0</v>
      </c>
      <c r="BJ273" s="24" t="s">
        <v>80</v>
      </c>
      <c r="BK273" s="203">
        <f t="shared" si="59"/>
        <v>0</v>
      </c>
      <c r="BL273" s="24" t="s">
        <v>156</v>
      </c>
      <c r="BM273" s="24" t="s">
        <v>3002</v>
      </c>
    </row>
    <row r="274" spans="2:65" s="10" customFormat="1" ht="29.85" customHeight="1">
      <c r="B274" s="176"/>
      <c r="C274" s="177"/>
      <c r="D274" s="178" t="s">
        <v>71</v>
      </c>
      <c r="E274" s="190" t="s">
        <v>3003</v>
      </c>
      <c r="F274" s="190" t="s">
        <v>3004</v>
      </c>
      <c r="G274" s="177"/>
      <c r="H274" s="177"/>
      <c r="I274" s="180"/>
      <c r="J274" s="191">
        <f>BK274</f>
        <v>0</v>
      </c>
      <c r="K274" s="177"/>
      <c r="L274" s="182"/>
      <c r="M274" s="183"/>
      <c r="N274" s="184"/>
      <c r="O274" s="184"/>
      <c r="P274" s="185">
        <f>SUM(P275:P277)</f>
        <v>0</v>
      </c>
      <c r="Q274" s="184"/>
      <c r="R274" s="185">
        <f>SUM(R275:R277)</f>
        <v>0</v>
      </c>
      <c r="S274" s="184"/>
      <c r="T274" s="186">
        <f>SUM(T275:T277)</f>
        <v>0</v>
      </c>
      <c r="AR274" s="187" t="s">
        <v>80</v>
      </c>
      <c r="AT274" s="188" t="s">
        <v>71</v>
      </c>
      <c r="AU274" s="188" t="s">
        <v>80</v>
      </c>
      <c r="AY274" s="187" t="s">
        <v>148</v>
      </c>
      <c r="BK274" s="189">
        <f>SUM(BK275:BK277)</f>
        <v>0</v>
      </c>
    </row>
    <row r="275" spans="2:65" s="1" customFormat="1" ht="16.5" customHeight="1">
      <c r="B275" s="41"/>
      <c r="C275" s="192" t="s">
        <v>1659</v>
      </c>
      <c r="D275" s="192" t="s">
        <v>151</v>
      </c>
      <c r="E275" s="193" t="s">
        <v>3005</v>
      </c>
      <c r="F275" s="194" t="s">
        <v>3006</v>
      </c>
      <c r="G275" s="195" t="s">
        <v>1843</v>
      </c>
      <c r="H275" s="196">
        <v>60</v>
      </c>
      <c r="I275" s="197"/>
      <c r="J275" s="198">
        <f>ROUND(I275*H275,2)</f>
        <v>0</v>
      </c>
      <c r="K275" s="194" t="s">
        <v>21</v>
      </c>
      <c r="L275" s="61"/>
      <c r="M275" s="199" t="s">
        <v>21</v>
      </c>
      <c r="N275" s="200" t="s">
        <v>43</v>
      </c>
      <c r="O275" s="42"/>
      <c r="P275" s="201">
        <f>O275*H275</f>
        <v>0</v>
      </c>
      <c r="Q275" s="201">
        <v>0</v>
      </c>
      <c r="R275" s="201">
        <f>Q275*H275</f>
        <v>0</v>
      </c>
      <c r="S275" s="201">
        <v>0</v>
      </c>
      <c r="T275" s="202">
        <f>S275*H275</f>
        <v>0</v>
      </c>
      <c r="AR275" s="24" t="s">
        <v>156</v>
      </c>
      <c r="AT275" s="24" t="s">
        <v>151</v>
      </c>
      <c r="AU275" s="24" t="s">
        <v>82</v>
      </c>
      <c r="AY275" s="24" t="s">
        <v>148</v>
      </c>
      <c r="BE275" s="203">
        <f>IF(N275="základní",J275,0)</f>
        <v>0</v>
      </c>
      <c r="BF275" s="203">
        <f>IF(N275="snížená",J275,0)</f>
        <v>0</v>
      </c>
      <c r="BG275" s="203">
        <f>IF(N275="zákl. přenesená",J275,0)</f>
        <v>0</v>
      </c>
      <c r="BH275" s="203">
        <f>IF(N275="sníž. přenesená",J275,0)</f>
        <v>0</v>
      </c>
      <c r="BI275" s="203">
        <f>IF(N275="nulová",J275,0)</f>
        <v>0</v>
      </c>
      <c r="BJ275" s="24" t="s">
        <v>80</v>
      </c>
      <c r="BK275" s="203">
        <f>ROUND(I275*H275,2)</f>
        <v>0</v>
      </c>
      <c r="BL275" s="24" t="s">
        <v>156</v>
      </c>
      <c r="BM275" s="24" t="s">
        <v>3007</v>
      </c>
    </row>
    <row r="276" spans="2:65" s="1" customFormat="1" ht="24">
      <c r="B276" s="41"/>
      <c r="C276" s="63"/>
      <c r="D276" s="206" t="s">
        <v>351</v>
      </c>
      <c r="E276" s="63"/>
      <c r="F276" s="237" t="s">
        <v>3008</v>
      </c>
      <c r="G276" s="63"/>
      <c r="H276" s="63"/>
      <c r="I276" s="163"/>
      <c r="J276" s="63"/>
      <c r="K276" s="63"/>
      <c r="L276" s="61"/>
      <c r="M276" s="238"/>
      <c r="N276" s="42"/>
      <c r="O276" s="42"/>
      <c r="P276" s="42"/>
      <c r="Q276" s="42"/>
      <c r="R276" s="42"/>
      <c r="S276" s="42"/>
      <c r="T276" s="78"/>
      <c r="AT276" s="24" t="s">
        <v>351</v>
      </c>
      <c r="AU276" s="24" t="s">
        <v>82</v>
      </c>
    </row>
    <row r="277" spans="2:65" s="1" customFormat="1" ht="25.5" customHeight="1">
      <c r="B277" s="41"/>
      <c r="C277" s="192" t="s">
        <v>1664</v>
      </c>
      <c r="D277" s="192" t="s">
        <v>151</v>
      </c>
      <c r="E277" s="193" t="s">
        <v>3009</v>
      </c>
      <c r="F277" s="194" t="s">
        <v>3010</v>
      </c>
      <c r="G277" s="195" t="s">
        <v>1843</v>
      </c>
      <c r="H277" s="196">
        <v>40</v>
      </c>
      <c r="I277" s="197"/>
      <c r="J277" s="198">
        <f>ROUND(I277*H277,2)</f>
        <v>0</v>
      </c>
      <c r="K277" s="194" t="s">
        <v>21</v>
      </c>
      <c r="L277" s="61"/>
      <c r="M277" s="199" t="s">
        <v>21</v>
      </c>
      <c r="N277" s="200" t="s">
        <v>43</v>
      </c>
      <c r="O277" s="42"/>
      <c r="P277" s="201">
        <f>O277*H277</f>
        <v>0</v>
      </c>
      <c r="Q277" s="201">
        <v>0</v>
      </c>
      <c r="R277" s="201">
        <f>Q277*H277</f>
        <v>0</v>
      </c>
      <c r="S277" s="201">
        <v>0</v>
      </c>
      <c r="T277" s="202">
        <f>S277*H277</f>
        <v>0</v>
      </c>
      <c r="AR277" s="24" t="s">
        <v>156</v>
      </c>
      <c r="AT277" s="24" t="s">
        <v>151</v>
      </c>
      <c r="AU277" s="24" t="s">
        <v>82</v>
      </c>
      <c r="AY277" s="24" t="s">
        <v>148</v>
      </c>
      <c r="BE277" s="203">
        <f>IF(N277="základní",J277,0)</f>
        <v>0</v>
      </c>
      <c r="BF277" s="203">
        <f>IF(N277="snížená",J277,0)</f>
        <v>0</v>
      </c>
      <c r="BG277" s="203">
        <f>IF(N277="zákl. přenesená",J277,0)</f>
        <v>0</v>
      </c>
      <c r="BH277" s="203">
        <f>IF(N277="sníž. přenesená",J277,0)</f>
        <v>0</v>
      </c>
      <c r="BI277" s="203">
        <f>IF(N277="nulová",J277,0)</f>
        <v>0</v>
      </c>
      <c r="BJ277" s="24" t="s">
        <v>80</v>
      </c>
      <c r="BK277" s="203">
        <f>ROUND(I277*H277,2)</f>
        <v>0</v>
      </c>
      <c r="BL277" s="24" t="s">
        <v>156</v>
      </c>
      <c r="BM277" s="24" t="s">
        <v>3011</v>
      </c>
    </row>
    <row r="278" spans="2:65" s="10" customFormat="1" ht="29.85" customHeight="1">
      <c r="B278" s="176"/>
      <c r="C278" s="177"/>
      <c r="D278" s="178" t="s">
        <v>71</v>
      </c>
      <c r="E278" s="190" t="s">
        <v>3012</v>
      </c>
      <c r="F278" s="190" t="s">
        <v>519</v>
      </c>
      <c r="G278" s="177"/>
      <c r="H278" s="177"/>
      <c r="I278" s="180"/>
      <c r="J278" s="191">
        <f>BK278</f>
        <v>0</v>
      </c>
      <c r="K278" s="177"/>
      <c r="L278" s="182"/>
      <c r="M278" s="183"/>
      <c r="N278" s="184"/>
      <c r="O278" s="184"/>
      <c r="P278" s="185">
        <f>SUM(P279:P294)</f>
        <v>0</v>
      </c>
      <c r="Q278" s="184"/>
      <c r="R278" s="185">
        <f>SUM(R279:R294)</f>
        <v>0</v>
      </c>
      <c r="S278" s="184"/>
      <c r="T278" s="186">
        <f>SUM(T279:T294)</f>
        <v>0</v>
      </c>
      <c r="AR278" s="187" t="s">
        <v>80</v>
      </c>
      <c r="AT278" s="188" t="s">
        <v>71</v>
      </c>
      <c r="AU278" s="188" t="s">
        <v>80</v>
      </c>
      <c r="AY278" s="187" t="s">
        <v>148</v>
      </c>
      <c r="BK278" s="189">
        <f>SUM(BK279:BK294)</f>
        <v>0</v>
      </c>
    </row>
    <row r="279" spans="2:65" s="1" customFormat="1" ht="16.5" customHeight="1">
      <c r="B279" s="41"/>
      <c r="C279" s="192" t="s">
        <v>1668</v>
      </c>
      <c r="D279" s="192" t="s">
        <v>151</v>
      </c>
      <c r="E279" s="193" t="s">
        <v>3013</v>
      </c>
      <c r="F279" s="194" t="s">
        <v>3014</v>
      </c>
      <c r="G279" s="195" t="s">
        <v>213</v>
      </c>
      <c r="H279" s="196">
        <v>140</v>
      </c>
      <c r="I279" s="197"/>
      <c r="J279" s="198">
        <f t="shared" ref="J279:J294" si="60">ROUND(I279*H279,2)</f>
        <v>0</v>
      </c>
      <c r="K279" s="194" t="s">
        <v>21</v>
      </c>
      <c r="L279" s="61"/>
      <c r="M279" s="199" t="s">
        <v>21</v>
      </c>
      <c r="N279" s="200" t="s">
        <v>43</v>
      </c>
      <c r="O279" s="42"/>
      <c r="P279" s="201">
        <f t="shared" ref="P279:P294" si="61">O279*H279</f>
        <v>0</v>
      </c>
      <c r="Q279" s="201">
        <v>0</v>
      </c>
      <c r="R279" s="201">
        <f t="shared" ref="R279:R294" si="62">Q279*H279</f>
        <v>0</v>
      </c>
      <c r="S279" s="201">
        <v>0</v>
      </c>
      <c r="T279" s="202">
        <f t="shared" ref="T279:T294" si="63">S279*H279</f>
        <v>0</v>
      </c>
      <c r="AR279" s="24" t="s">
        <v>156</v>
      </c>
      <c r="AT279" s="24" t="s">
        <v>151</v>
      </c>
      <c r="AU279" s="24" t="s">
        <v>82</v>
      </c>
      <c r="AY279" s="24" t="s">
        <v>148</v>
      </c>
      <c r="BE279" s="203">
        <f t="shared" ref="BE279:BE294" si="64">IF(N279="základní",J279,0)</f>
        <v>0</v>
      </c>
      <c r="BF279" s="203">
        <f t="shared" ref="BF279:BF294" si="65">IF(N279="snížená",J279,0)</f>
        <v>0</v>
      </c>
      <c r="BG279" s="203">
        <f t="shared" ref="BG279:BG294" si="66">IF(N279="zákl. přenesená",J279,0)</f>
        <v>0</v>
      </c>
      <c r="BH279" s="203">
        <f t="shared" ref="BH279:BH294" si="67">IF(N279="sníž. přenesená",J279,0)</f>
        <v>0</v>
      </c>
      <c r="BI279" s="203">
        <f t="shared" ref="BI279:BI294" si="68">IF(N279="nulová",J279,0)</f>
        <v>0</v>
      </c>
      <c r="BJ279" s="24" t="s">
        <v>80</v>
      </c>
      <c r="BK279" s="203">
        <f t="shared" ref="BK279:BK294" si="69">ROUND(I279*H279,2)</f>
        <v>0</v>
      </c>
      <c r="BL279" s="24" t="s">
        <v>156</v>
      </c>
      <c r="BM279" s="24" t="s">
        <v>3015</v>
      </c>
    </row>
    <row r="280" spans="2:65" s="1" customFormat="1" ht="16.5" customHeight="1">
      <c r="B280" s="41"/>
      <c r="C280" s="192" t="s">
        <v>1672</v>
      </c>
      <c r="D280" s="192" t="s">
        <v>151</v>
      </c>
      <c r="E280" s="193" t="s">
        <v>3016</v>
      </c>
      <c r="F280" s="194" t="s">
        <v>3017</v>
      </c>
      <c r="G280" s="195" t="s">
        <v>213</v>
      </c>
      <c r="H280" s="196">
        <v>140</v>
      </c>
      <c r="I280" s="197"/>
      <c r="J280" s="198">
        <f t="shared" si="60"/>
        <v>0</v>
      </c>
      <c r="K280" s="194" t="s">
        <v>21</v>
      </c>
      <c r="L280" s="61"/>
      <c r="M280" s="199" t="s">
        <v>21</v>
      </c>
      <c r="N280" s="200" t="s">
        <v>43</v>
      </c>
      <c r="O280" s="42"/>
      <c r="P280" s="201">
        <f t="shared" si="61"/>
        <v>0</v>
      </c>
      <c r="Q280" s="201">
        <v>0</v>
      </c>
      <c r="R280" s="201">
        <f t="shared" si="62"/>
        <v>0</v>
      </c>
      <c r="S280" s="201">
        <v>0</v>
      </c>
      <c r="T280" s="202">
        <f t="shared" si="63"/>
        <v>0</v>
      </c>
      <c r="AR280" s="24" t="s">
        <v>156</v>
      </c>
      <c r="AT280" s="24" t="s">
        <v>151</v>
      </c>
      <c r="AU280" s="24" t="s">
        <v>82</v>
      </c>
      <c r="AY280" s="24" t="s">
        <v>148</v>
      </c>
      <c r="BE280" s="203">
        <f t="shared" si="64"/>
        <v>0</v>
      </c>
      <c r="BF280" s="203">
        <f t="shared" si="65"/>
        <v>0</v>
      </c>
      <c r="BG280" s="203">
        <f t="shared" si="66"/>
        <v>0</v>
      </c>
      <c r="BH280" s="203">
        <f t="shared" si="67"/>
        <v>0</v>
      </c>
      <c r="BI280" s="203">
        <f t="shared" si="68"/>
        <v>0</v>
      </c>
      <c r="BJ280" s="24" t="s">
        <v>80</v>
      </c>
      <c r="BK280" s="203">
        <f t="shared" si="69"/>
        <v>0</v>
      </c>
      <c r="BL280" s="24" t="s">
        <v>156</v>
      </c>
      <c r="BM280" s="24" t="s">
        <v>3018</v>
      </c>
    </row>
    <row r="281" spans="2:65" s="1" customFormat="1" ht="16.5" customHeight="1">
      <c r="B281" s="41"/>
      <c r="C281" s="192" t="s">
        <v>1676</v>
      </c>
      <c r="D281" s="192" t="s">
        <v>151</v>
      </c>
      <c r="E281" s="193" t="s">
        <v>3019</v>
      </c>
      <c r="F281" s="194" t="s">
        <v>3020</v>
      </c>
      <c r="G281" s="195" t="s">
        <v>213</v>
      </c>
      <c r="H281" s="196">
        <v>140</v>
      </c>
      <c r="I281" s="197"/>
      <c r="J281" s="198">
        <f t="shared" si="60"/>
        <v>0</v>
      </c>
      <c r="K281" s="194" t="s">
        <v>21</v>
      </c>
      <c r="L281" s="61"/>
      <c r="M281" s="199" t="s">
        <v>21</v>
      </c>
      <c r="N281" s="200" t="s">
        <v>43</v>
      </c>
      <c r="O281" s="42"/>
      <c r="P281" s="201">
        <f t="shared" si="61"/>
        <v>0</v>
      </c>
      <c r="Q281" s="201">
        <v>0</v>
      </c>
      <c r="R281" s="201">
        <f t="shared" si="62"/>
        <v>0</v>
      </c>
      <c r="S281" s="201">
        <v>0</v>
      </c>
      <c r="T281" s="202">
        <f t="shared" si="63"/>
        <v>0</v>
      </c>
      <c r="AR281" s="24" t="s">
        <v>156</v>
      </c>
      <c r="AT281" s="24" t="s">
        <v>151</v>
      </c>
      <c r="AU281" s="24" t="s">
        <v>82</v>
      </c>
      <c r="AY281" s="24" t="s">
        <v>148</v>
      </c>
      <c r="BE281" s="203">
        <f t="shared" si="64"/>
        <v>0</v>
      </c>
      <c r="BF281" s="203">
        <f t="shared" si="65"/>
        <v>0</v>
      </c>
      <c r="BG281" s="203">
        <f t="shared" si="66"/>
        <v>0</v>
      </c>
      <c r="BH281" s="203">
        <f t="shared" si="67"/>
        <v>0</v>
      </c>
      <c r="BI281" s="203">
        <f t="shared" si="68"/>
        <v>0</v>
      </c>
      <c r="BJ281" s="24" t="s">
        <v>80</v>
      </c>
      <c r="BK281" s="203">
        <f t="shared" si="69"/>
        <v>0</v>
      </c>
      <c r="BL281" s="24" t="s">
        <v>156</v>
      </c>
      <c r="BM281" s="24" t="s">
        <v>3021</v>
      </c>
    </row>
    <row r="282" spans="2:65" s="1" customFormat="1" ht="16.5" customHeight="1">
      <c r="B282" s="41"/>
      <c r="C282" s="192" t="s">
        <v>1682</v>
      </c>
      <c r="D282" s="192" t="s">
        <v>151</v>
      </c>
      <c r="E282" s="193" t="s">
        <v>3022</v>
      </c>
      <c r="F282" s="194" t="s">
        <v>3023</v>
      </c>
      <c r="G282" s="195" t="s">
        <v>213</v>
      </c>
      <c r="H282" s="196">
        <v>140</v>
      </c>
      <c r="I282" s="197"/>
      <c r="J282" s="198">
        <f t="shared" si="60"/>
        <v>0</v>
      </c>
      <c r="K282" s="194" t="s">
        <v>21</v>
      </c>
      <c r="L282" s="61"/>
      <c r="M282" s="199" t="s">
        <v>21</v>
      </c>
      <c r="N282" s="200" t="s">
        <v>43</v>
      </c>
      <c r="O282" s="42"/>
      <c r="P282" s="201">
        <f t="shared" si="61"/>
        <v>0</v>
      </c>
      <c r="Q282" s="201">
        <v>0</v>
      </c>
      <c r="R282" s="201">
        <f t="shared" si="62"/>
        <v>0</v>
      </c>
      <c r="S282" s="201">
        <v>0</v>
      </c>
      <c r="T282" s="202">
        <f t="shared" si="63"/>
        <v>0</v>
      </c>
      <c r="AR282" s="24" t="s">
        <v>156</v>
      </c>
      <c r="AT282" s="24" t="s">
        <v>151</v>
      </c>
      <c r="AU282" s="24" t="s">
        <v>82</v>
      </c>
      <c r="AY282" s="24" t="s">
        <v>148</v>
      </c>
      <c r="BE282" s="203">
        <f t="shared" si="64"/>
        <v>0</v>
      </c>
      <c r="BF282" s="203">
        <f t="shared" si="65"/>
        <v>0</v>
      </c>
      <c r="BG282" s="203">
        <f t="shared" si="66"/>
        <v>0</v>
      </c>
      <c r="BH282" s="203">
        <f t="shared" si="67"/>
        <v>0</v>
      </c>
      <c r="BI282" s="203">
        <f t="shared" si="68"/>
        <v>0</v>
      </c>
      <c r="BJ282" s="24" t="s">
        <v>80</v>
      </c>
      <c r="BK282" s="203">
        <f t="shared" si="69"/>
        <v>0</v>
      </c>
      <c r="BL282" s="24" t="s">
        <v>156</v>
      </c>
      <c r="BM282" s="24" t="s">
        <v>3024</v>
      </c>
    </row>
    <row r="283" spans="2:65" s="1" customFormat="1" ht="16.5" customHeight="1">
      <c r="B283" s="41"/>
      <c r="C283" s="192" t="s">
        <v>1686</v>
      </c>
      <c r="D283" s="192" t="s">
        <v>151</v>
      </c>
      <c r="E283" s="193" t="s">
        <v>3025</v>
      </c>
      <c r="F283" s="194" t="s">
        <v>3026</v>
      </c>
      <c r="G283" s="195" t="s">
        <v>154</v>
      </c>
      <c r="H283" s="196">
        <v>9.8000000000000007</v>
      </c>
      <c r="I283" s="197"/>
      <c r="J283" s="198">
        <f t="shared" si="60"/>
        <v>0</v>
      </c>
      <c r="K283" s="194" t="s">
        <v>21</v>
      </c>
      <c r="L283" s="61"/>
      <c r="M283" s="199" t="s">
        <v>21</v>
      </c>
      <c r="N283" s="200" t="s">
        <v>43</v>
      </c>
      <c r="O283" s="42"/>
      <c r="P283" s="201">
        <f t="shared" si="61"/>
        <v>0</v>
      </c>
      <c r="Q283" s="201">
        <v>0</v>
      </c>
      <c r="R283" s="201">
        <f t="shared" si="62"/>
        <v>0</v>
      </c>
      <c r="S283" s="201">
        <v>0</v>
      </c>
      <c r="T283" s="202">
        <f t="shared" si="63"/>
        <v>0</v>
      </c>
      <c r="AR283" s="24" t="s">
        <v>156</v>
      </c>
      <c r="AT283" s="24" t="s">
        <v>151</v>
      </c>
      <c r="AU283" s="24" t="s">
        <v>82</v>
      </c>
      <c r="AY283" s="24" t="s">
        <v>148</v>
      </c>
      <c r="BE283" s="203">
        <f t="shared" si="64"/>
        <v>0</v>
      </c>
      <c r="BF283" s="203">
        <f t="shared" si="65"/>
        <v>0</v>
      </c>
      <c r="BG283" s="203">
        <f t="shared" si="66"/>
        <v>0</v>
      </c>
      <c r="BH283" s="203">
        <f t="shared" si="67"/>
        <v>0</v>
      </c>
      <c r="BI283" s="203">
        <f t="shared" si="68"/>
        <v>0</v>
      </c>
      <c r="BJ283" s="24" t="s">
        <v>80</v>
      </c>
      <c r="BK283" s="203">
        <f t="shared" si="69"/>
        <v>0</v>
      </c>
      <c r="BL283" s="24" t="s">
        <v>156</v>
      </c>
      <c r="BM283" s="24" t="s">
        <v>3027</v>
      </c>
    </row>
    <row r="284" spans="2:65" s="1" customFormat="1" ht="16.5" customHeight="1">
      <c r="B284" s="41"/>
      <c r="C284" s="192" t="s">
        <v>1692</v>
      </c>
      <c r="D284" s="192" t="s">
        <v>151</v>
      </c>
      <c r="E284" s="193" t="s">
        <v>3028</v>
      </c>
      <c r="F284" s="194" t="s">
        <v>3029</v>
      </c>
      <c r="G284" s="195" t="s">
        <v>176</v>
      </c>
      <c r="H284" s="196">
        <v>49</v>
      </c>
      <c r="I284" s="197"/>
      <c r="J284" s="198">
        <f t="shared" si="60"/>
        <v>0</v>
      </c>
      <c r="K284" s="194" t="s">
        <v>21</v>
      </c>
      <c r="L284" s="61"/>
      <c r="M284" s="199" t="s">
        <v>21</v>
      </c>
      <c r="N284" s="200" t="s">
        <v>43</v>
      </c>
      <c r="O284" s="42"/>
      <c r="P284" s="201">
        <f t="shared" si="61"/>
        <v>0</v>
      </c>
      <c r="Q284" s="201">
        <v>0</v>
      </c>
      <c r="R284" s="201">
        <f t="shared" si="62"/>
        <v>0</v>
      </c>
      <c r="S284" s="201">
        <v>0</v>
      </c>
      <c r="T284" s="202">
        <f t="shared" si="63"/>
        <v>0</v>
      </c>
      <c r="AR284" s="24" t="s">
        <v>156</v>
      </c>
      <c r="AT284" s="24" t="s">
        <v>151</v>
      </c>
      <c r="AU284" s="24" t="s">
        <v>82</v>
      </c>
      <c r="AY284" s="24" t="s">
        <v>148</v>
      </c>
      <c r="BE284" s="203">
        <f t="shared" si="64"/>
        <v>0</v>
      </c>
      <c r="BF284" s="203">
        <f t="shared" si="65"/>
        <v>0</v>
      </c>
      <c r="BG284" s="203">
        <f t="shared" si="66"/>
        <v>0</v>
      </c>
      <c r="BH284" s="203">
        <f t="shared" si="67"/>
        <v>0</v>
      </c>
      <c r="BI284" s="203">
        <f t="shared" si="68"/>
        <v>0</v>
      </c>
      <c r="BJ284" s="24" t="s">
        <v>80</v>
      </c>
      <c r="BK284" s="203">
        <f t="shared" si="69"/>
        <v>0</v>
      </c>
      <c r="BL284" s="24" t="s">
        <v>156</v>
      </c>
      <c r="BM284" s="24" t="s">
        <v>3030</v>
      </c>
    </row>
    <row r="285" spans="2:65" s="1" customFormat="1" ht="16.5" customHeight="1">
      <c r="B285" s="41"/>
      <c r="C285" s="192" t="s">
        <v>1696</v>
      </c>
      <c r="D285" s="192" t="s">
        <v>151</v>
      </c>
      <c r="E285" s="193" t="s">
        <v>3013</v>
      </c>
      <c r="F285" s="194" t="s">
        <v>3014</v>
      </c>
      <c r="G285" s="195" t="s">
        <v>213</v>
      </c>
      <c r="H285" s="196">
        <v>110</v>
      </c>
      <c r="I285" s="197"/>
      <c r="J285" s="198">
        <f t="shared" si="60"/>
        <v>0</v>
      </c>
      <c r="K285" s="194" t="s">
        <v>21</v>
      </c>
      <c r="L285" s="61"/>
      <c r="M285" s="199" t="s">
        <v>21</v>
      </c>
      <c r="N285" s="200" t="s">
        <v>43</v>
      </c>
      <c r="O285" s="42"/>
      <c r="P285" s="201">
        <f t="shared" si="61"/>
        <v>0</v>
      </c>
      <c r="Q285" s="201">
        <v>0</v>
      </c>
      <c r="R285" s="201">
        <f t="shared" si="62"/>
        <v>0</v>
      </c>
      <c r="S285" s="201">
        <v>0</v>
      </c>
      <c r="T285" s="202">
        <f t="shared" si="63"/>
        <v>0</v>
      </c>
      <c r="AR285" s="24" t="s">
        <v>156</v>
      </c>
      <c r="AT285" s="24" t="s">
        <v>151</v>
      </c>
      <c r="AU285" s="24" t="s">
        <v>82</v>
      </c>
      <c r="AY285" s="24" t="s">
        <v>148</v>
      </c>
      <c r="BE285" s="203">
        <f t="shared" si="64"/>
        <v>0</v>
      </c>
      <c r="BF285" s="203">
        <f t="shared" si="65"/>
        <v>0</v>
      </c>
      <c r="BG285" s="203">
        <f t="shared" si="66"/>
        <v>0</v>
      </c>
      <c r="BH285" s="203">
        <f t="shared" si="67"/>
        <v>0</v>
      </c>
      <c r="BI285" s="203">
        <f t="shared" si="68"/>
        <v>0</v>
      </c>
      <c r="BJ285" s="24" t="s">
        <v>80</v>
      </c>
      <c r="BK285" s="203">
        <f t="shared" si="69"/>
        <v>0</v>
      </c>
      <c r="BL285" s="24" t="s">
        <v>156</v>
      </c>
      <c r="BM285" s="24" t="s">
        <v>3031</v>
      </c>
    </row>
    <row r="286" spans="2:65" s="1" customFormat="1" ht="16.5" customHeight="1">
      <c r="B286" s="41"/>
      <c r="C286" s="192" t="s">
        <v>1700</v>
      </c>
      <c r="D286" s="192" t="s">
        <v>151</v>
      </c>
      <c r="E286" s="193" t="s">
        <v>3022</v>
      </c>
      <c r="F286" s="194" t="s">
        <v>3023</v>
      </c>
      <c r="G286" s="195" t="s">
        <v>213</v>
      </c>
      <c r="H286" s="196">
        <v>110</v>
      </c>
      <c r="I286" s="197"/>
      <c r="J286" s="198">
        <f t="shared" si="60"/>
        <v>0</v>
      </c>
      <c r="K286" s="194" t="s">
        <v>21</v>
      </c>
      <c r="L286" s="61"/>
      <c r="M286" s="199" t="s">
        <v>21</v>
      </c>
      <c r="N286" s="200" t="s">
        <v>43</v>
      </c>
      <c r="O286" s="42"/>
      <c r="P286" s="201">
        <f t="shared" si="61"/>
        <v>0</v>
      </c>
      <c r="Q286" s="201">
        <v>0</v>
      </c>
      <c r="R286" s="201">
        <f t="shared" si="62"/>
        <v>0</v>
      </c>
      <c r="S286" s="201">
        <v>0</v>
      </c>
      <c r="T286" s="202">
        <f t="shared" si="63"/>
        <v>0</v>
      </c>
      <c r="AR286" s="24" t="s">
        <v>156</v>
      </c>
      <c r="AT286" s="24" t="s">
        <v>151</v>
      </c>
      <c r="AU286" s="24" t="s">
        <v>82</v>
      </c>
      <c r="AY286" s="24" t="s">
        <v>148</v>
      </c>
      <c r="BE286" s="203">
        <f t="shared" si="64"/>
        <v>0</v>
      </c>
      <c r="BF286" s="203">
        <f t="shared" si="65"/>
        <v>0</v>
      </c>
      <c r="BG286" s="203">
        <f t="shared" si="66"/>
        <v>0</v>
      </c>
      <c r="BH286" s="203">
        <f t="shared" si="67"/>
        <v>0</v>
      </c>
      <c r="BI286" s="203">
        <f t="shared" si="68"/>
        <v>0</v>
      </c>
      <c r="BJ286" s="24" t="s">
        <v>80</v>
      </c>
      <c r="BK286" s="203">
        <f t="shared" si="69"/>
        <v>0</v>
      </c>
      <c r="BL286" s="24" t="s">
        <v>156</v>
      </c>
      <c r="BM286" s="24" t="s">
        <v>3032</v>
      </c>
    </row>
    <row r="287" spans="2:65" s="1" customFormat="1" ht="16.5" customHeight="1">
      <c r="B287" s="41"/>
      <c r="C287" s="192" t="s">
        <v>1707</v>
      </c>
      <c r="D287" s="192" t="s">
        <v>151</v>
      </c>
      <c r="E287" s="193" t="s">
        <v>3028</v>
      </c>
      <c r="F287" s="194" t="s">
        <v>3029</v>
      </c>
      <c r="G287" s="195" t="s">
        <v>176</v>
      </c>
      <c r="H287" s="196">
        <v>38.5</v>
      </c>
      <c r="I287" s="197"/>
      <c r="J287" s="198">
        <f t="shared" si="60"/>
        <v>0</v>
      </c>
      <c r="K287" s="194" t="s">
        <v>21</v>
      </c>
      <c r="L287" s="61"/>
      <c r="M287" s="199" t="s">
        <v>21</v>
      </c>
      <c r="N287" s="200" t="s">
        <v>43</v>
      </c>
      <c r="O287" s="42"/>
      <c r="P287" s="201">
        <f t="shared" si="61"/>
        <v>0</v>
      </c>
      <c r="Q287" s="201">
        <v>0</v>
      </c>
      <c r="R287" s="201">
        <f t="shared" si="62"/>
        <v>0</v>
      </c>
      <c r="S287" s="201">
        <v>0</v>
      </c>
      <c r="T287" s="202">
        <f t="shared" si="63"/>
        <v>0</v>
      </c>
      <c r="AR287" s="24" t="s">
        <v>156</v>
      </c>
      <c r="AT287" s="24" t="s">
        <v>151</v>
      </c>
      <c r="AU287" s="24" t="s">
        <v>82</v>
      </c>
      <c r="AY287" s="24" t="s">
        <v>148</v>
      </c>
      <c r="BE287" s="203">
        <f t="shared" si="64"/>
        <v>0</v>
      </c>
      <c r="BF287" s="203">
        <f t="shared" si="65"/>
        <v>0</v>
      </c>
      <c r="BG287" s="203">
        <f t="shared" si="66"/>
        <v>0</v>
      </c>
      <c r="BH287" s="203">
        <f t="shared" si="67"/>
        <v>0</v>
      </c>
      <c r="BI287" s="203">
        <f t="shared" si="68"/>
        <v>0</v>
      </c>
      <c r="BJ287" s="24" t="s">
        <v>80</v>
      </c>
      <c r="BK287" s="203">
        <f t="shared" si="69"/>
        <v>0</v>
      </c>
      <c r="BL287" s="24" t="s">
        <v>156</v>
      </c>
      <c r="BM287" s="24" t="s">
        <v>3033</v>
      </c>
    </row>
    <row r="288" spans="2:65" s="1" customFormat="1" ht="16.5" customHeight="1">
      <c r="B288" s="41"/>
      <c r="C288" s="192" t="s">
        <v>1711</v>
      </c>
      <c r="D288" s="192" t="s">
        <v>151</v>
      </c>
      <c r="E288" s="193" t="s">
        <v>3034</v>
      </c>
      <c r="F288" s="194" t="s">
        <v>3035</v>
      </c>
      <c r="G288" s="195" t="s">
        <v>154</v>
      </c>
      <c r="H288" s="196">
        <v>0.4</v>
      </c>
      <c r="I288" s="197"/>
      <c r="J288" s="198">
        <f t="shared" si="60"/>
        <v>0</v>
      </c>
      <c r="K288" s="194" t="s">
        <v>21</v>
      </c>
      <c r="L288" s="61"/>
      <c r="M288" s="199" t="s">
        <v>21</v>
      </c>
      <c r="N288" s="200" t="s">
        <v>43</v>
      </c>
      <c r="O288" s="42"/>
      <c r="P288" s="201">
        <f t="shared" si="61"/>
        <v>0</v>
      </c>
      <c r="Q288" s="201">
        <v>0</v>
      </c>
      <c r="R288" s="201">
        <f t="shared" si="62"/>
        <v>0</v>
      </c>
      <c r="S288" s="201">
        <v>0</v>
      </c>
      <c r="T288" s="202">
        <f t="shared" si="63"/>
        <v>0</v>
      </c>
      <c r="AR288" s="24" t="s">
        <v>156</v>
      </c>
      <c r="AT288" s="24" t="s">
        <v>151</v>
      </c>
      <c r="AU288" s="24" t="s">
        <v>82</v>
      </c>
      <c r="AY288" s="24" t="s">
        <v>148</v>
      </c>
      <c r="BE288" s="203">
        <f t="shared" si="64"/>
        <v>0</v>
      </c>
      <c r="BF288" s="203">
        <f t="shared" si="65"/>
        <v>0</v>
      </c>
      <c r="BG288" s="203">
        <f t="shared" si="66"/>
        <v>0</v>
      </c>
      <c r="BH288" s="203">
        <f t="shared" si="67"/>
        <v>0</v>
      </c>
      <c r="BI288" s="203">
        <f t="shared" si="68"/>
        <v>0</v>
      </c>
      <c r="BJ288" s="24" t="s">
        <v>80</v>
      </c>
      <c r="BK288" s="203">
        <f t="shared" si="69"/>
        <v>0</v>
      </c>
      <c r="BL288" s="24" t="s">
        <v>156</v>
      </c>
      <c r="BM288" s="24" t="s">
        <v>3036</v>
      </c>
    </row>
    <row r="289" spans="2:65" s="1" customFormat="1" ht="16.5" customHeight="1">
      <c r="B289" s="41"/>
      <c r="C289" s="192" t="s">
        <v>1715</v>
      </c>
      <c r="D289" s="192" t="s">
        <v>151</v>
      </c>
      <c r="E289" s="193" t="s">
        <v>3037</v>
      </c>
      <c r="F289" s="194" t="s">
        <v>3038</v>
      </c>
      <c r="G289" s="195" t="s">
        <v>154</v>
      </c>
      <c r="H289" s="196">
        <v>0.32</v>
      </c>
      <c r="I289" s="197"/>
      <c r="J289" s="198">
        <f t="shared" si="60"/>
        <v>0</v>
      </c>
      <c r="K289" s="194" t="s">
        <v>21</v>
      </c>
      <c r="L289" s="61"/>
      <c r="M289" s="199" t="s">
        <v>21</v>
      </c>
      <c r="N289" s="200" t="s">
        <v>43</v>
      </c>
      <c r="O289" s="42"/>
      <c r="P289" s="201">
        <f t="shared" si="61"/>
        <v>0</v>
      </c>
      <c r="Q289" s="201">
        <v>0</v>
      </c>
      <c r="R289" s="201">
        <f t="shared" si="62"/>
        <v>0</v>
      </c>
      <c r="S289" s="201">
        <v>0</v>
      </c>
      <c r="T289" s="202">
        <f t="shared" si="63"/>
        <v>0</v>
      </c>
      <c r="AR289" s="24" t="s">
        <v>156</v>
      </c>
      <c r="AT289" s="24" t="s">
        <v>151</v>
      </c>
      <c r="AU289" s="24" t="s">
        <v>82</v>
      </c>
      <c r="AY289" s="24" t="s">
        <v>148</v>
      </c>
      <c r="BE289" s="203">
        <f t="shared" si="64"/>
        <v>0</v>
      </c>
      <c r="BF289" s="203">
        <f t="shared" si="65"/>
        <v>0</v>
      </c>
      <c r="BG289" s="203">
        <f t="shared" si="66"/>
        <v>0</v>
      </c>
      <c r="BH289" s="203">
        <f t="shared" si="67"/>
        <v>0</v>
      </c>
      <c r="BI289" s="203">
        <f t="shared" si="68"/>
        <v>0</v>
      </c>
      <c r="BJ289" s="24" t="s">
        <v>80</v>
      </c>
      <c r="BK289" s="203">
        <f t="shared" si="69"/>
        <v>0</v>
      </c>
      <c r="BL289" s="24" t="s">
        <v>156</v>
      </c>
      <c r="BM289" s="24" t="s">
        <v>3039</v>
      </c>
    </row>
    <row r="290" spans="2:65" s="1" customFormat="1" ht="16.5" customHeight="1">
      <c r="B290" s="41"/>
      <c r="C290" s="192" t="s">
        <v>1719</v>
      </c>
      <c r="D290" s="192" t="s">
        <v>151</v>
      </c>
      <c r="E290" s="193" t="s">
        <v>3025</v>
      </c>
      <c r="F290" s="194" t="s">
        <v>3026</v>
      </c>
      <c r="G290" s="195" t="s">
        <v>154</v>
      </c>
      <c r="H290" s="196">
        <v>0.4</v>
      </c>
      <c r="I290" s="197"/>
      <c r="J290" s="198">
        <f t="shared" si="60"/>
        <v>0</v>
      </c>
      <c r="K290" s="194" t="s">
        <v>21</v>
      </c>
      <c r="L290" s="61"/>
      <c r="M290" s="199" t="s">
        <v>21</v>
      </c>
      <c r="N290" s="200" t="s">
        <v>43</v>
      </c>
      <c r="O290" s="42"/>
      <c r="P290" s="201">
        <f t="shared" si="61"/>
        <v>0</v>
      </c>
      <c r="Q290" s="201">
        <v>0</v>
      </c>
      <c r="R290" s="201">
        <f t="shared" si="62"/>
        <v>0</v>
      </c>
      <c r="S290" s="201">
        <v>0</v>
      </c>
      <c r="T290" s="202">
        <f t="shared" si="63"/>
        <v>0</v>
      </c>
      <c r="AR290" s="24" t="s">
        <v>156</v>
      </c>
      <c r="AT290" s="24" t="s">
        <v>151</v>
      </c>
      <c r="AU290" s="24" t="s">
        <v>82</v>
      </c>
      <c r="AY290" s="24" t="s">
        <v>148</v>
      </c>
      <c r="BE290" s="203">
        <f t="shared" si="64"/>
        <v>0</v>
      </c>
      <c r="BF290" s="203">
        <f t="shared" si="65"/>
        <v>0</v>
      </c>
      <c r="BG290" s="203">
        <f t="shared" si="66"/>
        <v>0</v>
      </c>
      <c r="BH290" s="203">
        <f t="shared" si="67"/>
        <v>0</v>
      </c>
      <c r="BI290" s="203">
        <f t="shared" si="68"/>
        <v>0</v>
      </c>
      <c r="BJ290" s="24" t="s">
        <v>80</v>
      </c>
      <c r="BK290" s="203">
        <f t="shared" si="69"/>
        <v>0</v>
      </c>
      <c r="BL290" s="24" t="s">
        <v>156</v>
      </c>
      <c r="BM290" s="24" t="s">
        <v>3040</v>
      </c>
    </row>
    <row r="291" spans="2:65" s="1" customFormat="1" ht="16.5" customHeight="1">
      <c r="B291" s="41"/>
      <c r="C291" s="192" t="s">
        <v>1724</v>
      </c>
      <c r="D291" s="192" t="s">
        <v>151</v>
      </c>
      <c r="E291" s="193" t="s">
        <v>3041</v>
      </c>
      <c r="F291" s="194" t="s">
        <v>3042</v>
      </c>
      <c r="G291" s="195" t="s">
        <v>2491</v>
      </c>
      <c r="H291" s="196">
        <v>18</v>
      </c>
      <c r="I291" s="197"/>
      <c r="J291" s="198">
        <f t="shared" si="60"/>
        <v>0</v>
      </c>
      <c r="K291" s="194" t="s">
        <v>21</v>
      </c>
      <c r="L291" s="61"/>
      <c r="M291" s="199" t="s">
        <v>21</v>
      </c>
      <c r="N291" s="200" t="s">
        <v>43</v>
      </c>
      <c r="O291" s="42"/>
      <c r="P291" s="201">
        <f t="shared" si="61"/>
        <v>0</v>
      </c>
      <c r="Q291" s="201">
        <v>0</v>
      </c>
      <c r="R291" s="201">
        <f t="shared" si="62"/>
        <v>0</v>
      </c>
      <c r="S291" s="201">
        <v>0</v>
      </c>
      <c r="T291" s="202">
        <f t="shared" si="63"/>
        <v>0</v>
      </c>
      <c r="AR291" s="24" t="s">
        <v>156</v>
      </c>
      <c r="AT291" s="24" t="s">
        <v>151</v>
      </c>
      <c r="AU291" s="24" t="s">
        <v>82</v>
      </c>
      <c r="AY291" s="24" t="s">
        <v>148</v>
      </c>
      <c r="BE291" s="203">
        <f t="shared" si="64"/>
        <v>0</v>
      </c>
      <c r="BF291" s="203">
        <f t="shared" si="65"/>
        <v>0</v>
      </c>
      <c r="BG291" s="203">
        <f t="shared" si="66"/>
        <v>0</v>
      </c>
      <c r="BH291" s="203">
        <f t="shared" si="67"/>
        <v>0</v>
      </c>
      <c r="BI291" s="203">
        <f t="shared" si="68"/>
        <v>0</v>
      </c>
      <c r="BJ291" s="24" t="s">
        <v>80</v>
      </c>
      <c r="BK291" s="203">
        <f t="shared" si="69"/>
        <v>0</v>
      </c>
      <c r="BL291" s="24" t="s">
        <v>156</v>
      </c>
      <c r="BM291" s="24" t="s">
        <v>3043</v>
      </c>
    </row>
    <row r="292" spans="2:65" s="1" customFormat="1" ht="16.5" customHeight="1">
      <c r="B292" s="41"/>
      <c r="C292" s="192" t="s">
        <v>1731</v>
      </c>
      <c r="D292" s="192" t="s">
        <v>151</v>
      </c>
      <c r="E292" s="193" t="s">
        <v>3044</v>
      </c>
      <c r="F292" s="194" t="s">
        <v>3045</v>
      </c>
      <c r="G292" s="195" t="s">
        <v>154</v>
      </c>
      <c r="H292" s="196">
        <v>3.6</v>
      </c>
      <c r="I292" s="197"/>
      <c r="J292" s="198">
        <f t="shared" si="60"/>
        <v>0</v>
      </c>
      <c r="K292" s="194" t="s">
        <v>21</v>
      </c>
      <c r="L292" s="61"/>
      <c r="M292" s="199" t="s">
        <v>21</v>
      </c>
      <c r="N292" s="200" t="s">
        <v>43</v>
      </c>
      <c r="O292" s="42"/>
      <c r="P292" s="201">
        <f t="shared" si="61"/>
        <v>0</v>
      </c>
      <c r="Q292" s="201">
        <v>0</v>
      </c>
      <c r="R292" s="201">
        <f t="shared" si="62"/>
        <v>0</v>
      </c>
      <c r="S292" s="201">
        <v>0</v>
      </c>
      <c r="T292" s="202">
        <f t="shared" si="63"/>
        <v>0</v>
      </c>
      <c r="AR292" s="24" t="s">
        <v>156</v>
      </c>
      <c r="AT292" s="24" t="s">
        <v>151</v>
      </c>
      <c r="AU292" s="24" t="s">
        <v>82</v>
      </c>
      <c r="AY292" s="24" t="s">
        <v>148</v>
      </c>
      <c r="BE292" s="203">
        <f t="shared" si="64"/>
        <v>0</v>
      </c>
      <c r="BF292" s="203">
        <f t="shared" si="65"/>
        <v>0</v>
      </c>
      <c r="BG292" s="203">
        <f t="shared" si="66"/>
        <v>0</v>
      </c>
      <c r="BH292" s="203">
        <f t="shared" si="67"/>
        <v>0</v>
      </c>
      <c r="BI292" s="203">
        <f t="shared" si="68"/>
        <v>0</v>
      </c>
      <c r="BJ292" s="24" t="s">
        <v>80</v>
      </c>
      <c r="BK292" s="203">
        <f t="shared" si="69"/>
        <v>0</v>
      </c>
      <c r="BL292" s="24" t="s">
        <v>156</v>
      </c>
      <c r="BM292" s="24" t="s">
        <v>3046</v>
      </c>
    </row>
    <row r="293" spans="2:65" s="1" customFormat="1" ht="16.5" customHeight="1">
      <c r="B293" s="41"/>
      <c r="C293" s="192" t="s">
        <v>1736</v>
      </c>
      <c r="D293" s="192" t="s">
        <v>151</v>
      </c>
      <c r="E293" s="193" t="s">
        <v>3025</v>
      </c>
      <c r="F293" s="194" t="s">
        <v>3026</v>
      </c>
      <c r="G293" s="195" t="s">
        <v>154</v>
      </c>
      <c r="H293" s="196">
        <v>3.6</v>
      </c>
      <c r="I293" s="197"/>
      <c r="J293" s="198">
        <f t="shared" si="60"/>
        <v>0</v>
      </c>
      <c r="K293" s="194" t="s">
        <v>21</v>
      </c>
      <c r="L293" s="61"/>
      <c r="M293" s="199" t="s">
        <v>21</v>
      </c>
      <c r="N293" s="200" t="s">
        <v>43</v>
      </c>
      <c r="O293" s="42"/>
      <c r="P293" s="201">
        <f t="shared" si="61"/>
        <v>0</v>
      </c>
      <c r="Q293" s="201">
        <v>0</v>
      </c>
      <c r="R293" s="201">
        <f t="shared" si="62"/>
        <v>0</v>
      </c>
      <c r="S293" s="201">
        <v>0</v>
      </c>
      <c r="T293" s="202">
        <f t="shared" si="63"/>
        <v>0</v>
      </c>
      <c r="AR293" s="24" t="s">
        <v>156</v>
      </c>
      <c r="AT293" s="24" t="s">
        <v>151</v>
      </c>
      <c r="AU293" s="24" t="s">
        <v>82</v>
      </c>
      <c r="AY293" s="24" t="s">
        <v>148</v>
      </c>
      <c r="BE293" s="203">
        <f t="shared" si="64"/>
        <v>0</v>
      </c>
      <c r="BF293" s="203">
        <f t="shared" si="65"/>
        <v>0</v>
      </c>
      <c r="BG293" s="203">
        <f t="shared" si="66"/>
        <v>0</v>
      </c>
      <c r="BH293" s="203">
        <f t="shared" si="67"/>
        <v>0</v>
      </c>
      <c r="BI293" s="203">
        <f t="shared" si="68"/>
        <v>0</v>
      </c>
      <c r="BJ293" s="24" t="s">
        <v>80</v>
      </c>
      <c r="BK293" s="203">
        <f t="shared" si="69"/>
        <v>0</v>
      </c>
      <c r="BL293" s="24" t="s">
        <v>156</v>
      </c>
      <c r="BM293" s="24" t="s">
        <v>3047</v>
      </c>
    </row>
    <row r="294" spans="2:65" s="1" customFormat="1" ht="16.5" customHeight="1">
      <c r="B294" s="41"/>
      <c r="C294" s="192" t="s">
        <v>1742</v>
      </c>
      <c r="D294" s="192" t="s">
        <v>151</v>
      </c>
      <c r="E294" s="193" t="s">
        <v>3048</v>
      </c>
      <c r="F294" s="194" t="s">
        <v>3049</v>
      </c>
      <c r="G294" s="195" t="s">
        <v>213</v>
      </c>
      <c r="H294" s="196">
        <v>153</v>
      </c>
      <c r="I294" s="197"/>
      <c r="J294" s="198">
        <f t="shared" si="60"/>
        <v>0</v>
      </c>
      <c r="K294" s="194" t="s">
        <v>21</v>
      </c>
      <c r="L294" s="61"/>
      <c r="M294" s="199" t="s">
        <v>21</v>
      </c>
      <c r="N294" s="200" t="s">
        <v>43</v>
      </c>
      <c r="O294" s="42"/>
      <c r="P294" s="201">
        <f t="shared" si="61"/>
        <v>0</v>
      </c>
      <c r="Q294" s="201">
        <v>0</v>
      </c>
      <c r="R294" s="201">
        <f t="shared" si="62"/>
        <v>0</v>
      </c>
      <c r="S294" s="201">
        <v>0</v>
      </c>
      <c r="T294" s="202">
        <f t="shared" si="63"/>
        <v>0</v>
      </c>
      <c r="AR294" s="24" t="s">
        <v>156</v>
      </c>
      <c r="AT294" s="24" t="s">
        <v>151</v>
      </c>
      <c r="AU294" s="24" t="s">
        <v>82</v>
      </c>
      <c r="AY294" s="24" t="s">
        <v>148</v>
      </c>
      <c r="BE294" s="203">
        <f t="shared" si="64"/>
        <v>0</v>
      </c>
      <c r="BF294" s="203">
        <f t="shared" si="65"/>
        <v>0</v>
      </c>
      <c r="BG294" s="203">
        <f t="shared" si="66"/>
        <v>0</v>
      </c>
      <c r="BH294" s="203">
        <f t="shared" si="67"/>
        <v>0</v>
      </c>
      <c r="BI294" s="203">
        <f t="shared" si="68"/>
        <v>0</v>
      </c>
      <c r="BJ294" s="24" t="s">
        <v>80</v>
      </c>
      <c r="BK294" s="203">
        <f t="shared" si="69"/>
        <v>0</v>
      </c>
      <c r="BL294" s="24" t="s">
        <v>156</v>
      </c>
      <c r="BM294" s="24" t="s">
        <v>3050</v>
      </c>
    </row>
    <row r="295" spans="2:65" s="10" customFormat="1" ht="29.85" customHeight="1">
      <c r="B295" s="176"/>
      <c r="C295" s="177"/>
      <c r="D295" s="178" t="s">
        <v>71</v>
      </c>
      <c r="E295" s="190" t="s">
        <v>3051</v>
      </c>
      <c r="F295" s="190" t="s">
        <v>3052</v>
      </c>
      <c r="G295" s="177"/>
      <c r="H295" s="177"/>
      <c r="I295" s="180"/>
      <c r="J295" s="191">
        <f>BK295</f>
        <v>0</v>
      </c>
      <c r="K295" s="177"/>
      <c r="L295" s="182"/>
      <c r="M295" s="183"/>
      <c r="N295" s="184"/>
      <c r="O295" s="184"/>
      <c r="P295" s="185">
        <f>SUM(P296:P305)</f>
        <v>0</v>
      </c>
      <c r="Q295" s="184"/>
      <c r="R295" s="185">
        <f>SUM(R296:R305)</f>
        <v>0</v>
      </c>
      <c r="S295" s="184"/>
      <c r="T295" s="186">
        <f>SUM(T296:T305)</f>
        <v>0</v>
      </c>
      <c r="AR295" s="187" t="s">
        <v>80</v>
      </c>
      <c r="AT295" s="188" t="s">
        <v>71</v>
      </c>
      <c r="AU295" s="188" t="s">
        <v>80</v>
      </c>
      <c r="AY295" s="187" t="s">
        <v>148</v>
      </c>
      <c r="BK295" s="189">
        <f>SUM(BK296:BK305)</f>
        <v>0</v>
      </c>
    </row>
    <row r="296" spans="2:65" s="1" customFormat="1" ht="16.5" customHeight="1">
      <c r="B296" s="41"/>
      <c r="C296" s="192" t="s">
        <v>1751</v>
      </c>
      <c r="D296" s="192" t="s">
        <v>151</v>
      </c>
      <c r="E296" s="193" t="s">
        <v>3053</v>
      </c>
      <c r="F296" s="194" t="s">
        <v>3054</v>
      </c>
      <c r="G296" s="195" t="s">
        <v>1083</v>
      </c>
      <c r="H296" s="196">
        <v>1</v>
      </c>
      <c r="I296" s="197"/>
      <c r="J296" s="198">
        <f t="shared" ref="J296:J305" si="70">ROUND(I296*H296,2)</f>
        <v>0</v>
      </c>
      <c r="K296" s="194" t="s">
        <v>21</v>
      </c>
      <c r="L296" s="61"/>
      <c r="M296" s="199" t="s">
        <v>21</v>
      </c>
      <c r="N296" s="200" t="s">
        <v>43</v>
      </c>
      <c r="O296" s="42"/>
      <c r="P296" s="201">
        <f t="shared" ref="P296:P305" si="71">O296*H296</f>
        <v>0</v>
      </c>
      <c r="Q296" s="201">
        <v>0</v>
      </c>
      <c r="R296" s="201">
        <f t="shared" ref="R296:R305" si="72">Q296*H296</f>
        <v>0</v>
      </c>
      <c r="S296" s="201">
        <v>0</v>
      </c>
      <c r="T296" s="202">
        <f t="shared" ref="T296:T305" si="73">S296*H296</f>
        <v>0</v>
      </c>
      <c r="AR296" s="24" t="s">
        <v>156</v>
      </c>
      <c r="AT296" s="24" t="s">
        <v>151</v>
      </c>
      <c r="AU296" s="24" t="s">
        <v>82</v>
      </c>
      <c r="AY296" s="24" t="s">
        <v>148</v>
      </c>
      <c r="BE296" s="203">
        <f t="shared" ref="BE296:BE305" si="74">IF(N296="základní",J296,0)</f>
        <v>0</v>
      </c>
      <c r="BF296" s="203">
        <f t="shared" ref="BF296:BF305" si="75">IF(N296="snížená",J296,0)</f>
        <v>0</v>
      </c>
      <c r="BG296" s="203">
        <f t="shared" ref="BG296:BG305" si="76">IF(N296="zákl. přenesená",J296,0)</f>
        <v>0</v>
      </c>
      <c r="BH296" s="203">
        <f t="shared" ref="BH296:BH305" si="77">IF(N296="sníž. přenesená",J296,0)</f>
        <v>0</v>
      </c>
      <c r="BI296" s="203">
        <f t="shared" ref="BI296:BI305" si="78">IF(N296="nulová",J296,0)</f>
        <v>0</v>
      </c>
      <c r="BJ296" s="24" t="s">
        <v>80</v>
      </c>
      <c r="BK296" s="203">
        <f t="shared" ref="BK296:BK305" si="79">ROUND(I296*H296,2)</f>
        <v>0</v>
      </c>
      <c r="BL296" s="24" t="s">
        <v>156</v>
      </c>
      <c r="BM296" s="24" t="s">
        <v>3055</v>
      </c>
    </row>
    <row r="297" spans="2:65" s="1" customFormat="1" ht="16.5" customHeight="1">
      <c r="B297" s="41"/>
      <c r="C297" s="192" t="s">
        <v>1763</v>
      </c>
      <c r="D297" s="192" t="s">
        <v>151</v>
      </c>
      <c r="E297" s="193" t="s">
        <v>3056</v>
      </c>
      <c r="F297" s="194" t="s">
        <v>3057</v>
      </c>
      <c r="G297" s="195" t="s">
        <v>213</v>
      </c>
      <c r="H297" s="196">
        <v>164</v>
      </c>
      <c r="I297" s="197"/>
      <c r="J297" s="198">
        <f t="shared" si="70"/>
        <v>0</v>
      </c>
      <c r="K297" s="194" t="s">
        <v>21</v>
      </c>
      <c r="L297" s="61"/>
      <c r="M297" s="199" t="s">
        <v>21</v>
      </c>
      <c r="N297" s="200" t="s">
        <v>43</v>
      </c>
      <c r="O297" s="42"/>
      <c r="P297" s="201">
        <f t="shared" si="71"/>
        <v>0</v>
      </c>
      <c r="Q297" s="201">
        <v>0</v>
      </c>
      <c r="R297" s="201">
        <f t="shared" si="72"/>
        <v>0</v>
      </c>
      <c r="S297" s="201">
        <v>0</v>
      </c>
      <c r="T297" s="202">
        <f t="shared" si="73"/>
        <v>0</v>
      </c>
      <c r="AR297" s="24" t="s">
        <v>156</v>
      </c>
      <c r="AT297" s="24" t="s">
        <v>151</v>
      </c>
      <c r="AU297" s="24" t="s">
        <v>82</v>
      </c>
      <c r="AY297" s="24" t="s">
        <v>148</v>
      </c>
      <c r="BE297" s="203">
        <f t="shared" si="74"/>
        <v>0</v>
      </c>
      <c r="BF297" s="203">
        <f t="shared" si="75"/>
        <v>0</v>
      </c>
      <c r="BG297" s="203">
        <f t="shared" si="76"/>
        <v>0</v>
      </c>
      <c r="BH297" s="203">
        <f t="shared" si="77"/>
        <v>0</v>
      </c>
      <c r="BI297" s="203">
        <f t="shared" si="78"/>
        <v>0</v>
      </c>
      <c r="BJ297" s="24" t="s">
        <v>80</v>
      </c>
      <c r="BK297" s="203">
        <f t="shared" si="79"/>
        <v>0</v>
      </c>
      <c r="BL297" s="24" t="s">
        <v>156</v>
      </c>
      <c r="BM297" s="24" t="s">
        <v>3058</v>
      </c>
    </row>
    <row r="298" spans="2:65" s="1" customFormat="1" ht="16.5" customHeight="1">
      <c r="B298" s="41"/>
      <c r="C298" s="192" t="s">
        <v>1770</v>
      </c>
      <c r="D298" s="192" t="s">
        <v>151</v>
      </c>
      <c r="E298" s="193" t="s">
        <v>3059</v>
      </c>
      <c r="F298" s="194" t="s">
        <v>3060</v>
      </c>
      <c r="G298" s="195" t="s">
        <v>2491</v>
      </c>
      <c r="H298" s="196">
        <v>5</v>
      </c>
      <c r="I298" s="197"/>
      <c r="J298" s="198">
        <f t="shared" si="70"/>
        <v>0</v>
      </c>
      <c r="K298" s="194" t="s">
        <v>21</v>
      </c>
      <c r="L298" s="61"/>
      <c r="M298" s="199" t="s">
        <v>21</v>
      </c>
      <c r="N298" s="200" t="s">
        <v>43</v>
      </c>
      <c r="O298" s="42"/>
      <c r="P298" s="201">
        <f t="shared" si="71"/>
        <v>0</v>
      </c>
      <c r="Q298" s="201">
        <v>0</v>
      </c>
      <c r="R298" s="201">
        <f t="shared" si="72"/>
        <v>0</v>
      </c>
      <c r="S298" s="201">
        <v>0</v>
      </c>
      <c r="T298" s="202">
        <f t="shared" si="73"/>
        <v>0</v>
      </c>
      <c r="AR298" s="24" t="s">
        <v>156</v>
      </c>
      <c r="AT298" s="24" t="s">
        <v>151</v>
      </c>
      <c r="AU298" s="24" t="s">
        <v>82</v>
      </c>
      <c r="AY298" s="24" t="s">
        <v>148</v>
      </c>
      <c r="BE298" s="203">
        <f t="shared" si="74"/>
        <v>0</v>
      </c>
      <c r="BF298" s="203">
        <f t="shared" si="75"/>
        <v>0</v>
      </c>
      <c r="BG298" s="203">
        <f t="shared" si="76"/>
        <v>0</v>
      </c>
      <c r="BH298" s="203">
        <f t="shared" si="77"/>
        <v>0</v>
      </c>
      <c r="BI298" s="203">
        <f t="shared" si="78"/>
        <v>0</v>
      </c>
      <c r="BJ298" s="24" t="s">
        <v>80</v>
      </c>
      <c r="BK298" s="203">
        <f t="shared" si="79"/>
        <v>0</v>
      </c>
      <c r="BL298" s="24" t="s">
        <v>156</v>
      </c>
      <c r="BM298" s="24" t="s">
        <v>3061</v>
      </c>
    </row>
    <row r="299" spans="2:65" s="1" customFormat="1" ht="16.5" customHeight="1">
      <c r="B299" s="41"/>
      <c r="C299" s="192" t="s">
        <v>1776</v>
      </c>
      <c r="D299" s="192" t="s">
        <v>151</v>
      </c>
      <c r="E299" s="193" t="s">
        <v>3062</v>
      </c>
      <c r="F299" s="194" t="s">
        <v>3063</v>
      </c>
      <c r="G299" s="195" t="s">
        <v>2491</v>
      </c>
      <c r="H299" s="196">
        <v>5</v>
      </c>
      <c r="I299" s="197"/>
      <c r="J299" s="198">
        <f t="shared" si="70"/>
        <v>0</v>
      </c>
      <c r="K299" s="194" t="s">
        <v>21</v>
      </c>
      <c r="L299" s="61"/>
      <c r="M299" s="199" t="s">
        <v>21</v>
      </c>
      <c r="N299" s="200" t="s">
        <v>43</v>
      </c>
      <c r="O299" s="42"/>
      <c r="P299" s="201">
        <f t="shared" si="71"/>
        <v>0</v>
      </c>
      <c r="Q299" s="201">
        <v>0</v>
      </c>
      <c r="R299" s="201">
        <f t="shared" si="72"/>
        <v>0</v>
      </c>
      <c r="S299" s="201">
        <v>0</v>
      </c>
      <c r="T299" s="202">
        <f t="shared" si="73"/>
        <v>0</v>
      </c>
      <c r="AR299" s="24" t="s">
        <v>156</v>
      </c>
      <c r="AT299" s="24" t="s">
        <v>151</v>
      </c>
      <c r="AU299" s="24" t="s">
        <v>82</v>
      </c>
      <c r="AY299" s="24" t="s">
        <v>148</v>
      </c>
      <c r="BE299" s="203">
        <f t="shared" si="74"/>
        <v>0</v>
      </c>
      <c r="BF299" s="203">
        <f t="shared" si="75"/>
        <v>0</v>
      </c>
      <c r="BG299" s="203">
        <f t="shared" si="76"/>
        <v>0</v>
      </c>
      <c r="BH299" s="203">
        <f t="shared" si="77"/>
        <v>0</v>
      </c>
      <c r="BI299" s="203">
        <f t="shared" si="78"/>
        <v>0</v>
      </c>
      <c r="BJ299" s="24" t="s">
        <v>80</v>
      </c>
      <c r="BK299" s="203">
        <f t="shared" si="79"/>
        <v>0</v>
      </c>
      <c r="BL299" s="24" t="s">
        <v>156</v>
      </c>
      <c r="BM299" s="24" t="s">
        <v>3064</v>
      </c>
    </row>
    <row r="300" spans="2:65" s="1" customFormat="1" ht="16.5" customHeight="1">
      <c r="B300" s="41"/>
      <c r="C300" s="192" t="s">
        <v>1784</v>
      </c>
      <c r="D300" s="192" t="s">
        <v>151</v>
      </c>
      <c r="E300" s="193" t="s">
        <v>3065</v>
      </c>
      <c r="F300" s="194" t="s">
        <v>3066</v>
      </c>
      <c r="G300" s="195" t="s">
        <v>213</v>
      </c>
      <c r="H300" s="196">
        <v>164</v>
      </c>
      <c r="I300" s="197"/>
      <c r="J300" s="198">
        <f t="shared" si="70"/>
        <v>0</v>
      </c>
      <c r="K300" s="194" t="s">
        <v>21</v>
      </c>
      <c r="L300" s="61"/>
      <c r="M300" s="199" t="s">
        <v>21</v>
      </c>
      <c r="N300" s="200" t="s">
        <v>43</v>
      </c>
      <c r="O300" s="42"/>
      <c r="P300" s="201">
        <f t="shared" si="71"/>
        <v>0</v>
      </c>
      <c r="Q300" s="201">
        <v>0</v>
      </c>
      <c r="R300" s="201">
        <f t="shared" si="72"/>
        <v>0</v>
      </c>
      <c r="S300" s="201">
        <v>0</v>
      </c>
      <c r="T300" s="202">
        <f t="shared" si="73"/>
        <v>0</v>
      </c>
      <c r="AR300" s="24" t="s">
        <v>156</v>
      </c>
      <c r="AT300" s="24" t="s">
        <v>151</v>
      </c>
      <c r="AU300" s="24" t="s">
        <v>82</v>
      </c>
      <c r="AY300" s="24" t="s">
        <v>148</v>
      </c>
      <c r="BE300" s="203">
        <f t="shared" si="74"/>
        <v>0</v>
      </c>
      <c r="BF300" s="203">
        <f t="shared" si="75"/>
        <v>0</v>
      </c>
      <c r="BG300" s="203">
        <f t="shared" si="76"/>
        <v>0</v>
      </c>
      <c r="BH300" s="203">
        <f t="shared" si="77"/>
        <v>0</v>
      </c>
      <c r="BI300" s="203">
        <f t="shared" si="78"/>
        <v>0</v>
      </c>
      <c r="BJ300" s="24" t="s">
        <v>80</v>
      </c>
      <c r="BK300" s="203">
        <f t="shared" si="79"/>
        <v>0</v>
      </c>
      <c r="BL300" s="24" t="s">
        <v>156</v>
      </c>
      <c r="BM300" s="24" t="s">
        <v>3067</v>
      </c>
    </row>
    <row r="301" spans="2:65" s="1" customFormat="1" ht="16.5" customHeight="1">
      <c r="B301" s="41"/>
      <c r="C301" s="192" t="s">
        <v>1792</v>
      </c>
      <c r="D301" s="192" t="s">
        <v>151</v>
      </c>
      <c r="E301" s="193" t="s">
        <v>3068</v>
      </c>
      <c r="F301" s="194" t="s">
        <v>3069</v>
      </c>
      <c r="G301" s="195" t="s">
        <v>1843</v>
      </c>
      <c r="H301" s="196">
        <v>20</v>
      </c>
      <c r="I301" s="197"/>
      <c r="J301" s="198">
        <f t="shared" si="70"/>
        <v>0</v>
      </c>
      <c r="K301" s="194" t="s">
        <v>21</v>
      </c>
      <c r="L301" s="61"/>
      <c r="M301" s="199" t="s">
        <v>21</v>
      </c>
      <c r="N301" s="200" t="s">
        <v>43</v>
      </c>
      <c r="O301" s="42"/>
      <c r="P301" s="201">
        <f t="shared" si="71"/>
        <v>0</v>
      </c>
      <c r="Q301" s="201">
        <v>0</v>
      </c>
      <c r="R301" s="201">
        <f t="shared" si="72"/>
        <v>0</v>
      </c>
      <c r="S301" s="201">
        <v>0</v>
      </c>
      <c r="T301" s="202">
        <f t="shared" si="73"/>
        <v>0</v>
      </c>
      <c r="AR301" s="24" t="s">
        <v>156</v>
      </c>
      <c r="AT301" s="24" t="s">
        <v>151</v>
      </c>
      <c r="AU301" s="24" t="s">
        <v>82</v>
      </c>
      <c r="AY301" s="24" t="s">
        <v>148</v>
      </c>
      <c r="BE301" s="203">
        <f t="shared" si="74"/>
        <v>0</v>
      </c>
      <c r="BF301" s="203">
        <f t="shared" si="75"/>
        <v>0</v>
      </c>
      <c r="BG301" s="203">
        <f t="shared" si="76"/>
        <v>0</v>
      </c>
      <c r="BH301" s="203">
        <f t="shared" si="77"/>
        <v>0</v>
      </c>
      <c r="BI301" s="203">
        <f t="shared" si="78"/>
        <v>0</v>
      </c>
      <c r="BJ301" s="24" t="s">
        <v>80</v>
      </c>
      <c r="BK301" s="203">
        <f t="shared" si="79"/>
        <v>0</v>
      </c>
      <c r="BL301" s="24" t="s">
        <v>156</v>
      </c>
      <c r="BM301" s="24" t="s">
        <v>3070</v>
      </c>
    </row>
    <row r="302" spans="2:65" s="1" customFormat="1" ht="16.5" customHeight="1">
      <c r="B302" s="41"/>
      <c r="C302" s="192" t="s">
        <v>1797</v>
      </c>
      <c r="D302" s="192" t="s">
        <v>151</v>
      </c>
      <c r="E302" s="193" t="s">
        <v>3071</v>
      </c>
      <c r="F302" s="194" t="s">
        <v>3072</v>
      </c>
      <c r="G302" s="195" t="s">
        <v>1843</v>
      </c>
      <c r="H302" s="196">
        <v>50</v>
      </c>
      <c r="I302" s="197"/>
      <c r="J302" s="198">
        <f t="shared" si="70"/>
        <v>0</v>
      </c>
      <c r="K302" s="194" t="s">
        <v>21</v>
      </c>
      <c r="L302" s="61"/>
      <c r="M302" s="199" t="s">
        <v>21</v>
      </c>
      <c r="N302" s="200" t="s">
        <v>43</v>
      </c>
      <c r="O302" s="42"/>
      <c r="P302" s="201">
        <f t="shared" si="71"/>
        <v>0</v>
      </c>
      <c r="Q302" s="201">
        <v>0</v>
      </c>
      <c r="R302" s="201">
        <f t="shared" si="72"/>
        <v>0</v>
      </c>
      <c r="S302" s="201">
        <v>0</v>
      </c>
      <c r="T302" s="202">
        <f t="shared" si="73"/>
        <v>0</v>
      </c>
      <c r="AR302" s="24" t="s">
        <v>156</v>
      </c>
      <c r="AT302" s="24" t="s">
        <v>151</v>
      </c>
      <c r="AU302" s="24" t="s">
        <v>82</v>
      </c>
      <c r="AY302" s="24" t="s">
        <v>148</v>
      </c>
      <c r="BE302" s="203">
        <f t="shared" si="74"/>
        <v>0</v>
      </c>
      <c r="BF302" s="203">
        <f t="shared" si="75"/>
        <v>0</v>
      </c>
      <c r="BG302" s="203">
        <f t="shared" si="76"/>
        <v>0</v>
      </c>
      <c r="BH302" s="203">
        <f t="shared" si="77"/>
        <v>0</v>
      </c>
      <c r="BI302" s="203">
        <f t="shared" si="78"/>
        <v>0</v>
      </c>
      <c r="BJ302" s="24" t="s">
        <v>80</v>
      </c>
      <c r="BK302" s="203">
        <f t="shared" si="79"/>
        <v>0</v>
      </c>
      <c r="BL302" s="24" t="s">
        <v>156</v>
      </c>
      <c r="BM302" s="24" t="s">
        <v>3073</v>
      </c>
    </row>
    <row r="303" spans="2:65" s="1" customFormat="1" ht="16.5" customHeight="1">
      <c r="B303" s="41"/>
      <c r="C303" s="192" t="s">
        <v>1802</v>
      </c>
      <c r="D303" s="192" t="s">
        <v>151</v>
      </c>
      <c r="E303" s="193" t="s">
        <v>3074</v>
      </c>
      <c r="F303" s="194" t="s">
        <v>3075</v>
      </c>
      <c r="G303" s="195" t="s">
        <v>1083</v>
      </c>
      <c r="H303" s="196">
        <v>1</v>
      </c>
      <c r="I303" s="197"/>
      <c r="J303" s="198">
        <f t="shared" si="70"/>
        <v>0</v>
      </c>
      <c r="K303" s="194" t="s">
        <v>21</v>
      </c>
      <c r="L303" s="61"/>
      <c r="M303" s="199" t="s">
        <v>21</v>
      </c>
      <c r="N303" s="200" t="s">
        <v>43</v>
      </c>
      <c r="O303" s="42"/>
      <c r="P303" s="201">
        <f t="shared" si="71"/>
        <v>0</v>
      </c>
      <c r="Q303" s="201">
        <v>0</v>
      </c>
      <c r="R303" s="201">
        <f t="shared" si="72"/>
        <v>0</v>
      </c>
      <c r="S303" s="201">
        <v>0</v>
      </c>
      <c r="T303" s="202">
        <f t="shared" si="73"/>
        <v>0</v>
      </c>
      <c r="AR303" s="24" t="s">
        <v>156</v>
      </c>
      <c r="AT303" s="24" t="s">
        <v>151</v>
      </c>
      <c r="AU303" s="24" t="s">
        <v>82</v>
      </c>
      <c r="AY303" s="24" t="s">
        <v>148</v>
      </c>
      <c r="BE303" s="203">
        <f t="shared" si="74"/>
        <v>0</v>
      </c>
      <c r="BF303" s="203">
        <f t="shared" si="75"/>
        <v>0</v>
      </c>
      <c r="BG303" s="203">
        <f t="shared" si="76"/>
        <v>0</v>
      </c>
      <c r="BH303" s="203">
        <f t="shared" si="77"/>
        <v>0</v>
      </c>
      <c r="BI303" s="203">
        <f t="shared" si="78"/>
        <v>0</v>
      </c>
      <c r="BJ303" s="24" t="s">
        <v>80</v>
      </c>
      <c r="BK303" s="203">
        <f t="shared" si="79"/>
        <v>0</v>
      </c>
      <c r="BL303" s="24" t="s">
        <v>156</v>
      </c>
      <c r="BM303" s="24" t="s">
        <v>3076</v>
      </c>
    </row>
    <row r="304" spans="2:65" s="1" customFormat="1" ht="16.5" customHeight="1">
      <c r="B304" s="41"/>
      <c r="C304" s="192" t="s">
        <v>1806</v>
      </c>
      <c r="D304" s="192" t="s">
        <v>151</v>
      </c>
      <c r="E304" s="193" t="s">
        <v>3077</v>
      </c>
      <c r="F304" s="194" t="s">
        <v>3078</v>
      </c>
      <c r="G304" s="195" t="s">
        <v>1083</v>
      </c>
      <c r="H304" s="196">
        <v>1</v>
      </c>
      <c r="I304" s="197"/>
      <c r="J304" s="198">
        <f t="shared" si="70"/>
        <v>0</v>
      </c>
      <c r="K304" s="194" t="s">
        <v>21</v>
      </c>
      <c r="L304" s="61"/>
      <c r="M304" s="199" t="s">
        <v>21</v>
      </c>
      <c r="N304" s="200" t="s">
        <v>43</v>
      </c>
      <c r="O304" s="42"/>
      <c r="P304" s="201">
        <f t="shared" si="71"/>
        <v>0</v>
      </c>
      <c r="Q304" s="201">
        <v>0</v>
      </c>
      <c r="R304" s="201">
        <f t="shared" si="72"/>
        <v>0</v>
      </c>
      <c r="S304" s="201">
        <v>0</v>
      </c>
      <c r="T304" s="202">
        <f t="shared" si="73"/>
        <v>0</v>
      </c>
      <c r="AR304" s="24" t="s">
        <v>156</v>
      </c>
      <c r="AT304" s="24" t="s">
        <v>151</v>
      </c>
      <c r="AU304" s="24" t="s">
        <v>82</v>
      </c>
      <c r="AY304" s="24" t="s">
        <v>148</v>
      </c>
      <c r="BE304" s="203">
        <f t="shared" si="74"/>
        <v>0</v>
      </c>
      <c r="BF304" s="203">
        <f t="shared" si="75"/>
        <v>0</v>
      </c>
      <c r="BG304" s="203">
        <f t="shared" si="76"/>
        <v>0</v>
      </c>
      <c r="BH304" s="203">
        <f t="shared" si="77"/>
        <v>0</v>
      </c>
      <c r="BI304" s="203">
        <f t="shared" si="78"/>
        <v>0</v>
      </c>
      <c r="BJ304" s="24" t="s">
        <v>80</v>
      </c>
      <c r="BK304" s="203">
        <f t="shared" si="79"/>
        <v>0</v>
      </c>
      <c r="BL304" s="24" t="s">
        <v>156</v>
      </c>
      <c r="BM304" s="24" t="s">
        <v>3079</v>
      </c>
    </row>
    <row r="305" spans="2:65" s="1" customFormat="1" ht="16.5" customHeight="1">
      <c r="B305" s="41"/>
      <c r="C305" s="192" t="s">
        <v>1811</v>
      </c>
      <c r="D305" s="192" t="s">
        <v>151</v>
      </c>
      <c r="E305" s="193" t="s">
        <v>3080</v>
      </c>
      <c r="F305" s="194" t="s">
        <v>3081</v>
      </c>
      <c r="G305" s="195" t="s">
        <v>1083</v>
      </c>
      <c r="H305" s="196">
        <v>1</v>
      </c>
      <c r="I305" s="197"/>
      <c r="J305" s="198">
        <f t="shared" si="70"/>
        <v>0</v>
      </c>
      <c r="K305" s="194" t="s">
        <v>21</v>
      </c>
      <c r="L305" s="61"/>
      <c r="M305" s="199" t="s">
        <v>21</v>
      </c>
      <c r="N305" s="200" t="s">
        <v>43</v>
      </c>
      <c r="O305" s="42"/>
      <c r="P305" s="201">
        <f t="shared" si="71"/>
        <v>0</v>
      </c>
      <c r="Q305" s="201">
        <v>0</v>
      </c>
      <c r="R305" s="201">
        <f t="shared" si="72"/>
        <v>0</v>
      </c>
      <c r="S305" s="201">
        <v>0</v>
      </c>
      <c r="T305" s="202">
        <f t="shared" si="73"/>
        <v>0</v>
      </c>
      <c r="AR305" s="24" t="s">
        <v>156</v>
      </c>
      <c r="AT305" s="24" t="s">
        <v>151</v>
      </c>
      <c r="AU305" s="24" t="s">
        <v>82</v>
      </c>
      <c r="AY305" s="24" t="s">
        <v>148</v>
      </c>
      <c r="BE305" s="203">
        <f t="shared" si="74"/>
        <v>0</v>
      </c>
      <c r="BF305" s="203">
        <f t="shared" si="75"/>
        <v>0</v>
      </c>
      <c r="BG305" s="203">
        <f t="shared" si="76"/>
        <v>0</v>
      </c>
      <c r="BH305" s="203">
        <f t="shared" si="77"/>
        <v>0</v>
      </c>
      <c r="BI305" s="203">
        <f t="shared" si="78"/>
        <v>0</v>
      </c>
      <c r="BJ305" s="24" t="s">
        <v>80</v>
      </c>
      <c r="BK305" s="203">
        <f t="shared" si="79"/>
        <v>0</v>
      </c>
      <c r="BL305" s="24" t="s">
        <v>156</v>
      </c>
      <c r="BM305" s="24" t="s">
        <v>3082</v>
      </c>
    </row>
    <row r="306" spans="2:65" s="10" customFormat="1" ht="29.85" customHeight="1">
      <c r="B306" s="176"/>
      <c r="C306" s="177"/>
      <c r="D306" s="178" t="s">
        <v>71</v>
      </c>
      <c r="E306" s="190" t="s">
        <v>3083</v>
      </c>
      <c r="F306" s="190" t="s">
        <v>3084</v>
      </c>
      <c r="G306" s="177"/>
      <c r="H306" s="177"/>
      <c r="I306" s="180"/>
      <c r="J306" s="191">
        <f>BK306</f>
        <v>0</v>
      </c>
      <c r="K306" s="177"/>
      <c r="L306" s="182"/>
      <c r="M306" s="183"/>
      <c r="N306" s="184"/>
      <c r="O306" s="184"/>
      <c r="P306" s="185">
        <f>SUM(P307:P308)</f>
        <v>0</v>
      </c>
      <c r="Q306" s="184"/>
      <c r="R306" s="185">
        <f>SUM(R307:R308)</f>
        <v>0</v>
      </c>
      <c r="S306" s="184"/>
      <c r="T306" s="186">
        <f>SUM(T307:T308)</f>
        <v>0</v>
      </c>
      <c r="AR306" s="187" t="s">
        <v>80</v>
      </c>
      <c r="AT306" s="188" t="s">
        <v>71</v>
      </c>
      <c r="AU306" s="188" t="s">
        <v>80</v>
      </c>
      <c r="AY306" s="187" t="s">
        <v>148</v>
      </c>
      <c r="BK306" s="189">
        <f>SUM(BK307:BK308)</f>
        <v>0</v>
      </c>
    </row>
    <row r="307" spans="2:65" s="1" customFormat="1" ht="16.5" customHeight="1">
      <c r="B307" s="41"/>
      <c r="C307" s="192" t="s">
        <v>1817</v>
      </c>
      <c r="D307" s="192" t="s">
        <v>151</v>
      </c>
      <c r="E307" s="193" t="s">
        <v>3085</v>
      </c>
      <c r="F307" s="194" t="s">
        <v>3086</v>
      </c>
      <c r="G307" s="195" t="s">
        <v>2491</v>
      </c>
      <c r="H307" s="196">
        <v>1</v>
      </c>
      <c r="I307" s="197"/>
      <c r="J307" s="198">
        <f>ROUND(I307*H307,2)</f>
        <v>0</v>
      </c>
      <c r="K307" s="194" t="s">
        <v>21</v>
      </c>
      <c r="L307" s="61"/>
      <c r="M307" s="199" t="s">
        <v>21</v>
      </c>
      <c r="N307" s="200" t="s">
        <v>43</v>
      </c>
      <c r="O307" s="42"/>
      <c r="P307" s="201">
        <f>O307*H307</f>
        <v>0</v>
      </c>
      <c r="Q307" s="201">
        <v>0</v>
      </c>
      <c r="R307" s="201">
        <f>Q307*H307</f>
        <v>0</v>
      </c>
      <c r="S307" s="201">
        <v>0</v>
      </c>
      <c r="T307" s="202">
        <f>S307*H307</f>
        <v>0</v>
      </c>
      <c r="AR307" s="24" t="s">
        <v>156</v>
      </c>
      <c r="AT307" s="24" t="s">
        <v>151</v>
      </c>
      <c r="AU307" s="24" t="s">
        <v>82</v>
      </c>
      <c r="AY307" s="24" t="s">
        <v>148</v>
      </c>
      <c r="BE307" s="203">
        <f>IF(N307="základní",J307,0)</f>
        <v>0</v>
      </c>
      <c r="BF307" s="203">
        <f>IF(N307="snížená",J307,0)</f>
        <v>0</v>
      </c>
      <c r="BG307" s="203">
        <f>IF(N307="zákl. přenesená",J307,0)</f>
        <v>0</v>
      </c>
      <c r="BH307" s="203">
        <f>IF(N307="sníž. přenesená",J307,0)</f>
        <v>0</v>
      </c>
      <c r="BI307" s="203">
        <f>IF(N307="nulová",J307,0)</f>
        <v>0</v>
      </c>
      <c r="BJ307" s="24" t="s">
        <v>80</v>
      </c>
      <c r="BK307" s="203">
        <f>ROUND(I307*H307,2)</f>
        <v>0</v>
      </c>
      <c r="BL307" s="24" t="s">
        <v>156</v>
      </c>
      <c r="BM307" s="24" t="s">
        <v>3087</v>
      </c>
    </row>
    <row r="308" spans="2:65" s="1" customFormat="1" ht="16.5" customHeight="1">
      <c r="B308" s="41"/>
      <c r="C308" s="192" t="s">
        <v>1822</v>
      </c>
      <c r="D308" s="192" t="s">
        <v>151</v>
      </c>
      <c r="E308" s="193" t="s">
        <v>3088</v>
      </c>
      <c r="F308" s="194" t="s">
        <v>3089</v>
      </c>
      <c r="G308" s="195" t="s">
        <v>2491</v>
      </c>
      <c r="H308" s="196">
        <v>2</v>
      </c>
      <c r="I308" s="197"/>
      <c r="J308" s="198">
        <f>ROUND(I308*H308,2)</f>
        <v>0</v>
      </c>
      <c r="K308" s="194" t="s">
        <v>21</v>
      </c>
      <c r="L308" s="61"/>
      <c r="M308" s="199" t="s">
        <v>21</v>
      </c>
      <c r="N308" s="274" t="s">
        <v>43</v>
      </c>
      <c r="O308" s="269"/>
      <c r="P308" s="272">
        <f>O308*H308</f>
        <v>0</v>
      </c>
      <c r="Q308" s="272">
        <v>0</v>
      </c>
      <c r="R308" s="272">
        <f>Q308*H308</f>
        <v>0</v>
      </c>
      <c r="S308" s="272">
        <v>0</v>
      </c>
      <c r="T308" s="273">
        <f>S308*H308</f>
        <v>0</v>
      </c>
      <c r="AR308" s="24" t="s">
        <v>156</v>
      </c>
      <c r="AT308" s="24" t="s">
        <v>151</v>
      </c>
      <c r="AU308" s="24" t="s">
        <v>82</v>
      </c>
      <c r="AY308" s="24" t="s">
        <v>148</v>
      </c>
      <c r="BE308" s="203">
        <f>IF(N308="základní",J308,0)</f>
        <v>0</v>
      </c>
      <c r="BF308" s="203">
        <f>IF(N308="snížená",J308,0)</f>
        <v>0</v>
      </c>
      <c r="BG308" s="203">
        <f>IF(N308="zákl. přenesená",J308,0)</f>
        <v>0</v>
      </c>
      <c r="BH308" s="203">
        <f>IF(N308="sníž. přenesená",J308,0)</f>
        <v>0</v>
      </c>
      <c r="BI308" s="203">
        <f>IF(N308="nulová",J308,0)</f>
        <v>0</v>
      </c>
      <c r="BJ308" s="24" t="s">
        <v>80</v>
      </c>
      <c r="BK308" s="203">
        <f>ROUND(I308*H308,2)</f>
        <v>0</v>
      </c>
      <c r="BL308" s="24" t="s">
        <v>156</v>
      </c>
      <c r="BM308" s="24" t="s">
        <v>3090</v>
      </c>
    </row>
    <row r="309" spans="2:65" s="1" customFormat="1" ht="6.9" customHeight="1">
      <c r="B309" s="56"/>
      <c r="C309" s="57"/>
      <c r="D309" s="57"/>
      <c r="E309" s="57"/>
      <c r="F309" s="57"/>
      <c r="G309" s="57"/>
      <c r="H309" s="57"/>
      <c r="I309" s="139"/>
      <c r="J309" s="57"/>
      <c r="K309" s="57"/>
      <c r="L309" s="61"/>
    </row>
  </sheetData>
  <sheetProtection algorithmName="SHA-512" hashValue="FPz95hNLGo8vvZLPalKuKW50HE48phQSs47U/x5bAPHHZsXVuuhnvOxRpsK/BAZTqOaG5zKaq4cP0ARj3UpWxw==" saltValue="EfQawrXxAubicPY2DkyMS9MUtQFHZcN0rlA8Bh5SJKxyhX3Mx2sJKI6UhjUP/J/092x5mW0LtUqXVeHKyysNPQ==" spinCount="100000" sheet="1" objects="1" scenarios="1" formatColumns="0" formatRows="0" autoFilter="0"/>
  <autoFilter ref="C85:K308" xr:uid="{00000000-0009-0000-0000-000005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85"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15"/>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97</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3091</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ROUND(J81,2)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ROUND(SUM(BE81:BE114), 2)</f>
        <v>0</v>
      </c>
      <c r="G30" s="42"/>
      <c r="H30" s="42"/>
      <c r="I30" s="131">
        <v>0.21</v>
      </c>
      <c r="J30" s="130">
        <f>ROUND(ROUND((SUM(BE81:BE114)), 2)*I30, 2)</f>
        <v>0</v>
      </c>
      <c r="K30" s="45"/>
    </row>
    <row r="31" spans="2:11" s="1" customFormat="1" ht="14.4" customHeight="1">
      <c r="B31" s="41"/>
      <c r="C31" s="42"/>
      <c r="D31" s="42"/>
      <c r="E31" s="49" t="s">
        <v>44</v>
      </c>
      <c r="F31" s="130">
        <f>ROUND(SUM(BF81:BF114), 2)</f>
        <v>0</v>
      </c>
      <c r="G31" s="42"/>
      <c r="H31" s="42"/>
      <c r="I31" s="131">
        <v>0.15</v>
      </c>
      <c r="J31" s="130">
        <f>ROUND(ROUND((SUM(BF81:BF114)), 2)*I31, 2)</f>
        <v>0</v>
      </c>
      <c r="K31" s="45"/>
    </row>
    <row r="32" spans="2:11" s="1" customFormat="1" ht="14.4" hidden="1" customHeight="1">
      <c r="B32" s="41"/>
      <c r="C32" s="42"/>
      <c r="D32" s="42"/>
      <c r="E32" s="49" t="s">
        <v>45</v>
      </c>
      <c r="F32" s="130">
        <f>ROUND(SUM(BG81:BG114), 2)</f>
        <v>0</v>
      </c>
      <c r="G32" s="42"/>
      <c r="H32" s="42"/>
      <c r="I32" s="131">
        <v>0.21</v>
      </c>
      <c r="J32" s="130">
        <v>0</v>
      </c>
      <c r="K32" s="45"/>
    </row>
    <row r="33" spans="2:11" s="1" customFormat="1" ht="14.4" hidden="1" customHeight="1">
      <c r="B33" s="41"/>
      <c r="C33" s="42"/>
      <c r="D33" s="42"/>
      <c r="E33" s="49" t="s">
        <v>46</v>
      </c>
      <c r="F33" s="130">
        <f>ROUND(SUM(BH81:BH114), 2)</f>
        <v>0</v>
      </c>
      <c r="G33" s="42"/>
      <c r="H33" s="42"/>
      <c r="I33" s="131">
        <v>0.15</v>
      </c>
      <c r="J33" s="130">
        <v>0</v>
      </c>
      <c r="K33" s="45"/>
    </row>
    <row r="34" spans="2:11" s="1" customFormat="1" ht="14.4" hidden="1" customHeight="1">
      <c r="B34" s="41"/>
      <c r="C34" s="42"/>
      <c r="D34" s="42"/>
      <c r="E34" s="49" t="s">
        <v>47</v>
      </c>
      <c r="F34" s="130">
        <f>ROUND(SUM(BI81:BI114),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06 - Slaboproud - EZS</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J81</f>
        <v>0</v>
      </c>
      <c r="K56" s="45"/>
      <c r="AU56" s="24" t="s">
        <v>119</v>
      </c>
    </row>
    <row r="57" spans="2:47" s="7" customFormat="1" ht="24.9" customHeight="1">
      <c r="B57" s="149"/>
      <c r="C57" s="150"/>
      <c r="D57" s="151" t="s">
        <v>3092</v>
      </c>
      <c r="E57" s="152"/>
      <c r="F57" s="152"/>
      <c r="G57" s="152"/>
      <c r="H57" s="152"/>
      <c r="I57" s="153"/>
      <c r="J57" s="154">
        <f>J82</f>
        <v>0</v>
      </c>
      <c r="K57" s="155"/>
    </row>
    <row r="58" spans="2:47" s="8" customFormat="1" ht="19.95" customHeight="1">
      <c r="B58" s="156"/>
      <c r="C58" s="157"/>
      <c r="D58" s="158" t="s">
        <v>3093</v>
      </c>
      <c r="E58" s="159"/>
      <c r="F58" s="159"/>
      <c r="G58" s="159"/>
      <c r="H58" s="159"/>
      <c r="I58" s="160"/>
      <c r="J58" s="161">
        <f>J83</f>
        <v>0</v>
      </c>
      <c r="K58" s="162"/>
    </row>
    <row r="59" spans="2:47" s="8" customFormat="1" ht="19.95" customHeight="1">
      <c r="B59" s="156"/>
      <c r="C59" s="157"/>
      <c r="D59" s="158" t="s">
        <v>3094</v>
      </c>
      <c r="E59" s="159"/>
      <c r="F59" s="159"/>
      <c r="G59" s="159"/>
      <c r="H59" s="159"/>
      <c r="I59" s="160"/>
      <c r="J59" s="161">
        <f>J93</f>
        <v>0</v>
      </c>
      <c r="K59" s="162"/>
    </row>
    <row r="60" spans="2:47" s="8" customFormat="1" ht="19.95" customHeight="1">
      <c r="B60" s="156"/>
      <c r="C60" s="157"/>
      <c r="D60" s="158" t="s">
        <v>3095</v>
      </c>
      <c r="E60" s="159"/>
      <c r="F60" s="159"/>
      <c r="G60" s="159"/>
      <c r="H60" s="159"/>
      <c r="I60" s="160"/>
      <c r="J60" s="161">
        <f>J98</f>
        <v>0</v>
      </c>
      <c r="K60" s="162"/>
    </row>
    <row r="61" spans="2:47" s="8" customFormat="1" ht="19.95" customHeight="1">
      <c r="B61" s="156"/>
      <c r="C61" s="157"/>
      <c r="D61" s="158" t="s">
        <v>3096</v>
      </c>
      <c r="E61" s="159"/>
      <c r="F61" s="159"/>
      <c r="G61" s="159"/>
      <c r="H61" s="159"/>
      <c r="I61" s="160"/>
      <c r="J61" s="161">
        <f>J111</f>
        <v>0</v>
      </c>
      <c r="K61" s="162"/>
    </row>
    <row r="62" spans="2:47" s="1" customFormat="1" ht="21.75" customHeight="1">
      <c r="B62" s="41"/>
      <c r="C62" s="42"/>
      <c r="D62" s="42"/>
      <c r="E62" s="42"/>
      <c r="F62" s="42"/>
      <c r="G62" s="42"/>
      <c r="H62" s="42"/>
      <c r="I62" s="118"/>
      <c r="J62" s="42"/>
      <c r="K62" s="45"/>
    </row>
    <row r="63" spans="2:47" s="1" customFormat="1" ht="6.9" customHeight="1">
      <c r="B63" s="56"/>
      <c r="C63" s="57"/>
      <c r="D63" s="57"/>
      <c r="E63" s="57"/>
      <c r="F63" s="57"/>
      <c r="G63" s="57"/>
      <c r="H63" s="57"/>
      <c r="I63" s="139"/>
      <c r="J63" s="57"/>
      <c r="K63" s="58"/>
    </row>
    <row r="67" spans="2:20" s="1" customFormat="1" ht="6.9" customHeight="1">
      <c r="B67" s="59"/>
      <c r="C67" s="60"/>
      <c r="D67" s="60"/>
      <c r="E67" s="60"/>
      <c r="F67" s="60"/>
      <c r="G67" s="60"/>
      <c r="H67" s="60"/>
      <c r="I67" s="142"/>
      <c r="J67" s="60"/>
      <c r="K67" s="60"/>
      <c r="L67" s="61"/>
    </row>
    <row r="68" spans="2:20" s="1" customFormat="1" ht="36.9" customHeight="1">
      <c r="B68" s="41"/>
      <c r="C68" s="62" t="s">
        <v>132</v>
      </c>
      <c r="D68" s="63"/>
      <c r="E68" s="63"/>
      <c r="F68" s="63"/>
      <c r="G68" s="63"/>
      <c r="H68" s="63"/>
      <c r="I68" s="163"/>
      <c r="J68" s="63"/>
      <c r="K68" s="63"/>
      <c r="L68" s="61"/>
    </row>
    <row r="69" spans="2:20" s="1" customFormat="1" ht="6.9" customHeight="1">
      <c r="B69" s="41"/>
      <c r="C69" s="63"/>
      <c r="D69" s="63"/>
      <c r="E69" s="63"/>
      <c r="F69" s="63"/>
      <c r="G69" s="63"/>
      <c r="H69" s="63"/>
      <c r="I69" s="163"/>
      <c r="J69" s="63"/>
      <c r="K69" s="63"/>
      <c r="L69" s="61"/>
    </row>
    <row r="70" spans="2:20" s="1" customFormat="1" ht="14.4" customHeight="1">
      <c r="B70" s="41"/>
      <c r="C70" s="65" t="s">
        <v>18</v>
      </c>
      <c r="D70" s="63"/>
      <c r="E70" s="63"/>
      <c r="F70" s="63"/>
      <c r="G70" s="63"/>
      <c r="H70" s="63"/>
      <c r="I70" s="163"/>
      <c r="J70" s="63"/>
      <c r="K70" s="63"/>
      <c r="L70" s="61"/>
    </row>
    <row r="71" spans="2:20" s="1" customFormat="1" ht="16.5" customHeight="1">
      <c r="B71" s="41"/>
      <c r="C71" s="63"/>
      <c r="D71" s="63"/>
      <c r="E71" s="396" t="str">
        <f>E7</f>
        <v>SOU elektrotechnické Plzeň – společenský sál II. etapa</v>
      </c>
      <c r="F71" s="397"/>
      <c r="G71" s="397"/>
      <c r="H71" s="397"/>
      <c r="I71" s="163"/>
      <c r="J71" s="63"/>
      <c r="K71" s="63"/>
      <c r="L71" s="61"/>
    </row>
    <row r="72" spans="2:20" s="1" customFormat="1" ht="14.4" customHeight="1">
      <c r="B72" s="41"/>
      <c r="C72" s="65" t="s">
        <v>113</v>
      </c>
      <c r="D72" s="63"/>
      <c r="E72" s="63"/>
      <c r="F72" s="63"/>
      <c r="G72" s="63"/>
      <c r="H72" s="63"/>
      <c r="I72" s="163"/>
      <c r="J72" s="63"/>
      <c r="K72" s="63"/>
      <c r="L72" s="61"/>
    </row>
    <row r="73" spans="2:20" s="1" customFormat="1" ht="17.25" customHeight="1">
      <c r="B73" s="41"/>
      <c r="C73" s="63"/>
      <c r="D73" s="63"/>
      <c r="E73" s="385" t="str">
        <f>E9</f>
        <v>06 - Slaboproud - EZS</v>
      </c>
      <c r="F73" s="398"/>
      <c r="G73" s="398"/>
      <c r="H73" s="398"/>
      <c r="I73" s="163"/>
      <c r="J73" s="63"/>
      <c r="K73" s="63"/>
      <c r="L73" s="61"/>
    </row>
    <row r="74" spans="2:20" s="1" customFormat="1" ht="6.9" customHeight="1">
      <c r="B74" s="41"/>
      <c r="C74" s="63"/>
      <c r="D74" s="63"/>
      <c r="E74" s="63"/>
      <c r="F74" s="63"/>
      <c r="G74" s="63"/>
      <c r="H74" s="63"/>
      <c r="I74" s="163"/>
      <c r="J74" s="63"/>
      <c r="K74" s="63"/>
      <c r="L74" s="61"/>
    </row>
    <row r="75" spans="2:20" s="1" customFormat="1" ht="18" customHeight="1">
      <c r="B75" s="41"/>
      <c r="C75" s="65" t="s">
        <v>23</v>
      </c>
      <c r="D75" s="63"/>
      <c r="E75" s="63"/>
      <c r="F75" s="164" t="str">
        <f>F12</f>
        <v>Vejprnická 678/40, Plzeň - Skvrňany</v>
      </c>
      <c r="G75" s="63"/>
      <c r="H75" s="63"/>
      <c r="I75" s="165" t="s">
        <v>25</v>
      </c>
      <c r="J75" s="73" t="str">
        <f>IF(J12="","",J12)</f>
        <v>22. 5. 2019</v>
      </c>
      <c r="K75" s="63"/>
      <c r="L75" s="61"/>
    </row>
    <row r="76" spans="2:20" s="1" customFormat="1" ht="6.9" customHeight="1">
      <c r="B76" s="41"/>
      <c r="C76" s="63"/>
      <c r="D76" s="63"/>
      <c r="E76" s="63"/>
      <c r="F76" s="63"/>
      <c r="G76" s="63"/>
      <c r="H76" s="63"/>
      <c r="I76" s="163"/>
      <c r="J76" s="63"/>
      <c r="K76" s="63"/>
      <c r="L76" s="61"/>
    </row>
    <row r="77" spans="2:20" s="1" customFormat="1" ht="13.2">
      <c r="B77" s="41"/>
      <c r="C77" s="65" t="s">
        <v>27</v>
      </c>
      <c r="D77" s="63"/>
      <c r="E77" s="63"/>
      <c r="F77" s="164" t="str">
        <f>E15</f>
        <v>Střední odborné učiliště elektrotechnické, Plzeň</v>
      </c>
      <c r="G77" s="63"/>
      <c r="H77" s="63"/>
      <c r="I77" s="165" t="s">
        <v>33</v>
      </c>
      <c r="J77" s="164" t="str">
        <f>E21</f>
        <v xml:space="preserve">projectstudio8 s.r.o. </v>
      </c>
      <c r="K77" s="63"/>
      <c r="L77" s="61"/>
    </row>
    <row r="78" spans="2:20" s="1" customFormat="1" ht="14.4" customHeight="1">
      <c r="B78" s="41"/>
      <c r="C78" s="65" t="s">
        <v>31</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133</v>
      </c>
      <c r="D80" s="168" t="s">
        <v>57</v>
      </c>
      <c r="E80" s="168" t="s">
        <v>53</v>
      </c>
      <c r="F80" s="168" t="s">
        <v>134</v>
      </c>
      <c r="G80" s="168" t="s">
        <v>135</v>
      </c>
      <c r="H80" s="168" t="s">
        <v>136</v>
      </c>
      <c r="I80" s="169" t="s">
        <v>137</v>
      </c>
      <c r="J80" s="168" t="s">
        <v>117</v>
      </c>
      <c r="K80" s="170" t="s">
        <v>138</v>
      </c>
      <c r="L80" s="171"/>
      <c r="M80" s="81" t="s">
        <v>139</v>
      </c>
      <c r="N80" s="82" t="s">
        <v>42</v>
      </c>
      <c r="O80" s="82" t="s">
        <v>140</v>
      </c>
      <c r="P80" s="82" t="s">
        <v>141</v>
      </c>
      <c r="Q80" s="82" t="s">
        <v>142</v>
      </c>
      <c r="R80" s="82" t="s">
        <v>143</v>
      </c>
      <c r="S80" s="82" t="s">
        <v>144</v>
      </c>
      <c r="T80" s="83" t="s">
        <v>145</v>
      </c>
    </row>
    <row r="81" spans="2:65" s="1" customFormat="1" ht="29.25" customHeight="1">
      <c r="B81" s="41"/>
      <c r="C81" s="87" t="s">
        <v>118</v>
      </c>
      <c r="D81" s="63"/>
      <c r="E81" s="63"/>
      <c r="F81" s="63"/>
      <c r="G81" s="63"/>
      <c r="H81" s="63"/>
      <c r="I81" s="163"/>
      <c r="J81" s="172">
        <f>BK81</f>
        <v>0</v>
      </c>
      <c r="K81" s="63"/>
      <c r="L81" s="61"/>
      <c r="M81" s="84"/>
      <c r="N81" s="85"/>
      <c r="O81" s="85"/>
      <c r="P81" s="173">
        <f>P82</f>
        <v>0</v>
      </c>
      <c r="Q81" s="85"/>
      <c r="R81" s="173">
        <f>R82</f>
        <v>0</v>
      </c>
      <c r="S81" s="85"/>
      <c r="T81" s="174">
        <f>T82</f>
        <v>0</v>
      </c>
      <c r="AT81" s="24" t="s">
        <v>71</v>
      </c>
      <c r="AU81" s="24" t="s">
        <v>119</v>
      </c>
      <c r="BK81" s="175">
        <f>BK82</f>
        <v>0</v>
      </c>
    </row>
    <row r="82" spans="2:65" s="10" customFormat="1" ht="37.35" customHeight="1">
      <c r="B82" s="176"/>
      <c r="C82" s="177"/>
      <c r="D82" s="178" t="s">
        <v>71</v>
      </c>
      <c r="E82" s="179" t="s">
        <v>3097</v>
      </c>
      <c r="F82" s="179" t="s">
        <v>96</v>
      </c>
      <c r="G82" s="177"/>
      <c r="H82" s="177"/>
      <c r="I82" s="180"/>
      <c r="J82" s="181">
        <f>BK82</f>
        <v>0</v>
      </c>
      <c r="K82" s="177"/>
      <c r="L82" s="182"/>
      <c r="M82" s="183"/>
      <c r="N82" s="184"/>
      <c r="O82" s="184"/>
      <c r="P82" s="185">
        <f>P83+P93+P98+P111</f>
        <v>0</v>
      </c>
      <c r="Q82" s="184"/>
      <c r="R82" s="185">
        <f>R83+R93+R98+R111</f>
        <v>0</v>
      </c>
      <c r="S82" s="184"/>
      <c r="T82" s="186">
        <f>T83+T93+T98+T111</f>
        <v>0</v>
      </c>
      <c r="AR82" s="187" t="s">
        <v>80</v>
      </c>
      <c r="AT82" s="188" t="s">
        <v>71</v>
      </c>
      <c r="AU82" s="188" t="s">
        <v>72</v>
      </c>
      <c r="AY82" s="187" t="s">
        <v>148</v>
      </c>
      <c r="BK82" s="189">
        <f>BK83+BK93+BK98+BK111</f>
        <v>0</v>
      </c>
    </row>
    <row r="83" spans="2:65" s="10" customFormat="1" ht="19.95" customHeight="1">
      <c r="B83" s="176"/>
      <c r="C83" s="177"/>
      <c r="D83" s="178" t="s">
        <v>71</v>
      </c>
      <c r="E83" s="190" t="s">
        <v>3098</v>
      </c>
      <c r="F83" s="190" t="s">
        <v>2488</v>
      </c>
      <c r="G83" s="177"/>
      <c r="H83" s="177"/>
      <c r="I83" s="180"/>
      <c r="J83" s="191">
        <f>BK83</f>
        <v>0</v>
      </c>
      <c r="K83" s="177"/>
      <c r="L83" s="182"/>
      <c r="M83" s="183"/>
      <c r="N83" s="184"/>
      <c r="O83" s="184"/>
      <c r="P83" s="185">
        <f>SUM(P84:P92)</f>
        <v>0</v>
      </c>
      <c r="Q83" s="184"/>
      <c r="R83" s="185">
        <f>SUM(R84:R92)</f>
        <v>0</v>
      </c>
      <c r="S83" s="184"/>
      <c r="T83" s="186">
        <f>SUM(T84:T92)</f>
        <v>0</v>
      </c>
      <c r="AR83" s="187" t="s">
        <v>80</v>
      </c>
      <c r="AT83" s="188" t="s">
        <v>71</v>
      </c>
      <c r="AU83" s="188" t="s">
        <v>80</v>
      </c>
      <c r="AY83" s="187" t="s">
        <v>148</v>
      </c>
      <c r="BK83" s="189">
        <f>SUM(BK84:BK92)</f>
        <v>0</v>
      </c>
    </row>
    <row r="84" spans="2:65" s="1" customFormat="1" ht="16.5" customHeight="1">
      <c r="B84" s="41"/>
      <c r="C84" s="192" t="s">
        <v>80</v>
      </c>
      <c r="D84" s="192" t="s">
        <v>151</v>
      </c>
      <c r="E84" s="193" t="s">
        <v>3099</v>
      </c>
      <c r="F84" s="194" t="s">
        <v>3100</v>
      </c>
      <c r="G84" s="195" t="s">
        <v>2491</v>
      </c>
      <c r="H84" s="196">
        <v>1</v>
      </c>
      <c r="I84" s="197"/>
      <c r="J84" s="198">
        <f t="shared" ref="J84:J92" si="0">ROUND(I84*H84,2)</f>
        <v>0</v>
      </c>
      <c r="K84" s="194" t="s">
        <v>21</v>
      </c>
      <c r="L84" s="61"/>
      <c r="M84" s="199" t="s">
        <v>21</v>
      </c>
      <c r="N84" s="200" t="s">
        <v>43</v>
      </c>
      <c r="O84" s="42"/>
      <c r="P84" s="201">
        <f t="shared" ref="P84:P92" si="1">O84*H84</f>
        <v>0</v>
      </c>
      <c r="Q84" s="201">
        <v>0</v>
      </c>
      <c r="R84" s="201">
        <f t="shared" ref="R84:R92" si="2">Q84*H84</f>
        <v>0</v>
      </c>
      <c r="S84" s="201">
        <v>0</v>
      </c>
      <c r="T84" s="202">
        <f t="shared" ref="T84:T92" si="3">S84*H84</f>
        <v>0</v>
      </c>
      <c r="AR84" s="24" t="s">
        <v>156</v>
      </c>
      <c r="AT84" s="24" t="s">
        <v>151</v>
      </c>
      <c r="AU84" s="24" t="s">
        <v>82</v>
      </c>
      <c r="AY84" s="24" t="s">
        <v>148</v>
      </c>
      <c r="BE84" s="203">
        <f t="shared" ref="BE84:BE92" si="4">IF(N84="základní",J84,0)</f>
        <v>0</v>
      </c>
      <c r="BF84" s="203">
        <f t="shared" ref="BF84:BF92" si="5">IF(N84="snížená",J84,0)</f>
        <v>0</v>
      </c>
      <c r="BG84" s="203">
        <f t="shared" ref="BG84:BG92" si="6">IF(N84="zákl. přenesená",J84,0)</f>
        <v>0</v>
      </c>
      <c r="BH84" s="203">
        <f t="shared" ref="BH84:BH92" si="7">IF(N84="sníž. přenesená",J84,0)</f>
        <v>0</v>
      </c>
      <c r="BI84" s="203">
        <f t="shared" ref="BI84:BI92" si="8">IF(N84="nulová",J84,0)</f>
        <v>0</v>
      </c>
      <c r="BJ84" s="24" t="s">
        <v>80</v>
      </c>
      <c r="BK84" s="203">
        <f t="shared" ref="BK84:BK92" si="9">ROUND(I84*H84,2)</f>
        <v>0</v>
      </c>
      <c r="BL84" s="24" t="s">
        <v>156</v>
      </c>
      <c r="BM84" s="24" t="s">
        <v>3101</v>
      </c>
    </row>
    <row r="85" spans="2:65" s="1" customFormat="1" ht="16.5" customHeight="1">
      <c r="B85" s="41"/>
      <c r="C85" s="192" t="s">
        <v>82</v>
      </c>
      <c r="D85" s="192" t="s">
        <v>151</v>
      </c>
      <c r="E85" s="193" t="s">
        <v>3102</v>
      </c>
      <c r="F85" s="194" t="s">
        <v>3103</v>
      </c>
      <c r="G85" s="195" t="s">
        <v>2491</v>
      </c>
      <c r="H85" s="196">
        <v>12</v>
      </c>
      <c r="I85" s="197"/>
      <c r="J85" s="198">
        <f t="shared" si="0"/>
        <v>0</v>
      </c>
      <c r="K85" s="194" t="s">
        <v>21</v>
      </c>
      <c r="L85" s="61"/>
      <c r="M85" s="199" t="s">
        <v>21</v>
      </c>
      <c r="N85" s="200" t="s">
        <v>43</v>
      </c>
      <c r="O85" s="42"/>
      <c r="P85" s="201">
        <f t="shared" si="1"/>
        <v>0</v>
      </c>
      <c r="Q85" s="201">
        <v>0</v>
      </c>
      <c r="R85" s="201">
        <f t="shared" si="2"/>
        <v>0</v>
      </c>
      <c r="S85" s="201">
        <v>0</v>
      </c>
      <c r="T85" s="202">
        <f t="shared" si="3"/>
        <v>0</v>
      </c>
      <c r="AR85" s="24" t="s">
        <v>156</v>
      </c>
      <c r="AT85" s="24" t="s">
        <v>151</v>
      </c>
      <c r="AU85" s="24" t="s">
        <v>82</v>
      </c>
      <c r="AY85" s="24" t="s">
        <v>148</v>
      </c>
      <c r="BE85" s="203">
        <f t="shared" si="4"/>
        <v>0</v>
      </c>
      <c r="BF85" s="203">
        <f t="shared" si="5"/>
        <v>0</v>
      </c>
      <c r="BG85" s="203">
        <f t="shared" si="6"/>
        <v>0</v>
      </c>
      <c r="BH85" s="203">
        <f t="shared" si="7"/>
        <v>0</v>
      </c>
      <c r="BI85" s="203">
        <f t="shared" si="8"/>
        <v>0</v>
      </c>
      <c r="BJ85" s="24" t="s">
        <v>80</v>
      </c>
      <c r="BK85" s="203">
        <f t="shared" si="9"/>
        <v>0</v>
      </c>
      <c r="BL85" s="24" t="s">
        <v>156</v>
      </c>
      <c r="BM85" s="24" t="s">
        <v>3104</v>
      </c>
    </row>
    <row r="86" spans="2:65" s="1" customFormat="1" ht="16.5" customHeight="1">
      <c r="B86" s="41"/>
      <c r="C86" s="192" t="s">
        <v>173</v>
      </c>
      <c r="D86" s="192" t="s">
        <v>151</v>
      </c>
      <c r="E86" s="193" t="s">
        <v>3105</v>
      </c>
      <c r="F86" s="194" t="s">
        <v>3106</v>
      </c>
      <c r="G86" s="195" t="s">
        <v>2491</v>
      </c>
      <c r="H86" s="196">
        <v>4</v>
      </c>
      <c r="I86" s="197"/>
      <c r="J86" s="198">
        <f t="shared" si="0"/>
        <v>0</v>
      </c>
      <c r="K86" s="194" t="s">
        <v>21</v>
      </c>
      <c r="L86" s="61"/>
      <c r="M86" s="199" t="s">
        <v>21</v>
      </c>
      <c r="N86" s="200" t="s">
        <v>43</v>
      </c>
      <c r="O86" s="42"/>
      <c r="P86" s="201">
        <f t="shared" si="1"/>
        <v>0</v>
      </c>
      <c r="Q86" s="201">
        <v>0</v>
      </c>
      <c r="R86" s="201">
        <f t="shared" si="2"/>
        <v>0</v>
      </c>
      <c r="S86" s="201">
        <v>0</v>
      </c>
      <c r="T86" s="202">
        <f t="shared" si="3"/>
        <v>0</v>
      </c>
      <c r="AR86" s="24" t="s">
        <v>156</v>
      </c>
      <c r="AT86" s="24" t="s">
        <v>151</v>
      </c>
      <c r="AU86" s="24" t="s">
        <v>82</v>
      </c>
      <c r="AY86" s="24" t="s">
        <v>148</v>
      </c>
      <c r="BE86" s="203">
        <f t="shared" si="4"/>
        <v>0</v>
      </c>
      <c r="BF86" s="203">
        <f t="shared" si="5"/>
        <v>0</v>
      </c>
      <c r="BG86" s="203">
        <f t="shared" si="6"/>
        <v>0</v>
      </c>
      <c r="BH86" s="203">
        <f t="shared" si="7"/>
        <v>0</v>
      </c>
      <c r="BI86" s="203">
        <f t="shared" si="8"/>
        <v>0</v>
      </c>
      <c r="BJ86" s="24" t="s">
        <v>80</v>
      </c>
      <c r="BK86" s="203">
        <f t="shared" si="9"/>
        <v>0</v>
      </c>
      <c r="BL86" s="24" t="s">
        <v>156</v>
      </c>
      <c r="BM86" s="24" t="s">
        <v>3107</v>
      </c>
    </row>
    <row r="87" spans="2:65" s="1" customFormat="1" ht="16.5" customHeight="1">
      <c r="B87" s="41"/>
      <c r="C87" s="192" t="s">
        <v>156</v>
      </c>
      <c r="D87" s="192" t="s">
        <v>151</v>
      </c>
      <c r="E87" s="193" t="s">
        <v>3108</v>
      </c>
      <c r="F87" s="194" t="s">
        <v>3109</v>
      </c>
      <c r="G87" s="195" t="s">
        <v>2491</v>
      </c>
      <c r="H87" s="196">
        <v>12</v>
      </c>
      <c r="I87" s="197"/>
      <c r="J87" s="198">
        <f t="shared" si="0"/>
        <v>0</v>
      </c>
      <c r="K87" s="194" t="s">
        <v>21</v>
      </c>
      <c r="L87" s="61"/>
      <c r="M87" s="199" t="s">
        <v>21</v>
      </c>
      <c r="N87" s="200" t="s">
        <v>43</v>
      </c>
      <c r="O87" s="42"/>
      <c r="P87" s="201">
        <f t="shared" si="1"/>
        <v>0</v>
      </c>
      <c r="Q87" s="201">
        <v>0</v>
      </c>
      <c r="R87" s="201">
        <f t="shared" si="2"/>
        <v>0</v>
      </c>
      <c r="S87" s="201">
        <v>0</v>
      </c>
      <c r="T87" s="202">
        <f t="shared" si="3"/>
        <v>0</v>
      </c>
      <c r="AR87" s="24" t="s">
        <v>156</v>
      </c>
      <c r="AT87" s="24" t="s">
        <v>151</v>
      </c>
      <c r="AU87" s="24" t="s">
        <v>82</v>
      </c>
      <c r="AY87" s="24" t="s">
        <v>148</v>
      </c>
      <c r="BE87" s="203">
        <f t="shared" si="4"/>
        <v>0</v>
      </c>
      <c r="BF87" s="203">
        <f t="shared" si="5"/>
        <v>0</v>
      </c>
      <c r="BG87" s="203">
        <f t="shared" si="6"/>
        <v>0</v>
      </c>
      <c r="BH87" s="203">
        <f t="shared" si="7"/>
        <v>0</v>
      </c>
      <c r="BI87" s="203">
        <f t="shared" si="8"/>
        <v>0</v>
      </c>
      <c r="BJ87" s="24" t="s">
        <v>80</v>
      </c>
      <c r="BK87" s="203">
        <f t="shared" si="9"/>
        <v>0</v>
      </c>
      <c r="BL87" s="24" t="s">
        <v>156</v>
      </c>
      <c r="BM87" s="24" t="s">
        <v>3110</v>
      </c>
    </row>
    <row r="88" spans="2:65" s="1" customFormat="1" ht="16.5" customHeight="1">
      <c r="B88" s="41"/>
      <c r="C88" s="192" t="s">
        <v>187</v>
      </c>
      <c r="D88" s="192" t="s">
        <v>151</v>
      </c>
      <c r="E88" s="193" t="s">
        <v>3111</v>
      </c>
      <c r="F88" s="194" t="s">
        <v>3112</v>
      </c>
      <c r="G88" s="195" t="s">
        <v>2491</v>
      </c>
      <c r="H88" s="196">
        <v>8</v>
      </c>
      <c r="I88" s="197"/>
      <c r="J88" s="198">
        <f t="shared" si="0"/>
        <v>0</v>
      </c>
      <c r="K88" s="194" t="s">
        <v>21</v>
      </c>
      <c r="L88" s="61"/>
      <c r="M88" s="199" t="s">
        <v>21</v>
      </c>
      <c r="N88" s="200" t="s">
        <v>43</v>
      </c>
      <c r="O88" s="42"/>
      <c r="P88" s="201">
        <f t="shared" si="1"/>
        <v>0</v>
      </c>
      <c r="Q88" s="201">
        <v>0</v>
      </c>
      <c r="R88" s="201">
        <f t="shared" si="2"/>
        <v>0</v>
      </c>
      <c r="S88" s="201">
        <v>0</v>
      </c>
      <c r="T88" s="202">
        <f t="shared" si="3"/>
        <v>0</v>
      </c>
      <c r="AR88" s="24" t="s">
        <v>156</v>
      </c>
      <c r="AT88" s="24" t="s">
        <v>151</v>
      </c>
      <c r="AU88" s="24" t="s">
        <v>82</v>
      </c>
      <c r="AY88" s="24" t="s">
        <v>148</v>
      </c>
      <c r="BE88" s="203">
        <f t="shared" si="4"/>
        <v>0</v>
      </c>
      <c r="BF88" s="203">
        <f t="shared" si="5"/>
        <v>0</v>
      </c>
      <c r="BG88" s="203">
        <f t="shared" si="6"/>
        <v>0</v>
      </c>
      <c r="BH88" s="203">
        <f t="shared" si="7"/>
        <v>0</v>
      </c>
      <c r="BI88" s="203">
        <f t="shared" si="8"/>
        <v>0</v>
      </c>
      <c r="BJ88" s="24" t="s">
        <v>80</v>
      </c>
      <c r="BK88" s="203">
        <f t="shared" si="9"/>
        <v>0</v>
      </c>
      <c r="BL88" s="24" t="s">
        <v>156</v>
      </c>
      <c r="BM88" s="24" t="s">
        <v>3113</v>
      </c>
    </row>
    <row r="89" spans="2:65" s="1" customFormat="1" ht="16.5" customHeight="1">
      <c r="B89" s="41"/>
      <c r="C89" s="192" t="s">
        <v>198</v>
      </c>
      <c r="D89" s="192" t="s">
        <v>151</v>
      </c>
      <c r="E89" s="193" t="s">
        <v>3114</v>
      </c>
      <c r="F89" s="194" t="s">
        <v>3115</v>
      </c>
      <c r="G89" s="195" t="s">
        <v>2491</v>
      </c>
      <c r="H89" s="196">
        <v>43</v>
      </c>
      <c r="I89" s="197"/>
      <c r="J89" s="198">
        <f t="shared" si="0"/>
        <v>0</v>
      </c>
      <c r="K89" s="194" t="s">
        <v>21</v>
      </c>
      <c r="L89" s="61"/>
      <c r="M89" s="199" t="s">
        <v>21</v>
      </c>
      <c r="N89" s="200" t="s">
        <v>43</v>
      </c>
      <c r="O89" s="42"/>
      <c r="P89" s="201">
        <f t="shared" si="1"/>
        <v>0</v>
      </c>
      <c r="Q89" s="201">
        <v>0</v>
      </c>
      <c r="R89" s="201">
        <f t="shared" si="2"/>
        <v>0</v>
      </c>
      <c r="S89" s="201">
        <v>0</v>
      </c>
      <c r="T89" s="202">
        <f t="shared" si="3"/>
        <v>0</v>
      </c>
      <c r="AR89" s="24" t="s">
        <v>156</v>
      </c>
      <c r="AT89" s="24" t="s">
        <v>151</v>
      </c>
      <c r="AU89" s="24" t="s">
        <v>82</v>
      </c>
      <c r="AY89" s="24" t="s">
        <v>148</v>
      </c>
      <c r="BE89" s="203">
        <f t="shared" si="4"/>
        <v>0</v>
      </c>
      <c r="BF89" s="203">
        <f t="shared" si="5"/>
        <v>0</v>
      </c>
      <c r="BG89" s="203">
        <f t="shared" si="6"/>
        <v>0</v>
      </c>
      <c r="BH89" s="203">
        <f t="shared" si="7"/>
        <v>0</v>
      </c>
      <c r="BI89" s="203">
        <f t="shared" si="8"/>
        <v>0</v>
      </c>
      <c r="BJ89" s="24" t="s">
        <v>80</v>
      </c>
      <c r="BK89" s="203">
        <f t="shared" si="9"/>
        <v>0</v>
      </c>
      <c r="BL89" s="24" t="s">
        <v>156</v>
      </c>
      <c r="BM89" s="24" t="s">
        <v>3116</v>
      </c>
    </row>
    <row r="90" spans="2:65" s="1" customFormat="1" ht="16.5" customHeight="1">
      <c r="B90" s="41"/>
      <c r="C90" s="192" t="s">
        <v>204</v>
      </c>
      <c r="D90" s="192" t="s">
        <v>151</v>
      </c>
      <c r="E90" s="193" t="s">
        <v>3117</v>
      </c>
      <c r="F90" s="194" t="s">
        <v>3118</v>
      </c>
      <c r="G90" s="195" t="s">
        <v>2491</v>
      </c>
      <c r="H90" s="196">
        <v>14</v>
      </c>
      <c r="I90" s="197"/>
      <c r="J90" s="198">
        <f t="shared" si="0"/>
        <v>0</v>
      </c>
      <c r="K90" s="194" t="s">
        <v>21</v>
      </c>
      <c r="L90" s="61"/>
      <c r="M90" s="199" t="s">
        <v>21</v>
      </c>
      <c r="N90" s="200" t="s">
        <v>43</v>
      </c>
      <c r="O90" s="42"/>
      <c r="P90" s="201">
        <f t="shared" si="1"/>
        <v>0</v>
      </c>
      <c r="Q90" s="201">
        <v>0</v>
      </c>
      <c r="R90" s="201">
        <f t="shared" si="2"/>
        <v>0</v>
      </c>
      <c r="S90" s="201">
        <v>0</v>
      </c>
      <c r="T90" s="202">
        <f t="shared" si="3"/>
        <v>0</v>
      </c>
      <c r="AR90" s="24" t="s">
        <v>156</v>
      </c>
      <c r="AT90" s="24" t="s">
        <v>151</v>
      </c>
      <c r="AU90" s="24" t="s">
        <v>82</v>
      </c>
      <c r="AY90" s="24" t="s">
        <v>148</v>
      </c>
      <c r="BE90" s="203">
        <f t="shared" si="4"/>
        <v>0</v>
      </c>
      <c r="BF90" s="203">
        <f t="shared" si="5"/>
        <v>0</v>
      </c>
      <c r="BG90" s="203">
        <f t="shared" si="6"/>
        <v>0</v>
      </c>
      <c r="BH90" s="203">
        <f t="shared" si="7"/>
        <v>0</v>
      </c>
      <c r="BI90" s="203">
        <f t="shared" si="8"/>
        <v>0</v>
      </c>
      <c r="BJ90" s="24" t="s">
        <v>80</v>
      </c>
      <c r="BK90" s="203">
        <f t="shared" si="9"/>
        <v>0</v>
      </c>
      <c r="BL90" s="24" t="s">
        <v>156</v>
      </c>
      <c r="BM90" s="24" t="s">
        <v>3119</v>
      </c>
    </row>
    <row r="91" spans="2:65" s="1" customFormat="1" ht="16.5" customHeight="1">
      <c r="B91" s="41"/>
      <c r="C91" s="192" t="s">
        <v>210</v>
      </c>
      <c r="D91" s="192" t="s">
        <v>151</v>
      </c>
      <c r="E91" s="193" t="s">
        <v>3120</v>
      </c>
      <c r="F91" s="194" t="s">
        <v>3121</v>
      </c>
      <c r="G91" s="195" t="s">
        <v>2491</v>
      </c>
      <c r="H91" s="196">
        <v>7</v>
      </c>
      <c r="I91" s="197"/>
      <c r="J91" s="198">
        <f t="shared" si="0"/>
        <v>0</v>
      </c>
      <c r="K91" s="194" t="s">
        <v>21</v>
      </c>
      <c r="L91" s="61"/>
      <c r="M91" s="199" t="s">
        <v>21</v>
      </c>
      <c r="N91" s="200" t="s">
        <v>43</v>
      </c>
      <c r="O91" s="42"/>
      <c r="P91" s="201">
        <f t="shared" si="1"/>
        <v>0</v>
      </c>
      <c r="Q91" s="201">
        <v>0</v>
      </c>
      <c r="R91" s="201">
        <f t="shared" si="2"/>
        <v>0</v>
      </c>
      <c r="S91" s="201">
        <v>0</v>
      </c>
      <c r="T91" s="202">
        <f t="shared" si="3"/>
        <v>0</v>
      </c>
      <c r="AR91" s="24" t="s">
        <v>156</v>
      </c>
      <c r="AT91" s="24" t="s">
        <v>151</v>
      </c>
      <c r="AU91" s="24" t="s">
        <v>82</v>
      </c>
      <c r="AY91" s="24" t="s">
        <v>148</v>
      </c>
      <c r="BE91" s="203">
        <f t="shared" si="4"/>
        <v>0</v>
      </c>
      <c r="BF91" s="203">
        <f t="shared" si="5"/>
        <v>0</v>
      </c>
      <c r="BG91" s="203">
        <f t="shared" si="6"/>
        <v>0</v>
      </c>
      <c r="BH91" s="203">
        <f t="shared" si="7"/>
        <v>0</v>
      </c>
      <c r="BI91" s="203">
        <f t="shared" si="8"/>
        <v>0</v>
      </c>
      <c r="BJ91" s="24" t="s">
        <v>80</v>
      </c>
      <c r="BK91" s="203">
        <f t="shared" si="9"/>
        <v>0</v>
      </c>
      <c r="BL91" s="24" t="s">
        <v>156</v>
      </c>
      <c r="BM91" s="24" t="s">
        <v>3122</v>
      </c>
    </row>
    <row r="92" spans="2:65" s="1" customFormat="1" ht="16.5" customHeight="1">
      <c r="B92" s="41"/>
      <c r="C92" s="192" t="s">
        <v>149</v>
      </c>
      <c r="D92" s="192" t="s">
        <v>151</v>
      </c>
      <c r="E92" s="193" t="s">
        <v>3123</v>
      </c>
      <c r="F92" s="194" t="s">
        <v>3124</v>
      </c>
      <c r="G92" s="195" t="s">
        <v>2491</v>
      </c>
      <c r="H92" s="196">
        <v>1</v>
      </c>
      <c r="I92" s="197"/>
      <c r="J92" s="198">
        <f t="shared" si="0"/>
        <v>0</v>
      </c>
      <c r="K92" s="194" t="s">
        <v>21</v>
      </c>
      <c r="L92" s="61"/>
      <c r="M92" s="199" t="s">
        <v>21</v>
      </c>
      <c r="N92" s="200" t="s">
        <v>43</v>
      </c>
      <c r="O92" s="42"/>
      <c r="P92" s="201">
        <f t="shared" si="1"/>
        <v>0</v>
      </c>
      <c r="Q92" s="201">
        <v>0</v>
      </c>
      <c r="R92" s="201">
        <f t="shared" si="2"/>
        <v>0</v>
      </c>
      <c r="S92" s="201">
        <v>0</v>
      </c>
      <c r="T92" s="202">
        <f t="shared" si="3"/>
        <v>0</v>
      </c>
      <c r="AR92" s="24" t="s">
        <v>156</v>
      </c>
      <c r="AT92" s="24" t="s">
        <v>151</v>
      </c>
      <c r="AU92" s="24" t="s">
        <v>82</v>
      </c>
      <c r="AY92" s="24" t="s">
        <v>148</v>
      </c>
      <c r="BE92" s="203">
        <f t="shared" si="4"/>
        <v>0</v>
      </c>
      <c r="BF92" s="203">
        <f t="shared" si="5"/>
        <v>0</v>
      </c>
      <c r="BG92" s="203">
        <f t="shared" si="6"/>
        <v>0</v>
      </c>
      <c r="BH92" s="203">
        <f t="shared" si="7"/>
        <v>0</v>
      </c>
      <c r="BI92" s="203">
        <f t="shared" si="8"/>
        <v>0</v>
      </c>
      <c r="BJ92" s="24" t="s">
        <v>80</v>
      </c>
      <c r="BK92" s="203">
        <f t="shared" si="9"/>
        <v>0</v>
      </c>
      <c r="BL92" s="24" t="s">
        <v>156</v>
      </c>
      <c r="BM92" s="24" t="s">
        <v>3125</v>
      </c>
    </row>
    <row r="93" spans="2:65" s="10" customFormat="1" ht="29.85" customHeight="1">
      <c r="B93" s="176"/>
      <c r="C93" s="177"/>
      <c r="D93" s="178" t="s">
        <v>71</v>
      </c>
      <c r="E93" s="190" t="s">
        <v>3126</v>
      </c>
      <c r="F93" s="190" t="s">
        <v>2587</v>
      </c>
      <c r="G93" s="177"/>
      <c r="H93" s="177"/>
      <c r="I93" s="180"/>
      <c r="J93" s="191">
        <f>BK93</f>
        <v>0</v>
      </c>
      <c r="K93" s="177"/>
      <c r="L93" s="182"/>
      <c r="M93" s="183"/>
      <c r="N93" s="184"/>
      <c r="O93" s="184"/>
      <c r="P93" s="185">
        <f>SUM(P94:P97)</f>
        <v>0</v>
      </c>
      <c r="Q93" s="184"/>
      <c r="R93" s="185">
        <f>SUM(R94:R97)</f>
        <v>0</v>
      </c>
      <c r="S93" s="184"/>
      <c r="T93" s="186">
        <f>SUM(T94:T97)</f>
        <v>0</v>
      </c>
      <c r="AR93" s="187" t="s">
        <v>80</v>
      </c>
      <c r="AT93" s="188" t="s">
        <v>71</v>
      </c>
      <c r="AU93" s="188" t="s">
        <v>80</v>
      </c>
      <c r="AY93" s="187" t="s">
        <v>148</v>
      </c>
      <c r="BK93" s="189">
        <f>SUM(BK94:BK97)</f>
        <v>0</v>
      </c>
    </row>
    <row r="94" spans="2:65" s="1" customFormat="1" ht="16.5" customHeight="1">
      <c r="B94" s="41"/>
      <c r="C94" s="192" t="s">
        <v>222</v>
      </c>
      <c r="D94" s="192" t="s">
        <v>151</v>
      </c>
      <c r="E94" s="193" t="s">
        <v>3127</v>
      </c>
      <c r="F94" s="194" t="s">
        <v>3128</v>
      </c>
      <c r="G94" s="195" t="s">
        <v>2491</v>
      </c>
      <c r="H94" s="196">
        <v>24</v>
      </c>
      <c r="I94" s="197"/>
      <c r="J94" s="198">
        <f>ROUND(I94*H94,2)</f>
        <v>0</v>
      </c>
      <c r="K94" s="194" t="s">
        <v>21</v>
      </c>
      <c r="L94" s="61"/>
      <c r="M94" s="199" t="s">
        <v>21</v>
      </c>
      <c r="N94" s="200" t="s">
        <v>43</v>
      </c>
      <c r="O94" s="42"/>
      <c r="P94" s="201">
        <f>O94*H94</f>
        <v>0</v>
      </c>
      <c r="Q94" s="201">
        <v>0</v>
      </c>
      <c r="R94" s="201">
        <f>Q94*H94</f>
        <v>0</v>
      </c>
      <c r="S94" s="201">
        <v>0</v>
      </c>
      <c r="T94" s="202">
        <f>S94*H94</f>
        <v>0</v>
      </c>
      <c r="AR94" s="24" t="s">
        <v>156</v>
      </c>
      <c r="AT94" s="24" t="s">
        <v>151</v>
      </c>
      <c r="AU94" s="24" t="s">
        <v>82</v>
      </c>
      <c r="AY94" s="24" t="s">
        <v>148</v>
      </c>
      <c r="BE94" s="203">
        <f>IF(N94="základní",J94,0)</f>
        <v>0</v>
      </c>
      <c r="BF94" s="203">
        <f>IF(N94="snížená",J94,0)</f>
        <v>0</v>
      </c>
      <c r="BG94" s="203">
        <f>IF(N94="zákl. přenesená",J94,0)</f>
        <v>0</v>
      </c>
      <c r="BH94" s="203">
        <f>IF(N94="sníž. přenesená",J94,0)</f>
        <v>0</v>
      </c>
      <c r="BI94" s="203">
        <f>IF(N94="nulová",J94,0)</f>
        <v>0</v>
      </c>
      <c r="BJ94" s="24" t="s">
        <v>80</v>
      </c>
      <c r="BK94" s="203">
        <f>ROUND(I94*H94,2)</f>
        <v>0</v>
      </c>
      <c r="BL94" s="24" t="s">
        <v>156</v>
      </c>
      <c r="BM94" s="24" t="s">
        <v>3129</v>
      </c>
    </row>
    <row r="95" spans="2:65" s="1" customFormat="1" ht="16.5" customHeight="1">
      <c r="B95" s="41"/>
      <c r="C95" s="192" t="s">
        <v>228</v>
      </c>
      <c r="D95" s="192" t="s">
        <v>151</v>
      </c>
      <c r="E95" s="193" t="s">
        <v>3130</v>
      </c>
      <c r="F95" s="194" t="s">
        <v>3131</v>
      </c>
      <c r="G95" s="195" t="s">
        <v>213</v>
      </c>
      <c r="H95" s="196">
        <v>860</v>
      </c>
      <c r="I95" s="197"/>
      <c r="J95" s="198">
        <f>ROUND(I95*H95,2)</f>
        <v>0</v>
      </c>
      <c r="K95" s="194" t="s">
        <v>21</v>
      </c>
      <c r="L95" s="61"/>
      <c r="M95" s="199" t="s">
        <v>21</v>
      </c>
      <c r="N95" s="200" t="s">
        <v>43</v>
      </c>
      <c r="O95" s="42"/>
      <c r="P95" s="201">
        <f>O95*H95</f>
        <v>0</v>
      </c>
      <c r="Q95" s="201">
        <v>0</v>
      </c>
      <c r="R95" s="201">
        <f>Q95*H95</f>
        <v>0</v>
      </c>
      <c r="S95" s="201">
        <v>0</v>
      </c>
      <c r="T95" s="202">
        <f>S95*H95</f>
        <v>0</v>
      </c>
      <c r="AR95" s="24" t="s">
        <v>156</v>
      </c>
      <c r="AT95" s="24" t="s">
        <v>151</v>
      </c>
      <c r="AU95" s="24" t="s">
        <v>82</v>
      </c>
      <c r="AY95" s="24" t="s">
        <v>148</v>
      </c>
      <c r="BE95" s="203">
        <f>IF(N95="základní",J95,0)</f>
        <v>0</v>
      </c>
      <c r="BF95" s="203">
        <f>IF(N95="snížená",J95,0)</f>
        <v>0</v>
      </c>
      <c r="BG95" s="203">
        <f>IF(N95="zákl. přenesená",J95,0)</f>
        <v>0</v>
      </c>
      <c r="BH95" s="203">
        <f>IF(N95="sníž. přenesená",J95,0)</f>
        <v>0</v>
      </c>
      <c r="BI95" s="203">
        <f>IF(N95="nulová",J95,0)</f>
        <v>0</v>
      </c>
      <c r="BJ95" s="24" t="s">
        <v>80</v>
      </c>
      <c r="BK95" s="203">
        <f>ROUND(I95*H95,2)</f>
        <v>0</v>
      </c>
      <c r="BL95" s="24" t="s">
        <v>156</v>
      </c>
      <c r="BM95" s="24" t="s">
        <v>3132</v>
      </c>
    </row>
    <row r="96" spans="2:65" s="1" customFormat="1" ht="16.5" customHeight="1">
      <c r="B96" s="41"/>
      <c r="C96" s="192" t="s">
        <v>233</v>
      </c>
      <c r="D96" s="192" t="s">
        <v>151</v>
      </c>
      <c r="E96" s="193" t="s">
        <v>3133</v>
      </c>
      <c r="F96" s="194" t="s">
        <v>3134</v>
      </c>
      <c r="G96" s="195" t="s">
        <v>213</v>
      </c>
      <c r="H96" s="196">
        <v>840</v>
      </c>
      <c r="I96" s="197"/>
      <c r="J96" s="198">
        <f>ROUND(I96*H96,2)</f>
        <v>0</v>
      </c>
      <c r="K96" s="194" t="s">
        <v>21</v>
      </c>
      <c r="L96" s="61"/>
      <c r="M96" s="199" t="s">
        <v>21</v>
      </c>
      <c r="N96" s="200" t="s">
        <v>43</v>
      </c>
      <c r="O96" s="42"/>
      <c r="P96" s="201">
        <f>O96*H96</f>
        <v>0</v>
      </c>
      <c r="Q96" s="201">
        <v>0</v>
      </c>
      <c r="R96" s="201">
        <f>Q96*H96</f>
        <v>0</v>
      </c>
      <c r="S96" s="201">
        <v>0</v>
      </c>
      <c r="T96" s="202">
        <f>S96*H96</f>
        <v>0</v>
      </c>
      <c r="AR96" s="24" t="s">
        <v>156</v>
      </c>
      <c r="AT96" s="24" t="s">
        <v>151</v>
      </c>
      <c r="AU96" s="24" t="s">
        <v>82</v>
      </c>
      <c r="AY96" s="24" t="s">
        <v>148</v>
      </c>
      <c r="BE96" s="203">
        <f>IF(N96="základní",J96,0)</f>
        <v>0</v>
      </c>
      <c r="BF96" s="203">
        <f>IF(N96="snížená",J96,0)</f>
        <v>0</v>
      </c>
      <c r="BG96" s="203">
        <f>IF(N96="zákl. přenesená",J96,0)</f>
        <v>0</v>
      </c>
      <c r="BH96" s="203">
        <f>IF(N96="sníž. přenesená",J96,0)</f>
        <v>0</v>
      </c>
      <c r="BI96" s="203">
        <f>IF(N96="nulová",J96,0)</f>
        <v>0</v>
      </c>
      <c r="BJ96" s="24" t="s">
        <v>80</v>
      </c>
      <c r="BK96" s="203">
        <f>ROUND(I96*H96,2)</f>
        <v>0</v>
      </c>
      <c r="BL96" s="24" t="s">
        <v>156</v>
      </c>
      <c r="BM96" s="24" t="s">
        <v>3135</v>
      </c>
    </row>
    <row r="97" spans="2:65" s="1" customFormat="1" ht="16.5" customHeight="1">
      <c r="B97" s="41"/>
      <c r="C97" s="192" t="s">
        <v>240</v>
      </c>
      <c r="D97" s="192" t="s">
        <v>151</v>
      </c>
      <c r="E97" s="193" t="s">
        <v>3136</v>
      </c>
      <c r="F97" s="194" t="s">
        <v>3137</v>
      </c>
      <c r="G97" s="195" t="s">
        <v>3138</v>
      </c>
      <c r="H97" s="196">
        <v>1</v>
      </c>
      <c r="I97" s="197"/>
      <c r="J97" s="198">
        <f>ROUND(I97*H97,2)</f>
        <v>0</v>
      </c>
      <c r="K97" s="194" t="s">
        <v>21</v>
      </c>
      <c r="L97" s="61"/>
      <c r="M97" s="199" t="s">
        <v>21</v>
      </c>
      <c r="N97" s="200" t="s">
        <v>43</v>
      </c>
      <c r="O97" s="42"/>
      <c r="P97" s="201">
        <f>O97*H97</f>
        <v>0</v>
      </c>
      <c r="Q97" s="201">
        <v>0</v>
      </c>
      <c r="R97" s="201">
        <f>Q97*H97</f>
        <v>0</v>
      </c>
      <c r="S97" s="201">
        <v>0</v>
      </c>
      <c r="T97" s="202">
        <f>S97*H97</f>
        <v>0</v>
      </c>
      <c r="AR97" s="24" t="s">
        <v>156</v>
      </c>
      <c r="AT97" s="24" t="s">
        <v>151</v>
      </c>
      <c r="AU97" s="24" t="s">
        <v>82</v>
      </c>
      <c r="AY97" s="24" t="s">
        <v>148</v>
      </c>
      <c r="BE97" s="203">
        <f>IF(N97="základní",J97,0)</f>
        <v>0</v>
      </c>
      <c r="BF97" s="203">
        <f>IF(N97="snížená",J97,0)</f>
        <v>0</v>
      </c>
      <c r="BG97" s="203">
        <f>IF(N97="zákl. přenesená",J97,0)</f>
        <v>0</v>
      </c>
      <c r="BH97" s="203">
        <f>IF(N97="sníž. přenesená",J97,0)</f>
        <v>0</v>
      </c>
      <c r="BI97" s="203">
        <f>IF(N97="nulová",J97,0)</f>
        <v>0</v>
      </c>
      <c r="BJ97" s="24" t="s">
        <v>80</v>
      </c>
      <c r="BK97" s="203">
        <f>ROUND(I97*H97,2)</f>
        <v>0</v>
      </c>
      <c r="BL97" s="24" t="s">
        <v>156</v>
      </c>
      <c r="BM97" s="24" t="s">
        <v>3139</v>
      </c>
    </row>
    <row r="98" spans="2:65" s="10" customFormat="1" ht="29.85" customHeight="1">
      <c r="B98" s="176"/>
      <c r="C98" s="177"/>
      <c r="D98" s="178" t="s">
        <v>71</v>
      </c>
      <c r="E98" s="190" t="s">
        <v>3140</v>
      </c>
      <c r="F98" s="190" t="s">
        <v>2778</v>
      </c>
      <c r="G98" s="177"/>
      <c r="H98" s="177"/>
      <c r="I98" s="180"/>
      <c r="J98" s="191">
        <f>BK98</f>
        <v>0</v>
      </c>
      <c r="K98" s="177"/>
      <c r="L98" s="182"/>
      <c r="M98" s="183"/>
      <c r="N98" s="184"/>
      <c r="O98" s="184"/>
      <c r="P98" s="185">
        <f>SUM(P99:P110)</f>
        <v>0</v>
      </c>
      <c r="Q98" s="184"/>
      <c r="R98" s="185">
        <f>SUM(R99:R110)</f>
        <v>0</v>
      </c>
      <c r="S98" s="184"/>
      <c r="T98" s="186">
        <f>SUM(T99:T110)</f>
        <v>0</v>
      </c>
      <c r="AR98" s="187" t="s">
        <v>80</v>
      </c>
      <c r="AT98" s="188" t="s">
        <v>71</v>
      </c>
      <c r="AU98" s="188" t="s">
        <v>80</v>
      </c>
      <c r="AY98" s="187" t="s">
        <v>148</v>
      </c>
      <c r="BK98" s="189">
        <f>SUM(BK99:BK110)</f>
        <v>0</v>
      </c>
    </row>
    <row r="99" spans="2:65" s="1" customFormat="1" ht="16.5" customHeight="1">
      <c r="B99" s="41"/>
      <c r="C99" s="192" t="s">
        <v>245</v>
      </c>
      <c r="D99" s="192" t="s">
        <v>151</v>
      </c>
      <c r="E99" s="193" t="s">
        <v>3141</v>
      </c>
      <c r="F99" s="194" t="s">
        <v>3142</v>
      </c>
      <c r="G99" s="195" t="s">
        <v>2491</v>
      </c>
      <c r="H99" s="196">
        <v>1</v>
      </c>
      <c r="I99" s="197"/>
      <c r="J99" s="198">
        <f t="shared" ref="J99:J110" si="10">ROUND(I99*H99,2)</f>
        <v>0</v>
      </c>
      <c r="K99" s="194" t="s">
        <v>21</v>
      </c>
      <c r="L99" s="61"/>
      <c r="M99" s="199" t="s">
        <v>21</v>
      </c>
      <c r="N99" s="200" t="s">
        <v>43</v>
      </c>
      <c r="O99" s="42"/>
      <c r="P99" s="201">
        <f t="shared" ref="P99:P110" si="11">O99*H99</f>
        <v>0</v>
      </c>
      <c r="Q99" s="201">
        <v>0</v>
      </c>
      <c r="R99" s="201">
        <f t="shared" ref="R99:R110" si="12">Q99*H99</f>
        <v>0</v>
      </c>
      <c r="S99" s="201">
        <v>0</v>
      </c>
      <c r="T99" s="202">
        <f t="shared" ref="T99:T110" si="13">S99*H99</f>
        <v>0</v>
      </c>
      <c r="AR99" s="24" t="s">
        <v>156</v>
      </c>
      <c r="AT99" s="24" t="s">
        <v>151</v>
      </c>
      <c r="AU99" s="24" t="s">
        <v>82</v>
      </c>
      <c r="AY99" s="24" t="s">
        <v>148</v>
      </c>
      <c r="BE99" s="203">
        <f t="shared" ref="BE99:BE110" si="14">IF(N99="základní",J99,0)</f>
        <v>0</v>
      </c>
      <c r="BF99" s="203">
        <f t="shared" ref="BF99:BF110" si="15">IF(N99="snížená",J99,0)</f>
        <v>0</v>
      </c>
      <c r="BG99" s="203">
        <f t="shared" ref="BG99:BG110" si="16">IF(N99="zákl. přenesená",J99,0)</f>
        <v>0</v>
      </c>
      <c r="BH99" s="203">
        <f t="shared" ref="BH99:BH110" si="17">IF(N99="sníž. přenesená",J99,0)</f>
        <v>0</v>
      </c>
      <c r="BI99" s="203">
        <f t="shared" ref="BI99:BI110" si="18">IF(N99="nulová",J99,0)</f>
        <v>0</v>
      </c>
      <c r="BJ99" s="24" t="s">
        <v>80</v>
      </c>
      <c r="BK99" s="203">
        <f t="shared" ref="BK99:BK110" si="19">ROUND(I99*H99,2)</f>
        <v>0</v>
      </c>
      <c r="BL99" s="24" t="s">
        <v>156</v>
      </c>
      <c r="BM99" s="24" t="s">
        <v>3143</v>
      </c>
    </row>
    <row r="100" spans="2:65" s="1" customFormat="1" ht="16.5" customHeight="1">
      <c r="B100" s="41"/>
      <c r="C100" s="192" t="s">
        <v>10</v>
      </c>
      <c r="D100" s="192" t="s">
        <v>151</v>
      </c>
      <c r="E100" s="193" t="s">
        <v>3144</v>
      </c>
      <c r="F100" s="194" t="s">
        <v>3103</v>
      </c>
      <c r="G100" s="195" t="s">
        <v>2491</v>
      </c>
      <c r="H100" s="196">
        <v>12</v>
      </c>
      <c r="I100" s="197"/>
      <c r="J100" s="198">
        <f t="shared" si="10"/>
        <v>0</v>
      </c>
      <c r="K100" s="194" t="s">
        <v>21</v>
      </c>
      <c r="L100" s="61"/>
      <c r="M100" s="199" t="s">
        <v>21</v>
      </c>
      <c r="N100" s="200" t="s">
        <v>43</v>
      </c>
      <c r="O100" s="42"/>
      <c r="P100" s="201">
        <f t="shared" si="11"/>
        <v>0</v>
      </c>
      <c r="Q100" s="201">
        <v>0</v>
      </c>
      <c r="R100" s="201">
        <f t="shared" si="12"/>
        <v>0</v>
      </c>
      <c r="S100" s="201">
        <v>0</v>
      </c>
      <c r="T100" s="202">
        <f t="shared" si="13"/>
        <v>0</v>
      </c>
      <c r="AR100" s="24" t="s">
        <v>156</v>
      </c>
      <c r="AT100" s="24" t="s">
        <v>151</v>
      </c>
      <c r="AU100" s="24" t="s">
        <v>82</v>
      </c>
      <c r="AY100" s="24" t="s">
        <v>148</v>
      </c>
      <c r="BE100" s="203">
        <f t="shared" si="14"/>
        <v>0</v>
      </c>
      <c r="BF100" s="203">
        <f t="shared" si="15"/>
        <v>0</v>
      </c>
      <c r="BG100" s="203">
        <f t="shared" si="16"/>
        <v>0</v>
      </c>
      <c r="BH100" s="203">
        <f t="shared" si="17"/>
        <v>0</v>
      </c>
      <c r="BI100" s="203">
        <f t="shared" si="18"/>
        <v>0</v>
      </c>
      <c r="BJ100" s="24" t="s">
        <v>80</v>
      </c>
      <c r="BK100" s="203">
        <f t="shared" si="19"/>
        <v>0</v>
      </c>
      <c r="BL100" s="24" t="s">
        <v>156</v>
      </c>
      <c r="BM100" s="24" t="s">
        <v>3145</v>
      </c>
    </row>
    <row r="101" spans="2:65" s="1" customFormat="1" ht="16.5" customHeight="1">
      <c r="B101" s="41"/>
      <c r="C101" s="192" t="s">
        <v>256</v>
      </c>
      <c r="D101" s="192" t="s">
        <v>151</v>
      </c>
      <c r="E101" s="193" t="s">
        <v>3146</v>
      </c>
      <c r="F101" s="194" t="s">
        <v>3106</v>
      </c>
      <c r="G101" s="195" t="s">
        <v>2491</v>
      </c>
      <c r="H101" s="196">
        <v>4</v>
      </c>
      <c r="I101" s="197"/>
      <c r="J101" s="198">
        <f t="shared" si="10"/>
        <v>0</v>
      </c>
      <c r="K101" s="194" t="s">
        <v>21</v>
      </c>
      <c r="L101" s="61"/>
      <c r="M101" s="199" t="s">
        <v>21</v>
      </c>
      <c r="N101" s="200" t="s">
        <v>43</v>
      </c>
      <c r="O101" s="42"/>
      <c r="P101" s="201">
        <f t="shared" si="11"/>
        <v>0</v>
      </c>
      <c r="Q101" s="201">
        <v>0</v>
      </c>
      <c r="R101" s="201">
        <f t="shared" si="12"/>
        <v>0</v>
      </c>
      <c r="S101" s="201">
        <v>0</v>
      </c>
      <c r="T101" s="202">
        <f t="shared" si="13"/>
        <v>0</v>
      </c>
      <c r="AR101" s="24" t="s">
        <v>156</v>
      </c>
      <c r="AT101" s="24" t="s">
        <v>151</v>
      </c>
      <c r="AU101" s="24" t="s">
        <v>82</v>
      </c>
      <c r="AY101" s="24" t="s">
        <v>148</v>
      </c>
      <c r="BE101" s="203">
        <f t="shared" si="14"/>
        <v>0</v>
      </c>
      <c r="BF101" s="203">
        <f t="shared" si="15"/>
        <v>0</v>
      </c>
      <c r="BG101" s="203">
        <f t="shared" si="16"/>
        <v>0</v>
      </c>
      <c r="BH101" s="203">
        <f t="shared" si="17"/>
        <v>0</v>
      </c>
      <c r="BI101" s="203">
        <f t="shared" si="18"/>
        <v>0</v>
      </c>
      <c r="BJ101" s="24" t="s">
        <v>80</v>
      </c>
      <c r="BK101" s="203">
        <f t="shared" si="19"/>
        <v>0</v>
      </c>
      <c r="BL101" s="24" t="s">
        <v>156</v>
      </c>
      <c r="BM101" s="24" t="s">
        <v>3147</v>
      </c>
    </row>
    <row r="102" spans="2:65" s="1" customFormat="1" ht="16.5" customHeight="1">
      <c r="B102" s="41"/>
      <c r="C102" s="192" t="s">
        <v>263</v>
      </c>
      <c r="D102" s="192" t="s">
        <v>151</v>
      </c>
      <c r="E102" s="193" t="s">
        <v>3148</v>
      </c>
      <c r="F102" s="194" t="s">
        <v>3109</v>
      </c>
      <c r="G102" s="195" t="s">
        <v>2491</v>
      </c>
      <c r="H102" s="196">
        <v>12</v>
      </c>
      <c r="I102" s="197"/>
      <c r="J102" s="198">
        <f t="shared" si="10"/>
        <v>0</v>
      </c>
      <c r="K102" s="194" t="s">
        <v>21</v>
      </c>
      <c r="L102" s="61"/>
      <c r="M102" s="199" t="s">
        <v>21</v>
      </c>
      <c r="N102" s="200" t="s">
        <v>43</v>
      </c>
      <c r="O102" s="42"/>
      <c r="P102" s="201">
        <f t="shared" si="11"/>
        <v>0</v>
      </c>
      <c r="Q102" s="201">
        <v>0</v>
      </c>
      <c r="R102" s="201">
        <f t="shared" si="12"/>
        <v>0</v>
      </c>
      <c r="S102" s="201">
        <v>0</v>
      </c>
      <c r="T102" s="202">
        <f t="shared" si="13"/>
        <v>0</v>
      </c>
      <c r="AR102" s="24" t="s">
        <v>156</v>
      </c>
      <c r="AT102" s="24" t="s">
        <v>151</v>
      </c>
      <c r="AU102" s="24" t="s">
        <v>82</v>
      </c>
      <c r="AY102" s="24" t="s">
        <v>148</v>
      </c>
      <c r="BE102" s="203">
        <f t="shared" si="14"/>
        <v>0</v>
      </c>
      <c r="BF102" s="203">
        <f t="shared" si="15"/>
        <v>0</v>
      </c>
      <c r="BG102" s="203">
        <f t="shared" si="16"/>
        <v>0</v>
      </c>
      <c r="BH102" s="203">
        <f t="shared" si="17"/>
        <v>0</v>
      </c>
      <c r="BI102" s="203">
        <f t="shared" si="18"/>
        <v>0</v>
      </c>
      <c r="BJ102" s="24" t="s">
        <v>80</v>
      </c>
      <c r="BK102" s="203">
        <f t="shared" si="19"/>
        <v>0</v>
      </c>
      <c r="BL102" s="24" t="s">
        <v>156</v>
      </c>
      <c r="BM102" s="24" t="s">
        <v>3149</v>
      </c>
    </row>
    <row r="103" spans="2:65" s="1" customFormat="1" ht="16.5" customHeight="1">
      <c r="B103" s="41"/>
      <c r="C103" s="192" t="s">
        <v>269</v>
      </c>
      <c r="D103" s="192" t="s">
        <v>151</v>
      </c>
      <c r="E103" s="193" t="s">
        <v>3150</v>
      </c>
      <c r="F103" s="194" t="s">
        <v>3151</v>
      </c>
      <c r="G103" s="195" t="s">
        <v>2491</v>
      </c>
      <c r="H103" s="196">
        <v>1</v>
      </c>
      <c r="I103" s="197"/>
      <c r="J103" s="198">
        <f t="shared" si="10"/>
        <v>0</v>
      </c>
      <c r="K103" s="194" t="s">
        <v>21</v>
      </c>
      <c r="L103" s="61"/>
      <c r="M103" s="199" t="s">
        <v>21</v>
      </c>
      <c r="N103" s="200" t="s">
        <v>43</v>
      </c>
      <c r="O103" s="42"/>
      <c r="P103" s="201">
        <f t="shared" si="11"/>
        <v>0</v>
      </c>
      <c r="Q103" s="201">
        <v>0</v>
      </c>
      <c r="R103" s="201">
        <f t="shared" si="12"/>
        <v>0</v>
      </c>
      <c r="S103" s="201">
        <v>0</v>
      </c>
      <c r="T103" s="202">
        <f t="shared" si="13"/>
        <v>0</v>
      </c>
      <c r="AR103" s="24" t="s">
        <v>156</v>
      </c>
      <c r="AT103" s="24" t="s">
        <v>151</v>
      </c>
      <c r="AU103" s="24" t="s">
        <v>82</v>
      </c>
      <c r="AY103" s="24" t="s">
        <v>148</v>
      </c>
      <c r="BE103" s="203">
        <f t="shared" si="14"/>
        <v>0</v>
      </c>
      <c r="BF103" s="203">
        <f t="shared" si="15"/>
        <v>0</v>
      </c>
      <c r="BG103" s="203">
        <f t="shared" si="16"/>
        <v>0</v>
      </c>
      <c r="BH103" s="203">
        <f t="shared" si="17"/>
        <v>0</v>
      </c>
      <c r="BI103" s="203">
        <f t="shared" si="18"/>
        <v>0</v>
      </c>
      <c r="BJ103" s="24" t="s">
        <v>80</v>
      </c>
      <c r="BK103" s="203">
        <f t="shared" si="19"/>
        <v>0</v>
      </c>
      <c r="BL103" s="24" t="s">
        <v>156</v>
      </c>
      <c r="BM103" s="24" t="s">
        <v>3152</v>
      </c>
    </row>
    <row r="104" spans="2:65" s="1" customFormat="1" ht="16.5" customHeight="1">
      <c r="B104" s="41"/>
      <c r="C104" s="192" t="s">
        <v>276</v>
      </c>
      <c r="D104" s="192" t="s">
        <v>151</v>
      </c>
      <c r="E104" s="193" t="s">
        <v>3153</v>
      </c>
      <c r="F104" s="194" t="s">
        <v>3154</v>
      </c>
      <c r="G104" s="195" t="s">
        <v>2491</v>
      </c>
      <c r="H104" s="196">
        <v>43</v>
      </c>
      <c r="I104" s="197"/>
      <c r="J104" s="198">
        <f t="shared" si="10"/>
        <v>0</v>
      </c>
      <c r="K104" s="194" t="s">
        <v>21</v>
      </c>
      <c r="L104" s="61"/>
      <c r="M104" s="199" t="s">
        <v>21</v>
      </c>
      <c r="N104" s="200" t="s">
        <v>43</v>
      </c>
      <c r="O104" s="42"/>
      <c r="P104" s="201">
        <f t="shared" si="11"/>
        <v>0</v>
      </c>
      <c r="Q104" s="201">
        <v>0</v>
      </c>
      <c r="R104" s="201">
        <f t="shared" si="12"/>
        <v>0</v>
      </c>
      <c r="S104" s="201">
        <v>0</v>
      </c>
      <c r="T104" s="202">
        <f t="shared" si="13"/>
        <v>0</v>
      </c>
      <c r="AR104" s="24" t="s">
        <v>156</v>
      </c>
      <c r="AT104" s="24" t="s">
        <v>151</v>
      </c>
      <c r="AU104" s="24" t="s">
        <v>82</v>
      </c>
      <c r="AY104" s="24" t="s">
        <v>148</v>
      </c>
      <c r="BE104" s="203">
        <f t="shared" si="14"/>
        <v>0</v>
      </c>
      <c r="BF104" s="203">
        <f t="shared" si="15"/>
        <v>0</v>
      </c>
      <c r="BG104" s="203">
        <f t="shared" si="16"/>
        <v>0</v>
      </c>
      <c r="BH104" s="203">
        <f t="shared" si="17"/>
        <v>0</v>
      </c>
      <c r="BI104" s="203">
        <f t="shared" si="18"/>
        <v>0</v>
      </c>
      <c r="BJ104" s="24" t="s">
        <v>80</v>
      </c>
      <c r="BK104" s="203">
        <f t="shared" si="19"/>
        <v>0</v>
      </c>
      <c r="BL104" s="24" t="s">
        <v>156</v>
      </c>
      <c r="BM104" s="24" t="s">
        <v>3155</v>
      </c>
    </row>
    <row r="105" spans="2:65" s="1" customFormat="1" ht="16.5" customHeight="1">
      <c r="B105" s="41"/>
      <c r="C105" s="192" t="s">
        <v>287</v>
      </c>
      <c r="D105" s="192" t="s">
        <v>151</v>
      </c>
      <c r="E105" s="193" t="s">
        <v>3156</v>
      </c>
      <c r="F105" s="194" t="s">
        <v>3157</v>
      </c>
      <c r="G105" s="195" t="s">
        <v>2491</v>
      </c>
      <c r="H105" s="196">
        <v>14</v>
      </c>
      <c r="I105" s="197"/>
      <c r="J105" s="198">
        <f t="shared" si="10"/>
        <v>0</v>
      </c>
      <c r="K105" s="194" t="s">
        <v>21</v>
      </c>
      <c r="L105" s="61"/>
      <c r="M105" s="199" t="s">
        <v>21</v>
      </c>
      <c r="N105" s="200" t="s">
        <v>43</v>
      </c>
      <c r="O105" s="42"/>
      <c r="P105" s="201">
        <f t="shared" si="11"/>
        <v>0</v>
      </c>
      <c r="Q105" s="201">
        <v>0</v>
      </c>
      <c r="R105" s="201">
        <f t="shared" si="12"/>
        <v>0</v>
      </c>
      <c r="S105" s="201">
        <v>0</v>
      </c>
      <c r="T105" s="202">
        <f t="shared" si="13"/>
        <v>0</v>
      </c>
      <c r="AR105" s="24" t="s">
        <v>156</v>
      </c>
      <c r="AT105" s="24" t="s">
        <v>151</v>
      </c>
      <c r="AU105" s="24" t="s">
        <v>82</v>
      </c>
      <c r="AY105" s="24" t="s">
        <v>148</v>
      </c>
      <c r="BE105" s="203">
        <f t="shared" si="14"/>
        <v>0</v>
      </c>
      <c r="BF105" s="203">
        <f t="shared" si="15"/>
        <v>0</v>
      </c>
      <c r="BG105" s="203">
        <f t="shared" si="16"/>
        <v>0</v>
      </c>
      <c r="BH105" s="203">
        <f t="shared" si="17"/>
        <v>0</v>
      </c>
      <c r="BI105" s="203">
        <f t="shared" si="18"/>
        <v>0</v>
      </c>
      <c r="BJ105" s="24" t="s">
        <v>80</v>
      </c>
      <c r="BK105" s="203">
        <f t="shared" si="19"/>
        <v>0</v>
      </c>
      <c r="BL105" s="24" t="s">
        <v>156</v>
      </c>
      <c r="BM105" s="24" t="s">
        <v>3158</v>
      </c>
    </row>
    <row r="106" spans="2:65" s="1" customFormat="1" ht="16.5" customHeight="1">
      <c r="B106" s="41"/>
      <c r="C106" s="192" t="s">
        <v>9</v>
      </c>
      <c r="D106" s="192" t="s">
        <v>151</v>
      </c>
      <c r="E106" s="193" t="s">
        <v>3159</v>
      </c>
      <c r="F106" s="194" t="s">
        <v>3112</v>
      </c>
      <c r="G106" s="195" t="s">
        <v>2491</v>
      </c>
      <c r="H106" s="196">
        <v>8</v>
      </c>
      <c r="I106" s="197"/>
      <c r="J106" s="198">
        <f t="shared" si="10"/>
        <v>0</v>
      </c>
      <c r="K106" s="194" t="s">
        <v>21</v>
      </c>
      <c r="L106" s="61"/>
      <c r="M106" s="199" t="s">
        <v>21</v>
      </c>
      <c r="N106" s="200" t="s">
        <v>43</v>
      </c>
      <c r="O106" s="42"/>
      <c r="P106" s="201">
        <f t="shared" si="11"/>
        <v>0</v>
      </c>
      <c r="Q106" s="201">
        <v>0</v>
      </c>
      <c r="R106" s="201">
        <f t="shared" si="12"/>
        <v>0</v>
      </c>
      <c r="S106" s="201">
        <v>0</v>
      </c>
      <c r="T106" s="202">
        <f t="shared" si="13"/>
        <v>0</v>
      </c>
      <c r="AR106" s="24" t="s">
        <v>156</v>
      </c>
      <c r="AT106" s="24" t="s">
        <v>151</v>
      </c>
      <c r="AU106" s="24" t="s">
        <v>82</v>
      </c>
      <c r="AY106" s="24" t="s">
        <v>148</v>
      </c>
      <c r="BE106" s="203">
        <f t="shared" si="14"/>
        <v>0</v>
      </c>
      <c r="BF106" s="203">
        <f t="shared" si="15"/>
        <v>0</v>
      </c>
      <c r="BG106" s="203">
        <f t="shared" si="16"/>
        <v>0</v>
      </c>
      <c r="BH106" s="203">
        <f t="shared" si="17"/>
        <v>0</v>
      </c>
      <c r="BI106" s="203">
        <f t="shared" si="18"/>
        <v>0</v>
      </c>
      <c r="BJ106" s="24" t="s">
        <v>80</v>
      </c>
      <c r="BK106" s="203">
        <f t="shared" si="19"/>
        <v>0</v>
      </c>
      <c r="BL106" s="24" t="s">
        <v>156</v>
      </c>
      <c r="BM106" s="24" t="s">
        <v>3160</v>
      </c>
    </row>
    <row r="107" spans="2:65" s="1" customFormat="1" ht="16.5" customHeight="1">
      <c r="B107" s="41"/>
      <c r="C107" s="192" t="s">
        <v>296</v>
      </c>
      <c r="D107" s="192" t="s">
        <v>151</v>
      </c>
      <c r="E107" s="193" t="s">
        <v>3161</v>
      </c>
      <c r="F107" s="194" t="s">
        <v>3128</v>
      </c>
      <c r="G107" s="195" t="s">
        <v>2491</v>
      </c>
      <c r="H107" s="196">
        <v>24</v>
      </c>
      <c r="I107" s="197"/>
      <c r="J107" s="198">
        <f t="shared" si="10"/>
        <v>0</v>
      </c>
      <c r="K107" s="194" t="s">
        <v>21</v>
      </c>
      <c r="L107" s="61"/>
      <c r="M107" s="199" t="s">
        <v>21</v>
      </c>
      <c r="N107" s="200" t="s">
        <v>43</v>
      </c>
      <c r="O107" s="42"/>
      <c r="P107" s="201">
        <f t="shared" si="11"/>
        <v>0</v>
      </c>
      <c r="Q107" s="201">
        <v>0</v>
      </c>
      <c r="R107" s="201">
        <f t="shared" si="12"/>
        <v>0</v>
      </c>
      <c r="S107" s="201">
        <v>0</v>
      </c>
      <c r="T107" s="202">
        <f t="shared" si="13"/>
        <v>0</v>
      </c>
      <c r="AR107" s="24" t="s">
        <v>156</v>
      </c>
      <c r="AT107" s="24" t="s">
        <v>151</v>
      </c>
      <c r="AU107" s="24" t="s">
        <v>82</v>
      </c>
      <c r="AY107" s="24" t="s">
        <v>148</v>
      </c>
      <c r="BE107" s="203">
        <f t="shared" si="14"/>
        <v>0</v>
      </c>
      <c r="BF107" s="203">
        <f t="shared" si="15"/>
        <v>0</v>
      </c>
      <c r="BG107" s="203">
        <f t="shared" si="16"/>
        <v>0</v>
      </c>
      <c r="BH107" s="203">
        <f t="shared" si="17"/>
        <v>0</v>
      </c>
      <c r="BI107" s="203">
        <f t="shared" si="18"/>
        <v>0</v>
      </c>
      <c r="BJ107" s="24" t="s">
        <v>80</v>
      </c>
      <c r="BK107" s="203">
        <f t="shared" si="19"/>
        <v>0</v>
      </c>
      <c r="BL107" s="24" t="s">
        <v>156</v>
      </c>
      <c r="BM107" s="24" t="s">
        <v>3162</v>
      </c>
    </row>
    <row r="108" spans="2:65" s="1" customFormat="1" ht="16.5" customHeight="1">
      <c r="B108" s="41"/>
      <c r="C108" s="192" t="s">
        <v>303</v>
      </c>
      <c r="D108" s="192" t="s">
        <v>151</v>
      </c>
      <c r="E108" s="193" t="s">
        <v>3163</v>
      </c>
      <c r="F108" s="194" t="s">
        <v>3131</v>
      </c>
      <c r="G108" s="195" t="s">
        <v>213</v>
      </c>
      <c r="H108" s="196">
        <v>860</v>
      </c>
      <c r="I108" s="197"/>
      <c r="J108" s="198">
        <f t="shared" si="10"/>
        <v>0</v>
      </c>
      <c r="K108" s="194" t="s">
        <v>21</v>
      </c>
      <c r="L108" s="61"/>
      <c r="M108" s="199" t="s">
        <v>21</v>
      </c>
      <c r="N108" s="200" t="s">
        <v>43</v>
      </c>
      <c r="O108" s="42"/>
      <c r="P108" s="201">
        <f t="shared" si="11"/>
        <v>0</v>
      </c>
      <c r="Q108" s="201">
        <v>0</v>
      </c>
      <c r="R108" s="201">
        <f t="shared" si="12"/>
        <v>0</v>
      </c>
      <c r="S108" s="201">
        <v>0</v>
      </c>
      <c r="T108" s="202">
        <f t="shared" si="13"/>
        <v>0</v>
      </c>
      <c r="AR108" s="24" t="s">
        <v>156</v>
      </c>
      <c r="AT108" s="24" t="s">
        <v>151</v>
      </c>
      <c r="AU108" s="24" t="s">
        <v>82</v>
      </c>
      <c r="AY108" s="24" t="s">
        <v>148</v>
      </c>
      <c r="BE108" s="203">
        <f t="shared" si="14"/>
        <v>0</v>
      </c>
      <c r="BF108" s="203">
        <f t="shared" si="15"/>
        <v>0</v>
      </c>
      <c r="BG108" s="203">
        <f t="shared" si="16"/>
        <v>0</v>
      </c>
      <c r="BH108" s="203">
        <f t="shared" si="17"/>
        <v>0</v>
      </c>
      <c r="BI108" s="203">
        <f t="shared" si="18"/>
        <v>0</v>
      </c>
      <c r="BJ108" s="24" t="s">
        <v>80</v>
      </c>
      <c r="BK108" s="203">
        <f t="shared" si="19"/>
        <v>0</v>
      </c>
      <c r="BL108" s="24" t="s">
        <v>156</v>
      </c>
      <c r="BM108" s="24" t="s">
        <v>3164</v>
      </c>
    </row>
    <row r="109" spans="2:65" s="1" customFormat="1" ht="16.5" customHeight="1">
      <c r="B109" s="41"/>
      <c r="C109" s="192" t="s">
        <v>308</v>
      </c>
      <c r="D109" s="192" t="s">
        <v>151</v>
      </c>
      <c r="E109" s="193" t="s">
        <v>3165</v>
      </c>
      <c r="F109" s="194" t="s">
        <v>3134</v>
      </c>
      <c r="G109" s="195" t="s">
        <v>213</v>
      </c>
      <c r="H109" s="196">
        <v>840</v>
      </c>
      <c r="I109" s="197"/>
      <c r="J109" s="198">
        <f t="shared" si="10"/>
        <v>0</v>
      </c>
      <c r="K109" s="194" t="s">
        <v>21</v>
      </c>
      <c r="L109" s="61"/>
      <c r="M109" s="199" t="s">
        <v>21</v>
      </c>
      <c r="N109" s="200" t="s">
        <v>43</v>
      </c>
      <c r="O109" s="42"/>
      <c r="P109" s="201">
        <f t="shared" si="11"/>
        <v>0</v>
      </c>
      <c r="Q109" s="201">
        <v>0</v>
      </c>
      <c r="R109" s="201">
        <f t="shared" si="12"/>
        <v>0</v>
      </c>
      <c r="S109" s="201">
        <v>0</v>
      </c>
      <c r="T109" s="202">
        <f t="shared" si="13"/>
        <v>0</v>
      </c>
      <c r="AR109" s="24" t="s">
        <v>156</v>
      </c>
      <c r="AT109" s="24" t="s">
        <v>151</v>
      </c>
      <c r="AU109" s="24" t="s">
        <v>82</v>
      </c>
      <c r="AY109" s="24" t="s">
        <v>148</v>
      </c>
      <c r="BE109" s="203">
        <f t="shared" si="14"/>
        <v>0</v>
      </c>
      <c r="BF109" s="203">
        <f t="shared" si="15"/>
        <v>0</v>
      </c>
      <c r="BG109" s="203">
        <f t="shared" si="16"/>
        <v>0</v>
      </c>
      <c r="BH109" s="203">
        <f t="shared" si="17"/>
        <v>0</v>
      </c>
      <c r="BI109" s="203">
        <f t="shared" si="18"/>
        <v>0</v>
      </c>
      <c r="BJ109" s="24" t="s">
        <v>80</v>
      </c>
      <c r="BK109" s="203">
        <f t="shared" si="19"/>
        <v>0</v>
      </c>
      <c r="BL109" s="24" t="s">
        <v>156</v>
      </c>
      <c r="BM109" s="24" t="s">
        <v>3166</v>
      </c>
    </row>
    <row r="110" spans="2:65" s="1" customFormat="1" ht="16.5" customHeight="1">
      <c r="B110" s="41"/>
      <c r="C110" s="192" t="s">
        <v>336</v>
      </c>
      <c r="D110" s="192" t="s">
        <v>151</v>
      </c>
      <c r="E110" s="193" t="s">
        <v>3167</v>
      </c>
      <c r="F110" s="194" t="s">
        <v>3168</v>
      </c>
      <c r="G110" s="195" t="s">
        <v>1083</v>
      </c>
      <c r="H110" s="196">
        <v>1</v>
      </c>
      <c r="I110" s="197"/>
      <c r="J110" s="198">
        <f t="shared" si="10"/>
        <v>0</v>
      </c>
      <c r="K110" s="194" t="s">
        <v>21</v>
      </c>
      <c r="L110" s="61"/>
      <c r="M110" s="199" t="s">
        <v>21</v>
      </c>
      <c r="N110" s="200" t="s">
        <v>43</v>
      </c>
      <c r="O110" s="42"/>
      <c r="P110" s="201">
        <f t="shared" si="11"/>
        <v>0</v>
      </c>
      <c r="Q110" s="201">
        <v>0</v>
      </c>
      <c r="R110" s="201">
        <f t="shared" si="12"/>
        <v>0</v>
      </c>
      <c r="S110" s="201">
        <v>0</v>
      </c>
      <c r="T110" s="202">
        <f t="shared" si="13"/>
        <v>0</v>
      </c>
      <c r="AR110" s="24" t="s">
        <v>156</v>
      </c>
      <c r="AT110" s="24" t="s">
        <v>151</v>
      </c>
      <c r="AU110" s="24" t="s">
        <v>82</v>
      </c>
      <c r="AY110" s="24" t="s">
        <v>148</v>
      </c>
      <c r="BE110" s="203">
        <f t="shared" si="14"/>
        <v>0</v>
      </c>
      <c r="BF110" s="203">
        <f t="shared" si="15"/>
        <v>0</v>
      </c>
      <c r="BG110" s="203">
        <f t="shared" si="16"/>
        <v>0</v>
      </c>
      <c r="BH110" s="203">
        <f t="shared" si="17"/>
        <v>0</v>
      </c>
      <c r="BI110" s="203">
        <f t="shared" si="18"/>
        <v>0</v>
      </c>
      <c r="BJ110" s="24" t="s">
        <v>80</v>
      </c>
      <c r="BK110" s="203">
        <f t="shared" si="19"/>
        <v>0</v>
      </c>
      <c r="BL110" s="24" t="s">
        <v>156</v>
      </c>
      <c r="BM110" s="24" t="s">
        <v>3169</v>
      </c>
    </row>
    <row r="111" spans="2:65" s="10" customFormat="1" ht="29.85" customHeight="1">
      <c r="B111" s="176"/>
      <c r="C111" s="177"/>
      <c r="D111" s="178" t="s">
        <v>71</v>
      </c>
      <c r="E111" s="190" t="s">
        <v>3170</v>
      </c>
      <c r="F111" s="190" t="s">
        <v>3084</v>
      </c>
      <c r="G111" s="177"/>
      <c r="H111" s="177"/>
      <c r="I111" s="180"/>
      <c r="J111" s="191">
        <f>BK111</f>
        <v>0</v>
      </c>
      <c r="K111" s="177"/>
      <c r="L111" s="182"/>
      <c r="M111" s="183"/>
      <c r="N111" s="184"/>
      <c r="O111" s="184"/>
      <c r="P111" s="185">
        <f>SUM(P112:P114)</f>
        <v>0</v>
      </c>
      <c r="Q111" s="184"/>
      <c r="R111" s="185">
        <f>SUM(R112:R114)</f>
        <v>0</v>
      </c>
      <c r="S111" s="184"/>
      <c r="T111" s="186">
        <f>SUM(T112:T114)</f>
        <v>0</v>
      </c>
      <c r="AR111" s="187" t="s">
        <v>80</v>
      </c>
      <c r="AT111" s="188" t="s">
        <v>71</v>
      </c>
      <c r="AU111" s="188" t="s">
        <v>80</v>
      </c>
      <c r="AY111" s="187" t="s">
        <v>148</v>
      </c>
      <c r="BK111" s="189">
        <f>SUM(BK112:BK114)</f>
        <v>0</v>
      </c>
    </row>
    <row r="112" spans="2:65" s="1" customFormat="1" ht="16.5" customHeight="1">
      <c r="B112" s="41"/>
      <c r="C112" s="192" t="s">
        <v>342</v>
      </c>
      <c r="D112" s="192" t="s">
        <v>151</v>
      </c>
      <c r="E112" s="193" t="s">
        <v>3171</v>
      </c>
      <c r="F112" s="194" t="s">
        <v>3172</v>
      </c>
      <c r="G112" s="195" t="s">
        <v>2491</v>
      </c>
      <c r="H112" s="196">
        <v>1</v>
      </c>
      <c r="I112" s="197"/>
      <c r="J112" s="198">
        <f>ROUND(I112*H112,2)</f>
        <v>0</v>
      </c>
      <c r="K112" s="194" t="s">
        <v>21</v>
      </c>
      <c r="L112" s="61"/>
      <c r="M112" s="199" t="s">
        <v>21</v>
      </c>
      <c r="N112" s="200" t="s">
        <v>43</v>
      </c>
      <c r="O112" s="42"/>
      <c r="P112" s="201">
        <f>O112*H112</f>
        <v>0</v>
      </c>
      <c r="Q112" s="201">
        <v>0</v>
      </c>
      <c r="R112" s="201">
        <f>Q112*H112</f>
        <v>0</v>
      </c>
      <c r="S112" s="201">
        <v>0</v>
      </c>
      <c r="T112" s="202">
        <f>S112*H112</f>
        <v>0</v>
      </c>
      <c r="AR112" s="24" t="s">
        <v>156</v>
      </c>
      <c r="AT112" s="24" t="s">
        <v>151</v>
      </c>
      <c r="AU112" s="24" t="s">
        <v>82</v>
      </c>
      <c r="AY112" s="24" t="s">
        <v>148</v>
      </c>
      <c r="BE112" s="203">
        <f>IF(N112="základní",J112,0)</f>
        <v>0</v>
      </c>
      <c r="BF112" s="203">
        <f>IF(N112="snížená",J112,0)</f>
        <v>0</v>
      </c>
      <c r="BG112" s="203">
        <f>IF(N112="zákl. přenesená",J112,0)</f>
        <v>0</v>
      </c>
      <c r="BH112" s="203">
        <f>IF(N112="sníž. přenesená",J112,0)</f>
        <v>0</v>
      </c>
      <c r="BI112" s="203">
        <f>IF(N112="nulová",J112,0)</f>
        <v>0</v>
      </c>
      <c r="BJ112" s="24" t="s">
        <v>80</v>
      </c>
      <c r="BK112" s="203">
        <f>ROUND(I112*H112,2)</f>
        <v>0</v>
      </c>
      <c r="BL112" s="24" t="s">
        <v>156</v>
      </c>
      <c r="BM112" s="24" t="s">
        <v>3173</v>
      </c>
    </row>
    <row r="113" spans="2:65" s="1" customFormat="1" ht="16.5" customHeight="1">
      <c r="B113" s="41"/>
      <c r="C113" s="192" t="s">
        <v>347</v>
      </c>
      <c r="D113" s="192" t="s">
        <v>151</v>
      </c>
      <c r="E113" s="193" t="s">
        <v>3174</v>
      </c>
      <c r="F113" s="194" t="s">
        <v>3175</v>
      </c>
      <c r="G113" s="195" t="s">
        <v>2491</v>
      </c>
      <c r="H113" s="196">
        <v>1</v>
      </c>
      <c r="I113" s="197"/>
      <c r="J113" s="198">
        <f>ROUND(I113*H113,2)</f>
        <v>0</v>
      </c>
      <c r="K113" s="194" t="s">
        <v>21</v>
      </c>
      <c r="L113" s="61"/>
      <c r="M113" s="199" t="s">
        <v>21</v>
      </c>
      <c r="N113" s="200" t="s">
        <v>43</v>
      </c>
      <c r="O113" s="42"/>
      <c r="P113" s="201">
        <f>O113*H113</f>
        <v>0</v>
      </c>
      <c r="Q113" s="201">
        <v>0</v>
      </c>
      <c r="R113" s="201">
        <f>Q113*H113</f>
        <v>0</v>
      </c>
      <c r="S113" s="201">
        <v>0</v>
      </c>
      <c r="T113" s="202">
        <f>S113*H113</f>
        <v>0</v>
      </c>
      <c r="AR113" s="24" t="s">
        <v>156</v>
      </c>
      <c r="AT113" s="24" t="s">
        <v>151</v>
      </c>
      <c r="AU113" s="24" t="s">
        <v>82</v>
      </c>
      <c r="AY113" s="24" t="s">
        <v>148</v>
      </c>
      <c r="BE113" s="203">
        <f>IF(N113="základní",J113,0)</f>
        <v>0</v>
      </c>
      <c r="BF113" s="203">
        <f>IF(N113="snížená",J113,0)</f>
        <v>0</v>
      </c>
      <c r="BG113" s="203">
        <f>IF(N113="zákl. přenesená",J113,0)</f>
        <v>0</v>
      </c>
      <c r="BH113" s="203">
        <f>IF(N113="sníž. přenesená",J113,0)</f>
        <v>0</v>
      </c>
      <c r="BI113" s="203">
        <f>IF(N113="nulová",J113,0)</f>
        <v>0</v>
      </c>
      <c r="BJ113" s="24" t="s">
        <v>80</v>
      </c>
      <c r="BK113" s="203">
        <f>ROUND(I113*H113,2)</f>
        <v>0</v>
      </c>
      <c r="BL113" s="24" t="s">
        <v>156</v>
      </c>
      <c r="BM113" s="24" t="s">
        <v>3176</v>
      </c>
    </row>
    <row r="114" spans="2:65" s="1" customFormat="1" ht="16.5" customHeight="1">
      <c r="B114" s="41"/>
      <c r="C114" s="192" t="s">
        <v>354</v>
      </c>
      <c r="D114" s="192" t="s">
        <v>151</v>
      </c>
      <c r="E114" s="193" t="s">
        <v>3177</v>
      </c>
      <c r="F114" s="194" t="s">
        <v>3178</v>
      </c>
      <c r="G114" s="195" t="s">
        <v>2491</v>
      </c>
      <c r="H114" s="196">
        <v>1</v>
      </c>
      <c r="I114" s="197"/>
      <c r="J114" s="198">
        <f>ROUND(I114*H114,2)</f>
        <v>0</v>
      </c>
      <c r="K114" s="194" t="s">
        <v>21</v>
      </c>
      <c r="L114" s="61"/>
      <c r="M114" s="199" t="s">
        <v>21</v>
      </c>
      <c r="N114" s="274" t="s">
        <v>43</v>
      </c>
      <c r="O114" s="269"/>
      <c r="P114" s="272">
        <f>O114*H114</f>
        <v>0</v>
      </c>
      <c r="Q114" s="272">
        <v>0</v>
      </c>
      <c r="R114" s="272">
        <f>Q114*H114</f>
        <v>0</v>
      </c>
      <c r="S114" s="272">
        <v>0</v>
      </c>
      <c r="T114" s="273">
        <f>S114*H114</f>
        <v>0</v>
      </c>
      <c r="AR114" s="24" t="s">
        <v>156</v>
      </c>
      <c r="AT114" s="24" t="s">
        <v>151</v>
      </c>
      <c r="AU114" s="24" t="s">
        <v>82</v>
      </c>
      <c r="AY114" s="24" t="s">
        <v>148</v>
      </c>
      <c r="BE114" s="203">
        <f>IF(N114="základní",J114,0)</f>
        <v>0</v>
      </c>
      <c r="BF114" s="203">
        <f>IF(N114="snížená",J114,0)</f>
        <v>0</v>
      </c>
      <c r="BG114" s="203">
        <f>IF(N114="zákl. přenesená",J114,0)</f>
        <v>0</v>
      </c>
      <c r="BH114" s="203">
        <f>IF(N114="sníž. přenesená",J114,0)</f>
        <v>0</v>
      </c>
      <c r="BI114" s="203">
        <f>IF(N114="nulová",J114,0)</f>
        <v>0</v>
      </c>
      <c r="BJ114" s="24" t="s">
        <v>80</v>
      </c>
      <c r="BK114" s="203">
        <f>ROUND(I114*H114,2)</f>
        <v>0</v>
      </c>
      <c r="BL114" s="24" t="s">
        <v>156</v>
      </c>
      <c r="BM114" s="24" t="s">
        <v>3179</v>
      </c>
    </row>
    <row r="115" spans="2:65" s="1" customFormat="1" ht="6.9" customHeight="1">
      <c r="B115" s="56"/>
      <c r="C115" s="57"/>
      <c r="D115" s="57"/>
      <c r="E115" s="57"/>
      <c r="F115" s="57"/>
      <c r="G115" s="57"/>
      <c r="H115" s="57"/>
      <c r="I115" s="139"/>
      <c r="J115" s="57"/>
      <c r="K115" s="57"/>
      <c r="L115" s="61"/>
    </row>
  </sheetData>
  <sheetProtection algorithmName="SHA-512" hashValue="/g794DOLALF7pdEO8YgMxQINDKDQny7Mo/OtrEzMw7c3qcPyxB0lDK9cywwNJBkEaVaeEmqpF0JyuXdEKGG+RA==" saltValue="Um7FgostiPk5u4qqTl889gs61oA/iZoZMv9Lz9sW60r7g9sVCipZOGV/rXMWsDgQ/SjPaJf4fg85vw+7KDyThw==" spinCount="100000" sheet="1" objects="1" scenarios="1" formatColumns="0" formatRows="0" autoFilter="0"/>
  <autoFilter ref="C80:K114" xr:uid="{00000000-0009-0000-0000-000006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0"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37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100</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3180</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ROUND(J86,2)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ROUND(SUM(BE86:BE378), 2)</f>
        <v>0</v>
      </c>
      <c r="G30" s="42"/>
      <c r="H30" s="42"/>
      <c r="I30" s="131">
        <v>0.21</v>
      </c>
      <c r="J30" s="130">
        <f>ROUND(ROUND((SUM(BE86:BE378)), 2)*I30, 2)</f>
        <v>0</v>
      </c>
      <c r="K30" s="45"/>
    </row>
    <row r="31" spans="2:11" s="1" customFormat="1" ht="14.4" customHeight="1">
      <c r="B31" s="41"/>
      <c r="C31" s="42"/>
      <c r="D31" s="42"/>
      <c r="E31" s="49" t="s">
        <v>44</v>
      </c>
      <c r="F31" s="130">
        <f>ROUND(SUM(BF86:BF378), 2)</f>
        <v>0</v>
      </c>
      <c r="G31" s="42"/>
      <c r="H31" s="42"/>
      <c r="I31" s="131">
        <v>0.15</v>
      </c>
      <c r="J31" s="130">
        <f>ROUND(ROUND((SUM(BF86:BF378)), 2)*I31, 2)</f>
        <v>0</v>
      </c>
      <c r="K31" s="45"/>
    </row>
    <row r="32" spans="2:11" s="1" customFormat="1" ht="14.4" hidden="1" customHeight="1">
      <c r="B32" s="41"/>
      <c r="C32" s="42"/>
      <c r="D32" s="42"/>
      <c r="E32" s="49" t="s">
        <v>45</v>
      </c>
      <c r="F32" s="130">
        <f>ROUND(SUM(BG86:BG378), 2)</f>
        <v>0</v>
      </c>
      <c r="G32" s="42"/>
      <c r="H32" s="42"/>
      <c r="I32" s="131">
        <v>0.21</v>
      </c>
      <c r="J32" s="130">
        <v>0</v>
      </c>
      <c r="K32" s="45"/>
    </row>
    <row r="33" spans="2:11" s="1" customFormat="1" ht="14.4" hidden="1" customHeight="1">
      <c r="B33" s="41"/>
      <c r="C33" s="42"/>
      <c r="D33" s="42"/>
      <c r="E33" s="49" t="s">
        <v>46</v>
      </c>
      <c r="F33" s="130">
        <f>ROUND(SUM(BH86:BH378), 2)</f>
        <v>0</v>
      </c>
      <c r="G33" s="42"/>
      <c r="H33" s="42"/>
      <c r="I33" s="131">
        <v>0.15</v>
      </c>
      <c r="J33" s="130">
        <v>0</v>
      </c>
      <c r="K33" s="45"/>
    </row>
    <row r="34" spans="2:11" s="1" customFormat="1" ht="14.4" hidden="1" customHeight="1">
      <c r="B34" s="41"/>
      <c r="C34" s="42"/>
      <c r="D34" s="42"/>
      <c r="E34" s="49" t="s">
        <v>47</v>
      </c>
      <c r="F34" s="130">
        <f>ROUND(SUM(BI86:BI378),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07 - Vzduchotechnika</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J86</f>
        <v>0</v>
      </c>
      <c r="K56" s="45"/>
      <c r="AU56" s="24" t="s">
        <v>119</v>
      </c>
    </row>
    <row r="57" spans="2:47" s="7" customFormat="1" ht="24.9" customHeight="1">
      <c r="B57" s="149"/>
      <c r="C57" s="150"/>
      <c r="D57" s="151" t="s">
        <v>3181</v>
      </c>
      <c r="E57" s="152"/>
      <c r="F57" s="152"/>
      <c r="G57" s="152"/>
      <c r="H57" s="152"/>
      <c r="I57" s="153"/>
      <c r="J57" s="154">
        <f>J87</f>
        <v>0</v>
      </c>
      <c r="K57" s="155"/>
    </row>
    <row r="58" spans="2:47" s="8" customFormat="1" ht="19.95" customHeight="1">
      <c r="B58" s="156"/>
      <c r="C58" s="157"/>
      <c r="D58" s="158" t="s">
        <v>3182</v>
      </c>
      <c r="E58" s="159"/>
      <c r="F58" s="159"/>
      <c r="G58" s="159"/>
      <c r="H58" s="159"/>
      <c r="I58" s="160"/>
      <c r="J58" s="161">
        <f>J88</f>
        <v>0</v>
      </c>
      <c r="K58" s="162"/>
    </row>
    <row r="59" spans="2:47" s="8" customFormat="1" ht="19.95" customHeight="1">
      <c r="B59" s="156"/>
      <c r="C59" s="157"/>
      <c r="D59" s="158" t="s">
        <v>3183</v>
      </c>
      <c r="E59" s="159"/>
      <c r="F59" s="159"/>
      <c r="G59" s="159"/>
      <c r="H59" s="159"/>
      <c r="I59" s="160"/>
      <c r="J59" s="161">
        <f>J148</f>
        <v>0</v>
      </c>
      <c r="K59" s="162"/>
    </row>
    <row r="60" spans="2:47" s="8" customFormat="1" ht="19.95" customHeight="1">
      <c r="B60" s="156"/>
      <c r="C60" s="157"/>
      <c r="D60" s="158" t="s">
        <v>3184</v>
      </c>
      <c r="E60" s="159"/>
      <c r="F60" s="159"/>
      <c r="G60" s="159"/>
      <c r="H60" s="159"/>
      <c r="I60" s="160"/>
      <c r="J60" s="161">
        <f>J205</f>
        <v>0</v>
      </c>
      <c r="K60" s="162"/>
    </row>
    <row r="61" spans="2:47" s="8" customFormat="1" ht="19.95" customHeight="1">
      <c r="B61" s="156"/>
      <c r="C61" s="157"/>
      <c r="D61" s="158" t="s">
        <v>3185</v>
      </c>
      <c r="E61" s="159"/>
      <c r="F61" s="159"/>
      <c r="G61" s="159"/>
      <c r="H61" s="159"/>
      <c r="I61" s="160"/>
      <c r="J61" s="161">
        <f>J214</f>
        <v>0</v>
      </c>
      <c r="K61" s="162"/>
    </row>
    <row r="62" spans="2:47" s="8" customFormat="1" ht="19.95" customHeight="1">
      <c r="B62" s="156"/>
      <c r="C62" s="157"/>
      <c r="D62" s="158" t="s">
        <v>3186</v>
      </c>
      <c r="E62" s="159"/>
      <c r="F62" s="159"/>
      <c r="G62" s="159"/>
      <c r="H62" s="159"/>
      <c r="I62" s="160"/>
      <c r="J62" s="161">
        <f>J245</f>
        <v>0</v>
      </c>
      <c r="K62" s="162"/>
    </row>
    <row r="63" spans="2:47" s="8" customFormat="1" ht="19.95" customHeight="1">
      <c r="B63" s="156"/>
      <c r="C63" s="157"/>
      <c r="D63" s="158" t="s">
        <v>3187</v>
      </c>
      <c r="E63" s="159"/>
      <c r="F63" s="159"/>
      <c r="G63" s="159"/>
      <c r="H63" s="159"/>
      <c r="I63" s="160"/>
      <c r="J63" s="161">
        <f>J272</f>
        <v>0</v>
      </c>
      <c r="K63" s="162"/>
    </row>
    <row r="64" spans="2:47" s="8" customFormat="1" ht="19.95" customHeight="1">
      <c r="B64" s="156"/>
      <c r="C64" s="157"/>
      <c r="D64" s="158" t="s">
        <v>3188</v>
      </c>
      <c r="E64" s="159"/>
      <c r="F64" s="159"/>
      <c r="G64" s="159"/>
      <c r="H64" s="159"/>
      <c r="I64" s="160"/>
      <c r="J64" s="161">
        <f>J284</f>
        <v>0</v>
      </c>
      <c r="K64" s="162"/>
    </row>
    <row r="65" spans="2:12" s="8" customFormat="1" ht="19.95" customHeight="1">
      <c r="B65" s="156"/>
      <c r="C65" s="157"/>
      <c r="D65" s="158" t="s">
        <v>3189</v>
      </c>
      <c r="E65" s="159"/>
      <c r="F65" s="159"/>
      <c r="G65" s="159"/>
      <c r="H65" s="159"/>
      <c r="I65" s="160"/>
      <c r="J65" s="161">
        <f>J320</f>
        <v>0</v>
      </c>
      <c r="K65" s="162"/>
    </row>
    <row r="66" spans="2:12" s="8" customFormat="1" ht="19.95" customHeight="1">
      <c r="B66" s="156"/>
      <c r="C66" s="157"/>
      <c r="D66" s="158" t="s">
        <v>3190</v>
      </c>
      <c r="E66" s="159"/>
      <c r="F66" s="159"/>
      <c r="G66" s="159"/>
      <c r="H66" s="159"/>
      <c r="I66" s="160"/>
      <c r="J66" s="161">
        <f>J371</f>
        <v>0</v>
      </c>
      <c r="K66" s="162"/>
    </row>
    <row r="67" spans="2:12" s="1" customFormat="1" ht="21.75" customHeight="1">
      <c r="B67" s="41"/>
      <c r="C67" s="42"/>
      <c r="D67" s="42"/>
      <c r="E67" s="42"/>
      <c r="F67" s="42"/>
      <c r="G67" s="42"/>
      <c r="H67" s="42"/>
      <c r="I67" s="118"/>
      <c r="J67" s="42"/>
      <c r="K67" s="45"/>
    </row>
    <row r="68" spans="2:12" s="1" customFormat="1" ht="6.9" customHeight="1">
      <c r="B68" s="56"/>
      <c r="C68" s="57"/>
      <c r="D68" s="57"/>
      <c r="E68" s="57"/>
      <c r="F68" s="57"/>
      <c r="G68" s="57"/>
      <c r="H68" s="57"/>
      <c r="I68" s="139"/>
      <c r="J68" s="57"/>
      <c r="K68" s="58"/>
    </row>
    <row r="72" spans="2:12" s="1" customFormat="1" ht="6.9" customHeight="1">
      <c r="B72" s="59"/>
      <c r="C72" s="60"/>
      <c r="D72" s="60"/>
      <c r="E72" s="60"/>
      <c r="F72" s="60"/>
      <c r="G72" s="60"/>
      <c r="H72" s="60"/>
      <c r="I72" s="142"/>
      <c r="J72" s="60"/>
      <c r="K72" s="60"/>
      <c r="L72" s="61"/>
    </row>
    <row r="73" spans="2:12" s="1" customFormat="1" ht="36.9" customHeight="1">
      <c r="B73" s="41"/>
      <c r="C73" s="62" t="s">
        <v>132</v>
      </c>
      <c r="D73" s="63"/>
      <c r="E73" s="63"/>
      <c r="F73" s="63"/>
      <c r="G73" s="63"/>
      <c r="H73" s="63"/>
      <c r="I73" s="163"/>
      <c r="J73" s="63"/>
      <c r="K73" s="63"/>
      <c r="L73" s="61"/>
    </row>
    <row r="74" spans="2:12" s="1" customFormat="1" ht="6.9" customHeight="1">
      <c r="B74" s="41"/>
      <c r="C74" s="63"/>
      <c r="D74" s="63"/>
      <c r="E74" s="63"/>
      <c r="F74" s="63"/>
      <c r="G74" s="63"/>
      <c r="H74" s="63"/>
      <c r="I74" s="163"/>
      <c r="J74" s="63"/>
      <c r="K74" s="63"/>
      <c r="L74" s="61"/>
    </row>
    <row r="75" spans="2:12" s="1" customFormat="1" ht="14.4" customHeight="1">
      <c r="B75" s="41"/>
      <c r="C75" s="65" t="s">
        <v>18</v>
      </c>
      <c r="D75" s="63"/>
      <c r="E75" s="63"/>
      <c r="F75" s="63"/>
      <c r="G75" s="63"/>
      <c r="H75" s="63"/>
      <c r="I75" s="163"/>
      <c r="J75" s="63"/>
      <c r="K75" s="63"/>
      <c r="L75" s="61"/>
    </row>
    <row r="76" spans="2:12" s="1" customFormat="1" ht="16.5" customHeight="1">
      <c r="B76" s="41"/>
      <c r="C76" s="63"/>
      <c r="D76" s="63"/>
      <c r="E76" s="396" t="str">
        <f>E7</f>
        <v>SOU elektrotechnické Plzeň – společenský sál II. etapa</v>
      </c>
      <c r="F76" s="397"/>
      <c r="G76" s="397"/>
      <c r="H76" s="397"/>
      <c r="I76" s="163"/>
      <c r="J76" s="63"/>
      <c r="K76" s="63"/>
      <c r="L76" s="61"/>
    </row>
    <row r="77" spans="2:12" s="1" customFormat="1" ht="14.4" customHeight="1">
      <c r="B77" s="41"/>
      <c r="C77" s="65" t="s">
        <v>113</v>
      </c>
      <c r="D77" s="63"/>
      <c r="E77" s="63"/>
      <c r="F77" s="63"/>
      <c r="G77" s="63"/>
      <c r="H77" s="63"/>
      <c r="I77" s="163"/>
      <c r="J77" s="63"/>
      <c r="K77" s="63"/>
      <c r="L77" s="61"/>
    </row>
    <row r="78" spans="2:12" s="1" customFormat="1" ht="17.25" customHeight="1">
      <c r="B78" s="41"/>
      <c r="C78" s="63"/>
      <c r="D78" s="63"/>
      <c r="E78" s="385" t="str">
        <f>E9</f>
        <v>07 - Vzduchotechnika</v>
      </c>
      <c r="F78" s="398"/>
      <c r="G78" s="398"/>
      <c r="H78" s="398"/>
      <c r="I78" s="163"/>
      <c r="J78" s="63"/>
      <c r="K78" s="63"/>
      <c r="L78" s="61"/>
    </row>
    <row r="79" spans="2:12" s="1" customFormat="1" ht="6.9" customHeight="1">
      <c r="B79" s="41"/>
      <c r="C79" s="63"/>
      <c r="D79" s="63"/>
      <c r="E79" s="63"/>
      <c r="F79" s="63"/>
      <c r="G79" s="63"/>
      <c r="H79" s="63"/>
      <c r="I79" s="163"/>
      <c r="J79" s="63"/>
      <c r="K79" s="63"/>
      <c r="L79" s="61"/>
    </row>
    <row r="80" spans="2:12" s="1" customFormat="1" ht="18" customHeight="1">
      <c r="B80" s="41"/>
      <c r="C80" s="65" t="s">
        <v>23</v>
      </c>
      <c r="D80" s="63"/>
      <c r="E80" s="63"/>
      <c r="F80" s="164" t="str">
        <f>F12</f>
        <v>Vejprnická 678/40, Plzeň - Skvrňany</v>
      </c>
      <c r="G80" s="63"/>
      <c r="H80" s="63"/>
      <c r="I80" s="165" t="s">
        <v>25</v>
      </c>
      <c r="J80" s="73" t="str">
        <f>IF(J12="","",J12)</f>
        <v>22. 5. 2019</v>
      </c>
      <c r="K80" s="63"/>
      <c r="L80" s="61"/>
    </row>
    <row r="81" spans="2:65" s="1" customFormat="1" ht="6.9" customHeight="1">
      <c r="B81" s="41"/>
      <c r="C81" s="63"/>
      <c r="D81" s="63"/>
      <c r="E81" s="63"/>
      <c r="F81" s="63"/>
      <c r="G81" s="63"/>
      <c r="H81" s="63"/>
      <c r="I81" s="163"/>
      <c r="J81" s="63"/>
      <c r="K81" s="63"/>
      <c r="L81" s="61"/>
    </row>
    <row r="82" spans="2:65" s="1" customFormat="1" ht="13.2">
      <c r="B82" s="41"/>
      <c r="C82" s="65" t="s">
        <v>27</v>
      </c>
      <c r="D82" s="63"/>
      <c r="E82" s="63"/>
      <c r="F82" s="164" t="str">
        <f>E15</f>
        <v>Střední odborné učiliště elektrotechnické, Plzeň</v>
      </c>
      <c r="G82" s="63"/>
      <c r="H82" s="63"/>
      <c r="I82" s="165" t="s">
        <v>33</v>
      </c>
      <c r="J82" s="164" t="str">
        <f>E21</f>
        <v xml:space="preserve">projectstudio8 s.r.o. </v>
      </c>
      <c r="K82" s="63"/>
      <c r="L82" s="61"/>
    </row>
    <row r="83" spans="2:65" s="1" customFormat="1" ht="14.4" customHeight="1">
      <c r="B83" s="41"/>
      <c r="C83" s="65" t="s">
        <v>31</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57</v>
      </c>
      <c r="E85" s="168" t="s">
        <v>53</v>
      </c>
      <c r="F85" s="168" t="s">
        <v>134</v>
      </c>
      <c r="G85" s="168" t="s">
        <v>135</v>
      </c>
      <c r="H85" s="168" t="s">
        <v>136</v>
      </c>
      <c r="I85" s="169" t="s">
        <v>137</v>
      </c>
      <c r="J85" s="168" t="s">
        <v>117</v>
      </c>
      <c r="K85" s="170" t="s">
        <v>138</v>
      </c>
      <c r="L85" s="171"/>
      <c r="M85" s="81" t="s">
        <v>139</v>
      </c>
      <c r="N85" s="82" t="s">
        <v>42</v>
      </c>
      <c r="O85" s="82" t="s">
        <v>140</v>
      </c>
      <c r="P85" s="82" t="s">
        <v>141</v>
      </c>
      <c r="Q85" s="82" t="s">
        <v>142</v>
      </c>
      <c r="R85" s="82" t="s">
        <v>143</v>
      </c>
      <c r="S85" s="82" t="s">
        <v>144</v>
      </c>
      <c r="T85" s="83" t="s">
        <v>145</v>
      </c>
    </row>
    <row r="86" spans="2:65" s="1" customFormat="1" ht="29.25" customHeight="1">
      <c r="B86" s="41"/>
      <c r="C86" s="87" t="s">
        <v>118</v>
      </c>
      <c r="D86" s="63"/>
      <c r="E86" s="63"/>
      <c r="F86" s="63"/>
      <c r="G86" s="63"/>
      <c r="H86" s="63"/>
      <c r="I86" s="163"/>
      <c r="J86" s="172">
        <f>BK86</f>
        <v>0</v>
      </c>
      <c r="K86" s="63"/>
      <c r="L86" s="61"/>
      <c r="M86" s="84"/>
      <c r="N86" s="85"/>
      <c r="O86" s="85"/>
      <c r="P86" s="173">
        <f>P87</f>
        <v>0</v>
      </c>
      <c r="Q86" s="85"/>
      <c r="R86" s="173">
        <f>R87</f>
        <v>0</v>
      </c>
      <c r="S86" s="85"/>
      <c r="T86" s="174">
        <f>T87</f>
        <v>0</v>
      </c>
      <c r="AT86" s="24" t="s">
        <v>71</v>
      </c>
      <c r="AU86" s="24" t="s">
        <v>119</v>
      </c>
      <c r="BK86" s="175">
        <f>BK87</f>
        <v>0</v>
      </c>
    </row>
    <row r="87" spans="2:65" s="10" customFormat="1" ht="37.35" customHeight="1">
      <c r="B87" s="176"/>
      <c r="C87" s="177"/>
      <c r="D87" s="178" t="s">
        <v>71</v>
      </c>
      <c r="E87" s="179" t="s">
        <v>3191</v>
      </c>
      <c r="F87" s="179" t="s">
        <v>99</v>
      </c>
      <c r="G87" s="177"/>
      <c r="H87" s="177"/>
      <c r="I87" s="180"/>
      <c r="J87" s="181">
        <f>BK87</f>
        <v>0</v>
      </c>
      <c r="K87" s="177"/>
      <c r="L87" s="182"/>
      <c r="M87" s="183"/>
      <c r="N87" s="184"/>
      <c r="O87" s="184"/>
      <c r="P87" s="185">
        <f>P88+P148+P205+P214+P245+P272+P284+P320+P371</f>
        <v>0</v>
      </c>
      <c r="Q87" s="184"/>
      <c r="R87" s="185">
        <f>R88+R148+R205+R214+R245+R272+R284+R320+R371</f>
        <v>0</v>
      </c>
      <c r="S87" s="184"/>
      <c r="T87" s="186">
        <f>T88+T148+T205+T214+T245+T272+T284+T320+T371</f>
        <v>0</v>
      </c>
      <c r="AR87" s="187" t="s">
        <v>82</v>
      </c>
      <c r="AT87" s="188" t="s">
        <v>71</v>
      </c>
      <c r="AU87" s="188" t="s">
        <v>72</v>
      </c>
      <c r="AY87" s="187" t="s">
        <v>148</v>
      </c>
      <c r="BK87" s="189">
        <f>BK88+BK148+BK205+BK214+BK245+BK272+BK284+BK320+BK371</f>
        <v>0</v>
      </c>
    </row>
    <row r="88" spans="2:65" s="10" customFormat="1" ht="19.95" customHeight="1">
      <c r="B88" s="176"/>
      <c r="C88" s="177"/>
      <c r="D88" s="178" t="s">
        <v>71</v>
      </c>
      <c r="E88" s="190" t="s">
        <v>3192</v>
      </c>
      <c r="F88" s="190" t="s">
        <v>3193</v>
      </c>
      <c r="G88" s="177"/>
      <c r="H88" s="177"/>
      <c r="I88" s="180"/>
      <c r="J88" s="191">
        <f>BK88</f>
        <v>0</v>
      </c>
      <c r="K88" s="177"/>
      <c r="L88" s="182"/>
      <c r="M88" s="183"/>
      <c r="N88" s="184"/>
      <c r="O88" s="184"/>
      <c r="P88" s="185">
        <f>SUM(P89:P147)</f>
        <v>0</v>
      </c>
      <c r="Q88" s="184"/>
      <c r="R88" s="185">
        <f>SUM(R89:R147)</f>
        <v>0</v>
      </c>
      <c r="S88" s="184"/>
      <c r="T88" s="186">
        <f>SUM(T89:T147)</f>
        <v>0</v>
      </c>
      <c r="AR88" s="187" t="s">
        <v>82</v>
      </c>
      <c r="AT88" s="188" t="s">
        <v>71</v>
      </c>
      <c r="AU88" s="188" t="s">
        <v>80</v>
      </c>
      <c r="AY88" s="187" t="s">
        <v>148</v>
      </c>
      <c r="BK88" s="189">
        <f>SUM(BK89:BK147)</f>
        <v>0</v>
      </c>
    </row>
    <row r="89" spans="2:65" s="1" customFormat="1" ht="16.5" customHeight="1">
      <c r="B89" s="41"/>
      <c r="C89" s="192" t="s">
        <v>80</v>
      </c>
      <c r="D89" s="192" t="s">
        <v>151</v>
      </c>
      <c r="E89" s="193" t="s">
        <v>3194</v>
      </c>
      <c r="F89" s="194" t="s">
        <v>3195</v>
      </c>
      <c r="G89" s="195" t="s">
        <v>207</v>
      </c>
      <c r="H89" s="196">
        <v>1</v>
      </c>
      <c r="I89" s="197"/>
      <c r="J89" s="198">
        <f>ROUND(I89*H89,2)</f>
        <v>0</v>
      </c>
      <c r="K89" s="194" t="s">
        <v>21</v>
      </c>
      <c r="L89" s="61"/>
      <c r="M89" s="199" t="s">
        <v>21</v>
      </c>
      <c r="N89" s="200" t="s">
        <v>43</v>
      </c>
      <c r="O89" s="42"/>
      <c r="P89" s="201">
        <f>O89*H89</f>
        <v>0</v>
      </c>
      <c r="Q89" s="201">
        <v>0</v>
      </c>
      <c r="R89" s="201">
        <f>Q89*H89</f>
        <v>0</v>
      </c>
      <c r="S89" s="201">
        <v>0</v>
      </c>
      <c r="T89" s="202">
        <f>S89*H89</f>
        <v>0</v>
      </c>
      <c r="AR89" s="24" t="s">
        <v>256</v>
      </c>
      <c r="AT89" s="24" t="s">
        <v>151</v>
      </c>
      <c r="AU89" s="24" t="s">
        <v>82</v>
      </c>
      <c r="AY89" s="24" t="s">
        <v>148</v>
      </c>
      <c r="BE89" s="203">
        <f>IF(N89="základní",J89,0)</f>
        <v>0</v>
      </c>
      <c r="BF89" s="203">
        <f>IF(N89="snížená",J89,0)</f>
        <v>0</v>
      </c>
      <c r="BG89" s="203">
        <f>IF(N89="zákl. přenesená",J89,0)</f>
        <v>0</v>
      </c>
      <c r="BH89" s="203">
        <f>IF(N89="sníž. přenesená",J89,0)</f>
        <v>0</v>
      </c>
      <c r="BI89" s="203">
        <f>IF(N89="nulová",J89,0)</f>
        <v>0</v>
      </c>
      <c r="BJ89" s="24" t="s">
        <v>80</v>
      </c>
      <c r="BK89" s="203">
        <f>ROUND(I89*H89,2)</f>
        <v>0</v>
      </c>
      <c r="BL89" s="24" t="s">
        <v>256</v>
      </c>
      <c r="BM89" s="24" t="s">
        <v>3196</v>
      </c>
    </row>
    <row r="90" spans="2:65" s="1" customFormat="1" ht="24">
      <c r="B90" s="41"/>
      <c r="C90" s="63"/>
      <c r="D90" s="206" t="s">
        <v>351</v>
      </c>
      <c r="E90" s="63"/>
      <c r="F90" s="237" t="s">
        <v>3197</v>
      </c>
      <c r="G90" s="63"/>
      <c r="H90" s="63"/>
      <c r="I90" s="163"/>
      <c r="J90" s="63"/>
      <c r="K90" s="63"/>
      <c r="L90" s="61"/>
      <c r="M90" s="238"/>
      <c r="N90" s="42"/>
      <c r="O90" s="42"/>
      <c r="P90" s="42"/>
      <c r="Q90" s="42"/>
      <c r="R90" s="42"/>
      <c r="S90" s="42"/>
      <c r="T90" s="78"/>
      <c r="AT90" s="24" t="s">
        <v>351</v>
      </c>
      <c r="AU90" s="24" t="s">
        <v>82</v>
      </c>
    </row>
    <row r="91" spans="2:65" s="1" customFormat="1" ht="16.5" customHeight="1">
      <c r="B91" s="41"/>
      <c r="C91" s="254" t="s">
        <v>82</v>
      </c>
      <c r="D91" s="254" t="s">
        <v>700</v>
      </c>
      <c r="E91" s="255" t="s">
        <v>3198</v>
      </c>
      <c r="F91" s="256" t="s">
        <v>3199</v>
      </c>
      <c r="G91" s="257" t="s">
        <v>207</v>
      </c>
      <c r="H91" s="258">
        <v>1</v>
      </c>
      <c r="I91" s="259"/>
      <c r="J91" s="260">
        <f>ROUND(I91*H91,2)</f>
        <v>0</v>
      </c>
      <c r="K91" s="256" t="s">
        <v>21</v>
      </c>
      <c r="L91" s="261"/>
      <c r="M91" s="262" t="s">
        <v>21</v>
      </c>
      <c r="N91" s="263" t="s">
        <v>43</v>
      </c>
      <c r="O91" s="42"/>
      <c r="P91" s="201">
        <f>O91*H91</f>
        <v>0</v>
      </c>
      <c r="Q91" s="201">
        <v>0</v>
      </c>
      <c r="R91" s="201">
        <f>Q91*H91</f>
        <v>0</v>
      </c>
      <c r="S91" s="201">
        <v>0</v>
      </c>
      <c r="T91" s="202">
        <f>S91*H91</f>
        <v>0</v>
      </c>
      <c r="AR91" s="24" t="s">
        <v>382</v>
      </c>
      <c r="AT91" s="24" t="s">
        <v>700</v>
      </c>
      <c r="AU91" s="24" t="s">
        <v>82</v>
      </c>
      <c r="AY91" s="24" t="s">
        <v>148</v>
      </c>
      <c r="BE91" s="203">
        <f>IF(N91="základní",J91,0)</f>
        <v>0</v>
      </c>
      <c r="BF91" s="203">
        <f>IF(N91="snížená",J91,0)</f>
        <v>0</v>
      </c>
      <c r="BG91" s="203">
        <f>IF(N91="zákl. přenesená",J91,0)</f>
        <v>0</v>
      </c>
      <c r="BH91" s="203">
        <f>IF(N91="sníž. přenesená",J91,0)</f>
        <v>0</v>
      </c>
      <c r="BI91" s="203">
        <f>IF(N91="nulová",J91,0)</f>
        <v>0</v>
      </c>
      <c r="BJ91" s="24" t="s">
        <v>80</v>
      </c>
      <c r="BK91" s="203">
        <f>ROUND(I91*H91,2)</f>
        <v>0</v>
      </c>
      <c r="BL91" s="24" t="s">
        <v>256</v>
      </c>
      <c r="BM91" s="24" t="s">
        <v>3200</v>
      </c>
    </row>
    <row r="92" spans="2:65" s="1" customFormat="1" ht="409.6">
      <c r="B92" s="41"/>
      <c r="C92" s="63"/>
      <c r="D92" s="206" t="s">
        <v>351</v>
      </c>
      <c r="E92" s="63"/>
      <c r="F92" s="253" t="s">
        <v>3201</v>
      </c>
      <c r="G92" s="63"/>
      <c r="H92" s="63"/>
      <c r="I92" s="163"/>
      <c r="J92" s="63"/>
      <c r="K92" s="63"/>
      <c r="L92" s="61"/>
      <c r="M92" s="238"/>
      <c r="N92" s="42"/>
      <c r="O92" s="42"/>
      <c r="P92" s="42"/>
      <c r="Q92" s="42"/>
      <c r="R92" s="42"/>
      <c r="S92" s="42"/>
      <c r="T92" s="78"/>
      <c r="AT92" s="24" t="s">
        <v>351</v>
      </c>
      <c r="AU92" s="24" t="s">
        <v>82</v>
      </c>
    </row>
    <row r="93" spans="2:65" s="1" customFormat="1" ht="16.5" customHeight="1">
      <c r="B93" s="41"/>
      <c r="C93" s="192" t="s">
        <v>173</v>
      </c>
      <c r="D93" s="192" t="s">
        <v>151</v>
      </c>
      <c r="E93" s="193" t="s">
        <v>3202</v>
      </c>
      <c r="F93" s="194" t="s">
        <v>3203</v>
      </c>
      <c r="G93" s="195" t="s">
        <v>207</v>
      </c>
      <c r="H93" s="196">
        <v>1</v>
      </c>
      <c r="I93" s="197"/>
      <c r="J93" s="198">
        <f>ROUND(I93*H93,2)</f>
        <v>0</v>
      </c>
      <c r="K93" s="194" t="s">
        <v>21</v>
      </c>
      <c r="L93" s="61"/>
      <c r="M93" s="199" t="s">
        <v>21</v>
      </c>
      <c r="N93" s="200" t="s">
        <v>43</v>
      </c>
      <c r="O93" s="42"/>
      <c r="P93" s="201">
        <f>O93*H93</f>
        <v>0</v>
      </c>
      <c r="Q93" s="201">
        <v>0</v>
      </c>
      <c r="R93" s="201">
        <f>Q93*H93</f>
        <v>0</v>
      </c>
      <c r="S93" s="201">
        <v>0</v>
      </c>
      <c r="T93" s="202">
        <f>S93*H93</f>
        <v>0</v>
      </c>
      <c r="AR93" s="24" t="s">
        <v>256</v>
      </c>
      <c r="AT93" s="24" t="s">
        <v>151</v>
      </c>
      <c r="AU93" s="24" t="s">
        <v>82</v>
      </c>
      <c r="AY93" s="24" t="s">
        <v>148</v>
      </c>
      <c r="BE93" s="203">
        <f>IF(N93="základní",J93,0)</f>
        <v>0</v>
      </c>
      <c r="BF93" s="203">
        <f>IF(N93="snížená",J93,0)</f>
        <v>0</v>
      </c>
      <c r="BG93" s="203">
        <f>IF(N93="zákl. přenesená",J93,0)</f>
        <v>0</v>
      </c>
      <c r="BH93" s="203">
        <f>IF(N93="sníž. přenesená",J93,0)</f>
        <v>0</v>
      </c>
      <c r="BI93" s="203">
        <f>IF(N93="nulová",J93,0)</f>
        <v>0</v>
      </c>
      <c r="BJ93" s="24" t="s">
        <v>80</v>
      </c>
      <c r="BK93" s="203">
        <f>ROUND(I93*H93,2)</f>
        <v>0</v>
      </c>
      <c r="BL93" s="24" t="s">
        <v>256</v>
      </c>
      <c r="BM93" s="24" t="s">
        <v>3204</v>
      </c>
    </row>
    <row r="94" spans="2:65" s="1" customFormat="1" ht="24">
      <c r="B94" s="41"/>
      <c r="C94" s="63"/>
      <c r="D94" s="206" t="s">
        <v>351</v>
      </c>
      <c r="E94" s="63"/>
      <c r="F94" s="237" t="s">
        <v>3197</v>
      </c>
      <c r="G94" s="63"/>
      <c r="H94" s="63"/>
      <c r="I94" s="163"/>
      <c r="J94" s="63"/>
      <c r="K94" s="63"/>
      <c r="L94" s="61"/>
      <c r="M94" s="238"/>
      <c r="N94" s="42"/>
      <c r="O94" s="42"/>
      <c r="P94" s="42"/>
      <c r="Q94" s="42"/>
      <c r="R94" s="42"/>
      <c r="S94" s="42"/>
      <c r="T94" s="78"/>
      <c r="AT94" s="24" t="s">
        <v>351</v>
      </c>
      <c r="AU94" s="24" t="s">
        <v>82</v>
      </c>
    </row>
    <row r="95" spans="2:65" s="1" customFormat="1" ht="16.5" customHeight="1">
      <c r="B95" s="41"/>
      <c r="C95" s="254" t="s">
        <v>156</v>
      </c>
      <c r="D95" s="254" t="s">
        <v>700</v>
      </c>
      <c r="E95" s="255" t="s">
        <v>3205</v>
      </c>
      <c r="F95" s="256" t="s">
        <v>3206</v>
      </c>
      <c r="G95" s="257" t="s">
        <v>207</v>
      </c>
      <c r="H95" s="258">
        <v>1</v>
      </c>
      <c r="I95" s="259"/>
      <c r="J95" s="260">
        <f>ROUND(I95*H95,2)</f>
        <v>0</v>
      </c>
      <c r="K95" s="256" t="s">
        <v>21</v>
      </c>
      <c r="L95" s="261"/>
      <c r="M95" s="262" t="s">
        <v>21</v>
      </c>
      <c r="N95" s="263" t="s">
        <v>43</v>
      </c>
      <c r="O95" s="42"/>
      <c r="P95" s="201">
        <f>O95*H95</f>
        <v>0</v>
      </c>
      <c r="Q95" s="201">
        <v>0</v>
      </c>
      <c r="R95" s="201">
        <f>Q95*H95</f>
        <v>0</v>
      </c>
      <c r="S95" s="201">
        <v>0</v>
      </c>
      <c r="T95" s="202">
        <f>S95*H95</f>
        <v>0</v>
      </c>
      <c r="AR95" s="24" t="s">
        <v>382</v>
      </c>
      <c r="AT95" s="24" t="s">
        <v>700</v>
      </c>
      <c r="AU95" s="24" t="s">
        <v>82</v>
      </c>
      <c r="AY95" s="24" t="s">
        <v>148</v>
      </c>
      <c r="BE95" s="203">
        <f>IF(N95="základní",J95,0)</f>
        <v>0</v>
      </c>
      <c r="BF95" s="203">
        <f>IF(N95="snížená",J95,0)</f>
        <v>0</v>
      </c>
      <c r="BG95" s="203">
        <f>IF(N95="zákl. přenesená",J95,0)</f>
        <v>0</v>
      </c>
      <c r="BH95" s="203">
        <f>IF(N95="sníž. přenesená",J95,0)</f>
        <v>0</v>
      </c>
      <c r="BI95" s="203">
        <f>IF(N95="nulová",J95,0)</f>
        <v>0</v>
      </c>
      <c r="BJ95" s="24" t="s">
        <v>80</v>
      </c>
      <c r="BK95" s="203">
        <f>ROUND(I95*H95,2)</f>
        <v>0</v>
      </c>
      <c r="BL95" s="24" t="s">
        <v>256</v>
      </c>
      <c r="BM95" s="24" t="s">
        <v>3207</v>
      </c>
    </row>
    <row r="96" spans="2:65" s="1" customFormat="1" ht="24">
      <c r="B96" s="41"/>
      <c r="C96" s="63"/>
      <c r="D96" s="206" t="s">
        <v>351</v>
      </c>
      <c r="E96" s="63"/>
      <c r="F96" s="237" t="s">
        <v>3208</v>
      </c>
      <c r="G96" s="63"/>
      <c r="H96" s="63"/>
      <c r="I96" s="163"/>
      <c r="J96" s="63"/>
      <c r="K96" s="63"/>
      <c r="L96" s="61"/>
      <c r="M96" s="238"/>
      <c r="N96" s="42"/>
      <c r="O96" s="42"/>
      <c r="P96" s="42"/>
      <c r="Q96" s="42"/>
      <c r="R96" s="42"/>
      <c r="S96" s="42"/>
      <c r="T96" s="78"/>
      <c r="AT96" s="24" t="s">
        <v>351</v>
      </c>
      <c r="AU96" s="24" t="s">
        <v>82</v>
      </c>
    </row>
    <row r="97" spans="2:65" s="1" customFormat="1" ht="16.5" customHeight="1">
      <c r="B97" s="41"/>
      <c r="C97" s="192" t="s">
        <v>187</v>
      </c>
      <c r="D97" s="192" t="s">
        <v>151</v>
      </c>
      <c r="E97" s="193" t="s">
        <v>3209</v>
      </c>
      <c r="F97" s="194" t="s">
        <v>3210</v>
      </c>
      <c r="G97" s="195" t="s">
        <v>207</v>
      </c>
      <c r="H97" s="196">
        <v>1</v>
      </c>
      <c r="I97" s="197"/>
      <c r="J97" s="198">
        <f>ROUND(I97*H97,2)</f>
        <v>0</v>
      </c>
      <c r="K97" s="194" t="s">
        <v>21</v>
      </c>
      <c r="L97" s="61"/>
      <c r="M97" s="199" t="s">
        <v>21</v>
      </c>
      <c r="N97" s="200" t="s">
        <v>43</v>
      </c>
      <c r="O97" s="42"/>
      <c r="P97" s="201">
        <f>O97*H97</f>
        <v>0</v>
      </c>
      <c r="Q97" s="201">
        <v>0</v>
      </c>
      <c r="R97" s="201">
        <f>Q97*H97</f>
        <v>0</v>
      </c>
      <c r="S97" s="201">
        <v>0</v>
      </c>
      <c r="T97" s="202">
        <f>S97*H97</f>
        <v>0</v>
      </c>
      <c r="AR97" s="24" t="s">
        <v>256</v>
      </c>
      <c r="AT97" s="24" t="s">
        <v>151</v>
      </c>
      <c r="AU97" s="24" t="s">
        <v>82</v>
      </c>
      <c r="AY97" s="24" t="s">
        <v>148</v>
      </c>
      <c r="BE97" s="203">
        <f>IF(N97="základní",J97,0)</f>
        <v>0</v>
      </c>
      <c r="BF97" s="203">
        <f>IF(N97="snížená",J97,0)</f>
        <v>0</v>
      </c>
      <c r="BG97" s="203">
        <f>IF(N97="zákl. přenesená",J97,0)</f>
        <v>0</v>
      </c>
      <c r="BH97" s="203">
        <f>IF(N97="sníž. přenesená",J97,0)</f>
        <v>0</v>
      </c>
      <c r="BI97" s="203">
        <f>IF(N97="nulová",J97,0)</f>
        <v>0</v>
      </c>
      <c r="BJ97" s="24" t="s">
        <v>80</v>
      </c>
      <c r="BK97" s="203">
        <f>ROUND(I97*H97,2)</f>
        <v>0</v>
      </c>
      <c r="BL97" s="24" t="s">
        <v>256</v>
      </c>
      <c r="BM97" s="24" t="s">
        <v>3211</v>
      </c>
    </row>
    <row r="98" spans="2:65" s="1" customFormat="1" ht="24">
      <c r="B98" s="41"/>
      <c r="C98" s="63"/>
      <c r="D98" s="206" t="s">
        <v>351</v>
      </c>
      <c r="E98" s="63"/>
      <c r="F98" s="237" t="s">
        <v>3197</v>
      </c>
      <c r="G98" s="63"/>
      <c r="H98" s="63"/>
      <c r="I98" s="163"/>
      <c r="J98" s="63"/>
      <c r="K98" s="63"/>
      <c r="L98" s="61"/>
      <c r="M98" s="238"/>
      <c r="N98" s="42"/>
      <c r="O98" s="42"/>
      <c r="P98" s="42"/>
      <c r="Q98" s="42"/>
      <c r="R98" s="42"/>
      <c r="S98" s="42"/>
      <c r="T98" s="78"/>
      <c r="AT98" s="24" t="s">
        <v>351</v>
      </c>
      <c r="AU98" s="24" t="s">
        <v>82</v>
      </c>
    </row>
    <row r="99" spans="2:65" s="1" customFormat="1" ht="16.5" customHeight="1">
      <c r="B99" s="41"/>
      <c r="C99" s="254" t="s">
        <v>198</v>
      </c>
      <c r="D99" s="254" t="s">
        <v>700</v>
      </c>
      <c r="E99" s="255" t="s">
        <v>3212</v>
      </c>
      <c r="F99" s="256" t="s">
        <v>3213</v>
      </c>
      <c r="G99" s="257" t="s">
        <v>207</v>
      </c>
      <c r="H99" s="258">
        <v>1</v>
      </c>
      <c r="I99" s="259"/>
      <c r="J99" s="260">
        <f>ROUND(I99*H99,2)</f>
        <v>0</v>
      </c>
      <c r="K99" s="256" t="s">
        <v>21</v>
      </c>
      <c r="L99" s="261"/>
      <c r="M99" s="262" t="s">
        <v>21</v>
      </c>
      <c r="N99" s="263" t="s">
        <v>43</v>
      </c>
      <c r="O99" s="42"/>
      <c r="P99" s="201">
        <f>O99*H99</f>
        <v>0</v>
      </c>
      <c r="Q99" s="201">
        <v>0</v>
      </c>
      <c r="R99" s="201">
        <f>Q99*H99</f>
        <v>0</v>
      </c>
      <c r="S99" s="201">
        <v>0</v>
      </c>
      <c r="T99" s="202">
        <f>S99*H99</f>
        <v>0</v>
      </c>
      <c r="AR99" s="24" t="s">
        <v>382</v>
      </c>
      <c r="AT99" s="24" t="s">
        <v>700</v>
      </c>
      <c r="AU99" s="24" t="s">
        <v>82</v>
      </c>
      <c r="AY99" s="24" t="s">
        <v>148</v>
      </c>
      <c r="BE99" s="203">
        <f>IF(N99="základní",J99,0)</f>
        <v>0</v>
      </c>
      <c r="BF99" s="203">
        <f>IF(N99="snížená",J99,0)</f>
        <v>0</v>
      </c>
      <c r="BG99" s="203">
        <f>IF(N99="zákl. přenesená",J99,0)</f>
        <v>0</v>
      </c>
      <c r="BH99" s="203">
        <f>IF(N99="sníž. přenesená",J99,0)</f>
        <v>0</v>
      </c>
      <c r="BI99" s="203">
        <f>IF(N99="nulová",J99,0)</f>
        <v>0</v>
      </c>
      <c r="BJ99" s="24" t="s">
        <v>80</v>
      </c>
      <c r="BK99" s="203">
        <f>ROUND(I99*H99,2)</f>
        <v>0</v>
      </c>
      <c r="BL99" s="24" t="s">
        <v>256</v>
      </c>
      <c r="BM99" s="24" t="s">
        <v>3214</v>
      </c>
    </row>
    <row r="100" spans="2:65" s="1" customFormat="1" ht="72">
      <c r="B100" s="41"/>
      <c r="C100" s="63"/>
      <c r="D100" s="206" t="s">
        <v>351</v>
      </c>
      <c r="E100" s="63"/>
      <c r="F100" s="237" t="s">
        <v>3215</v>
      </c>
      <c r="G100" s="63"/>
      <c r="H100" s="63"/>
      <c r="I100" s="163"/>
      <c r="J100" s="63"/>
      <c r="K100" s="63"/>
      <c r="L100" s="61"/>
      <c r="M100" s="238"/>
      <c r="N100" s="42"/>
      <c r="O100" s="42"/>
      <c r="P100" s="42"/>
      <c r="Q100" s="42"/>
      <c r="R100" s="42"/>
      <c r="S100" s="42"/>
      <c r="T100" s="78"/>
      <c r="AT100" s="24" t="s">
        <v>351</v>
      </c>
      <c r="AU100" s="24" t="s">
        <v>82</v>
      </c>
    </row>
    <row r="101" spans="2:65" s="1" customFormat="1" ht="16.5" customHeight="1">
      <c r="B101" s="41"/>
      <c r="C101" s="192" t="s">
        <v>204</v>
      </c>
      <c r="D101" s="192" t="s">
        <v>151</v>
      </c>
      <c r="E101" s="193" t="s">
        <v>3216</v>
      </c>
      <c r="F101" s="194" t="s">
        <v>3210</v>
      </c>
      <c r="G101" s="195" t="s">
        <v>207</v>
      </c>
      <c r="H101" s="196">
        <v>1</v>
      </c>
      <c r="I101" s="197"/>
      <c r="J101" s="198">
        <f>ROUND(I101*H101,2)</f>
        <v>0</v>
      </c>
      <c r="K101" s="194" t="s">
        <v>21</v>
      </c>
      <c r="L101" s="61"/>
      <c r="M101" s="199" t="s">
        <v>21</v>
      </c>
      <c r="N101" s="200" t="s">
        <v>43</v>
      </c>
      <c r="O101" s="42"/>
      <c r="P101" s="201">
        <f>O101*H101</f>
        <v>0</v>
      </c>
      <c r="Q101" s="201">
        <v>0</v>
      </c>
      <c r="R101" s="201">
        <f>Q101*H101</f>
        <v>0</v>
      </c>
      <c r="S101" s="201">
        <v>0</v>
      </c>
      <c r="T101" s="202">
        <f>S101*H101</f>
        <v>0</v>
      </c>
      <c r="AR101" s="24" t="s">
        <v>256</v>
      </c>
      <c r="AT101" s="24" t="s">
        <v>151</v>
      </c>
      <c r="AU101" s="24" t="s">
        <v>82</v>
      </c>
      <c r="AY101" s="24" t="s">
        <v>148</v>
      </c>
      <c r="BE101" s="203">
        <f>IF(N101="základní",J101,0)</f>
        <v>0</v>
      </c>
      <c r="BF101" s="203">
        <f>IF(N101="snížená",J101,0)</f>
        <v>0</v>
      </c>
      <c r="BG101" s="203">
        <f>IF(N101="zákl. přenesená",J101,0)</f>
        <v>0</v>
      </c>
      <c r="BH101" s="203">
        <f>IF(N101="sníž. přenesená",J101,0)</f>
        <v>0</v>
      </c>
      <c r="BI101" s="203">
        <f>IF(N101="nulová",J101,0)</f>
        <v>0</v>
      </c>
      <c r="BJ101" s="24" t="s">
        <v>80</v>
      </c>
      <c r="BK101" s="203">
        <f>ROUND(I101*H101,2)</f>
        <v>0</v>
      </c>
      <c r="BL101" s="24" t="s">
        <v>256</v>
      </c>
      <c r="BM101" s="24" t="s">
        <v>3217</v>
      </c>
    </row>
    <row r="102" spans="2:65" s="1" customFormat="1" ht="24">
      <c r="B102" s="41"/>
      <c r="C102" s="63"/>
      <c r="D102" s="206" t="s">
        <v>351</v>
      </c>
      <c r="E102" s="63"/>
      <c r="F102" s="237" t="s">
        <v>3197</v>
      </c>
      <c r="G102" s="63"/>
      <c r="H102" s="63"/>
      <c r="I102" s="163"/>
      <c r="J102" s="63"/>
      <c r="K102" s="63"/>
      <c r="L102" s="61"/>
      <c r="M102" s="238"/>
      <c r="N102" s="42"/>
      <c r="O102" s="42"/>
      <c r="P102" s="42"/>
      <c r="Q102" s="42"/>
      <c r="R102" s="42"/>
      <c r="S102" s="42"/>
      <c r="T102" s="78"/>
      <c r="AT102" s="24" t="s">
        <v>351</v>
      </c>
      <c r="AU102" s="24" t="s">
        <v>82</v>
      </c>
    </row>
    <row r="103" spans="2:65" s="1" customFormat="1" ht="16.5" customHeight="1">
      <c r="B103" s="41"/>
      <c r="C103" s="254" t="s">
        <v>210</v>
      </c>
      <c r="D103" s="254" t="s">
        <v>700</v>
      </c>
      <c r="E103" s="255" t="s">
        <v>3218</v>
      </c>
      <c r="F103" s="256" t="s">
        <v>3219</v>
      </c>
      <c r="G103" s="257" t="s">
        <v>207</v>
      </c>
      <c r="H103" s="258">
        <v>1</v>
      </c>
      <c r="I103" s="259"/>
      <c r="J103" s="260">
        <f>ROUND(I103*H103,2)</f>
        <v>0</v>
      </c>
      <c r="K103" s="256" t="s">
        <v>21</v>
      </c>
      <c r="L103" s="261"/>
      <c r="M103" s="262" t="s">
        <v>21</v>
      </c>
      <c r="N103" s="263" t="s">
        <v>43</v>
      </c>
      <c r="O103" s="42"/>
      <c r="P103" s="201">
        <f>O103*H103</f>
        <v>0</v>
      </c>
      <c r="Q103" s="201">
        <v>0</v>
      </c>
      <c r="R103" s="201">
        <f>Q103*H103</f>
        <v>0</v>
      </c>
      <c r="S103" s="201">
        <v>0</v>
      </c>
      <c r="T103" s="202">
        <f>S103*H103</f>
        <v>0</v>
      </c>
      <c r="AR103" s="24" t="s">
        <v>382</v>
      </c>
      <c r="AT103" s="24" t="s">
        <v>700</v>
      </c>
      <c r="AU103" s="24" t="s">
        <v>82</v>
      </c>
      <c r="AY103" s="24" t="s">
        <v>148</v>
      </c>
      <c r="BE103" s="203">
        <f>IF(N103="základní",J103,0)</f>
        <v>0</v>
      </c>
      <c r="BF103" s="203">
        <f>IF(N103="snížená",J103,0)</f>
        <v>0</v>
      </c>
      <c r="BG103" s="203">
        <f>IF(N103="zákl. přenesená",J103,0)</f>
        <v>0</v>
      </c>
      <c r="BH103" s="203">
        <f>IF(N103="sníž. přenesená",J103,0)</f>
        <v>0</v>
      </c>
      <c r="BI103" s="203">
        <f>IF(N103="nulová",J103,0)</f>
        <v>0</v>
      </c>
      <c r="BJ103" s="24" t="s">
        <v>80</v>
      </c>
      <c r="BK103" s="203">
        <f>ROUND(I103*H103,2)</f>
        <v>0</v>
      </c>
      <c r="BL103" s="24" t="s">
        <v>256</v>
      </c>
      <c r="BM103" s="24" t="s">
        <v>3220</v>
      </c>
    </row>
    <row r="104" spans="2:65" s="1" customFormat="1" ht="72">
      <c r="B104" s="41"/>
      <c r="C104" s="63"/>
      <c r="D104" s="206" t="s">
        <v>351</v>
      </c>
      <c r="E104" s="63"/>
      <c r="F104" s="237" t="s">
        <v>3221</v>
      </c>
      <c r="G104" s="63"/>
      <c r="H104" s="63"/>
      <c r="I104" s="163"/>
      <c r="J104" s="63"/>
      <c r="K104" s="63"/>
      <c r="L104" s="61"/>
      <c r="M104" s="238"/>
      <c r="N104" s="42"/>
      <c r="O104" s="42"/>
      <c r="P104" s="42"/>
      <c r="Q104" s="42"/>
      <c r="R104" s="42"/>
      <c r="S104" s="42"/>
      <c r="T104" s="78"/>
      <c r="AT104" s="24" t="s">
        <v>351</v>
      </c>
      <c r="AU104" s="24" t="s">
        <v>82</v>
      </c>
    </row>
    <row r="105" spans="2:65" s="1" customFormat="1" ht="16.5" customHeight="1">
      <c r="B105" s="41"/>
      <c r="C105" s="192" t="s">
        <v>149</v>
      </c>
      <c r="D105" s="192" t="s">
        <v>151</v>
      </c>
      <c r="E105" s="193" t="s">
        <v>3222</v>
      </c>
      <c r="F105" s="194" t="s">
        <v>3223</v>
      </c>
      <c r="G105" s="195" t="s">
        <v>207</v>
      </c>
      <c r="H105" s="196">
        <v>2</v>
      </c>
      <c r="I105" s="197"/>
      <c r="J105" s="198">
        <f>ROUND(I105*H105,2)</f>
        <v>0</v>
      </c>
      <c r="K105" s="194" t="s">
        <v>21</v>
      </c>
      <c r="L105" s="61"/>
      <c r="M105" s="199" t="s">
        <v>21</v>
      </c>
      <c r="N105" s="200" t="s">
        <v>43</v>
      </c>
      <c r="O105" s="42"/>
      <c r="P105" s="201">
        <f>O105*H105</f>
        <v>0</v>
      </c>
      <c r="Q105" s="201">
        <v>0</v>
      </c>
      <c r="R105" s="201">
        <f>Q105*H105</f>
        <v>0</v>
      </c>
      <c r="S105" s="201">
        <v>0</v>
      </c>
      <c r="T105" s="202">
        <f>S105*H105</f>
        <v>0</v>
      </c>
      <c r="AR105" s="24" t="s">
        <v>256</v>
      </c>
      <c r="AT105" s="24" t="s">
        <v>151</v>
      </c>
      <c r="AU105" s="24" t="s">
        <v>82</v>
      </c>
      <c r="AY105" s="24" t="s">
        <v>148</v>
      </c>
      <c r="BE105" s="203">
        <f>IF(N105="základní",J105,0)</f>
        <v>0</v>
      </c>
      <c r="BF105" s="203">
        <f>IF(N105="snížená",J105,0)</f>
        <v>0</v>
      </c>
      <c r="BG105" s="203">
        <f>IF(N105="zákl. přenesená",J105,0)</f>
        <v>0</v>
      </c>
      <c r="BH105" s="203">
        <f>IF(N105="sníž. přenesená",J105,0)</f>
        <v>0</v>
      </c>
      <c r="BI105" s="203">
        <f>IF(N105="nulová",J105,0)</f>
        <v>0</v>
      </c>
      <c r="BJ105" s="24" t="s">
        <v>80</v>
      </c>
      <c r="BK105" s="203">
        <f>ROUND(I105*H105,2)</f>
        <v>0</v>
      </c>
      <c r="BL105" s="24" t="s">
        <v>256</v>
      </c>
      <c r="BM105" s="24" t="s">
        <v>3224</v>
      </c>
    </row>
    <row r="106" spans="2:65" s="1" customFormat="1" ht="24">
      <c r="B106" s="41"/>
      <c r="C106" s="63"/>
      <c r="D106" s="206" t="s">
        <v>351</v>
      </c>
      <c r="E106" s="63"/>
      <c r="F106" s="237" t="s">
        <v>3197</v>
      </c>
      <c r="G106" s="63"/>
      <c r="H106" s="63"/>
      <c r="I106" s="163"/>
      <c r="J106" s="63"/>
      <c r="K106" s="63"/>
      <c r="L106" s="61"/>
      <c r="M106" s="238"/>
      <c r="N106" s="42"/>
      <c r="O106" s="42"/>
      <c r="P106" s="42"/>
      <c r="Q106" s="42"/>
      <c r="R106" s="42"/>
      <c r="S106" s="42"/>
      <c r="T106" s="78"/>
      <c r="AT106" s="24" t="s">
        <v>351</v>
      </c>
      <c r="AU106" s="24" t="s">
        <v>82</v>
      </c>
    </row>
    <row r="107" spans="2:65" s="1" customFormat="1" ht="16.5" customHeight="1">
      <c r="B107" s="41"/>
      <c r="C107" s="254" t="s">
        <v>222</v>
      </c>
      <c r="D107" s="254" t="s">
        <v>700</v>
      </c>
      <c r="E107" s="255" t="s">
        <v>3225</v>
      </c>
      <c r="F107" s="256" t="s">
        <v>3226</v>
      </c>
      <c r="G107" s="257" t="s">
        <v>207</v>
      </c>
      <c r="H107" s="258">
        <v>2</v>
      </c>
      <c r="I107" s="259"/>
      <c r="J107" s="260">
        <f>ROUND(I107*H107,2)</f>
        <v>0</v>
      </c>
      <c r="K107" s="256" t="s">
        <v>21</v>
      </c>
      <c r="L107" s="261"/>
      <c r="M107" s="262" t="s">
        <v>21</v>
      </c>
      <c r="N107" s="263" t="s">
        <v>43</v>
      </c>
      <c r="O107" s="42"/>
      <c r="P107" s="201">
        <f>O107*H107</f>
        <v>0</v>
      </c>
      <c r="Q107" s="201">
        <v>0</v>
      </c>
      <c r="R107" s="201">
        <f>Q107*H107</f>
        <v>0</v>
      </c>
      <c r="S107" s="201">
        <v>0</v>
      </c>
      <c r="T107" s="202">
        <f>S107*H107</f>
        <v>0</v>
      </c>
      <c r="AR107" s="24" t="s">
        <v>382</v>
      </c>
      <c r="AT107" s="24" t="s">
        <v>700</v>
      </c>
      <c r="AU107" s="24" t="s">
        <v>82</v>
      </c>
      <c r="AY107" s="24" t="s">
        <v>148</v>
      </c>
      <c r="BE107" s="203">
        <f>IF(N107="základní",J107,0)</f>
        <v>0</v>
      </c>
      <c r="BF107" s="203">
        <f>IF(N107="snížená",J107,0)</f>
        <v>0</v>
      </c>
      <c r="BG107" s="203">
        <f>IF(N107="zákl. přenesená",J107,0)</f>
        <v>0</v>
      </c>
      <c r="BH107" s="203">
        <f>IF(N107="sníž. přenesená",J107,0)</f>
        <v>0</v>
      </c>
      <c r="BI107" s="203">
        <f>IF(N107="nulová",J107,0)</f>
        <v>0</v>
      </c>
      <c r="BJ107" s="24" t="s">
        <v>80</v>
      </c>
      <c r="BK107" s="203">
        <f>ROUND(I107*H107,2)</f>
        <v>0</v>
      </c>
      <c r="BL107" s="24" t="s">
        <v>256</v>
      </c>
      <c r="BM107" s="24" t="s">
        <v>3227</v>
      </c>
    </row>
    <row r="108" spans="2:65" s="1" customFormat="1" ht="72">
      <c r="B108" s="41"/>
      <c r="C108" s="63"/>
      <c r="D108" s="206" t="s">
        <v>351</v>
      </c>
      <c r="E108" s="63"/>
      <c r="F108" s="237" t="s">
        <v>3228</v>
      </c>
      <c r="G108" s="63"/>
      <c r="H108" s="63"/>
      <c r="I108" s="163"/>
      <c r="J108" s="63"/>
      <c r="K108" s="63"/>
      <c r="L108" s="61"/>
      <c r="M108" s="238"/>
      <c r="N108" s="42"/>
      <c r="O108" s="42"/>
      <c r="P108" s="42"/>
      <c r="Q108" s="42"/>
      <c r="R108" s="42"/>
      <c r="S108" s="42"/>
      <c r="T108" s="78"/>
      <c r="AT108" s="24" t="s">
        <v>351</v>
      </c>
      <c r="AU108" s="24" t="s">
        <v>82</v>
      </c>
    </row>
    <row r="109" spans="2:65" s="1" customFormat="1" ht="16.5" customHeight="1">
      <c r="B109" s="41"/>
      <c r="C109" s="192" t="s">
        <v>228</v>
      </c>
      <c r="D109" s="192" t="s">
        <v>151</v>
      </c>
      <c r="E109" s="193" t="s">
        <v>3229</v>
      </c>
      <c r="F109" s="194" t="s">
        <v>3230</v>
      </c>
      <c r="G109" s="195" t="s">
        <v>207</v>
      </c>
      <c r="H109" s="196">
        <v>10</v>
      </c>
      <c r="I109" s="197"/>
      <c r="J109" s="198">
        <f>ROUND(I109*H109,2)</f>
        <v>0</v>
      </c>
      <c r="K109" s="194" t="s">
        <v>21</v>
      </c>
      <c r="L109" s="61"/>
      <c r="M109" s="199" t="s">
        <v>21</v>
      </c>
      <c r="N109" s="200" t="s">
        <v>43</v>
      </c>
      <c r="O109" s="42"/>
      <c r="P109" s="201">
        <f>O109*H109</f>
        <v>0</v>
      </c>
      <c r="Q109" s="201">
        <v>0</v>
      </c>
      <c r="R109" s="201">
        <f>Q109*H109</f>
        <v>0</v>
      </c>
      <c r="S109" s="201">
        <v>0</v>
      </c>
      <c r="T109" s="202">
        <f>S109*H109</f>
        <v>0</v>
      </c>
      <c r="AR109" s="24" t="s">
        <v>256</v>
      </c>
      <c r="AT109" s="24" t="s">
        <v>151</v>
      </c>
      <c r="AU109" s="24" t="s">
        <v>82</v>
      </c>
      <c r="AY109" s="24" t="s">
        <v>148</v>
      </c>
      <c r="BE109" s="203">
        <f>IF(N109="základní",J109,0)</f>
        <v>0</v>
      </c>
      <c r="BF109" s="203">
        <f>IF(N109="snížená",J109,0)</f>
        <v>0</v>
      </c>
      <c r="BG109" s="203">
        <f>IF(N109="zákl. přenesená",J109,0)</f>
        <v>0</v>
      </c>
      <c r="BH109" s="203">
        <f>IF(N109="sníž. přenesená",J109,0)</f>
        <v>0</v>
      </c>
      <c r="BI109" s="203">
        <f>IF(N109="nulová",J109,0)</f>
        <v>0</v>
      </c>
      <c r="BJ109" s="24" t="s">
        <v>80</v>
      </c>
      <c r="BK109" s="203">
        <f>ROUND(I109*H109,2)</f>
        <v>0</v>
      </c>
      <c r="BL109" s="24" t="s">
        <v>256</v>
      </c>
      <c r="BM109" s="24" t="s">
        <v>3231</v>
      </c>
    </row>
    <row r="110" spans="2:65" s="1" customFormat="1" ht="24">
      <c r="B110" s="41"/>
      <c r="C110" s="63"/>
      <c r="D110" s="206" t="s">
        <v>351</v>
      </c>
      <c r="E110" s="63"/>
      <c r="F110" s="237" t="s">
        <v>3197</v>
      </c>
      <c r="G110" s="63"/>
      <c r="H110" s="63"/>
      <c r="I110" s="163"/>
      <c r="J110" s="63"/>
      <c r="K110" s="63"/>
      <c r="L110" s="61"/>
      <c r="M110" s="238"/>
      <c r="N110" s="42"/>
      <c r="O110" s="42"/>
      <c r="P110" s="42"/>
      <c r="Q110" s="42"/>
      <c r="R110" s="42"/>
      <c r="S110" s="42"/>
      <c r="T110" s="78"/>
      <c r="AT110" s="24" t="s">
        <v>351</v>
      </c>
      <c r="AU110" s="24" t="s">
        <v>82</v>
      </c>
    </row>
    <row r="111" spans="2:65" s="1" customFormat="1" ht="16.5" customHeight="1">
      <c r="B111" s="41"/>
      <c r="C111" s="254" t="s">
        <v>233</v>
      </c>
      <c r="D111" s="254" t="s">
        <v>700</v>
      </c>
      <c r="E111" s="255" t="s">
        <v>3232</v>
      </c>
      <c r="F111" s="256" t="s">
        <v>3233</v>
      </c>
      <c r="G111" s="257" t="s">
        <v>207</v>
      </c>
      <c r="H111" s="258">
        <v>10</v>
      </c>
      <c r="I111" s="259"/>
      <c r="J111" s="260">
        <f>ROUND(I111*H111,2)</f>
        <v>0</v>
      </c>
      <c r="K111" s="256" t="s">
        <v>21</v>
      </c>
      <c r="L111" s="261"/>
      <c r="M111" s="262" t="s">
        <v>21</v>
      </c>
      <c r="N111" s="263" t="s">
        <v>43</v>
      </c>
      <c r="O111" s="42"/>
      <c r="P111" s="201">
        <f>O111*H111</f>
        <v>0</v>
      </c>
      <c r="Q111" s="201">
        <v>0</v>
      </c>
      <c r="R111" s="201">
        <f>Q111*H111</f>
        <v>0</v>
      </c>
      <c r="S111" s="201">
        <v>0</v>
      </c>
      <c r="T111" s="202">
        <f>S111*H111</f>
        <v>0</v>
      </c>
      <c r="AR111" s="24" t="s">
        <v>382</v>
      </c>
      <c r="AT111" s="24" t="s">
        <v>700</v>
      </c>
      <c r="AU111" s="24" t="s">
        <v>82</v>
      </c>
      <c r="AY111" s="24" t="s">
        <v>148</v>
      </c>
      <c r="BE111" s="203">
        <f>IF(N111="základní",J111,0)</f>
        <v>0</v>
      </c>
      <c r="BF111" s="203">
        <f>IF(N111="snížená",J111,0)</f>
        <v>0</v>
      </c>
      <c r="BG111" s="203">
        <f>IF(N111="zákl. přenesená",J111,0)</f>
        <v>0</v>
      </c>
      <c r="BH111" s="203">
        <f>IF(N111="sníž. přenesená",J111,0)</f>
        <v>0</v>
      </c>
      <c r="BI111" s="203">
        <f>IF(N111="nulová",J111,0)</f>
        <v>0</v>
      </c>
      <c r="BJ111" s="24" t="s">
        <v>80</v>
      </c>
      <c r="BK111" s="203">
        <f>ROUND(I111*H111,2)</f>
        <v>0</v>
      </c>
      <c r="BL111" s="24" t="s">
        <v>256</v>
      </c>
      <c r="BM111" s="24" t="s">
        <v>3234</v>
      </c>
    </row>
    <row r="112" spans="2:65" s="1" customFormat="1" ht="60">
      <c r="B112" s="41"/>
      <c r="C112" s="63"/>
      <c r="D112" s="206" t="s">
        <v>351</v>
      </c>
      <c r="E112" s="63"/>
      <c r="F112" s="237" t="s">
        <v>3235</v>
      </c>
      <c r="G112" s="63"/>
      <c r="H112" s="63"/>
      <c r="I112" s="163"/>
      <c r="J112" s="63"/>
      <c r="K112" s="63"/>
      <c r="L112" s="61"/>
      <c r="M112" s="238"/>
      <c r="N112" s="42"/>
      <c r="O112" s="42"/>
      <c r="P112" s="42"/>
      <c r="Q112" s="42"/>
      <c r="R112" s="42"/>
      <c r="S112" s="42"/>
      <c r="T112" s="78"/>
      <c r="AT112" s="24" t="s">
        <v>351</v>
      </c>
      <c r="AU112" s="24" t="s">
        <v>82</v>
      </c>
    </row>
    <row r="113" spans="2:65" s="1" customFormat="1" ht="16.5" customHeight="1">
      <c r="B113" s="41"/>
      <c r="C113" s="192" t="s">
        <v>240</v>
      </c>
      <c r="D113" s="192" t="s">
        <v>151</v>
      </c>
      <c r="E113" s="193" t="s">
        <v>3236</v>
      </c>
      <c r="F113" s="194" t="s">
        <v>3237</v>
      </c>
      <c r="G113" s="195" t="s">
        <v>207</v>
      </c>
      <c r="H113" s="196">
        <v>2</v>
      </c>
      <c r="I113" s="197"/>
      <c r="J113" s="198">
        <f>ROUND(I113*H113,2)</f>
        <v>0</v>
      </c>
      <c r="K113" s="194" t="s">
        <v>21</v>
      </c>
      <c r="L113" s="61"/>
      <c r="M113" s="199" t="s">
        <v>21</v>
      </c>
      <c r="N113" s="200" t="s">
        <v>43</v>
      </c>
      <c r="O113" s="42"/>
      <c r="P113" s="201">
        <f>O113*H113</f>
        <v>0</v>
      </c>
      <c r="Q113" s="201">
        <v>0</v>
      </c>
      <c r="R113" s="201">
        <f>Q113*H113</f>
        <v>0</v>
      </c>
      <c r="S113" s="201">
        <v>0</v>
      </c>
      <c r="T113" s="202">
        <f>S113*H113</f>
        <v>0</v>
      </c>
      <c r="AR113" s="24" t="s">
        <v>256</v>
      </c>
      <c r="AT113" s="24" t="s">
        <v>151</v>
      </c>
      <c r="AU113" s="24" t="s">
        <v>82</v>
      </c>
      <c r="AY113" s="24" t="s">
        <v>148</v>
      </c>
      <c r="BE113" s="203">
        <f>IF(N113="základní",J113,0)</f>
        <v>0</v>
      </c>
      <c r="BF113" s="203">
        <f>IF(N113="snížená",J113,0)</f>
        <v>0</v>
      </c>
      <c r="BG113" s="203">
        <f>IF(N113="zákl. přenesená",J113,0)</f>
        <v>0</v>
      </c>
      <c r="BH113" s="203">
        <f>IF(N113="sníž. přenesená",J113,0)</f>
        <v>0</v>
      </c>
      <c r="BI113" s="203">
        <f>IF(N113="nulová",J113,0)</f>
        <v>0</v>
      </c>
      <c r="BJ113" s="24" t="s">
        <v>80</v>
      </c>
      <c r="BK113" s="203">
        <f>ROUND(I113*H113,2)</f>
        <v>0</v>
      </c>
      <c r="BL113" s="24" t="s">
        <v>256</v>
      </c>
      <c r="BM113" s="24" t="s">
        <v>3238</v>
      </c>
    </row>
    <row r="114" spans="2:65" s="1" customFormat="1" ht="24">
      <c r="B114" s="41"/>
      <c r="C114" s="63"/>
      <c r="D114" s="206" t="s">
        <v>351</v>
      </c>
      <c r="E114" s="63"/>
      <c r="F114" s="237" t="s">
        <v>3197</v>
      </c>
      <c r="G114" s="63"/>
      <c r="H114" s="63"/>
      <c r="I114" s="163"/>
      <c r="J114" s="63"/>
      <c r="K114" s="63"/>
      <c r="L114" s="61"/>
      <c r="M114" s="238"/>
      <c r="N114" s="42"/>
      <c r="O114" s="42"/>
      <c r="P114" s="42"/>
      <c r="Q114" s="42"/>
      <c r="R114" s="42"/>
      <c r="S114" s="42"/>
      <c r="T114" s="78"/>
      <c r="AT114" s="24" t="s">
        <v>351</v>
      </c>
      <c r="AU114" s="24" t="s">
        <v>82</v>
      </c>
    </row>
    <row r="115" spans="2:65" s="1" customFormat="1" ht="16.5" customHeight="1">
      <c r="B115" s="41"/>
      <c r="C115" s="254" t="s">
        <v>245</v>
      </c>
      <c r="D115" s="254" t="s">
        <v>700</v>
      </c>
      <c r="E115" s="255" t="s">
        <v>3239</v>
      </c>
      <c r="F115" s="256" t="s">
        <v>3240</v>
      </c>
      <c r="G115" s="257" t="s">
        <v>207</v>
      </c>
      <c r="H115" s="258">
        <v>2</v>
      </c>
      <c r="I115" s="259"/>
      <c r="J115" s="260">
        <f>ROUND(I115*H115,2)</f>
        <v>0</v>
      </c>
      <c r="K115" s="256" t="s">
        <v>21</v>
      </c>
      <c r="L115" s="261"/>
      <c r="M115" s="262" t="s">
        <v>21</v>
      </c>
      <c r="N115" s="263" t="s">
        <v>43</v>
      </c>
      <c r="O115" s="42"/>
      <c r="P115" s="201">
        <f>O115*H115</f>
        <v>0</v>
      </c>
      <c r="Q115" s="201">
        <v>0</v>
      </c>
      <c r="R115" s="201">
        <f>Q115*H115</f>
        <v>0</v>
      </c>
      <c r="S115" s="201">
        <v>0</v>
      </c>
      <c r="T115" s="202">
        <f>S115*H115</f>
        <v>0</v>
      </c>
      <c r="AR115" s="24" t="s">
        <v>382</v>
      </c>
      <c r="AT115" s="24" t="s">
        <v>700</v>
      </c>
      <c r="AU115" s="24" t="s">
        <v>82</v>
      </c>
      <c r="AY115" s="24" t="s">
        <v>148</v>
      </c>
      <c r="BE115" s="203">
        <f>IF(N115="základní",J115,0)</f>
        <v>0</v>
      </c>
      <c r="BF115" s="203">
        <f>IF(N115="snížená",J115,0)</f>
        <v>0</v>
      </c>
      <c r="BG115" s="203">
        <f>IF(N115="zákl. přenesená",J115,0)</f>
        <v>0</v>
      </c>
      <c r="BH115" s="203">
        <f>IF(N115="sníž. přenesená",J115,0)</f>
        <v>0</v>
      </c>
      <c r="BI115" s="203">
        <f>IF(N115="nulová",J115,0)</f>
        <v>0</v>
      </c>
      <c r="BJ115" s="24" t="s">
        <v>80</v>
      </c>
      <c r="BK115" s="203">
        <f>ROUND(I115*H115,2)</f>
        <v>0</v>
      </c>
      <c r="BL115" s="24" t="s">
        <v>256</v>
      </c>
      <c r="BM115" s="24" t="s">
        <v>3241</v>
      </c>
    </row>
    <row r="116" spans="2:65" s="1" customFormat="1" ht="60">
      <c r="B116" s="41"/>
      <c r="C116" s="63"/>
      <c r="D116" s="206" t="s">
        <v>351</v>
      </c>
      <c r="E116" s="63"/>
      <c r="F116" s="237" t="s">
        <v>3242</v>
      </c>
      <c r="G116" s="63"/>
      <c r="H116" s="63"/>
      <c r="I116" s="163"/>
      <c r="J116" s="63"/>
      <c r="K116" s="63"/>
      <c r="L116" s="61"/>
      <c r="M116" s="238"/>
      <c r="N116" s="42"/>
      <c r="O116" s="42"/>
      <c r="P116" s="42"/>
      <c r="Q116" s="42"/>
      <c r="R116" s="42"/>
      <c r="S116" s="42"/>
      <c r="T116" s="78"/>
      <c r="AT116" s="24" t="s">
        <v>351</v>
      </c>
      <c r="AU116" s="24" t="s">
        <v>82</v>
      </c>
    </row>
    <row r="117" spans="2:65" s="1" customFormat="1" ht="16.5" customHeight="1">
      <c r="B117" s="41"/>
      <c r="C117" s="192" t="s">
        <v>10</v>
      </c>
      <c r="D117" s="192" t="s">
        <v>151</v>
      </c>
      <c r="E117" s="193" t="s">
        <v>3243</v>
      </c>
      <c r="F117" s="194" t="s">
        <v>3244</v>
      </c>
      <c r="G117" s="195" t="s">
        <v>213</v>
      </c>
      <c r="H117" s="196">
        <v>15</v>
      </c>
      <c r="I117" s="197"/>
      <c r="J117" s="198">
        <f>ROUND(I117*H117,2)</f>
        <v>0</v>
      </c>
      <c r="K117" s="194" t="s">
        <v>21</v>
      </c>
      <c r="L117" s="61"/>
      <c r="M117" s="199" t="s">
        <v>21</v>
      </c>
      <c r="N117" s="200" t="s">
        <v>43</v>
      </c>
      <c r="O117" s="42"/>
      <c r="P117" s="201">
        <f>O117*H117</f>
        <v>0</v>
      </c>
      <c r="Q117" s="201">
        <v>0</v>
      </c>
      <c r="R117" s="201">
        <f>Q117*H117</f>
        <v>0</v>
      </c>
      <c r="S117" s="201">
        <v>0</v>
      </c>
      <c r="T117" s="202">
        <f>S117*H117</f>
        <v>0</v>
      </c>
      <c r="AR117" s="24" t="s">
        <v>256</v>
      </c>
      <c r="AT117" s="24" t="s">
        <v>151</v>
      </c>
      <c r="AU117" s="24" t="s">
        <v>82</v>
      </c>
      <c r="AY117" s="24" t="s">
        <v>148</v>
      </c>
      <c r="BE117" s="203">
        <f>IF(N117="základní",J117,0)</f>
        <v>0</v>
      </c>
      <c r="BF117" s="203">
        <f>IF(N117="snížená",J117,0)</f>
        <v>0</v>
      </c>
      <c r="BG117" s="203">
        <f>IF(N117="zákl. přenesená",J117,0)</f>
        <v>0</v>
      </c>
      <c r="BH117" s="203">
        <f>IF(N117="sníž. přenesená",J117,0)</f>
        <v>0</v>
      </c>
      <c r="BI117" s="203">
        <f>IF(N117="nulová",J117,0)</f>
        <v>0</v>
      </c>
      <c r="BJ117" s="24" t="s">
        <v>80</v>
      </c>
      <c r="BK117" s="203">
        <f>ROUND(I117*H117,2)</f>
        <v>0</v>
      </c>
      <c r="BL117" s="24" t="s">
        <v>256</v>
      </c>
      <c r="BM117" s="24" t="s">
        <v>3245</v>
      </c>
    </row>
    <row r="118" spans="2:65" s="1" customFormat="1" ht="36">
      <c r="B118" s="41"/>
      <c r="C118" s="63"/>
      <c r="D118" s="206" t="s">
        <v>351</v>
      </c>
      <c r="E118" s="63"/>
      <c r="F118" s="237" t="s">
        <v>3246</v>
      </c>
      <c r="G118" s="63"/>
      <c r="H118" s="63"/>
      <c r="I118" s="163"/>
      <c r="J118" s="63"/>
      <c r="K118" s="63"/>
      <c r="L118" s="61"/>
      <c r="M118" s="238"/>
      <c r="N118" s="42"/>
      <c r="O118" s="42"/>
      <c r="P118" s="42"/>
      <c r="Q118" s="42"/>
      <c r="R118" s="42"/>
      <c r="S118" s="42"/>
      <c r="T118" s="78"/>
      <c r="AT118" s="24" t="s">
        <v>351</v>
      </c>
      <c r="AU118" s="24" t="s">
        <v>82</v>
      </c>
    </row>
    <row r="119" spans="2:65" s="1" customFormat="1" ht="16.5" customHeight="1">
      <c r="B119" s="41"/>
      <c r="C119" s="254" t="s">
        <v>256</v>
      </c>
      <c r="D119" s="254" t="s">
        <v>700</v>
      </c>
      <c r="E119" s="255" t="s">
        <v>3247</v>
      </c>
      <c r="F119" s="256" t="s">
        <v>3248</v>
      </c>
      <c r="G119" s="257" t="s">
        <v>213</v>
      </c>
      <c r="H119" s="258">
        <v>15</v>
      </c>
      <c r="I119" s="259"/>
      <c r="J119" s="260">
        <f>ROUND(I119*H119,2)</f>
        <v>0</v>
      </c>
      <c r="K119" s="256" t="s">
        <v>21</v>
      </c>
      <c r="L119" s="261"/>
      <c r="M119" s="262" t="s">
        <v>21</v>
      </c>
      <c r="N119" s="263" t="s">
        <v>43</v>
      </c>
      <c r="O119" s="42"/>
      <c r="P119" s="201">
        <f>O119*H119</f>
        <v>0</v>
      </c>
      <c r="Q119" s="201">
        <v>0</v>
      </c>
      <c r="R119" s="201">
        <f>Q119*H119</f>
        <v>0</v>
      </c>
      <c r="S119" s="201">
        <v>0</v>
      </c>
      <c r="T119" s="202">
        <f>S119*H119</f>
        <v>0</v>
      </c>
      <c r="AR119" s="24" t="s">
        <v>382</v>
      </c>
      <c r="AT119" s="24" t="s">
        <v>700</v>
      </c>
      <c r="AU119" s="24" t="s">
        <v>82</v>
      </c>
      <c r="AY119" s="24" t="s">
        <v>148</v>
      </c>
      <c r="BE119" s="203">
        <f>IF(N119="základní",J119,0)</f>
        <v>0</v>
      </c>
      <c r="BF119" s="203">
        <f>IF(N119="snížená",J119,0)</f>
        <v>0</v>
      </c>
      <c r="BG119" s="203">
        <f>IF(N119="zákl. přenesená",J119,0)</f>
        <v>0</v>
      </c>
      <c r="BH119" s="203">
        <f>IF(N119="sníž. přenesená",J119,0)</f>
        <v>0</v>
      </c>
      <c r="BI119" s="203">
        <f>IF(N119="nulová",J119,0)</f>
        <v>0</v>
      </c>
      <c r="BJ119" s="24" t="s">
        <v>80</v>
      </c>
      <c r="BK119" s="203">
        <f>ROUND(I119*H119,2)</f>
        <v>0</v>
      </c>
      <c r="BL119" s="24" t="s">
        <v>256</v>
      </c>
      <c r="BM119" s="24" t="s">
        <v>3249</v>
      </c>
    </row>
    <row r="120" spans="2:65" s="1" customFormat="1" ht="60">
      <c r="B120" s="41"/>
      <c r="C120" s="63"/>
      <c r="D120" s="206" t="s">
        <v>351</v>
      </c>
      <c r="E120" s="63"/>
      <c r="F120" s="237" t="s">
        <v>3250</v>
      </c>
      <c r="G120" s="63"/>
      <c r="H120" s="63"/>
      <c r="I120" s="163"/>
      <c r="J120" s="63"/>
      <c r="K120" s="63"/>
      <c r="L120" s="61"/>
      <c r="M120" s="238"/>
      <c r="N120" s="42"/>
      <c r="O120" s="42"/>
      <c r="P120" s="42"/>
      <c r="Q120" s="42"/>
      <c r="R120" s="42"/>
      <c r="S120" s="42"/>
      <c r="T120" s="78"/>
      <c r="AT120" s="24" t="s">
        <v>351</v>
      </c>
      <c r="AU120" s="24" t="s">
        <v>82</v>
      </c>
    </row>
    <row r="121" spans="2:65" s="1" customFormat="1" ht="16.5" customHeight="1">
      <c r="B121" s="41"/>
      <c r="C121" s="192" t="s">
        <v>263</v>
      </c>
      <c r="D121" s="192" t="s">
        <v>151</v>
      </c>
      <c r="E121" s="193" t="s">
        <v>3251</v>
      </c>
      <c r="F121" s="194" t="s">
        <v>3252</v>
      </c>
      <c r="G121" s="195" t="s">
        <v>213</v>
      </c>
      <c r="H121" s="196">
        <v>5</v>
      </c>
      <c r="I121" s="197"/>
      <c r="J121" s="198">
        <f>ROUND(I121*H121,2)</f>
        <v>0</v>
      </c>
      <c r="K121" s="194" t="s">
        <v>21</v>
      </c>
      <c r="L121" s="61"/>
      <c r="M121" s="199" t="s">
        <v>21</v>
      </c>
      <c r="N121" s="200" t="s">
        <v>43</v>
      </c>
      <c r="O121" s="42"/>
      <c r="P121" s="201">
        <f>O121*H121</f>
        <v>0</v>
      </c>
      <c r="Q121" s="201">
        <v>0</v>
      </c>
      <c r="R121" s="201">
        <f>Q121*H121</f>
        <v>0</v>
      </c>
      <c r="S121" s="201">
        <v>0</v>
      </c>
      <c r="T121" s="202">
        <f>S121*H121</f>
        <v>0</v>
      </c>
      <c r="AR121" s="24" t="s">
        <v>256</v>
      </c>
      <c r="AT121" s="24" t="s">
        <v>151</v>
      </c>
      <c r="AU121" s="24" t="s">
        <v>82</v>
      </c>
      <c r="AY121" s="24" t="s">
        <v>148</v>
      </c>
      <c r="BE121" s="203">
        <f>IF(N121="základní",J121,0)</f>
        <v>0</v>
      </c>
      <c r="BF121" s="203">
        <f>IF(N121="snížená",J121,0)</f>
        <v>0</v>
      </c>
      <c r="BG121" s="203">
        <f>IF(N121="zákl. přenesená",J121,0)</f>
        <v>0</v>
      </c>
      <c r="BH121" s="203">
        <f>IF(N121="sníž. přenesená",J121,0)</f>
        <v>0</v>
      </c>
      <c r="BI121" s="203">
        <f>IF(N121="nulová",J121,0)</f>
        <v>0</v>
      </c>
      <c r="BJ121" s="24" t="s">
        <v>80</v>
      </c>
      <c r="BK121" s="203">
        <f>ROUND(I121*H121,2)</f>
        <v>0</v>
      </c>
      <c r="BL121" s="24" t="s">
        <v>256</v>
      </c>
      <c r="BM121" s="24" t="s">
        <v>3253</v>
      </c>
    </row>
    <row r="122" spans="2:65" s="1" customFormat="1" ht="36">
      <c r="B122" s="41"/>
      <c r="C122" s="63"/>
      <c r="D122" s="206" t="s">
        <v>351</v>
      </c>
      <c r="E122" s="63"/>
      <c r="F122" s="237" t="s">
        <v>3246</v>
      </c>
      <c r="G122" s="63"/>
      <c r="H122" s="63"/>
      <c r="I122" s="163"/>
      <c r="J122" s="63"/>
      <c r="K122" s="63"/>
      <c r="L122" s="61"/>
      <c r="M122" s="238"/>
      <c r="N122" s="42"/>
      <c r="O122" s="42"/>
      <c r="P122" s="42"/>
      <c r="Q122" s="42"/>
      <c r="R122" s="42"/>
      <c r="S122" s="42"/>
      <c r="T122" s="78"/>
      <c r="AT122" s="24" t="s">
        <v>351</v>
      </c>
      <c r="AU122" s="24" t="s">
        <v>82</v>
      </c>
    </row>
    <row r="123" spans="2:65" s="1" customFormat="1" ht="16.5" customHeight="1">
      <c r="B123" s="41"/>
      <c r="C123" s="254" t="s">
        <v>269</v>
      </c>
      <c r="D123" s="254" t="s">
        <v>700</v>
      </c>
      <c r="E123" s="255" t="s">
        <v>3254</v>
      </c>
      <c r="F123" s="256" t="s">
        <v>3255</v>
      </c>
      <c r="G123" s="257" t="s">
        <v>213</v>
      </c>
      <c r="H123" s="258">
        <v>5</v>
      </c>
      <c r="I123" s="259"/>
      <c r="J123" s="260">
        <f>ROUND(I123*H123,2)</f>
        <v>0</v>
      </c>
      <c r="K123" s="256" t="s">
        <v>21</v>
      </c>
      <c r="L123" s="261"/>
      <c r="M123" s="262" t="s">
        <v>21</v>
      </c>
      <c r="N123" s="263" t="s">
        <v>43</v>
      </c>
      <c r="O123" s="42"/>
      <c r="P123" s="201">
        <f>O123*H123</f>
        <v>0</v>
      </c>
      <c r="Q123" s="201">
        <v>0</v>
      </c>
      <c r="R123" s="201">
        <f>Q123*H123</f>
        <v>0</v>
      </c>
      <c r="S123" s="201">
        <v>0</v>
      </c>
      <c r="T123" s="202">
        <f>S123*H123</f>
        <v>0</v>
      </c>
      <c r="AR123" s="24" t="s">
        <v>382</v>
      </c>
      <c r="AT123" s="24" t="s">
        <v>700</v>
      </c>
      <c r="AU123" s="24" t="s">
        <v>82</v>
      </c>
      <c r="AY123" s="24" t="s">
        <v>148</v>
      </c>
      <c r="BE123" s="203">
        <f>IF(N123="základní",J123,0)</f>
        <v>0</v>
      </c>
      <c r="BF123" s="203">
        <f>IF(N123="snížená",J123,0)</f>
        <v>0</v>
      </c>
      <c r="BG123" s="203">
        <f>IF(N123="zákl. přenesená",J123,0)</f>
        <v>0</v>
      </c>
      <c r="BH123" s="203">
        <f>IF(N123="sníž. přenesená",J123,0)</f>
        <v>0</v>
      </c>
      <c r="BI123" s="203">
        <f>IF(N123="nulová",J123,0)</f>
        <v>0</v>
      </c>
      <c r="BJ123" s="24" t="s">
        <v>80</v>
      </c>
      <c r="BK123" s="203">
        <f>ROUND(I123*H123,2)</f>
        <v>0</v>
      </c>
      <c r="BL123" s="24" t="s">
        <v>256</v>
      </c>
      <c r="BM123" s="24" t="s">
        <v>3256</v>
      </c>
    </row>
    <row r="124" spans="2:65" s="1" customFormat="1" ht="60">
      <c r="B124" s="41"/>
      <c r="C124" s="63"/>
      <c r="D124" s="206" t="s">
        <v>351</v>
      </c>
      <c r="E124" s="63"/>
      <c r="F124" s="237" t="s">
        <v>3250</v>
      </c>
      <c r="G124" s="63"/>
      <c r="H124" s="63"/>
      <c r="I124" s="163"/>
      <c r="J124" s="63"/>
      <c r="K124" s="63"/>
      <c r="L124" s="61"/>
      <c r="M124" s="238"/>
      <c r="N124" s="42"/>
      <c r="O124" s="42"/>
      <c r="P124" s="42"/>
      <c r="Q124" s="42"/>
      <c r="R124" s="42"/>
      <c r="S124" s="42"/>
      <c r="T124" s="78"/>
      <c r="AT124" s="24" t="s">
        <v>351</v>
      </c>
      <c r="AU124" s="24" t="s">
        <v>82</v>
      </c>
    </row>
    <row r="125" spans="2:65" s="1" customFormat="1" ht="16.5" customHeight="1">
      <c r="B125" s="41"/>
      <c r="C125" s="192" t="s">
        <v>276</v>
      </c>
      <c r="D125" s="192" t="s">
        <v>151</v>
      </c>
      <c r="E125" s="193" t="s">
        <v>3257</v>
      </c>
      <c r="F125" s="194" t="s">
        <v>3258</v>
      </c>
      <c r="G125" s="195" t="s">
        <v>213</v>
      </c>
      <c r="H125" s="196">
        <v>10</v>
      </c>
      <c r="I125" s="197"/>
      <c r="J125" s="198">
        <f>ROUND(I125*H125,2)</f>
        <v>0</v>
      </c>
      <c r="K125" s="194" t="s">
        <v>21</v>
      </c>
      <c r="L125" s="61"/>
      <c r="M125" s="199" t="s">
        <v>21</v>
      </c>
      <c r="N125" s="200" t="s">
        <v>43</v>
      </c>
      <c r="O125" s="42"/>
      <c r="P125" s="201">
        <f>O125*H125</f>
        <v>0</v>
      </c>
      <c r="Q125" s="201">
        <v>0</v>
      </c>
      <c r="R125" s="201">
        <f>Q125*H125</f>
        <v>0</v>
      </c>
      <c r="S125" s="201">
        <v>0</v>
      </c>
      <c r="T125" s="202">
        <f>S125*H125</f>
        <v>0</v>
      </c>
      <c r="AR125" s="24" t="s">
        <v>256</v>
      </c>
      <c r="AT125" s="24" t="s">
        <v>151</v>
      </c>
      <c r="AU125" s="24" t="s">
        <v>82</v>
      </c>
      <c r="AY125" s="24" t="s">
        <v>148</v>
      </c>
      <c r="BE125" s="203">
        <f>IF(N125="základní",J125,0)</f>
        <v>0</v>
      </c>
      <c r="BF125" s="203">
        <f>IF(N125="snížená",J125,0)</f>
        <v>0</v>
      </c>
      <c r="BG125" s="203">
        <f>IF(N125="zákl. přenesená",J125,0)</f>
        <v>0</v>
      </c>
      <c r="BH125" s="203">
        <f>IF(N125="sníž. přenesená",J125,0)</f>
        <v>0</v>
      </c>
      <c r="BI125" s="203">
        <f>IF(N125="nulová",J125,0)</f>
        <v>0</v>
      </c>
      <c r="BJ125" s="24" t="s">
        <v>80</v>
      </c>
      <c r="BK125" s="203">
        <f>ROUND(I125*H125,2)</f>
        <v>0</v>
      </c>
      <c r="BL125" s="24" t="s">
        <v>256</v>
      </c>
      <c r="BM125" s="24" t="s">
        <v>3259</v>
      </c>
    </row>
    <row r="126" spans="2:65" s="1" customFormat="1" ht="36">
      <c r="B126" s="41"/>
      <c r="C126" s="63"/>
      <c r="D126" s="206" t="s">
        <v>351</v>
      </c>
      <c r="E126" s="63"/>
      <c r="F126" s="237" t="s">
        <v>3246</v>
      </c>
      <c r="G126" s="63"/>
      <c r="H126" s="63"/>
      <c r="I126" s="163"/>
      <c r="J126" s="63"/>
      <c r="K126" s="63"/>
      <c r="L126" s="61"/>
      <c r="M126" s="238"/>
      <c r="N126" s="42"/>
      <c r="O126" s="42"/>
      <c r="P126" s="42"/>
      <c r="Q126" s="42"/>
      <c r="R126" s="42"/>
      <c r="S126" s="42"/>
      <c r="T126" s="78"/>
      <c r="AT126" s="24" t="s">
        <v>351</v>
      </c>
      <c r="AU126" s="24" t="s">
        <v>82</v>
      </c>
    </row>
    <row r="127" spans="2:65" s="1" customFormat="1" ht="16.5" customHeight="1">
      <c r="B127" s="41"/>
      <c r="C127" s="254" t="s">
        <v>287</v>
      </c>
      <c r="D127" s="254" t="s">
        <v>700</v>
      </c>
      <c r="E127" s="255" t="s">
        <v>3260</v>
      </c>
      <c r="F127" s="256" t="s">
        <v>3261</v>
      </c>
      <c r="G127" s="257" t="s">
        <v>213</v>
      </c>
      <c r="H127" s="258">
        <v>10</v>
      </c>
      <c r="I127" s="259"/>
      <c r="J127" s="260">
        <f>ROUND(I127*H127,2)</f>
        <v>0</v>
      </c>
      <c r="K127" s="256" t="s">
        <v>21</v>
      </c>
      <c r="L127" s="261"/>
      <c r="M127" s="262" t="s">
        <v>21</v>
      </c>
      <c r="N127" s="263" t="s">
        <v>43</v>
      </c>
      <c r="O127" s="42"/>
      <c r="P127" s="201">
        <f>O127*H127</f>
        <v>0</v>
      </c>
      <c r="Q127" s="201">
        <v>0</v>
      </c>
      <c r="R127" s="201">
        <f>Q127*H127</f>
        <v>0</v>
      </c>
      <c r="S127" s="201">
        <v>0</v>
      </c>
      <c r="T127" s="202">
        <f>S127*H127</f>
        <v>0</v>
      </c>
      <c r="AR127" s="24" t="s">
        <v>382</v>
      </c>
      <c r="AT127" s="24" t="s">
        <v>700</v>
      </c>
      <c r="AU127" s="24" t="s">
        <v>82</v>
      </c>
      <c r="AY127" s="24" t="s">
        <v>148</v>
      </c>
      <c r="BE127" s="203">
        <f>IF(N127="základní",J127,0)</f>
        <v>0</v>
      </c>
      <c r="BF127" s="203">
        <f>IF(N127="snížená",J127,0)</f>
        <v>0</v>
      </c>
      <c r="BG127" s="203">
        <f>IF(N127="zákl. přenesená",J127,0)</f>
        <v>0</v>
      </c>
      <c r="BH127" s="203">
        <f>IF(N127="sníž. přenesená",J127,0)</f>
        <v>0</v>
      </c>
      <c r="BI127" s="203">
        <f>IF(N127="nulová",J127,0)</f>
        <v>0</v>
      </c>
      <c r="BJ127" s="24" t="s">
        <v>80</v>
      </c>
      <c r="BK127" s="203">
        <f>ROUND(I127*H127,2)</f>
        <v>0</v>
      </c>
      <c r="BL127" s="24" t="s">
        <v>256</v>
      </c>
      <c r="BM127" s="24" t="s">
        <v>3262</v>
      </c>
    </row>
    <row r="128" spans="2:65" s="1" customFormat="1" ht="60">
      <c r="B128" s="41"/>
      <c r="C128" s="63"/>
      <c r="D128" s="206" t="s">
        <v>351</v>
      </c>
      <c r="E128" s="63"/>
      <c r="F128" s="237" t="s">
        <v>3250</v>
      </c>
      <c r="G128" s="63"/>
      <c r="H128" s="63"/>
      <c r="I128" s="163"/>
      <c r="J128" s="63"/>
      <c r="K128" s="63"/>
      <c r="L128" s="61"/>
      <c r="M128" s="238"/>
      <c r="N128" s="42"/>
      <c r="O128" s="42"/>
      <c r="P128" s="42"/>
      <c r="Q128" s="42"/>
      <c r="R128" s="42"/>
      <c r="S128" s="42"/>
      <c r="T128" s="78"/>
      <c r="AT128" s="24" t="s">
        <v>351</v>
      </c>
      <c r="AU128" s="24" t="s">
        <v>82</v>
      </c>
    </row>
    <row r="129" spans="2:65" s="1" customFormat="1" ht="16.5" customHeight="1">
      <c r="B129" s="41"/>
      <c r="C129" s="192" t="s">
        <v>9</v>
      </c>
      <c r="D129" s="192" t="s">
        <v>151</v>
      </c>
      <c r="E129" s="193" t="s">
        <v>3263</v>
      </c>
      <c r="F129" s="194" t="s">
        <v>3264</v>
      </c>
      <c r="G129" s="195" t="s">
        <v>213</v>
      </c>
      <c r="H129" s="196">
        <v>15</v>
      </c>
      <c r="I129" s="197"/>
      <c r="J129" s="198">
        <f>ROUND(I129*H129,2)</f>
        <v>0</v>
      </c>
      <c r="K129" s="194" t="s">
        <v>21</v>
      </c>
      <c r="L129" s="61"/>
      <c r="M129" s="199" t="s">
        <v>21</v>
      </c>
      <c r="N129" s="200" t="s">
        <v>43</v>
      </c>
      <c r="O129" s="42"/>
      <c r="P129" s="201">
        <f>O129*H129</f>
        <v>0</v>
      </c>
      <c r="Q129" s="201">
        <v>0</v>
      </c>
      <c r="R129" s="201">
        <f>Q129*H129</f>
        <v>0</v>
      </c>
      <c r="S129" s="201">
        <v>0</v>
      </c>
      <c r="T129" s="202">
        <f>S129*H129</f>
        <v>0</v>
      </c>
      <c r="AR129" s="24" t="s">
        <v>256</v>
      </c>
      <c r="AT129" s="24" t="s">
        <v>151</v>
      </c>
      <c r="AU129" s="24" t="s">
        <v>82</v>
      </c>
      <c r="AY129" s="24" t="s">
        <v>148</v>
      </c>
      <c r="BE129" s="203">
        <f>IF(N129="základní",J129,0)</f>
        <v>0</v>
      </c>
      <c r="BF129" s="203">
        <f>IF(N129="snížená",J129,0)</f>
        <v>0</v>
      </c>
      <c r="BG129" s="203">
        <f>IF(N129="zákl. přenesená",J129,0)</f>
        <v>0</v>
      </c>
      <c r="BH129" s="203">
        <f>IF(N129="sníž. přenesená",J129,0)</f>
        <v>0</v>
      </c>
      <c r="BI129" s="203">
        <f>IF(N129="nulová",J129,0)</f>
        <v>0</v>
      </c>
      <c r="BJ129" s="24" t="s">
        <v>80</v>
      </c>
      <c r="BK129" s="203">
        <f>ROUND(I129*H129,2)</f>
        <v>0</v>
      </c>
      <c r="BL129" s="24" t="s">
        <v>256</v>
      </c>
      <c r="BM129" s="24" t="s">
        <v>3265</v>
      </c>
    </row>
    <row r="130" spans="2:65" s="1" customFormat="1" ht="36">
      <c r="B130" s="41"/>
      <c r="C130" s="63"/>
      <c r="D130" s="206" t="s">
        <v>351</v>
      </c>
      <c r="E130" s="63"/>
      <c r="F130" s="237" t="s">
        <v>3246</v>
      </c>
      <c r="G130" s="63"/>
      <c r="H130" s="63"/>
      <c r="I130" s="163"/>
      <c r="J130" s="63"/>
      <c r="K130" s="63"/>
      <c r="L130" s="61"/>
      <c r="M130" s="238"/>
      <c r="N130" s="42"/>
      <c r="O130" s="42"/>
      <c r="P130" s="42"/>
      <c r="Q130" s="42"/>
      <c r="R130" s="42"/>
      <c r="S130" s="42"/>
      <c r="T130" s="78"/>
      <c r="AT130" s="24" t="s">
        <v>351</v>
      </c>
      <c r="AU130" s="24" t="s">
        <v>82</v>
      </c>
    </row>
    <row r="131" spans="2:65" s="1" customFormat="1" ht="16.5" customHeight="1">
      <c r="B131" s="41"/>
      <c r="C131" s="254" t="s">
        <v>296</v>
      </c>
      <c r="D131" s="254" t="s">
        <v>700</v>
      </c>
      <c r="E131" s="255" t="s">
        <v>3266</v>
      </c>
      <c r="F131" s="256" t="s">
        <v>3267</v>
      </c>
      <c r="G131" s="257" t="s">
        <v>213</v>
      </c>
      <c r="H131" s="258">
        <v>15</v>
      </c>
      <c r="I131" s="259"/>
      <c r="J131" s="260">
        <f>ROUND(I131*H131,2)</f>
        <v>0</v>
      </c>
      <c r="K131" s="256" t="s">
        <v>21</v>
      </c>
      <c r="L131" s="261"/>
      <c r="M131" s="262" t="s">
        <v>21</v>
      </c>
      <c r="N131" s="263" t="s">
        <v>43</v>
      </c>
      <c r="O131" s="42"/>
      <c r="P131" s="201">
        <f>O131*H131</f>
        <v>0</v>
      </c>
      <c r="Q131" s="201">
        <v>0</v>
      </c>
      <c r="R131" s="201">
        <f>Q131*H131</f>
        <v>0</v>
      </c>
      <c r="S131" s="201">
        <v>0</v>
      </c>
      <c r="T131" s="202">
        <f>S131*H131</f>
        <v>0</v>
      </c>
      <c r="AR131" s="24" t="s">
        <v>382</v>
      </c>
      <c r="AT131" s="24" t="s">
        <v>700</v>
      </c>
      <c r="AU131" s="24" t="s">
        <v>82</v>
      </c>
      <c r="AY131" s="24" t="s">
        <v>148</v>
      </c>
      <c r="BE131" s="203">
        <f>IF(N131="základní",J131,0)</f>
        <v>0</v>
      </c>
      <c r="BF131" s="203">
        <f>IF(N131="snížená",J131,0)</f>
        <v>0</v>
      </c>
      <c r="BG131" s="203">
        <f>IF(N131="zákl. přenesená",J131,0)</f>
        <v>0</v>
      </c>
      <c r="BH131" s="203">
        <f>IF(N131="sníž. přenesená",J131,0)</f>
        <v>0</v>
      </c>
      <c r="BI131" s="203">
        <f>IF(N131="nulová",J131,0)</f>
        <v>0</v>
      </c>
      <c r="BJ131" s="24" t="s">
        <v>80</v>
      </c>
      <c r="BK131" s="203">
        <f>ROUND(I131*H131,2)</f>
        <v>0</v>
      </c>
      <c r="BL131" s="24" t="s">
        <v>256</v>
      </c>
      <c r="BM131" s="24" t="s">
        <v>3268</v>
      </c>
    </row>
    <row r="132" spans="2:65" s="1" customFormat="1" ht="16.5" customHeight="1">
      <c r="B132" s="41"/>
      <c r="C132" s="192" t="s">
        <v>303</v>
      </c>
      <c r="D132" s="192" t="s">
        <v>151</v>
      </c>
      <c r="E132" s="193" t="s">
        <v>3269</v>
      </c>
      <c r="F132" s="194" t="s">
        <v>3270</v>
      </c>
      <c r="G132" s="195" t="s">
        <v>213</v>
      </c>
      <c r="H132" s="196">
        <v>6</v>
      </c>
      <c r="I132" s="197"/>
      <c r="J132" s="198">
        <f>ROUND(I132*H132,2)</f>
        <v>0</v>
      </c>
      <c r="K132" s="194" t="s">
        <v>21</v>
      </c>
      <c r="L132" s="61"/>
      <c r="M132" s="199" t="s">
        <v>21</v>
      </c>
      <c r="N132" s="200" t="s">
        <v>43</v>
      </c>
      <c r="O132" s="42"/>
      <c r="P132" s="201">
        <f>O132*H132</f>
        <v>0</v>
      </c>
      <c r="Q132" s="201">
        <v>0</v>
      </c>
      <c r="R132" s="201">
        <f>Q132*H132</f>
        <v>0</v>
      </c>
      <c r="S132" s="201">
        <v>0</v>
      </c>
      <c r="T132" s="202">
        <f>S132*H132</f>
        <v>0</v>
      </c>
      <c r="AR132" s="24" t="s">
        <v>256</v>
      </c>
      <c r="AT132" s="24" t="s">
        <v>151</v>
      </c>
      <c r="AU132" s="24" t="s">
        <v>82</v>
      </c>
      <c r="AY132" s="24" t="s">
        <v>148</v>
      </c>
      <c r="BE132" s="203">
        <f>IF(N132="základní",J132,0)</f>
        <v>0</v>
      </c>
      <c r="BF132" s="203">
        <f>IF(N132="snížená",J132,0)</f>
        <v>0</v>
      </c>
      <c r="BG132" s="203">
        <f>IF(N132="zákl. přenesená",J132,0)</f>
        <v>0</v>
      </c>
      <c r="BH132" s="203">
        <f>IF(N132="sníž. přenesená",J132,0)</f>
        <v>0</v>
      </c>
      <c r="BI132" s="203">
        <f>IF(N132="nulová",J132,0)</f>
        <v>0</v>
      </c>
      <c r="BJ132" s="24" t="s">
        <v>80</v>
      </c>
      <c r="BK132" s="203">
        <f>ROUND(I132*H132,2)</f>
        <v>0</v>
      </c>
      <c r="BL132" s="24" t="s">
        <v>256</v>
      </c>
      <c r="BM132" s="24" t="s">
        <v>3271</v>
      </c>
    </row>
    <row r="133" spans="2:65" s="1" customFormat="1" ht="36">
      <c r="B133" s="41"/>
      <c r="C133" s="63"/>
      <c r="D133" s="206" t="s">
        <v>351</v>
      </c>
      <c r="E133" s="63"/>
      <c r="F133" s="237" t="s">
        <v>3246</v>
      </c>
      <c r="G133" s="63"/>
      <c r="H133" s="63"/>
      <c r="I133" s="163"/>
      <c r="J133" s="63"/>
      <c r="K133" s="63"/>
      <c r="L133" s="61"/>
      <c r="M133" s="238"/>
      <c r="N133" s="42"/>
      <c r="O133" s="42"/>
      <c r="P133" s="42"/>
      <c r="Q133" s="42"/>
      <c r="R133" s="42"/>
      <c r="S133" s="42"/>
      <c r="T133" s="78"/>
      <c r="AT133" s="24" t="s">
        <v>351</v>
      </c>
      <c r="AU133" s="24" t="s">
        <v>82</v>
      </c>
    </row>
    <row r="134" spans="2:65" s="1" customFormat="1" ht="16.5" customHeight="1">
      <c r="B134" s="41"/>
      <c r="C134" s="254" t="s">
        <v>308</v>
      </c>
      <c r="D134" s="254" t="s">
        <v>700</v>
      </c>
      <c r="E134" s="255" t="s">
        <v>3272</v>
      </c>
      <c r="F134" s="256" t="s">
        <v>3273</v>
      </c>
      <c r="G134" s="257" t="s">
        <v>213</v>
      </c>
      <c r="H134" s="258">
        <v>6</v>
      </c>
      <c r="I134" s="259"/>
      <c r="J134" s="260">
        <f>ROUND(I134*H134,2)</f>
        <v>0</v>
      </c>
      <c r="K134" s="256" t="s">
        <v>21</v>
      </c>
      <c r="L134" s="261"/>
      <c r="M134" s="262" t="s">
        <v>21</v>
      </c>
      <c r="N134" s="263" t="s">
        <v>43</v>
      </c>
      <c r="O134" s="42"/>
      <c r="P134" s="201">
        <f>O134*H134</f>
        <v>0</v>
      </c>
      <c r="Q134" s="201">
        <v>0</v>
      </c>
      <c r="R134" s="201">
        <f>Q134*H134</f>
        <v>0</v>
      </c>
      <c r="S134" s="201">
        <v>0</v>
      </c>
      <c r="T134" s="202">
        <f>S134*H134</f>
        <v>0</v>
      </c>
      <c r="AR134" s="24" t="s">
        <v>382</v>
      </c>
      <c r="AT134" s="24" t="s">
        <v>700</v>
      </c>
      <c r="AU134" s="24" t="s">
        <v>82</v>
      </c>
      <c r="AY134" s="24" t="s">
        <v>148</v>
      </c>
      <c r="BE134" s="203">
        <f>IF(N134="základní",J134,0)</f>
        <v>0</v>
      </c>
      <c r="BF134" s="203">
        <f>IF(N134="snížená",J134,0)</f>
        <v>0</v>
      </c>
      <c r="BG134" s="203">
        <f>IF(N134="zákl. přenesená",J134,0)</f>
        <v>0</v>
      </c>
      <c r="BH134" s="203">
        <f>IF(N134="sníž. přenesená",J134,0)</f>
        <v>0</v>
      </c>
      <c r="BI134" s="203">
        <f>IF(N134="nulová",J134,0)</f>
        <v>0</v>
      </c>
      <c r="BJ134" s="24" t="s">
        <v>80</v>
      </c>
      <c r="BK134" s="203">
        <f>ROUND(I134*H134,2)</f>
        <v>0</v>
      </c>
      <c r="BL134" s="24" t="s">
        <v>256</v>
      </c>
      <c r="BM134" s="24" t="s">
        <v>3274</v>
      </c>
    </row>
    <row r="135" spans="2:65" s="1" customFormat="1" ht="16.5" customHeight="1">
      <c r="B135" s="41"/>
      <c r="C135" s="192" t="s">
        <v>336</v>
      </c>
      <c r="D135" s="192" t="s">
        <v>151</v>
      </c>
      <c r="E135" s="193" t="s">
        <v>3275</v>
      </c>
      <c r="F135" s="194" t="s">
        <v>3276</v>
      </c>
      <c r="G135" s="195" t="s">
        <v>213</v>
      </c>
      <c r="H135" s="196">
        <v>10</v>
      </c>
      <c r="I135" s="197"/>
      <c r="J135" s="198">
        <f>ROUND(I135*H135,2)</f>
        <v>0</v>
      </c>
      <c r="K135" s="194" t="s">
        <v>21</v>
      </c>
      <c r="L135" s="61"/>
      <c r="M135" s="199" t="s">
        <v>21</v>
      </c>
      <c r="N135" s="200" t="s">
        <v>43</v>
      </c>
      <c r="O135" s="42"/>
      <c r="P135" s="201">
        <f>O135*H135</f>
        <v>0</v>
      </c>
      <c r="Q135" s="201">
        <v>0</v>
      </c>
      <c r="R135" s="201">
        <f>Q135*H135</f>
        <v>0</v>
      </c>
      <c r="S135" s="201">
        <v>0</v>
      </c>
      <c r="T135" s="202">
        <f>S135*H135</f>
        <v>0</v>
      </c>
      <c r="AR135" s="24" t="s">
        <v>256</v>
      </c>
      <c r="AT135" s="24" t="s">
        <v>151</v>
      </c>
      <c r="AU135" s="24" t="s">
        <v>82</v>
      </c>
      <c r="AY135" s="24" t="s">
        <v>148</v>
      </c>
      <c r="BE135" s="203">
        <f>IF(N135="základní",J135,0)</f>
        <v>0</v>
      </c>
      <c r="BF135" s="203">
        <f>IF(N135="snížená",J135,0)</f>
        <v>0</v>
      </c>
      <c r="BG135" s="203">
        <f>IF(N135="zákl. přenesená",J135,0)</f>
        <v>0</v>
      </c>
      <c r="BH135" s="203">
        <f>IF(N135="sníž. přenesená",J135,0)</f>
        <v>0</v>
      </c>
      <c r="BI135" s="203">
        <f>IF(N135="nulová",J135,0)</f>
        <v>0</v>
      </c>
      <c r="BJ135" s="24" t="s">
        <v>80</v>
      </c>
      <c r="BK135" s="203">
        <f>ROUND(I135*H135,2)</f>
        <v>0</v>
      </c>
      <c r="BL135" s="24" t="s">
        <v>256</v>
      </c>
      <c r="BM135" s="24" t="s">
        <v>3277</v>
      </c>
    </row>
    <row r="136" spans="2:65" s="1" customFormat="1" ht="36">
      <c r="B136" s="41"/>
      <c r="C136" s="63"/>
      <c r="D136" s="206" t="s">
        <v>351</v>
      </c>
      <c r="E136" s="63"/>
      <c r="F136" s="237" t="s">
        <v>3246</v>
      </c>
      <c r="G136" s="63"/>
      <c r="H136" s="63"/>
      <c r="I136" s="163"/>
      <c r="J136" s="63"/>
      <c r="K136" s="63"/>
      <c r="L136" s="61"/>
      <c r="M136" s="238"/>
      <c r="N136" s="42"/>
      <c r="O136" s="42"/>
      <c r="P136" s="42"/>
      <c r="Q136" s="42"/>
      <c r="R136" s="42"/>
      <c r="S136" s="42"/>
      <c r="T136" s="78"/>
      <c r="AT136" s="24" t="s">
        <v>351</v>
      </c>
      <c r="AU136" s="24" t="s">
        <v>82</v>
      </c>
    </row>
    <row r="137" spans="2:65" s="1" customFormat="1" ht="16.5" customHeight="1">
      <c r="B137" s="41"/>
      <c r="C137" s="254" t="s">
        <v>342</v>
      </c>
      <c r="D137" s="254" t="s">
        <v>700</v>
      </c>
      <c r="E137" s="255" t="s">
        <v>3278</v>
      </c>
      <c r="F137" s="256" t="s">
        <v>3279</v>
      </c>
      <c r="G137" s="257" t="s">
        <v>213</v>
      </c>
      <c r="H137" s="258">
        <v>10</v>
      </c>
      <c r="I137" s="259"/>
      <c r="J137" s="260">
        <f>ROUND(I137*H137,2)</f>
        <v>0</v>
      </c>
      <c r="K137" s="256" t="s">
        <v>21</v>
      </c>
      <c r="L137" s="261"/>
      <c r="M137" s="262" t="s">
        <v>21</v>
      </c>
      <c r="N137" s="263" t="s">
        <v>43</v>
      </c>
      <c r="O137" s="42"/>
      <c r="P137" s="201">
        <f>O137*H137</f>
        <v>0</v>
      </c>
      <c r="Q137" s="201">
        <v>0</v>
      </c>
      <c r="R137" s="201">
        <f>Q137*H137</f>
        <v>0</v>
      </c>
      <c r="S137" s="201">
        <v>0</v>
      </c>
      <c r="T137" s="202">
        <f>S137*H137</f>
        <v>0</v>
      </c>
      <c r="AR137" s="24" t="s">
        <v>382</v>
      </c>
      <c r="AT137" s="24" t="s">
        <v>700</v>
      </c>
      <c r="AU137" s="24" t="s">
        <v>82</v>
      </c>
      <c r="AY137" s="24" t="s">
        <v>148</v>
      </c>
      <c r="BE137" s="203">
        <f>IF(N137="základní",J137,0)</f>
        <v>0</v>
      </c>
      <c r="BF137" s="203">
        <f>IF(N137="snížená",J137,0)</f>
        <v>0</v>
      </c>
      <c r="BG137" s="203">
        <f>IF(N137="zákl. přenesená",J137,0)</f>
        <v>0</v>
      </c>
      <c r="BH137" s="203">
        <f>IF(N137="sníž. přenesená",J137,0)</f>
        <v>0</v>
      </c>
      <c r="BI137" s="203">
        <f>IF(N137="nulová",J137,0)</f>
        <v>0</v>
      </c>
      <c r="BJ137" s="24" t="s">
        <v>80</v>
      </c>
      <c r="BK137" s="203">
        <f>ROUND(I137*H137,2)</f>
        <v>0</v>
      </c>
      <c r="BL137" s="24" t="s">
        <v>256</v>
      </c>
      <c r="BM137" s="24" t="s">
        <v>3280</v>
      </c>
    </row>
    <row r="138" spans="2:65" s="1" customFormat="1" ht="16.5" customHeight="1">
      <c r="B138" s="41"/>
      <c r="C138" s="192" t="s">
        <v>347</v>
      </c>
      <c r="D138" s="192" t="s">
        <v>151</v>
      </c>
      <c r="E138" s="193" t="s">
        <v>3281</v>
      </c>
      <c r="F138" s="194" t="s">
        <v>3282</v>
      </c>
      <c r="G138" s="195" t="s">
        <v>176</v>
      </c>
      <c r="H138" s="196">
        <v>3</v>
      </c>
      <c r="I138" s="197"/>
      <c r="J138" s="198">
        <f>ROUND(I138*H138,2)</f>
        <v>0</v>
      </c>
      <c r="K138" s="194" t="s">
        <v>21</v>
      </c>
      <c r="L138" s="61"/>
      <c r="M138" s="199" t="s">
        <v>21</v>
      </c>
      <c r="N138" s="200" t="s">
        <v>43</v>
      </c>
      <c r="O138" s="42"/>
      <c r="P138" s="201">
        <f>O138*H138</f>
        <v>0</v>
      </c>
      <c r="Q138" s="201">
        <v>0</v>
      </c>
      <c r="R138" s="201">
        <f>Q138*H138</f>
        <v>0</v>
      </c>
      <c r="S138" s="201">
        <v>0</v>
      </c>
      <c r="T138" s="202">
        <f>S138*H138</f>
        <v>0</v>
      </c>
      <c r="AR138" s="24" t="s">
        <v>256</v>
      </c>
      <c r="AT138" s="24" t="s">
        <v>151</v>
      </c>
      <c r="AU138" s="24" t="s">
        <v>82</v>
      </c>
      <c r="AY138" s="24" t="s">
        <v>148</v>
      </c>
      <c r="BE138" s="203">
        <f>IF(N138="základní",J138,0)</f>
        <v>0</v>
      </c>
      <c r="BF138" s="203">
        <f>IF(N138="snížená",J138,0)</f>
        <v>0</v>
      </c>
      <c r="BG138" s="203">
        <f>IF(N138="zákl. přenesená",J138,0)</f>
        <v>0</v>
      </c>
      <c r="BH138" s="203">
        <f>IF(N138="sníž. přenesená",J138,0)</f>
        <v>0</v>
      </c>
      <c r="BI138" s="203">
        <f>IF(N138="nulová",J138,0)</f>
        <v>0</v>
      </c>
      <c r="BJ138" s="24" t="s">
        <v>80</v>
      </c>
      <c r="BK138" s="203">
        <f>ROUND(I138*H138,2)</f>
        <v>0</v>
      </c>
      <c r="BL138" s="24" t="s">
        <v>256</v>
      </c>
      <c r="BM138" s="24" t="s">
        <v>3283</v>
      </c>
    </row>
    <row r="139" spans="2:65" s="1" customFormat="1" ht="36">
      <c r="B139" s="41"/>
      <c r="C139" s="63"/>
      <c r="D139" s="206" t="s">
        <v>351</v>
      </c>
      <c r="E139" s="63"/>
      <c r="F139" s="237" t="s">
        <v>3246</v>
      </c>
      <c r="G139" s="63"/>
      <c r="H139" s="63"/>
      <c r="I139" s="163"/>
      <c r="J139" s="63"/>
      <c r="K139" s="63"/>
      <c r="L139" s="61"/>
      <c r="M139" s="238"/>
      <c r="N139" s="42"/>
      <c r="O139" s="42"/>
      <c r="P139" s="42"/>
      <c r="Q139" s="42"/>
      <c r="R139" s="42"/>
      <c r="S139" s="42"/>
      <c r="T139" s="78"/>
      <c r="AT139" s="24" t="s">
        <v>351</v>
      </c>
      <c r="AU139" s="24" t="s">
        <v>82</v>
      </c>
    </row>
    <row r="140" spans="2:65" s="1" customFormat="1" ht="16.5" customHeight="1">
      <c r="B140" s="41"/>
      <c r="C140" s="254" t="s">
        <v>354</v>
      </c>
      <c r="D140" s="254" t="s">
        <v>700</v>
      </c>
      <c r="E140" s="255" t="s">
        <v>3284</v>
      </c>
      <c r="F140" s="256" t="s">
        <v>3285</v>
      </c>
      <c r="G140" s="257" t="s">
        <v>176</v>
      </c>
      <c r="H140" s="258">
        <v>3</v>
      </c>
      <c r="I140" s="259"/>
      <c r="J140" s="260">
        <f>ROUND(I140*H140,2)</f>
        <v>0</v>
      </c>
      <c r="K140" s="256" t="s">
        <v>21</v>
      </c>
      <c r="L140" s="261"/>
      <c r="M140" s="262" t="s">
        <v>21</v>
      </c>
      <c r="N140" s="263" t="s">
        <v>43</v>
      </c>
      <c r="O140" s="42"/>
      <c r="P140" s="201">
        <f>O140*H140</f>
        <v>0</v>
      </c>
      <c r="Q140" s="201">
        <v>0</v>
      </c>
      <c r="R140" s="201">
        <f>Q140*H140</f>
        <v>0</v>
      </c>
      <c r="S140" s="201">
        <v>0</v>
      </c>
      <c r="T140" s="202">
        <f>S140*H140</f>
        <v>0</v>
      </c>
      <c r="AR140" s="24" t="s">
        <v>382</v>
      </c>
      <c r="AT140" s="24" t="s">
        <v>700</v>
      </c>
      <c r="AU140" s="24" t="s">
        <v>82</v>
      </c>
      <c r="AY140" s="24" t="s">
        <v>148</v>
      </c>
      <c r="BE140" s="203">
        <f>IF(N140="základní",J140,0)</f>
        <v>0</v>
      </c>
      <c r="BF140" s="203">
        <f>IF(N140="snížená",J140,0)</f>
        <v>0</v>
      </c>
      <c r="BG140" s="203">
        <f>IF(N140="zákl. přenesená",J140,0)</f>
        <v>0</v>
      </c>
      <c r="BH140" s="203">
        <f>IF(N140="sníž. přenesená",J140,0)</f>
        <v>0</v>
      </c>
      <c r="BI140" s="203">
        <f>IF(N140="nulová",J140,0)</f>
        <v>0</v>
      </c>
      <c r="BJ140" s="24" t="s">
        <v>80</v>
      </c>
      <c r="BK140" s="203">
        <f>ROUND(I140*H140,2)</f>
        <v>0</v>
      </c>
      <c r="BL140" s="24" t="s">
        <v>256</v>
      </c>
      <c r="BM140" s="24" t="s">
        <v>3286</v>
      </c>
    </row>
    <row r="141" spans="2:65" s="1" customFormat="1" ht="16.5" customHeight="1">
      <c r="B141" s="41"/>
      <c r="C141" s="192" t="s">
        <v>362</v>
      </c>
      <c r="D141" s="192" t="s">
        <v>151</v>
      </c>
      <c r="E141" s="193" t="s">
        <v>3287</v>
      </c>
      <c r="F141" s="194" t="s">
        <v>3288</v>
      </c>
      <c r="G141" s="195" t="s">
        <v>176</v>
      </c>
      <c r="H141" s="196">
        <v>1</v>
      </c>
      <c r="I141" s="197"/>
      <c r="J141" s="198">
        <f>ROUND(I141*H141,2)</f>
        <v>0</v>
      </c>
      <c r="K141" s="194" t="s">
        <v>21</v>
      </c>
      <c r="L141" s="61"/>
      <c r="M141" s="199" t="s">
        <v>21</v>
      </c>
      <c r="N141" s="200" t="s">
        <v>43</v>
      </c>
      <c r="O141" s="42"/>
      <c r="P141" s="201">
        <f>O141*H141</f>
        <v>0</v>
      </c>
      <c r="Q141" s="201">
        <v>0</v>
      </c>
      <c r="R141" s="201">
        <f>Q141*H141</f>
        <v>0</v>
      </c>
      <c r="S141" s="201">
        <v>0</v>
      </c>
      <c r="T141" s="202">
        <f>S141*H141</f>
        <v>0</v>
      </c>
      <c r="AR141" s="24" t="s">
        <v>256</v>
      </c>
      <c r="AT141" s="24" t="s">
        <v>151</v>
      </c>
      <c r="AU141" s="24" t="s">
        <v>82</v>
      </c>
      <c r="AY141" s="24" t="s">
        <v>148</v>
      </c>
      <c r="BE141" s="203">
        <f>IF(N141="základní",J141,0)</f>
        <v>0</v>
      </c>
      <c r="BF141" s="203">
        <f>IF(N141="snížená",J141,0)</f>
        <v>0</v>
      </c>
      <c r="BG141" s="203">
        <f>IF(N141="zákl. přenesená",J141,0)</f>
        <v>0</v>
      </c>
      <c r="BH141" s="203">
        <f>IF(N141="sníž. přenesená",J141,0)</f>
        <v>0</v>
      </c>
      <c r="BI141" s="203">
        <f>IF(N141="nulová",J141,0)</f>
        <v>0</v>
      </c>
      <c r="BJ141" s="24" t="s">
        <v>80</v>
      </c>
      <c r="BK141" s="203">
        <f>ROUND(I141*H141,2)</f>
        <v>0</v>
      </c>
      <c r="BL141" s="24" t="s">
        <v>256</v>
      </c>
      <c r="BM141" s="24" t="s">
        <v>3289</v>
      </c>
    </row>
    <row r="142" spans="2:65" s="1" customFormat="1" ht="36">
      <c r="B142" s="41"/>
      <c r="C142" s="63"/>
      <c r="D142" s="206" t="s">
        <v>351</v>
      </c>
      <c r="E142" s="63"/>
      <c r="F142" s="237" t="s">
        <v>3246</v>
      </c>
      <c r="G142" s="63"/>
      <c r="H142" s="63"/>
      <c r="I142" s="163"/>
      <c r="J142" s="63"/>
      <c r="K142" s="63"/>
      <c r="L142" s="61"/>
      <c r="M142" s="238"/>
      <c r="N142" s="42"/>
      <c r="O142" s="42"/>
      <c r="P142" s="42"/>
      <c r="Q142" s="42"/>
      <c r="R142" s="42"/>
      <c r="S142" s="42"/>
      <c r="T142" s="78"/>
      <c r="AT142" s="24" t="s">
        <v>351</v>
      </c>
      <c r="AU142" s="24" t="s">
        <v>82</v>
      </c>
    </row>
    <row r="143" spans="2:65" s="1" customFormat="1" ht="16.5" customHeight="1">
      <c r="B143" s="41"/>
      <c r="C143" s="254" t="s">
        <v>370</v>
      </c>
      <c r="D143" s="254" t="s">
        <v>700</v>
      </c>
      <c r="E143" s="255" t="s">
        <v>3290</v>
      </c>
      <c r="F143" s="256" t="s">
        <v>3291</v>
      </c>
      <c r="G143" s="257" t="s">
        <v>176</v>
      </c>
      <c r="H143" s="258">
        <v>1</v>
      </c>
      <c r="I143" s="259"/>
      <c r="J143" s="260">
        <f>ROUND(I143*H143,2)</f>
        <v>0</v>
      </c>
      <c r="K143" s="256" t="s">
        <v>21</v>
      </c>
      <c r="L143" s="261"/>
      <c r="M143" s="262" t="s">
        <v>21</v>
      </c>
      <c r="N143" s="263" t="s">
        <v>43</v>
      </c>
      <c r="O143" s="42"/>
      <c r="P143" s="201">
        <f>O143*H143</f>
        <v>0</v>
      </c>
      <c r="Q143" s="201">
        <v>0</v>
      </c>
      <c r="R143" s="201">
        <f>Q143*H143</f>
        <v>0</v>
      </c>
      <c r="S143" s="201">
        <v>0</v>
      </c>
      <c r="T143" s="202">
        <f>S143*H143</f>
        <v>0</v>
      </c>
      <c r="AR143" s="24" t="s">
        <v>382</v>
      </c>
      <c r="AT143" s="24" t="s">
        <v>700</v>
      </c>
      <c r="AU143" s="24" t="s">
        <v>82</v>
      </c>
      <c r="AY143" s="24" t="s">
        <v>148</v>
      </c>
      <c r="BE143" s="203">
        <f>IF(N143="základní",J143,0)</f>
        <v>0</v>
      </c>
      <c r="BF143" s="203">
        <f>IF(N143="snížená",J143,0)</f>
        <v>0</v>
      </c>
      <c r="BG143" s="203">
        <f>IF(N143="zákl. přenesená",J143,0)</f>
        <v>0</v>
      </c>
      <c r="BH143" s="203">
        <f>IF(N143="sníž. přenesená",J143,0)</f>
        <v>0</v>
      </c>
      <c r="BI143" s="203">
        <f>IF(N143="nulová",J143,0)</f>
        <v>0</v>
      </c>
      <c r="BJ143" s="24" t="s">
        <v>80</v>
      </c>
      <c r="BK143" s="203">
        <f>ROUND(I143*H143,2)</f>
        <v>0</v>
      </c>
      <c r="BL143" s="24" t="s">
        <v>256</v>
      </c>
      <c r="BM143" s="24" t="s">
        <v>3292</v>
      </c>
    </row>
    <row r="144" spans="2:65" s="1" customFormat="1" ht="16.5" customHeight="1">
      <c r="B144" s="41"/>
      <c r="C144" s="192" t="s">
        <v>376</v>
      </c>
      <c r="D144" s="192" t="s">
        <v>151</v>
      </c>
      <c r="E144" s="193" t="s">
        <v>3293</v>
      </c>
      <c r="F144" s="194" t="s">
        <v>3294</v>
      </c>
      <c r="G144" s="195" t="s">
        <v>176</v>
      </c>
      <c r="H144" s="196">
        <v>25</v>
      </c>
      <c r="I144" s="197"/>
      <c r="J144" s="198">
        <f>ROUND(I144*H144,2)</f>
        <v>0</v>
      </c>
      <c r="K144" s="194" t="s">
        <v>21</v>
      </c>
      <c r="L144" s="61"/>
      <c r="M144" s="199" t="s">
        <v>21</v>
      </c>
      <c r="N144" s="200" t="s">
        <v>43</v>
      </c>
      <c r="O144" s="42"/>
      <c r="P144" s="201">
        <f>O144*H144</f>
        <v>0</v>
      </c>
      <c r="Q144" s="201">
        <v>0</v>
      </c>
      <c r="R144" s="201">
        <f>Q144*H144</f>
        <v>0</v>
      </c>
      <c r="S144" s="201">
        <v>0</v>
      </c>
      <c r="T144" s="202">
        <f>S144*H144</f>
        <v>0</v>
      </c>
      <c r="AR144" s="24" t="s">
        <v>256</v>
      </c>
      <c r="AT144" s="24" t="s">
        <v>151</v>
      </c>
      <c r="AU144" s="24" t="s">
        <v>82</v>
      </c>
      <c r="AY144" s="24" t="s">
        <v>148</v>
      </c>
      <c r="BE144" s="203">
        <f>IF(N144="základní",J144,0)</f>
        <v>0</v>
      </c>
      <c r="BF144" s="203">
        <f>IF(N144="snížená",J144,0)</f>
        <v>0</v>
      </c>
      <c r="BG144" s="203">
        <f>IF(N144="zákl. přenesená",J144,0)</f>
        <v>0</v>
      </c>
      <c r="BH144" s="203">
        <f>IF(N144="sníž. přenesená",J144,0)</f>
        <v>0</v>
      </c>
      <c r="BI144" s="203">
        <f>IF(N144="nulová",J144,0)</f>
        <v>0</v>
      </c>
      <c r="BJ144" s="24" t="s">
        <v>80</v>
      </c>
      <c r="BK144" s="203">
        <f>ROUND(I144*H144,2)</f>
        <v>0</v>
      </c>
      <c r="BL144" s="24" t="s">
        <v>256</v>
      </c>
      <c r="BM144" s="24" t="s">
        <v>3295</v>
      </c>
    </row>
    <row r="145" spans="2:65" s="1" customFormat="1" ht="36">
      <c r="B145" s="41"/>
      <c r="C145" s="63"/>
      <c r="D145" s="206" t="s">
        <v>351</v>
      </c>
      <c r="E145" s="63"/>
      <c r="F145" s="237" t="s">
        <v>3246</v>
      </c>
      <c r="G145" s="63"/>
      <c r="H145" s="63"/>
      <c r="I145" s="163"/>
      <c r="J145" s="63"/>
      <c r="K145" s="63"/>
      <c r="L145" s="61"/>
      <c r="M145" s="238"/>
      <c r="N145" s="42"/>
      <c r="O145" s="42"/>
      <c r="P145" s="42"/>
      <c r="Q145" s="42"/>
      <c r="R145" s="42"/>
      <c r="S145" s="42"/>
      <c r="T145" s="78"/>
      <c r="AT145" s="24" t="s">
        <v>351</v>
      </c>
      <c r="AU145" s="24" t="s">
        <v>82</v>
      </c>
    </row>
    <row r="146" spans="2:65" s="1" customFormat="1" ht="16.5" customHeight="1">
      <c r="B146" s="41"/>
      <c r="C146" s="254" t="s">
        <v>382</v>
      </c>
      <c r="D146" s="254" t="s">
        <v>700</v>
      </c>
      <c r="E146" s="255" t="s">
        <v>3296</v>
      </c>
      <c r="F146" s="256" t="s">
        <v>3297</v>
      </c>
      <c r="G146" s="257" t="s">
        <v>176</v>
      </c>
      <c r="H146" s="258">
        <v>25</v>
      </c>
      <c r="I146" s="259"/>
      <c r="J146" s="260">
        <f>ROUND(I146*H146,2)</f>
        <v>0</v>
      </c>
      <c r="K146" s="256" t="s">
        <v>21</v>
      </c>
      <c r="L146" s="261"/>
      <c r="M146" s="262" t="s">
        <v>21</v>
      </c>
      <c r="N146" s="263" t="s">
        <v>43</v>
      </c>
      <c r="O146" s="42"/>
      <c r="P146" s="201">
        <f>O146*H146</f>
        <v>0</v>
      </c>
      <c r="Q146" s="201">
        <v>0</v>
      </c>
      <c r="R146" s="201">
        <f>Q146*H146</f>
        <v>0</v>
      </c>
      <c r="S146" s="201">
        <v>0</v>
      </c>
      <c r="T146" s="202">
        <f>S146*H146</f>
        <v>0</v>
      </c>
      <c r="AR146" s="24" t="s">
        <v>382</v>
      </c>
      <c r="AT146" s="24" t="s">
        <v>700</v>
      </c>
      <c r="AU146" s="24" t="s">
        <v>82</v>
      </c>
      <c r="AY146" s="24" t="s">
        <v>148</v>
      </c>
      <c r="BE146" s="203">
        <f>IF(N146="základní",J146,0)</f>
        <v>0</v>
      </c>
      <c r="BF146" s="203">
        <f>IF(N146="snížená",J146,0)</f>
        <v>0</v>
      </c>
      <c r="BG146" s="203">
        <f>IF(N146="zákl. přenesená",J146,0)</f>
        <v>0</v>
      </c>
      <c r="BH146" s="203">
        <f>IF(N146="sníž. přenesená",J146,0)</f>
        <v>0</v>
      </c>
      <c r="BI146" s="203">
        <f>IF(N146="nulová",J146,0)</f>
        <v>0</v>
      </c>
      <c r="BJ146" s="24" t="s">
        <v>80</v>
      </c>
      <c r="BK146" s="203">
        <f>ROUND(I146*H146,2)</f>
        <v>0</v>
      </c>
      <c r="BL146" s="24" t="s">
        <v>256</v>
      </c>
      <c r="BM146" s="24" t="s">
        <v>3298</v>
      </c>
    </row>
    <row r="147" spans="2:65" s="1" customFormat="1" ht="24">
      <c r="B147" s="41"/>
      <c r="C147" s="63"/>
      <c r="D147" s="206" t="s">
        <v>351</v>
      </c>
      <c r="E147" s="63"/>
      <c r="F147" s="237" t="s">
        <v>3299</v>
      </c>
      <c r="G147" s="63"/>
      <c r="H147" s="63"/>
      <c r="I147" s="163"/>
      <c r="J147" s="63"/>
      <c r="K147" s="63"/>
      <c r="L147" s="61"/>
      <c r="M147" s="238"/>
      <c r="N147" s="42"/>
      <c r="O147" s="42"/>
      <c r="P147" s="42"/>
      <c r="Q147" s="42"/>
      <c r="R147" s="42"/>
      <c r="S147" s="42"/>
      <c r="T147" s="78"/>
      <c r="AT147" s="24" t="s">
        <v>351</v>
      </c>
      <c r="AU147" s="24" t="s">
        <v>82</v>
      </c>
    </row>
    <row r="148" spans="2:65" s="10" customFormat="1" ht="29.85" customHeight="1">
      <c r="B148" s="176"/>
      <c r="C148" s="177"/>
      <c r="D148" s="178" t="s">
        <v>71</v>
      </c>
      <c r="E148" s="190" t="s">
        <v>3300</v>
      </c>
      <c r="F148" s="190" t="s">
        <v>3301</v>
      </c>
      <c r="G148" s="177"/>
      <c r="H148" s="177"/>
      <c r="I148" s="180"/>
      <c r="J148" s="191">
        <f>BK148</f>
        <v>0</v>
      </c>
      <c r="K148" s="177"/>
      <c r="L148" s="182"/>
      <c r="M148" s="183"/>
      <c r="N148" s="184"/>
      <c r="O148" s="184"/>
      <c r="P148" s="185">
        <f>SUM(P149:P204)</f>
        <v>0</v>
      </c>
      <c r="Q148" s="184"/>
      <c r="R148" s="185">
        <f>SUM(R149:R204)</f>
        <v>0</v>
      </c>
      <c r="S148" s="184"/>
      <c r="T148" s="186">
        <f>SUM(T149:T204)</f>
        <v>0</v>
      </c>
      <c r="AR148" s="187" t="s">
        <v>82</v>
      </c>
      <c r="AT148" s="188" t="s">
        <v>71</v>
      </c>
      <c r="AU148" s="188" t="s">
        <v>80</v>
      </c>
      <c r="AY148" s="187" t="s">
        <v>148</v>
      </c>
      <c r="BK148" s="189">
        <f>SUM(BK149:BK204)</f>
        <v>0</v>
      </c>
    </row>
    <row r="149" spans="2:65" s="1" customFormat="1" ht="16.5" customHeight="1">
      <c r="B149" s="41"/>
      <c r="C149" s="192" t="s">
        <v>387</v>
      </c>
      <c r="D149" s="192" t="s">
        <v>151</v>
      </c>
      <c r="E149" s="193" t="s">
        <v>3302</v>
      </c>
      <c r="F149" s="194" t="s">
        <v>3195</v>
      </c>
      <c r="G149" s="195" t="s">
        <v>207</v>
      </c>
      <c r="H149" s="196">
        <v>1</v>
      </c>
      <c r="I149" s="197"/>
      <c r="J149" s="198">
        <f>ROUND(I149*H149,2)</f>
        <v>0</v>
      </c>
      <c r="K149" s="194" t="s">
        <v>21</v>
      </c>
      <c r="L149" s="61"/>
      <c r="M149" s="199" t="s">
        <v>21</v>
      </c>
      <c r="N149" s="200" t="s">
        <v>43</v>
      </c>
      <c r="O149" s="42"/>
      <c r="P149" s="201">
        <f>O149*H149</f>
        <v>0</v>
      </c>
      <c r="Q149" s="201">
        <v>0</v>
      </c>
      <c r="R149" s="201">
        <f>Q149*H149</f>
        <v>0</v>
      </c>
      <c r="S149" s="201">
        <v>0</v>
      </c>
      <c r="T149" s="202">
        <f>S149*H149</f>
        <v>0</v>
      </c>
      <c r="AR149" s="24" t="s">
        <v>256</v>
      </c>
      <c r="AT149" s="24" t="s">
        <v>151</v>
      </c>
      <c r="AU149" s="24" t="s">
        <v>82</v>
      </c>
      <c r="AY149" s="24" t="s">
        <v>148</v>
      </c>
      <c r="BE149" s="203">
        <f>IF(N149="základní",J149,0)</f>
        <v>0</v>
      </c>
      <c r="BF149" s="203">
        <f>IF(N149="snížená",J149,0)</f>
        <v>0</v>
      </c>
      <c r="BG149" s="203">
        <f>IF(N149="zákl. přenesená",J149,0)</f>
        <v>0</v>
      </c>
      <c r="BH149" s="203">
        <f>IF(N149="sníž. přenesená",J149,0)</f>
        <v>0</v>
      </c>
      <c r="BI149" s="203">
        <f>IF(N149="nulová",J149,0)</f>
        <v>0</v>
      </c>
      <c r="BJ149" s="24" t="s">
        <v>80</v>
      </c>
      <c r="BK149" s="203">
        <f>ROUND(I149*H149,2)</f>
        <v>0</v>
      </c>
      <c r="BL149" s="24" t="s">
        <v>256</v>
      </c>
      <c r="BM149" s="24" t="s">
        <v>3303</v>
      </c>
    </row>
    <row r="150" spans="2:65" s="1" customFormat="1" ht="24">
      <c r="B150" s="41"/>
      <c r="C150" s="63"/>
      <c r="D150" s="206" t="s">
        <v>351</v>
      </c>
      <c r="E150" s="63"/>
      <c r="F150" s="237" t="s">
        <v>3197</v>
      </c>
      <c r="G150" s="63"/>
      <c r="H150" s="63"/>
      <c r="I150" s="163"/>
      <c r="J150" s="63"/>
      <c r="K150" s="63"/>
      <c r="L150" s="61"/>
      <c r="M150" s="238"/>
      <c r="N150" s="42"/>
      <c r="O150" s="42"/>
      <c r="P150" s="42"/>
      <c r="Q150" s="42"/>
      <c r="R150" s="42"/>
      <c r="S150" s="42"/>
      <c r="T150" s="78"/>
      <c r="AT150" s="24" t="s">
        <v>351</v>
      </c>
      <c r="AU150" s="24" t="s">
        <v>82</v>
      </c>
    </row>
    <row r="151" spans="2:65" s="1" customFormat="1" ht="16.5" customHeight="1">
      <c r="B151" s="41"/>
      <c r="C151" s="254" t="s">
        <v>407</v>
      </c>
      <c r="D151" s="254" t="s">
        <v>700</v>
      </c>
      <c r="E151" s="255" t="s">
        <v>3304</v>
      </c>
      <c r="F151" s="256" t="s">
        <v>3199</v>
      </c>
      <c r="G151" s="257" t="s">
        <v>207</v>
      </c>
      <c r="H151" s="258">
        <v>1</v>
      </c>
      <c r="I151" s="259"/>
      <c r="J151" s="260">
        <f>ROUND(I151*H151,2)</f>
        <v>0</v>
      </c>
      <c r="K151" s="256" t="s">
        <v>21</v>
      </c>
      <c r="L151" s="261"/>
      <c r="M151" s="262" t="s">
        <v>21</v>
      </c>
      <c r="N151" s="263" t="s">
        <v>43</v>
      </c>
      <c r="O151" s="42"/>
      <c r="P151" s="201">
        <f>O151*H151</f>
        <v>0</v>
      </c>
      <c r="Q151" s="201">
        <v>0</v>
      </c>
      <c r="R151" s="201">
        <f>Q151*H151</f>
        <v>0</v>
      </c>
      <c r="S151" s="201">
        <v>0</v>
      </c>
      <c r="T151" s="202">
        <f>S151*H151</f>
        <v>0</v>
      </c>
      <c r="AR151" s="24" t="s">
        <v>382</v>
      </c>
      <c r="AT151" s="24" t="s">
        <v>700</v>
      </c>
      <c r="AU151" s="24" t="s">
        <v>82</v>
      </c>
      <c r="AY151" s="24" t="s">
        <v>148</v>
      </c>
      <c r="BE151" s="203">
        <f>IF(N151="základní",J151,0)</f>
        <v>0</v>
      </c>
      <c r="BF151" s="203">
        <f>IF(N151="snížená",J151,0)</f>
        <v>0</v>
      </c>
      <c r="BG151" s="203">
        <f>IF(N151="zákl. přenesená",J151,0)</f>
        <v>0</v>
      </c>
      <c r="BH151" s="203">
        <f>IF(N151="sníž. přenesená",J151,0)</f>
        <v>0</v>
      </c>
      <c r="BI151" s="203">
        <f>IF(N151="nulová",J151,0)</f>
        <v>0</v>
      </c>
      <c r="BJ151" s="24" t="s">
        <v>80</v>
      </c>
      <c r="BK151" s="203">
        <f>ROUND(I151*H151,2)</f>
        <v>0</v>
      </c>
      <c r="BL151" s="24" t="s">
        <v>256</v>
      </c>
      <c r="BM151" s="24" t="s">
        <v>3305</v>
      </c>
    </row>
    <row r="152" spans="2:65" s="1" customFormat="1" ht="409.6">
      <c r="B152" s="41"/>
      <c r="C152" s="63"/>
      <c r="D152" s="206" t="s">
        <v>351</v>
      </c>
      <c r="E152" s="63"/>
      <c r="F152" s="253" t="s">
        <v>3306</v>
      </c>
      <c r="G152" s="63"/>
      <c r="H152" s="63"/>
      <c r="I152" s="163"/>
      <c r="J152" s="63"/>
      <c r="K152" s="63"/>
      <c r="L152" s="61"/>
      <c r="M152" s="238"/>
      <c r="N152" s="42"/>
      <c r="O152" s="42"/>
      <c r="P152" s="42"/>
      <c r="Q152" s="42"/>
      <c r="R152" s="42"/>
      <c r="S152" s="42"/>
      <c r="T152" s="78"/>
      <c r="AT152" s="24" t="s">
        <v>351</v>
      </c>
      <c r="AU152" s="24" t="s">
        <v>82</v>
      </c>
    </row>
    <row r="153" spans="2:65" s="1" customFormat="1" ht="16.5" customHeight="1">
      <c r="B153" s="41"/>
      <c r="C153" s="192" t="s">
        <v>415</v>
      </c>
      <c r="D153" s="192" t="s">
        <v>151</v>
      </c>
      <c r="E153" s="193" t="s">
        <v>3202</v>
      </c>
      <c r="F153" s="194" t="s">
        <v>3203</v>
      </c>
      <c r="G153" s="195" t="s">
        <v>207</v>
      </c>
      <c r="H153" s="196">
        <v>1</v>
      </c>
      <c r="I153" s="197"/>
      <c r="J153" s="198">
        <f>ROUND(I153*H153,2)</f>
        <v>0</v>
      </c>
      <c r="K153" s="194" t="s">
        <v>21</v>
      </c>
      <c r="L153" s="61"/>
      <c r="M153" s="199" t="s">
        <v>21</v>
      </c>
      <c r="N153" s="200" t="s">
        <v>43</v>
      </c>
      <c r="O153" s="42"/>
      <c r="P153" s="201">
        <f>O153*H153</f>
        <v>0</v>
      </c>
      <c r="Q153" s="201">
        <v>0</v>
      </c>
      <c r="R153" s="201">
        <f>Q153*H153</f>
        <v>0</v>
      </c>
      <c r="S153" s="201">
        <v>0</v>
      </c>
      <c r="T153" s="202">
        <f>S153*H153</f>
        <v>0</v>
      </c>
      <c r="AR153" s="24" t="s">
        <v>256</v>
      </c>
      <c r="AT153" s="24" t="s">
        <v>151</v>
      </c>
      <c r="AU153" s="24" t="s">
        <v>82</v>
      </c>
      <c r="AY153" s="24" t="s">
        <v>148</v>
      </c>
      <c r="BE153" s="203">
        <f>IF(N153="základní",J153,0)</f>
        <v>0</v>
      </c>
      <c r="BF153" s="203">
        <f>IF(N153="snížená",J153,0)</f>
        <v>0</v>
      </c>
      <c r="BG153" s="203">
        <f>IF(N153="zákl. přenesená",J153,0)</f>
        <v>0</v>
      </c>
      <c r="BH153" s="203">
        <f>IF(N153="sníž. přenesená",J153,0)</f>
        <v>0</v>
      </c>
      <c r="BI153" s="203">
        <f>IF(N153="nulová",J153,0)</f>
        <v>0</v>
      </c>
      <c r="BJ153" s="24" t="s">
        <v>80</v>
      </c>
      <c r="BK153" s="203">
        <f>ROUND(I153*H153,2)</f>
        <v>0</v>
      </c>
      <c r="BL153" s="24" t="s">
        <v>256</v>
      </c>
      <c r="BM153" s="24" t="s">
        <v>3307</v>
      </c>
    </row>
    <row r="154" spans="2:65" s="1" customFormat="1" ht="24">
      <c r="B154" s="41"/>
      <c r="C154" s="63"/>
      <c r="D154" s="206" t="s">
        <v>351</v>
      </c>
      <c r="E154" s="63"/>
      <c r="F154" s="237" t="s">
        <v>3197</v>
      </c>
      <c r="G154" s="63"/>
      <c r="H154" s="63"/>
      <c r="I154" s="163"/>
      <c r="J154" s="63"/>
      <c r="K154" s="63"/>
      <c r="L154" s="61"/>
      <c r="M154" s="238"/>
      <c r="N154" s="42"/>
      <c r="O154" s="42"/>
      <c r="P154" s="42"/>
      <c r="Q154" s="42"/>
      <c r="R154" s="42"/>
      <c r="S154" s="42"/>
      <c r="T154" s="78"/>
      <c r="AT154" s="24" t="s">
        <v>351</v>
      </c>
      <c r="AU154" s="24" t="s">
        <v>82</v>
      </c>
    </row>
    <row r="155" spans="2:65" s="1" customFormat="1" ht="16.5" customHeight="1">
      <c r="B155" s="41"/>
      <c r="C155" s="254" t="s">
        <v>422</v>
      </c>
      <c r="D155" s="254" t="s">
        <v>700</v>
      </c>
      <c r="E155" s="255" t="s">
        <v>3205</v>
      </c>
      <c r="F155" s="256" t="s">
        <v>3206</v>
      </c>
      <c r="G155" s="257" t="s">
        <v>207</v>
      </c>
      <c r="H155" s="258">
        <v>1</v>
      </c>
      <c r="I155" s="259"/>
      <c r="J155" s="260">
        <f>ROUND(I155*H155,2)</f>
        <v>0</v>
      </c>
      <c r="K155" s="256" t="s">
        <v>21</v>
      </c>
      <c r="L155" s="261"/>
      <c r="M155" s="262" t="s">
        <v>21</v>
      </c>
      <c r="N155" s="263" t="s">
        <v>43</v>
      </c>
      <c r="O155" s="42"/>
      <c r="P155" s="201">
        <f>O155*H155</f>
        <v>0</v>
      </c>
      <c r="Q155" s="201">
        <v>0</v>
      </c>
      <c r="R155" s="201">
        <f>Q155*H155</f>
        <v>0</v>
      </c>
      <c r="S155" s="201">
        <v>0</v>
      </c>
      <c r="T155" s="202">
        <f>S155*H155</f>
        <v>0</v>
      </c>
      <c r="AR155" s="24" t="s">
        <v>382</v>
      </c>
      <c r="AT155" s="24" t="s">
        <v>700</v>
      </c>
      <c r="AU155" s="24" t="s">
        <v>82</v>
      </c>
      <c r="AY155" s="24" t="s">
        <v>148</v>
      </c>
      <c r="BE155" s="203">
        <f>IF(N155="základní",J155,0)</f>
        <v>0</v>
      </c>
      <c r="BF155" s="203">
        <f>IF(N155="snížená",J155,0)</f>
        <v>0</v>
      </c>
      <c r="BG155" s="203">
        <f>IF(N155="zákl. přenesená",J155,0)</f>
        <v>0</v>
      </c>
      <c r="BH155" s="203">
        <f>IF(N155="sníž. přenesená",J155,0)</f>
        <v>0</v>
      </c>
      <c r="BI155" s="203">
        <f>IF(N155="nulová",J155,0)</f>
        <v>0</v>
      </c>
      <c r="BJ155" s="24" t="s">
        <v>80</v>
      </c>
      <c r="BK155" s="203">
        <f>ROUND(I155*H155,2)</f>
        <v>0</v>
      </c>
      <c r="BL155" s="24" t="s">
        <v>256</v>
      </c>
      <c r="BM155" s="24" t="s">
        <v>3308</v>
      </c>
    </row>
    <row r="156" spans="2:65" s="1" customFormat="1" ht="36">
      <c r="B156" s="41"/>
      <c r="C156" s="63"/>
      <c r="D156" s="206" t="s">
        <v>351</v>
      </c>
      <c r="E156" s="63"/>
      <c r="F156" s="237" t="s">
        <v>3309</v>
      </c>
      <c r="G156" s="63"/>
      <c r="H156" s="63"/>
      <c r="I156" s="163"/>
      <c r="J156" s="63"/>
      <c r="K156" s="63"/>
      <c r="L156" s="61"/>
      <c r="M156" s="238"/>
      <c r="N156" s="42"/>
      <c r="O156" s="42"/>
      <c r="P156" s="42"/>
      <c r="Q156" s="42"/>
      <c r="R156" s="42"/>
      <c r="S156" s="42"/>
      <c r="T156" s="78"/>
      <c r="AT156" s="24" t="s">
        <v>351</v>
      </c>
      <c r="AU156" s="24" t="s">
        <v>82</v>
      </c>
    </row>
    <row r="157" spans="2:65" s="1" customFormat="1" ht="16.5" customHeight="1">
      <c r="B157" s="41"/>
      <c r="C157" s="192" t="s">
        <v>428</v>
      </c>
      <c r="D157" s="192" t="s">
        <v>151</v>
      </c>
      <c r="E157" s="193" t="s">
        <v>3310</v>
      </c>
      <c r="F157" s="194" t="s">
        <v>3210</v>
      </c>
      <c r="G157" s="195" t="s">
        <v>207</v>
      </c>
      <c r="H157" s="196">
        <v>1</v>
      </c>
      <c r="I157" s="197"/>
      <c r="J157" s="198">
        <f>ROUND(I157*H157,2)</f>
        <v>0</v>
      </c>
      <c r="K157" s="194" t="s">
        <v>21</v>
      </c>
      <c r="L157" s="61"/>
      <c r="M157" s="199" t="s">
        <v>21</v>
      </c>
      <c r="N157" s="200" t="s">
        <v>43</v>
      </c>
      <c r="O157" s="42"/>
      <c r="P157" s="201">
        <f>O157*H157</f>
        <v>0</v>
      </c>
      <c r="Q157" s="201">
        <v>0</v>
      </c>
      <c r="R157" s="201">
        <f>Q157*H157</f>
        <v>0</v>
      </c>
      <c r="S157" s="201">
        <v>0</v>
      </c>
      <c r="T157" s="202">
        <f>S157*H157</f>
        <v>0</v>
      </c>
      <c r="AR157" s="24" t="s">
        <v>256</v>
      </c>
      <c r="AT157" s="24" t="s">
        <v>151</v>
      </c>
      <c r="AU157" s="24" t="s">
        <v>82</v>
      </c>
      <c r="AY157" s="24" t="s">
        <v>148</v>
      </c>
      <c r="BE157" s="203">
        <f>IF(N157="základní",J157,0)</f>
        <v>0</v>
      </c>
      <c r="BF157" s="203">
        <f>IF(N157="snížená",J157,0)</f>
        <v>0</v>
      </c>
      <c r="BG157" s="203">
        <f>IF(N157="zákl. přenesená",J157,0)</f>
        <v>0</v>
      </c>
      <c r="BH157" s="203">
        <f>IF(N157="sníž. přenesená",J157,0)</f>
        <v>0</v>
      </c>
      <c r="BI157" s="203">
        <f>IF(N157="nulová",J157,0)</f>
        <v>0</v>
      </c>
      <c r="BJ157" s="24" t="s">
        <v>80</v>
      </c>
      <c r="BK157" s="203">
        <f>ROUND(I157*H157,2)</f>
        <v>0</v>
      </c>
      <c r="BL157" s="24" t="s">
        <v>256</v>
      </c>
      <c r="BM157" s="24" t="s">
        <v>3311</v>
      </c>
    </row>
    <row r="158" spans="2:65" s="1" customFormat="1" ht="36">
      <c r="B158" s="41"/>
      <c r="C158" s="63"/>
      <c r="D158" s="206" t="s">
        <v>351</v>
      </c>
      <c r="E158" s="63"/>
      <c r="F158" s="237" t="s">
        <v>3246</v>
      </c>
      <c r="G158" s="63"/>
      <c r="H158" s="63"/>
      <c r="I158" s="163"/>
      <c r="J158" s="63"/>
      <c r="K158" s="63"/>
      <c r="L158" s="61"/>
      <c r="M158" s="238"/>
      <c r="N158" s="42"/>
      <c r="O158" s="42"/>
      <c r="P158" s="42"/>
      <c r="Q158" s="42"/>
      <c r="R158" s="42"/>
      <c r="S158" s="42"/>
      <c r="T158" s="78"/>
      <c r="AT158" s="24" t="s">
        <v>351</v>
      </c>
      <c r="AU158" s="24" t="s">
        <v>82</v>
      </c>
    </row>
    <row r="159" spans="2:65" s="1" customFormat="1" ht="16.5" customHeight="1">
      <c r="B159" s="41"/>
      <c r="C159" s="254" t="s">
        <v>438</v>
      </c>
      <c r="D159" s="254" t="s">
        <v>700</v>
      </c>
      <c r="E159" s="255" t="s">
        <v>3312</v>
      </c>
      <c r="F159" s="256" t="s">
        <v>3313</v>
      </c>
      <c r="G159" s="257" t="s">
        <v>207</v>
      </c>
      <c r="H159" s="258">
        <v>1</v>
      </c>
      <c r="I159" s="259"/>
      <c r="J159" s="260">
        <f>ROUND(I159*H159,2)</f>
        <v>0</v>
      </c>
      <c r="K159" s="256" t="s">
        <v>21</v>
      </c>
      <c r="L159" s="261"/>
      <c r="M159" s="262" t="s">
        <v>21</v>
      </c>
      <c r="N159" s="263" t="s">
        <v>43</v>
      </c>
      <c r="O159" s="42"/>
      <c r="P159" s="201">
        <f>O159*H159</f>
        <v>0</v>
      </c>
      <c r="Q159" s="201">
        <v>0</v>
      </c>
      <c r="R159" s="201">
        <f>Q159*H159</f>
        <v>0</v>
      </c>
      <c r="S159" s="201">
        <v>0</v>
      </c>
      <c r="T159" s="202">
        <f>S159*H159</f>
        <v>0</v>
      </c>
      <c r="AR159" s="24" t="s">
        <v>382</v>
      </c>
      <c r="AT159" s="24" t="s">
        <v>700</v>
      </c>
      <c r="AU159" s="24" t="s">
        <v>82</v>
      </c>
      <c r="AY159" s="24" t="s">
        <v>148</v>
      </c>
      <c r="BE159" s="203">
        <f>IF(N159="základní",J159,0)</f>
        <v>0</v>
      </c>
      <c r="BF159" s="203">
        <f>IF(N159="snížená",J159,0)</f>
        <v>0</v>
      </c>
      <c r="BG159" s="203">
        <f>IF(N159="zákl. přenesená",J159,0)</f>
        <v>0</v>
      </c>
      <c r="BH159" s="203">
        <f>IF(N159="sníž. přenesená",J159,0)</f>
        <v>0</v>
      </c>
      <c r="BI159" s="203">
        <f>IF(N159="nulová",J159,0)</f>
        <v>0</v>
      </c>
      <c r="BJ159" s="24" t="s">
        <v>80</v>
      </c>
      <c r="BK159" s="203">
        <f>ROUND(I159*H159,2)</f>
        <v>0</v>
      </c>
      <c r="BL159" s="24" t="s">
        <v>256</v>
      </c>
      <c r="BM159" s="24" t="s">
        <v>3314</v>
      </c>
    </row>
    <row r="160" spans="2:65" s="1" customFormat="1" ht="48">
      <c r="B160" s="41"/>
      <c r="C160" s="63"/>
      <c r="D160" s="206" t="s">
        <v>351</v>
      </c>
      <c r="E160" s="63"/>
      <c r="F160" s="237" t="s">
        <v>3315</v>
      </c>
      <c r="G160" s="63"/>
      <c r="H160" s="63"/>
      <c r="I160" s="163"/>
      <c r="J160" s="63"/>
      <c r="K160" s="63"/>
      <c r="L160" s="61"/>
      <c r="M160" s="238"/>
      <c r="N160" s="42"/>
      <c r="O160" s="42"/>
      <c r="P160" s="42"/>
      <c r="Q160" s="42"/>
      <c r="R160" s="42"/>
      <c r="S160" s="42"/>
      <c r="T160" s="78"/>
      <c r="AT160" s="24" t="s">
        <v>351</v>
      </c>
      <c r="AU160" s="24" t="s">
        <v>82</v>
      </c>
    </row>
    <row r="161" spans="2:65" s="1" customFormat="1" ht="16.5" customHeight="1">
      <c r="B161" s="41"/>
      <c r="C161" s="192" t="s">
        <v>445</v>
      </c>
      <c r="D161" s="192" t="s">
        <v>151</v>
      </c>
      <c r="E161" s="193" t="s">
        <v>3222</v>
      </c>
      <c r="F161" s="194" t="s">
        <v>3223</v>
      </c>
      <c r="G161" s="195" t="s">
        <v>207</v>
      </c>
      <c r="H161" s="196">
        <v>1</v>
      </c>
      <c r="I161" s="197"/>
      <c r="J161" s="198">
        <f>ROUND(I161*H161,2)</f>
        <v>0</v>
      </c>
      <c r="K161" s="194" t="s">
        <v>21</v>
      </c>
      <c r="L161" s="61"/>
      <c r="M161" s="199" t="s">
        <v>21</v>
      </c>
      <c r="N161" s="200" t="s">
        <v>43</v>
      </c>
      <c r="O161" s="42"/>
      <c r="P161" s="201">
        <f>O161*H161</f>
        <v>0</v>
      </c>
      <c r="Q161" s="201">
        <v>0</v>
      </c>
      <c r="R161" s="201">
        <f>Q161*H161</f>
        <v>0</v>
      </c>
      <c r="S161" s="201">
        <v>0</v>
      </c>
      <c r="T161" s="202">
        <f>S161*H161</f>
        <v>0</v>
      </c>
      <c r="AR161" s="24" t="s">
        <v>256</v>
      </c>
      <c r="AT161" s="24" t="s">
        <v>151</v>
      </c>
      <c r="AU161" s="24" t="s">
        <v>82</v>
      </c>
      <c r="AY161" s="24" t="s">
        <v>148</v>
      </c>
      <c r="BE161" s="203">
        <f>IF(N161="základní",J161,0)</f>
        <v>0</v>
      </c>
      <c r="BF161" s="203">
        <f>IF(N161="snížená",J161,0)</f>
        <v>0</v>
      </c>
      <c r="BG161" s="203">
        <f>IF(N161="zákl. přenesená",J161,0)</f>
        <v>0</v>
      </c>
      <c r="BH161" s="203">
        <f>IF(N161="sníž. přenesená",J161,0)</f>
        <v>0</v>
      </c>
      <c r="BI161" s="203">
        <f>IF(N161="nulová",J161,0)</f>
        <v>0</v>
      </c>
      <c r="BJ161" s="24" t="s">
        <v>80</v>
      </c>
      <c r="BK161" s="203">
        <f>ROUND(I161*H161,2)</f>
        <v>0</v>
      </c>
      <c r="BL161" s="24" t="s">
        <v>256</v>
      </c>
      <c r="BM161" s="24" t="s">
        <v>3316</v>
      </c>
    </row>
    <row r="162" spans="2:65" s="1" customFormat="1" ht="36">
      <c r="B162" s="41"/>
      <c r="C162" s="63"/>
      <c r="D162" s="206" t="s">
        <v>351</v>
      </c>
      <c r="E162" s="63"/>
      <c r="F162" s="237" t="s">
        <v>3246</v>
      </c>
      <c r="G162" s="63"/>
      <c r="H162" s="63"/>
      <c r="I162" s="163"/>
      <c r="J162" s="63"/>
      <c r="K162" s="63"/>
      <c r="L162" s="61"/>
      <c r="M162" s="238"/>
      <c r="N162" s="42"/>
      <c r="O162" s="42"/>
      <c r="P162" s="42"/>
      <c r="Q162" s="42"/>
      <c r="R162" s="42"/>
      <c r="S162" s="42"/>
      <c r="T162" s="78"/>
      <c r="AT162" s="24" t="s">
        <v>351</v>
      </c>
      <c r="AU162" s="24" t="s">
        <v>82</v>
      </c>
    </row>
    <row r="163" spans="2:65" s="1" customFormat="1" ht="16.5" customHeight="1">
      <c r="B163" s="41"/>
      <c r="C163" s="254" t="s">
        <v>450</v>
      </c>
      <c r="D163" s="254" t="s">
        <v>700</v>
      </c>
      <c r="E163" s="255" t="s">
        <v>3225</v>
      </c>
      <c r="F163" s="256" t="s">
        <v>3226</v>
      </c>
      <c r="G163" s="257" t="s">
        <v>207</v>
      </c>
      <c r="H163" s="258">
        <v>1</v>
      </c>
      <c r="I163" s="259"/>
      <c r="J163" s="260">
        <f>ROUND(I163*H163,2)</f>
        <v>0</v>
      </c>
      <c r="K163" s="256" t="s">
        <v>21</v>
      </c>
      <c r="L163" s="261"/>
      <c r="M163" s="262" t="s">
        <v>21</v>
      </c>
      <c r="N163" s="263" t="s">
        <v>43</v>
      </c>
      <c r="O163" s="42"/>
      <c r="P163" s="201">
        <f>O163*H163</f>
        <v>0</v>
      </c>
      <c r="Q163" s="201">
        <v>0</v>
      </c>
      <c r="R163" s="201">
        <f>Q163*H163</f>
        <v>0</v>
      </c>
      <c r="S163" s="201">
        <v>0</v>
      </c>
      <c r="T163" s="202">
        <f>S163*H163</f>
        <v>0</v>
      </c>
      <c r="AR163" s="24" t="s">
        <v>382</v>
      </c>
      <c r="AT163" s="24" t="s">
        <v>700</v>
      </c>
      <c r="AU163" s="24" t="s">
        <v>82</v>
      </c>
      <c r="AY163" s="24" t="s">
        <v>148</v>
      </c>
      <c r="BE163" s="203">
        <f>IF(N163="základní",J163,0)</f>
        <v>0</v>
      </c>
      <c r="BF163" s="203">
        <f>IF(N163="snížená",J163,0)</f>
        <v>0</v>
      </c>
      <c r="BG163" s="203">
        <f>IF(N163="zákl. přenesená",J163,0)</f>
        <v>0</v>
      </c>
      <c r="BH163" s="203">
        <f>IF(N163="sníž. přenesená",J163,0)</f>
        <v>0</v>
      </c>
      <c r="BI163" s="203">
        <f>IF(N163="nulová",J163,0)</f>
        <v>0</v>
      </c>
      <c r="BJ163" s="24" t="s">
        <v>80</v>
      </c>
      <c r="BK163" s="203">
        <f>ROUND(I163*H163,2)</f>
        <v>0</v>
      </c>
      <c r="BL163" s="24" t="s">
        <v>256</v>
      </c>
      <c r="BM163" s="24" t="s">
        <v>3317</v>
      </c>
    </row>
    <row r="164" spans="2:65" s="1" customFormat="1" ht="72">
      <c r="B164" s="41"/>
      <c r="C164" s="63"/>
      <c r="D164" s="206" t="s">
        <v>351</v>
      </c>
      <c r="E164" s="63"/>
      <c r="F164" s="237" t="s">
        <v>3318</v>
      </c>
      <c r="G164" s="63"/>
      <c r="H164" s="63"/>
      <c r="I164" s="163"/>
      <c r="J164" s="63"/>
      <c r="K164" s="63"/>
      <c r="L164" s="61"/>
      <c r="M164" s="238"/>
      <c r="N164" s="42"/>
      <c r="O164" s="42"/>
      <c r="P164" s="42"/>
      <c r="Q164" s="42"/>
      <c r="R164" s="42"/>
      <c r="S164" s="42"/>
      <c r="T164" s="78"/>
      <c r="AT164" s="24" t="s">
        <v>351</v>
      </c>
      <c r="AU164" s="24" t="s">
        <v>82</v>
      </c>
    </row>
    <row r="165" spans="2:65" s="1" customFormat="1" ht="16.5" customHeight="1">
      <c r="B165" s="41"/>
      <c r="C165" s="192" t="s">
        <v>454</v>
      </c>
      <c r="D165" s="192" t="s">
        <v>151</v>
      </c>
      <c r="E165" s="193" t="s">
        <v>3319</v>
      </c>
      <c r="F165" s="194" t="s">
        <v>3230</v>
      </c>
      <c r="G165" s="195" t="s">
        <v>207</v>
      </c>
      <c r="H165" s="196">
        <v>2</v>
      </c>
      <c r="I165" s="197"/>
      <c r="J165" s="198">
        <f>ROUND(I165*H165,2)</f>
        <v>0</v>
      </c>
      <c r="K165" s="194" t="s">
        <v>21</v>
      </c>
      <c r="L165" s="61"/>
      <c r="M165" s="199" t="s">
        <v>21</v>
      </c>
      <c r="N165" s="200" t="s">
        <v>43</v>
      </c>
      <c r="O165" s="42"/>
      <c r="P165" s="201">
        <f>O165*H165</f>
        <v>0</v>
      </c>
      <c r="Q165" s="201">
        <v>0</v>
      </c>
      <c r="R165" s="201">
        <f>Q165*H165</f>
        <v>0</v>
      </c>
      <c r="S165" s="201">
        <v>0</v>
      </c>
      <c r="T165" s="202">
        <f>S165*H165</f>
        <v>0</v>
      </c>
      <c r="AR165" s="24" t="s">
        <v>256</v>
      </c>
      <c r="AT165" s="24" t="s">
        <v>151</v>
      </c>
      <c r="AU165" s="24" t="s">
        <v>82</v>
      </c>
      <c r="AY165" s="24" t="s">
        <v>148</v>
      </c>
      <c r="BE165" s="203">
        <f>IF(N165="základní",J165,0)</f>
        <v>0</v>
      </c>
      <c r="BF165" s="203">
        <f>IF(N165="snížená",J165,0)</f>
        <v>0</v>
      </c>
      <c r="BG165" s="203">
        <f>IF(N165="zákl. přenesená",J165,0)</f>
        <v>0</v>
      </c>
      <c r="BH165" s="203">
        <f>IF(N165="sníž. přenesená",J165,0)</f>
        <v>0</v>
      </c>
      <c r="BI165" s="203">
        <f>IF(N165="nulová",J165,0)</f>
        <v>0</v>
      </c>
      <c r="BJ165" s="24" t="s">
        <v>80</v>
      </c>
      <c r="BK165" s="203">
        <f>ROUND(I165*H165,2)</f>
        <v>0</v>
      </c>
      <c r="BL165" s="24" t="s">
        <v>256</v>
      </c>
      <c r="BM165" s="24" t="s">
        <v>3320</v>
      </c>
    </row>
    <row r="166" spans="2:65" s="1" customFormat="1" ht="36">
      <c r="B166" s="41"/>
      <c r="C166" s="63"/>
      <c r="D166" s="206" t="s">
        <v>351</v>
      </c>
      <c r="E166" s="63"/>
      <c r="F166" s="237" t="s">
        <v>3246</v>
      </c>
      <c r="G166" s="63"/>
      <c r="H166" s="63"/>
      <c r="I166" s="163"/>
      <c r="J166" s="63"/>
      <c r="K166" s="63"/>
      <c r="L166" s="61"/>
      <c r="M166" s="238"/>
      <c r="N166" s="42"/>
      <c r="O166" s="42"/>
      <c r="P166" s="42"/>
      <c r="Q166" s="42"/>
      <c r="R166" s="42"/>
      <c r="S166" s="42"/>
      <c r="T166" s="78"/>
      <c r="AT166" s="24" t="s">
        <v>351</v>
      </c>
      <c r="AU166" s="24" t="s">
        <v>82</v>
      </c>
    </row>
    <row r="167" spans="2:65" s="1" customFormat="1" ht="16.5" customHeight="1">
      <c r="B167" s="41"/>
      <c r="C167" s="254" t="s">
        <v>459</v>
      </c>
      <c r="D167" s="254" t="s">
        <v>700</v>
      </c>
      <c r="E167" s="255" t="s">
        <v>3321</v>
      </c>
      <c r="F167" s="256" t="s">
        <v>3322</v>
      </c>
      <c r="G167" s="257" t="s">
        <v>207</v>
      </c>
      <c r="H167" s="258">
        <v>2</v>
      </c>
      <c r="I167" s="259"/>
      <c r="J167" s="260">
        <f>ROUND(I167*H167,2)</f>
        <v>0</v>
      </c>
      <c r="K167" s="256" t="s">
        <v>21</v>
      </c>
      <c r="L167" s="261"/>
      <c r="M167" s="262" t="s">
        <v>21</v>
      </c>
      <c r="N167" s="263" t="s">
        <v>43</v>
      </c>
      <c r="O167" s="42"/>
      <c r="P167" s="201">
        <f>O167*H167</f>
        <v>0</v>
      </c>
      <c r="Q167" s="201">
        <v>0</v>
      </c>
      <c r="R167" s="201">
        <f>Q167*H167</f>
        <v>0</v>
      </c>
      <c r="S167" s="201">
        <v>0</v>
      </c>
      <c r="T167" s="202">
        <f>S167*H167</f>
        <v>0</v>
      </c>
      <c r="AR167" s="24" t="s">
        <v>382</v>
      </c>
      <c r="AT167" s="24" t="s">
        <v>700</v>
      </c>
      <c r="AU167" s="24" t="s">
        <v>82</v>
      </c>
      <c r="AY167" s="24" t="s">
        <v>148</v>
      </c>
      <c r="BE167" s="203">
        <f>IF(N167="základní",J167,0)</f>
        <v>0</v>
      </c>
      <c r="BF167" s="203">
        <f>IF(N167="snížená",J167,0)</f>
        <v>0</v>
      </c>
      <c r="BG167" s="203">
        <f>IF(N167="zákl. přenesená",J167,0)</f>
        <v>0</v>
      </c>
      <c r="BH167" s="203">
        <f>IF(N167="sníž. přenesená",J167,0)</f>
        <v>0</v>
      </c>
      <c r="BI167" s="203">
        <f>IF(N167="nulová",J167,0)</f>
        <v>0</v>
      </c>
      <c r="BJ167" s="24" t="s">
        <v>80</v>
      </c>
      <c r="BK167" s="203">
        <f>ROUND(I167*H167,2)</f>
        <v>0</v>
      </c>
      <c r="BL167" s="24" t="s">
        <v>256</v>
      </c>
      <c r="BM167" s="24" t="s">
        <v>3323</v>
      </c>
    </row>
    <row r="168" spans="2:65" s="1" customFormat="1" ht="60">
      <c r="B168" s="41"/>
      <c r="C168" s="63"/>
      <c r="D168" s="206" t="s">
        <v>351</v>
      </c>
      <c r="E168" s="63"/>
      <c r="F168" s="237" t="s">
        <v>3324</v>
      </c>
      <c r="G168" s="63"/>
      <c r="H168" s="63"/>
      <c r="I168" s="163"/>
      <c r="J168" s="63"/>
      <c r="K168" s="63"/>
      <c r="L168" s="61"/>
      <c r="M168" s="238"/>
      <c r="N168" s="42"/>
      <c r="O168" s="42"/>
      <c r="P168" s="42"/>
      <c r="Q168" s="42"/>
      <c r="R168" s="42"/>
      <c r="S168" s="42"/>
      <c r="T168" s="78"/>
      <c r="AT168" s="24" t="s">
        <v>351</v>
      </c>
      <c r="AU168" s="24" t="s">
        <v>82</v>
      </c>
    </row>
    <row r="169" spans="2:65" s="1" customFormat="1" ht="16.5" customHeight="1">
      <c r="B169" s="41"/>
      <c r="C169" s="192" t="s">
        <v>470</v>
      </c>
      <c r="D169" s="192" t="s">
        <v>151</v>
      </c>
      <c r="E169" s="193" t="s">
        <v>3229</v>
      </c>
      <c r="F169" s="194" t="s">
        <v>3230</v>
      </c>
      <c r="G169" s="195" t="s">
        <v>207</v>
      </c>
      <c r="H169" s="196">
        <v>2</v>
      </c>
      <c r="I169" s="197"/>
      <c r="J169" s="198">
        <f>ROUND(I169*H169,2)</f>
        <v>0</v>
      </c>
      <c r="K169" s="194" t="s">
        <v>21</v>
      </c>
      <c r="L169" s="61"/>
      <c r="M169" s="199" t="s">
        <v>21</v>
      </c>
      <c r="N169" s="200" t="s">
        <v>43</v>
      </c>
      <c r="O169" s="42"/>
      <c r="P169" s="201">
        <f>O169*H169</f>
        <v>0</v>
      </c>
      <c r="Q169" s="201">
        <v>0</v>
      </c>
      <c r="R169" s="201">
        <f>Q169*H169</f>
        <v>0</v>
      </c>
      <c r="S169" s="201">
        <v>0</v>
      </c>
      <c r="T169" s="202">
        <f>S169*H169</f>
        <v>0</v>
      </c>
      <c r="AR169" s="24" t="s">
        <v>256</v>
      </c>
      <c r="AT169" s="24" t="s">
        <v>151</v>
      </c>
      <c r="AU169" s="24" t="s">
        <v>82</v>
      </c>
      <c r="AY169" s="24" t="s">
        <v>148</v>
      </c>
      <c r="BE169" s="203">
        <f>IF(N169="základní",J169,0)</f>
        <v>0</v>
      </c>
      <c r="BF169" s="203">
        <f>IF(N169="snížená",J169,0)</f>
        <v>0</v>
      </c>
      <c r="BG169" s="203">
        <f>IF(N169="zákl. přenesená",J169,0)</f>
        <v>0</v>
      </c>
      <c r="BH169" s="203">
        <f>IF(N169="sníž. přenesená",J169,0)</f>
        <v>0</v>
      </c>
      <c r="BI169" s="203">
        <f>IF(N169="nulová",J169,0)</f>
        <v>0</v>
      </c>
      <c r="BJ169" s="24" t="s">
        <v>80</v>
      </c>
      <c r="BK169" s="203">
        <f>ROUND(I169*H169,2)</f>
        <v>0</v>
      </c>
      <c r="BL169" s="24" t="s">
        <v>256</v>
      </c>
      <c r="BM169" s="24" t="s">
        <v>3325</v>
      </c>
    </row>
    <row r="170" spans="2:65" s="1" customFormat="1" ht="36">
      <c r="B170" s="41"/>
      <c r="C170" s="63"/>
      <c r="D170" s="206" t="s">
        <v>351</v>
      </c>
      <c r="E170" s="63"/>
      <c r="F170" s="237" t="s">
        <v>3246</v>
      </c>
      <c r="G170" s="63"/>
      <c r="H170" s="63"/>
      <c r="I170" s="163"/>
      <c r="J170" s="63"/>
      <c r="K170" s="63"/>
      <c r="L170" s="61"/>
      <c r="M170" s="238"/>
      <c r="N170" s="42"/>
      <c r="O170" s="42"/>
      <c r="P170" s="42"/>
      <c r="Q170" s="42"/>
      <c r="R170" s="42"/>
      <c r="S170" s="42"/>
      <c r="T170" s="78"/>
      <c r="AT170" s="24" t="s">
        <v>351</v>
      </c>
      <c r="AU170" s="24" t="s">
        <v>82</v>
      </c>
    </row>
    <row r="171" spans="2:65" s="1" customFormat="1" ht="16.5" customHeight="1">
      <c r="B171" s="41"/>
      <c r="C171" s="254" t="s">
        <v>475</v>
      </c>
      <c r="D171" s="254" t="s">
        <v>700</v>
      </c>
      <c r="E171" s="255" t="s">
        <v>3326</v>
      </c>
      <c r="F171" s="256" t="s">
        <v>3233</v>
      </c>
      <c r="G171" s="257" t="s">
        <v>207</v>
      </c>
      <c r="H171" s="258">
        <v>2</v>
      </c>
      <c r="I171" s="259"/>
      <c r="J171" s="260">
        <f>ROUND(I171*H171,2)</f>
        <v>0</v>
      </c>
      <c r="K171" s="256" t="s">
        <v>21</v>
      </c>
      <c r="L171" s="261"/>
      <c r="M171" s="262" t="s">
        <v>21</v>
      </c>
      <c r="N171" s="263" t="s">
        <v>43</v>
      </c>
      <c r="O171" s="42"/>
      <c r="P171" s="201">
        <f>O171*H171</f>
        <v>0</v>
      </c>
      <c r="Q171" s="201">
        <v>0</v>
      </c>
      <c r="R171" s="201">
        <f>Q171*H171</f>
        <v>0</v>
      </c>
      <c r="S171" s="201">
        <v>0</v>
      </c>
      <c r="T171" s="202">
        <f>S171*H171</f>
        <v>0</v>
      </c>
      <c r="AR171" s="24" t="s">
        <v>382</v>
      </c>
      <c r="AT171" s="24" t="s">
        <v>700</v>
      </c>
      <c r="AU171" s="24" t="s">
        <v>82</v>
      </c>
      <c r="AY171" s="24" t="s">
        <v>148</v>
      </c>
      <c r="BE171" s="203">
        <f>IF(N171="základní",J171,0)</f>
        <v>0</v>
      </c>
      <c r="BF171" s="203">
        <f>IF(N171="snížená",J171,0)</f>
        <v>0</v>
      </c>
      <c r="BG171" s="203">
        <f>IF(N171="zákl. přenesená",J171,0)</f>
        <v>0</v>
      </c>
      <c r="BH171" s="203">
        <f>IF(N171="sníž. přenesená",J171,0)</f>
        <v>0</v>
      </c>
      <c r="BI171" s="203">
        <f>IF(N171="nulová",J171,0)</f>
        <v>0</v>
      </c>
      <c r="BJ171" s="24" t="s">
        <v>80</v>
      </c>
      <c r="BK171" s="203">
        <f>ROUND(I171*H171,2)</f>
        <v>0</v>
      </c>
      <c r="BL171" s="24" t="s">
        <v>256</v>
      </c>
      <c r="BM171" s="24" t="s">
        <v>3327</v>
      </c>
    </row>
    <row r="172" spans="2:65" s="1" customFormat="1" ht="60">
      <c r="B172" s="41"/>
      <c r="C172" s="63"/>
      <c r="D172" s="206" t="s">
        <v>351</v>
      </c>
      <c r="E172" s="63"/>
      <c r="F172" s="237" t="s">
        <v>3328</v>
      </c>
      <c r="G172" s="63"/>
      <c r="H172" s="63"/>
      <c r="I172" s="163"/>
      <c r="J172" s="63"/>
      <c r="K172" s="63"/>
      <c r="L172" s="61"/>
      <c r="M172" s="238"/>
      <c r="N172" s="42"/>
      <c r="O172" s="42"/>
      <c r="P172" s="42"/>
      <c r="Q172" s="42"/>
      <c r="R172" s="42"/>
      <c r="S172" s="42"/>
      <c r="T172" s="78"/>
      <c r="AT172" s="24" t="s">
        <v>351</v>
      </c>
      <c r="AU172" s="24" t="s">
        <v>82</v>
      </c>
    </row>
    <row r="173" spans="2:65" s="1" customFormat="1" ht="16.5" customHeight="1">
      <c r="B173" s="41"/>
      <c r="C173" s="192" t="s">
        <v>482</v>
      </c>
      <c r="D173" s="192" t="s">
        <v>151</v>
      </c>
      <c r="E173" s="193" t="s">
        <v>3329</v>
      </c>
      <c r="F173" s="194" t="s">
        <v>3330</v>
      </c>
      <c r="G173" s="195" t="s">
        <v>207</v>
      </c>
      <c r="H173" s="196">
        <v>2</v>
      </c>
      <c r="I173" s="197"/>
      <c r="J173" s="198">
        <f>ROUND(I173*H173,2)</f>
        <v>0</v>
      </c>
      <c r="K173" s="194" t="s">
        <v>21</v>
      </c>
      <c r="L173" s="61"/>
      <c r="M173" s="199" t="s">
        <v>21</v>
      </c>
      <c r="N173" s="200" t="s">
        <v>43</v>
      </c>
      <c r="O173" s="42"/>
      <c r="P173" s="201">
        <f>O173*H173</f>
        <v>0</v>
      </c>
      <c r="Q173" s="201">
        <v>0</v>
      </c>
      <c r="R173" s="201">
        <f>Q173*H173</f>
        <v>0</v>
      </c>
      <c r="S173" s="201">
        <v>0</v>
      </c>
      <c r="T173" s="202">
        <f>S173*H173</f>
        <v>0</v>
      </c>
      <c r="AR173" s="24" t="s">
        <v>256</v>
      </c>
      <c r="AT173" s="24" t="s">
        <v>151</v>
      </c>
      <c r="AU173" s="24" t="s">
        <v>82</v>
      </c>
      <c r="AY173" s="24" t="s">
        <v>148</v>
      </c>
      <c r="BE173" s="203">
        <f>IF(N173="základní",J173,0)</f>
        <v>0</v>
      </c>
      <c r="BF173" s="203">
        <f>IF(N173="snížená",J173,0)</f>
        <v>0</v>
      </c>
      <c r="BG173" s="203">
        <f>IF(N173="zákl. přenesená",J173,0)</f>
        <v>0</v>
      </c>
      <c r="BH173" s="203">
        <f>IF(N173="sníž. přenesená",J173,0)</f>
        <v>0</v>
      </c>
      <c r="BI173" s="203">
        <f>IF(N173="nulová",J173,0)</f>
        <v>0</v>
      </c>
      <c r="BJ173" s="24" t="s">
        <v>80</v>
      </c>
      <c r="BK173" s="203">
        <f>ROUND(I173*H173,2)</f>
        <v>0</v>
      </c>
      <c r="BL173" s="24" t="s">
        <v>256</v>
      </c>
      <c r="BM173" s="24" t="s">
        <v>3331</v>
      </c>
    </row>
    <row r="174" spans="2:65" s="1" customFormat="1" ht="36">
      <c r="B174" s="41"/>
      <c r="C174" s="63"/>
      <c r="D174" s="206" t="s">
        <v>351</v>
      </c>
      <c r="E174" s="63"/>
      <c r="F174" s="237" t="s">
        <v>3246</v>
      </c>
      <c r="G174" s="63"/>
      <c r="H174" s="63"/>
      <c r="I174" s="163"/>
      <c r="J174" s="63"/>
      <c r="K174" s="63"/>
      <c r="L174" s="61"/>
      <c r="M174" s="238"/>
      <c r="N174" s="42"/>
      <c r="O174" s="42"/>
      <c r="P174" s="42"/>
      <c r="Q174" s="42"/>
      <c r="R174" s="42"/>
      <c r="S174" s="42"/>
      <c r="T174" s="78"/>
      <c r="AT174" s="24" t="s">
        <v>351</v>
      </c>
      <c r="AU174" s="24" t="s">
        <v>82</v>
      </c>
    </row>
    <row r="175" spans="2:65" s="1" customFormat="1" ht="16.5" customHeight="1">
      <c r="B175" s="41"/>
      <c r="C175" s="254" t="s">
        <v>493</v>
      </c>
      <c r="D175" s="254" t="s">
        <v>700</v>
      </c>
      <c r="E175" s="255" t="s">
        <v>3332</v>
      </c>
      <c r="F175" s="256" t="s">
        <v>3333</v>
      </c>
      <c r="G175" s="257" t="s">
        <v>207</v>
      </c>
      <c r="H175" s="258">
        <v>2</v>
      </c>
      <c r="I175" s="259"/>
      <c r="J175" s="260">
        <f>ROUND(I175*H175,2)</f>
        <v>0</v>
      </c>
      <c r="K175" s="256" t="s">
        <v>21</v>
      </c>
      <c r="L175" s="261"/>
      <c r="M175" s="262" t="s">
        <v>21</v>
      </c>
      <c r="N175" s="263" t="s">
        <v>43</v>
      </c>
      <c r="O175" s="42"/>
      <c r="P175" s="201">
        <f>O175*H175</f>
        <v>0</v>
      </c>
      <c r="Q175" s="201">
        <v>0</v>
      </c>
      <c r="R175" s="201">
        <f>Q175*H175</f>
        <v>0</v>
      </c>
      <c r="S175" s="201">
        <v>0</v>
      </c>
      <c r="T175" s="202">
        <f>S175*H175</f>
        <v>0</v>
      </c>
      <c r="AR175" s="24" t="s">
        <v>382</v>
      </c>
      <c r="AT175" s="24" t="s">
        <v>700</v>
      </c>
      <c r="AU175" s="24" t="s">
        <v>82</v>
      </c>
      <c r="AY175" s="24" t="s">
        <v>148</v>
      </c>
      <c r="BE175" s="203">
        <f>IF(N175="základní",J175,0)</f>
        <v>0</v>
      </c>
      <c r="BF175" s="203">
        <f>IF(N175="snížená",J175,0)</f>
        <v>0</v>
      </c>
      <c r="BG175" s="203">
        <f>IF(N175="zákl. přenesená",J175,0)</f>
        <v>0</v>
      </c>
      <c r="BH175" s="203">
        <f>IF(N175="sníž. přenesená",J175,0)</f>
        <v>0</v>
      </c>
      <c r="BI175" s="203">
        <f>IF(N175="nulová",J175,0)</f>
        <v>0</v>
      </c>
      <c r="BJ175" s="24" t="s">
        <v>80</v>
      </c>
      <c r="BK175" s="203">
        <f>ROUND(I175*H175,2)</f>
        <v>0</v>
      </c>
      <c r="BL175" s="24" t="s">
        <v>256</v>
      </c>
      <c r="BM175" s="24" t="s">
        <v>3334</v>
      </c>
    </row>
    <row r="176" spans="2:65" s="1" customFormat="1" ht="60">
      <c r="B176" s="41"/>
      <c r="C176" s="63"/>
      <c r="D176" s="206" t="s">
        <v>351</v>
      </c>
      <c r="E176" s="63"/>
      <c r="F176" s="237" t="s">
        <v>3335</v>
      </c>
      <c r="G176" s="63"/>
      <c r="H176" s="63"/>
      <c r="I176" s="163"/>
      <c r="J176" s="63"/>
      <c r="K176" s="63"/>
      <c r="L176" s="61"/>
      <c r="M176" s="238"/>
      <c r="N176" s="42"/>
      <c r="O176" s="42"/>
      <c r="P176" s="42"/>
      <c r="Q176" s="42"/>
      <c r="R176" s="42"/>
      <c r="S176" s="42"/>
      <c r="T176" s="78"/>
      <c r="AT176" s="24" t="s">
        <v>351</v>
      </c>
      <c r="AU176" s="24" t="s">
        <v>82</v>
      </c>
    </row>
    <row r="177" spans="2:65" s="1" customFormat="1" ht="16.5" customHeight="1">
      <c r="B177" s="41"/>
      <c r="C177" s="192" t="s">
        <v>500</v>
      </c>
      <c r="D177" s="192" t="s">
        <v>151</v>
      </c>
      <c r="E177" s="193" t="s">
        <v>3336</v>
      </c>
      <c r="F177" s="194" t="s">
        <v>3337</v>
      </c>
      <c r="G177" s="195" t="s">
        <v>213</v>
      </c>
      <c r="H177" s="196">
        <v>3</v>
      </c>
      <c r="I177" s="197"/>
      <c r="J177" s="198">
        <f>ROUND(I177*H177,2)</f>
        <v>0</v>
      </c>
      <c r="K177" s="194" t="s">
        <v>21</v>
      </c>
      <c r="L177" s="61"/>
      <c r="M177" s="199" t="s">
        <v>21</v>
      </c>
      <c r="N177" s="200" t="s">
        <v>43</v>
      </c>
      <c r="O177" s="42"/>
      <c r="P177" s="201">
        <f>O177*H177</f>
        <v>0</v>
      </c>
      <c r="Q177" s="201">
        <v>0</v>
      </c>
      <c r="R177" s="201">
        <f>Q177*H177</f>
        <v>0</v>
      </c>
      <c r="S177" s="201">
        <v>0</v>
      </c>
      <c r="T177" s="202">
        <f>S177*H177</f>
        <v>0</v>
      </c>
      <c r="AR177" s="24" t="s">
        <v>256</v>
      </c>
      <c r="AT177" s="24" t="s">
        <v>151</v>
      </c>
      <c r="AU177" s="24" t="s">
        <v>82</v>
      </c>
      <c r="AY177" s="24" t="s">
        <v>148</v>
      </c>
      <c r="BE177" s="203">
        <f>IF(N177="základní",J177,0)</f>
        <v>0</v>
      </c>
      <c r="BF177" s="203">
        <f>IF(N177="snížená",J177,0)</f>
        <v>0</v>
      </c>
      <c r="BG177" s="203">
        <f>IF(N177="zákl. přenesená",J177,0)</f>
        <v>0</v>
      </c>
      <c r="BH177" s="203">
        <f>IF(N177="sníž. přenesená",J177,0)</f>
        <v>0</v>
      </c>
      <c r="BI177" s="203">
        <f>IF(N177="nulová",J177,0)</f>
        <v>0</v>
      </c>
      <c r="BJ177" s="24" t="s">
        <v>80</v>
      </c>
      <c r="BK177" s="203">
        <f>ROUND(I177*H177,2)</f>
        <v>0</v>
      </c>
      <c r="BL177" s="24" t="s">
        <v>256</v>
      </c>
      <c r="BM177" s="24" t="s">
        <v>3338</v>
      </c>
    </row>
    <row r="178" spans="2:65" s="1" customFormat="1" ht="36">
      <c r="B178" s="41"/>
      <c r="C178" s="63"/>
      <c r="D178" s="206" t="s">
        <v>351</v>
      </c>
      <c r="E178" s="63"/>
      <c r="F178" s="237" t="s">
        <v>3246</v>
      </c>
      <c r="G178" s="63"/>
      <c r="H178" s="63"/>
      <c r="I178" s="163"/>
      <c r="J178" s="63"/>
      <c r="K178" s="63"/>
      <c r="L178" s="61"/>
      <c r="M178" s="238"/>
      <c r="N178" s="42"/>
      <c r="O178" s="42"/>
      <c r="P178" s="42"/>
      <c r="Q178" s="42"/>
      <c r="R178" s="42"/>
      <c r="S178" s="42"/>
      <c r="T178" s="78"/>
      <c r="AT178" s="24" t="s">
        <v>351</v>
      </c>
      <c r="AU178" s="24" t="s">
        <v>82</v>
      </c>
    </row>
    <row r="179" spans="2:65" s="1" customFormat="1" ht="16.5" customHeight="1">
      <c r="B179" s="41"/>
      <c r="C179" s="254" t="s">
        <v>767</v>
      </c>
      <c r="D179" s="254" t="s">
        <v>700</v>
      </c>
      <c r="E179" s="255" t="s">
        <v>3339</v>
      </c>
      <c r="F179" s="256" t="s">
        <v>3340</v>
      </c>
      <c r="G179" s="257" t="s">
        <v>213</v>
      </c>
      <c r="H179" s="258">
        <v>3</v>
      </c>
      <c r="I179" s="259"/>
      <c r="J179" s="260">
        <f>ROUND(I179*H179,2)</f>
        <v>0</v>
      </c>
      <c r="K179" s="256" t="s">
        <v>21</v>
      </c>
      <c r="L179" s="261"/>
      <c r="M179" s="262" t="s">
        <v>21</v>
      </c>
      <c r="N179" s="263" t="s">
        <v>43</v>
      </c>
      <c r="O179" s="42"/>
      <c r="P179" s="201">
        <f>O179*H179</f>
        <v>0</v>
      </c>
      <c r="Q179" s="201">
        <v>0</v>
      </c>
      <c r="R179" s="201">
        <f>Q179*H179</f>
        <v>0</v>
      </c>
      <c r="S179" s="201">
        <v>0</v>
      </c>
      <c r="T179" s="202">
        <f>S179*H179</f>
        <v>0</v>
      </c>
      <c r="AR179" s="24" t="s">
        <v>382</v>
      </c>
      <c r="AT179" s="24" t="s">
        <v>700</v>
      </c>
      <c r="AU179" s="24" t="s">
        <v>82</v>
      </c>
      <c r="AY179" s="24" t="s">
        <v>148</v>
      </c>
      <c r="BE179" s="203">
        <f>IF(N179="základní",J179,0)</f>
        <v>0</v>
      </c>
      <c r="BF179" s="203">
        <f>IF(N179="snížená",J179,0)</f>
        <v>0</v>
      </c>
      <c r="BG179" s="203">
        <f>IF(N179="zákl. přenesená",J179,0)</f>
        <v>0</v>
      </c>
      <c r="BH179" s="203">
        <f>IF(N179="sníž. přenesená",J179,0)</f>
        <v>0</v>
      </c>
      <c r="BI179" s="203">
        <f>IF(N179="nulová",J179,0)</f>
        <v>0</v>
      </c>
      <c r="BJ179" s="24" t="s">
        <v>80</v>
      </c>
      <c r="BK179" s="203">
        <f>ROUND(I179*H179,2)</f>
        <v>0</v>
      </c>
      <c r="BL179" s="24" t="s">
        <v>256</v>
      </c>
      <c r="BM179" s="24" t="s">
        <v>3341</v>
      </c>
    </row>
    <row r="180" spans="2:65" s="1" customFormat="1" ht="60">
      <c r="B180" s="41"/>
      <c r="C180" s="63"/>
      <c r="D180" s="206" t="s">
        <v>351</v>
      </c>
      <c r="E180" s="63"/>
      <c r="F180" s="237" t="s">
        <v>3250</v>
      </c>
      <c r="G180" s="63"/>
      <c r="H180" s="63"/>
      <c r="I180" s="163"/>
      <c r="J180" s="63"/>
      <c r="K180" s="63"/>
      <c r="L180" s="61"/>
      <c r="M180" s="238"/>
      <c r="N180" s="42"/>
      <c r="O180" s="42"/>
      <c r="P180" s="42"/>
      <c r="Q180" s="42"/>
      <c r="R180" s="42"/>
      <c r="S180" s="42"/>
      <c r="T180" s="78"/>
      <c r="AT180" s="24" t="s">
        <v>351</v>
      </c>
      <c r="AU180" s="24" t="s">
        <v>82</v>
      </c>
    </row>
    <row r="181" spans="2:65" s="1" customFormat="1" ht="16.5" customHeight="1">
      <c r="B181" s="41"/>
      <c r="C181" s="192" t="s">
        <v>771</v>
      </c>
      <c r="D181" s="192" t="s">
        <v>151</v>
      </c>
      <c r="E181" s="193" t="s">
        <v>3243</v>
      </c>
      <c r="F181" s="194" t="s">
        <v>3244</v>
      </c>
      <c r="G181" s="195" t="s">
        <v>213</v>
      </c>
      <c r="H181" s="196">
        <v>3</v>
      </c>
      <c r="I181" s="197"/>
      <c r="J181" s="198">
        <f>ROUND(I181*H181,2)</f>
        <v>0</v>
      </c>
      <c r="K181" s="194" t="s">
        <v>21</v>
      </c>
      <c r="L181" s="61"/>
      <c r="M181" s="199" t="s">
        <v>21</v>
      </c>
      <c r="N181" s="200" t="s">
        <v>43</v>
      </c>
      <c r="O181" s="42"/>
      <c r="P181" s="201">
        <f>O181*H181</f>
        <v>0</v>
      </c>
      <c r="Q181" s="201">
        <v>0</v>
      </c>
      <c r="R181" s="201">
        <f>Q181*H181</f>
        <v>0</v>
      </c>
      <c r="S181" s="201">
        <v>0</v>
      </c>
      <c r="T181" s="202">
        <f>S181*H181</f>
        <v>0</v>
      </c>
      <c r="AR181" s="24" t="s">
        <v>256</v>
      </c>
      <c r="AT181" s="24" t="s">
        <v>151</v>
      </c>
      <c r="AU181" s="24" t="s">
        <v>82</v>
      </c>
      <c r="AY181" s="24" t="s">
        <v>148</v>
      </c>
      <c r="BE181" s="203">
        <f>IF(N181="základní",J181,0)</f>
        <v>0</v>
      </c>
      <c r="BF181" s="203">
        <f>IF(N181="snížená",J181,0)</f>
        <v>0</v>
      </c>
      <c r="BG181" s="203">
        <f>IF(N181="zákl. přenesená",J181,0)</f>
        <v>0</v>
      </c>
      <c r="BH181" s="203">
        <f>IF(N181="sníž. přenesená",J181,0)</f>
        <v>0</v>
      </c>
      <c r="BI181" s="203">
        <f>IF(N181="nulová",J181,0)</f>
        <v>0</v>
      </c>
      <c r="BJ181" s="24" t="s">
        <v>80</v>
      </c>
      <c r="BK181" s="203">
        <f>ROUND(I181*H181,2)</f>
        <v>0</v>
      </c>
      <c r="BL181" s="24" t="s">
        <v>256</v>
      </c>
      <c r="BM181" s="24" t="s">
        <v>3342</v>
      </c>
    </row>
    <row r="182" spans="2:65" s="1" customFormat="1" ht="36">
      <c r="B182" s="41"/>
      <c r="C182" s="63"/>
      <c r="D182" s="206" t="s">
        <v>351</v>
      </c>
      <c r="E182" s="63"/>
      <c r="F182" s="237" t="s">
        <v>3246</v>
      </c>
      <c r="G182" s="63"/>
      <c r="H182" s="63"/>
      <c r="I182" s="163"/>
      <c r="J182" s="63"/>
      <c r="K182" s="63"/>
      <c r="L182" s="61"/>
      <c r="M182" s="238"/>
      <c r="N182" s="42"/>
      <c r="O182" s="42"/>
      <c r="P182" s="42"/>
      <c r="Q182" s="42"/>
      <c r="R182" s="42"/>
      <c r="S182" s="42"/>
      <c r="T182" s="78"/>
      <c r="AT182" s="24" t="s">
        <v>351</v>
      </c>
      <c r="AU182" s="24" t="s">
        <v>82</v>
      </c>
    </row>
    <row r="183" spans="2:65" s="1" customFormat="1" ht="16.5" customHeight="1">
      <c r="B183" s="41"/>
      <c r="C183" s="254" t="s">
        <v>780</v>
      </c>
      <c r="D183" s="254" t="s">
        <v>700</v>
      </c>
      <c r="E183" s="255" t="s">
        <v>3343</v>
      </c>
      <c r="F183" s="256" t="s">
        <v>3248</v>
      </c>
      <c r="G183" s="257" t="s">
        <v>213</v>
      </c>
      <c r="H183" s="258">
        <v>3</v>
      </c>
      <c r="I183" s="259"/>
      <c r="J183" s="260">
        <f>ROUND(I183*H183,2)</f>
        <v>0</v>
      </c>
      <c r="K183" s="256" t="s">
        <v>21</v>
      </c>
      <c r="L183" s="261"/>
      <c r="M183" s="262" t="s">
        <v>21</v>
      </c>
      <c r="N183" s="263" t="s">
        <v>43</v>
      </c>
      <c r="O183" s="42"/>
      <c r="P183" s="201">
        <f>O183*H183</f>
        <v>0</v>
      </c>
      <c r="Q183" s="201">
        <v>0</v>
      </c>
      <c r="R183" s="201">
        <f>Q183*H183</f>
        <v>0</v>
      </c>
      <c r="S183" s="201">
        <v>0</v>
      </c>
      <c r="T183" s="202">
        <f>S183*H183</f>
        <v>0</v>
      </c>
      <c r="AR183" s="24" t="s">
        <v>382</v>
      </c>
      <c r="AT183" s="24" t="s">
        <v>700</v>
      </c>
      <c r="AU183" s="24" t="s">
        <v>82</v>
      </c>
      <c r="AY183" s="24" t="s">
        <v>148</v>
      </c>
      <c r="BE183" s="203">
        <f>IF(N183="základní",J183,0)</f>
        <v>0</v>
      </c>
      <c r="BF183" s="203">
        <f>IF(N183="snížená",J183,0)</f>
        <v>0</v>
      </c>
      <c r="BG183" s="203">
        <f>IF(N183="zákl. přenesená",J183,0)</f>
        <v>0</v>
      </c>
      <c r="BH183" s="203">
        <f>IF(N183="sníž. přenesená",J183,0)</f>
        <v>0</v>
      </c>
      <c r="BI183" s="203">
        <f>IF(N183="nulová",J183,0)</f>
        <v>0</v>
      </c>
      <c r="BJ183" s="24" t="s">
        <v>80</v>
      </c>
      <c r="BK183" s="203">
        <f>ROUND(I183*H183,2)</f>
        <v>0</v>
      </c>
      <c r="BL183" s="24" t="s">
        <v>256</v>
      </c>
      <c r="BM183" s="24" t="s">
        <v>3344</v>
      </c>
    </row>
    <row r="184" spans="2:65" s="1" customFormat="1" ht="60">
      <c r="B184" s="41"/>
      <c r="C184" s="63"/>
      <c r="D184" s="206" t="s">
        <v>351</v>
      </c>
      <c r="E184" s="63"/>
      <c r="F184" s="237" t="s">
        <v>3250</v>
      </c>
      <c r="G184" s="63"/>
      <c r="H184" s="63"/>
      <c r="I184" s="163"/>
      <c r="J184" s="63"/>
      <c r="K184" s="63"/>
      <c r="L184" s="61"/>
      <c r="M184" s="238"/>
      <c r="N184" s="42"/>
      <c r="O184" s="42"/>
      <c r="P184" s="42"/>
      <c r="Q184" s="42"/>
      <c r="R184" s="42"/>
      <c r="S184" s="42"/>
      <c r="T184" s="78"/>
      <c r="AT184" s="24" t="s">
        <v>351</v>
      </c>
      <c r="AU184" s="24" t="s">
        <v>82</v>
      </c>
    </row>
    <row r="185" spans="2:65" s="1" customFormat="1" ht="16.5" customHeight="1">
      <c r="B185" s="41"/>
      <c r="C185" s="192" t="s">
        <v>784</v>
      </c>
      <c r="D185" s="192" t="s">
        <v>151</v>
      </c>
      <c r="E185" s="193" t="s">
        <v>3251</v>
      </c>
      <c r="F185" s="194" t="s">
        <v>3252</v>
      </c>
      <c r="G185" s="195" t="s">
        <v>213</v>
      </c>
      <c r="H185" s="196">
        <v>10</v>
      </c>
      <c r="I185" s="197"/>
      <c r="J185" s="198">
        <f>ROUND(I185*H185,2)</f>
        <v>0</v>
      </c>
      <c r="K185" s="194" t="s">
        <v>21</v>
      </c>
      <c r="L185" s="61"/>
      <c r="M185" s="199" t="s">
        <v>21</v>
      </c>
      <c r="N185" s="200" t="s">
        <v>43</v>
      </c>
      <c r="O185" s="42"/>
      <c r="P185" s="201">
        <f>O185*H185</f>
        <v>0</v>
      </c>
      <c r="Q185" s="201">
        <v>0</v>
      </c>
      <c r="R185" s="201">
        <f>Q185*H185</f>
        <v>0</v>
      </c>
      <c r="S185" s="201">
        <v>0</v>
      </c>
      <c r="T185" s="202">
        <f>S185*H185</f>
        <v>0</v>
      </c>
      <c r="AR185" s="24" t="s">
        <v>256</v>
      </c>
      <c r="AT185" s="24" t="s">
        <v>151</v>
      </c>
      <c r="AU185" s="24" t="s">
        <v>82</v>
      </c>
      <c r="AY185" s="24" t="s">
        <v>148</v>
      </c>
      <c r="BE185" s="203">
        <f>IF(N185="základní",J185,0)</f>
        <v>0</v>
      </c>
      <c r="BF185" s="203">
        <f>IF(N185="snížená",J185,0)</f>
        <v>0</v>
      </c>
      <c r="BG185" s="203">
        <f>IF(N185="zákl. přenesená",J185,0)</f>
        <v>0</v>
      </c>
      <c r="BH185" s="203">
        <f>IF(N185="sníž. přenesená",J185,0)</f>
        <v>0</v>
      </c>
      <c r="BI185" s="203">
        <f>IF(N185="nulová",J185,0)</f>
        <v>0</v>
      </c>
      <c r="BJ185" s="24" t="s">
        <v>80</v>
      </c>
      <c r="BK185" s="203">
        <f>ROUND(I185*H185,2)</f>
        <v>0</v>
      </c>
      <c r="BL185" s="24" t="s">
        <v>256</v>
      </c>
      <c r="BM185" s="24" t="s">
        <v>3345</v>
      </c>
    </row>
    <row r="186" spans="2:65" s="1" customFormat="1" ht="36">
      <c r="B186" s="41"/>
      <c r="C186" s="63"/>
      <c r="D186" s="206" t="s">
        <v>351</v>
      </c>
      <c r="E186" s="63"/>
      <c r="F186" s="237" t="s">
        <v>3246</v>
      </c>
      <c r="G186" s="63"/>
      <c r="H186" s="63"/>
      <c r="I186" s="163"/>
      <c r="J186" s="63"/>
      <c r="K186" s="63"/>
      <c r="L186" s="61"/>
      <c r="M186" s="238"/>
      <c r="N186" s="42"/>
      <c r="O186" s="42"/>
      <c r="P186" s="42"/>
      <c r="Q186" s="42"/>
      <c r="R186" s="42"/>
      <c r="S186" s="42"/>
      <c r="T186" s="78"/>
      <c r="AT186" s="24" t="s">
        <v>351</v>
      </c>
      <c r="AU186" s="24" t="s">
        <v>82</v>
      </c>
    </row>
    <row r="187" spans="2:65" s="1" customFormat="1" ht="16.5" customHeight="1">
      <c r="B187" s="41"/>
      <c r="C187" s="254" t="s">
        <v>789</v>
      </c>
      <c r="D187" s="254" t="s">
        <v>700</v>
      </c>
      <c r="E187" s="255" t="s">
        <v>3346</v>
      </c>
      <c r="F187" s="256" t="s">
        <v>3255</v>
      </c>
      <c r="G187" s="257" t="s">
        <v>213</v>
      </c>
      <c r="H187" s="258">
        <v>10</v>
      </c>
      <c r="I187" s="259"/>
      <c r="J187" s="260">
        <f>ROUND(I187*H187,2)</f>
        <v>0</v>
      </c>
      <c r="K187" s="256" t="s">
        <v>21</v>
      </c>
      <c r="L187" s="261"/>
      <c r="M187" s="262" t="s">
        <v>21</v>
      </c>
      <c r="N187" s="263" t="s">
        <v>43</v>
      </c>
      <c r="O187" s="42"/>
      <c r="P187" s="201">
        <f>O187*H187</f>
        <v>0</v>
      </c>
      <c r="Q187" s="201">
        <v>0</v>
      </c>
      <c r="R187" s="201">
        <f>Q187*H187</f>
        <v>0</v>
      </c>
      <c r="S187" s="201">
        <v>0</v>
      </c>
      <c r="T187" s="202">
        <f>S187*H187</f>
        <v>0</v>
      </c>
      <c r="AR187" s="24" t="s">
        <v>382</v>
      </c>
      <c r="AT187" s="24" t="s">
        <v>700</v>
      </c>
      <c r="AU187" s="24" t="s">
        <v>82</v>
      </c>
      <c r="AY187" s="24" t="s">
        <v>148</v>
      </c>
      <c r="BE187" s="203">
        <f>IF(N187="základní",J187,0)</f>
        <v>0</v>
      </c>
      <c r="BF187" s="203">
        <f>IF(N187="snížená",J187,0)</f>
        <v>0</v>
      </c>
      <c r="BG187" s="203">
        <f>IF(N187="zákl. přenesená",J187,0)</f>
        <v>0</v>
      </c>
      <c r="BH187" s="203">
        <f>IF(N187="sníž. přenesená",J187,0)</f>
        <v>0</v>
      </c>
      <c r="BI187" s="203">
        <f>IF(N187="nulová",J187,0)</f>
        <v>0</v>
      </c>
      <c r="BJ187" s="24" t="s">
        <v>80</v>
      </c>
      <c r="BK187" s="203">
        <f>ROUND(I187*H187,2)</f>
        <v>0</v>
      </c>
      <c r="BL187" s="24" t="s">
        <v>256</v>
      </c>
      <c r="BM187" s="24" t="s">
        <v>3347</v>
      </c>
    </row>
    <row r="188" spans="2:65" s="1" customFormat="1" ht="60">
      <c r="B188" s="41"/>
      <c r="C188" s="63"/>
      <c r="D188" s="206" t="s">
        <v>351</v>
      </c>
      <c r="E188" s="63"/>
      <c r="F188" s="237" t="s">
        <v>3250</v>
      </c>
      <c r="G188" s="63"/>
      <c r="H188" s="63"/>
      <c r="I188" s="163"/>
      <c r="J188" s="63"/>
      <c r="K188" s="63"/>
      <c r="L188" s="61"/>
      <c r="M188" s="238"/>
      <c r="N188" s="42"/>
      <c r="O188" s="42"/>
      <c r="P188" s="42"/>
      <c r="Q188" s="42"/>
      <c r="R188" s="42"/>
      <c r="S188" s="42"/>
      <c r="T188" s="78"/>
      <c r="AT188" s="24" t="s">
        <v>351</v>
      </c>
      <c r="AU188" s="24" t="s">
        <v>82</v>
      </c>
    </row>
    <row r="189" spans="2:65" s="1" customFormat="1" ht="16.5" customHeight="1">
      <c r="B189" s="41"/>
      <c r="C189" s="192" t="s">
        <v>794</v>
      </c>
      <c r="D189" s="192" t="s">
        <v>151</v>
      </c>
      <c r="E189" s="193" t="s">
        <v>3348</v>
      </c>
      <c r="F189" s="194" t="s">
        <v>3349</v>
      </c>
      <c r="G189" s="195" t="s">
        <v>213</v>
      </c>
      <c r="H189" s="196">
        <v>1</v>
      </c>
      <c r="I189" s="197"/>
      <c r="J189" s="198">
        <f>ROUND(I189*H189,2)</f>
        <v>0</v>
      </c>
      <c r="K189" s="194" t="s">
        <v>21</v>
      </c>
      <c r="L189" s="61"/>
      <c r="M189" s="199" t="s">
        <v>21</v>
      </c>
      <c r="N189" s="200" t="s">
        <v>43</v>
      </c>
      <c r="O189" s="42"/>
      <c r="P189" s="201">
        <f>O189*H189</f>
        <v>0</v>
      </c>
      <c r="Q189" s="201">
        <v>0</v>
      </c>
      <c r="R189" s="201">
        <f>Q189*H189</f>
        <v>0</v>
      </c>
      <c r="S189" s="201">
        <v>0</v>
      </c>
      <c r="T189" s="202">
        <f>S189*H189</f>
        <v>0</v>
      </c>
      <c r="AR189" s="24" t="s">
        <v>256</v>
      </c>
      <c r="AT189" s="24" t="s">
        <v>151</v>
      </c>
      <c r="AU189" s="24" t="s">
        <v>82</v>
      </c>
      <c r="AY189" s="24" t="s">
        <v>148</v>
      </c>
      <c r="BE189" s="203">
        <f>IF(N189="základní",J189,0)</f>
        <v>0</v>
      </c>
      <c r="BF189" s="203">
        <f>IF(N189="snížená",J189,0)</f>
        <v>0</v>
      </c>
      <c r="BG189" s="203">
        <f>IF(N189="zákl. přenesená",J189,0)</f>
        <v>0</v>
      </c>
      <c r="BH189" s="203">
        <f>IF(N189="sníž. přenesená",J189,0)</f>
        <v>0</v>
      </c>
      <c r="BI189" s="203">
        <f>IF(N189="nulová",J189,0)</f>
        <v>0</v>
      </c>
      <c r="BJ189" s="24" t="s">
        <v>80</v>
      </c>
      <c r="BK189" s="203">
        <f>ROUND(I189*H189,2)</f>
        <v>0</v>
      </c>
      <c r="BL189" s="24" t="s">
        <v>256</v>
      </c>
      <c r="BM189" s="24" t="s">
        <v>3350</v>
      </c>
    </row>
    <row r="190" spans="2:65" s="1" customFormat="1" ht="36">
      <c r="B190" s="41"/>
      <c r="C190" s="63"/>
      <c r="D190" s="206" t="s">
        <v>351</v>
      </c>
      <c r="E190" s="63"/>
      <c r="F190" s="237" t="s">
        <v>3246</v>
      </c>
      <c r="G190" s="63"/>
      <c r="H190" s="63"/>
      <c r="I190" s="163"/>
      <c r="J190" s="63"/>
      <c r="K190" s="63"/>
      <c r="L190" s="61"/>
      <c r="M190" s="238"/>
      <c r="N190" s="42"/>
      <c r="O190" s="42"/>
      <c r="P190" s="42"/>
      <c r="Q190" s="42"/>
      <c r="R190" s="42"/>
      <c r="S190" s="42"/>
      <c r="T190" s="78"/>
      <c r="AT190" s="24" t="s">
        <v>351</v>
      </c>
      <c r="AU190" s="24" t="s">
        <v>82</v>
      </c>
    </row>
    <row r="191" spans="2:65" s="1" customFormat="1" ht="16.5" customHeight="1">
      <c r="B191" s="41"/>
      <c r="C191" s="254" t="s">
        <v>799</v>
      </c>
      <c r="D191" s="254" t="s">
        <v>700</v>
      </c>
      <c r="E191" s="255" t="s">
        <v>3351</v>
      </c>
      <c r="F191" s="256" t="s">
        <v>3352</v>
      </c>
      <c r="G191" s="257" t="s">
        <v>213</v>
      </c>
      <c r="H191" s="258">
        <v>1</v>
      </c>
      <c r="I191" s="259"/>
      <c r="J191" s="260">
        <f>ROUND(I191*H191,2)</f>
        <v>0</v>
      </c>
      <c r="K191" s="256" t="s">
        <v>21</v>
      </c>
      <c r="L191" s="261"/>
      <c r="M191" s="262" t="s">
        <v>21</v>
      </c>
      <c r="N191" s="263" t="s">
        <v>43</v>
      </c>
      <c r="O191" s="42"/>
      <c r="P191" s="201">
        <f>O191*H191</f>
        <v>0</v>
      </c>
      <c r="Q191" s="201">
        <v>0</v>
      </c>
      <c r="R191" s="201">
        <f>Q191*H191</f>
        <v>0</v>
      </c>
      <c r="S191" s="201">
        <v>0</v>
      </c>
      <c r="T191" s="202">
        <f>S191*H191</f>
        <v>0</v>
      </c>
      <c r="AR191" s="24" t="s">
        <v>382</v>
      </c>
      <c r="AT191" s="24" t="s">
        <v>700</v>
      </c>
      <c r="AU191" s="24" t="s">
        <v>82</v>
      </c>
      <c r="AY191" s="24" t="s">
        <v>148</v>
      </c>
      <c r="BE191" s="203">
        <f>IF(N191="základní",J191,0)</f>
        <v>0</v>
      </c>
      <c r="BF191" s="203">
        <f>IF(N191="snížená",J191,0)</f>
        <v>0</v>
      </c>
      <c r="BG191" s="203">
        <f>IF(N191="zákl. přenesená",J191,0)</f>
        <v>0</v>
      </c>
      <c r="BH191" s="203">
        <f>IF(N191="sníž. přenesená",J191,0)</f>
        <v>0</v>
      </c>
      <c r="BI191" s="203">
        <f>IF(N191="nulová",J191,0)</f>
        <v>0</v>
      </c>
      <c r="BJ191" s="24" t="s">
        <v>80</v>
      </c>
      <c r="BK191" s="203">
        <f>ROUND(I191*H191,2)</f>
        <v>0</v>
      </c>
      <c r="BL191" s="24" t="s">
        <v>256</v>
      </c>
      <c r="BM191" s="24" t="s">
        <v>3353</v>
      </c>
    </row>
    <row r="192" spans="2:65" s="1" customFormat="1" ht="16.5" customHeight="1">
      <c r="B192" s="41"/>
      <c r="C192" s="192" t="s">
        <v>804</v>
      </c>
      <c r="D192" s="192" t="s">
        <v>151</v>
      </c>
      <c r="E192" s="193" t="s">
        <v>3354</v>
      </c>
      <c r="F192" s="194" t="s">
        <v>3264</v>
      </c>
      <c r="G192" s="195" t="s">
        <v>213</v>
      </c>
      <c r="H192" s="196">
        <v>2</v>
      </c>
      <c r="I192" s="197"/>
      <c r="J192" s="198">
        <f>ROUND(I192*H192,2)</f>
        <v>0</v>
      </c>
      <c r="K192" s="194" t="s">
        <v>21</v>
      </c>
      <c r="L192" s="61"/>
      <c r="M192" s="199" t="s">
        <v>21</v>
      </c>
      <c r="N192" s="200" t="s">
        <v>43</v>
      </c>
      <c r="O192" s="42"/>
      <c r="P192" s="201">
        <f>O192*H192</f>
        <v>0</v>
      </c>
      <c r="Q192" s="201">
        <v>0</v>
      </c>
      <c r="R192" s="201">
        <f>Q192*H192</f>
        <v>0</v>
      </c>
      <c r="S192" s="201">
        <v>0</v>
      </c>
      <c r="T192" s="202">
        <f>S192*H192</f>
        <v>0</v>
      </c>
      <c r="AR192" s="24" t="s">
        <v>256</v>
      </c>
      <c r="AT192" s="24" t="s">
        <v>151</v>
      </c>
      <c r="AU192" s="24" t="s">
        <v>82</v>
      </c>
      <c r="AY192" s="24" t="s">
        <v>148</v>
      </c>
      <c r="BE192" s="203">
        <f>IF(N192="základní",J192,0)</f>
        <v>0</v>
      </c>
      <c r="BF192" s="203">
        <f>IF(N192="snížená",J192,0)</f>
        <v>0</v>
      </c>
      <c r="BG192" s="203">
        <f>IF(N192="zákl. přenesená",J192,0)</f>
        <v>0</v>
      </c>
      <c r="BH192" s="203">
        <f>IF(N192="sníž. přenesená",J192,0)</f>
        <v>0</v>
      </c>
      <c r="BI192" s="203">
        <f>IF(N192="nulová",J192,0)</f>
        <v>0</v>
      </c>
      <c r="BJ192" s="24" t="s">
        <v>80</v>
      </c>
      <c r="BK192" s="203">
        <f>ROUND(I192*H192,2)</f>
        <v>0</v>
      </c>
      <c r="BL192" s="24" t="s">
        <v>256</v>
      </c>
      <c r="BM192" s="24" t="s">
        <v>3355</v>
      </c>
    </row>
    <row r="193" spans="2:65" s="1" customFormat="1" ht="36">
      <c r="B193" s="41"/>
      <c r="C193" s="63"/>
      <c r="D193" s="206" t="s">
        <v>351</v>
      </c>
      <c r="E193" s="63"/>
      <c r="F193" s="237" t="s">
        <v>3246</v>
      </c>
      <c r="G193" s="63"/>
      <c r="H193" s="63"/>
      <c r="I193" s="163"/>
      <c r="J193" s="63"/>
      <c r="K193" s="63"/>
      <c r="L193" s="61"/>
      <c r="M193" s="238"/>
      <c r="N193" s="42"/>
      <c r="O193" s="42"/>
      <c r="P193" s="42"/>
      <c r="Q193" s="42"/>
      <c r="R193" s="42"/>
      <c r="S193" s="42"/>
      <c r="T193" s="78"/>
      <c r="AT193" s="24" t="s">
        <v>351</v>
      </c>
      <c r="AU193" s="24" t="s">
        <v>82</v>
      </c>
    </row>
    <row r="194" spans="2:65" s="1" customFormat="1" ht="16.5" customHeight="1">
      <c r="B194" s="41"/>
      <c r="C194" s="254" t="s">
        <v>809</v>
      </c>
      <c r="D194" s="254" t="s">
        <v>700</v>
      </c>
      <c r="E194" s="255" t="s">
        <v>3356</v>
      </c>
      <c r="F194" s="256" t="s">
        <v>3357</v>
      </c>
      <c r="G194" s="257" t="s">
        <v>213</v>
      </c>
      <c r="H194" s="258">
        <v>2</v>
      </c>
      <c r="I194" s="259"/>
      <c r="J194" s="260">
        <f>ROUND(I194*H194,2)</f>
        <v>0</v>
      </c>
      <c r="K194" s="256" t="s">
        <v>21</v>
      </c>
      <c r="L194" s="261"/>
      <c r="M194" s="262" t="s">
        <v>21</v>
      </c>
      <c r="N194" s="263" t="s">
        <v>43</v>
      </c>
      <c r="O194" s="42"/>
      <c r="P194" s="201">
        <f>O194*H194</f>
        <v>0</v>
      </c>
      <c r="Q194" s="201">
        <v>0</v>
      </c>
      <c r="R194" s="201">
        <f>Q194*H194</f>
        <v>0</v>
      </c>
      <c r="S194" s="201">
        <v>0</v>
      </c>
      <c r="T194" s="202">
        <f>S194*H194</f>
        <v>0</v>
      </c>
      <c r="AR194" s="24" t="s">
        <v>382</v>
      </c>
      <c r="AT194" s="24" t="s">
        <v>700</v>
      </c>
      <c r="AU194" s="24" t="s">
        <v>82</v>
      </c>
      <c r="AY194" s="24" t="s">
        <v>148</v>
      </c>
      <c r="BE194" s="203">
        <f>IF(N194="základní",J194,0)</f>
        <v>0</v>
      </c>
      <c r="BF194" s="203">
        <f>IF(N194="snížená",J194,0)</f>
        <v>0</v>
      </c>
      <c r="BG194" s="203">
        <f>IF(N194="zákl. přenesená",J194,0)</f>
        <v>0</v>
      </c>
      <c r="BH194" s="203">
        <f>IF(N194="sníž. přenesená",J194,0)</f>
        <v>0</v>
      </c>
      <c r="BI194" s="203">
        <f>IF(N194="nulová",J194,0)</f>
        <v>0</v>
      </c>
      <c r="BJ194" s="24" t="s">
        <v>80</v>
      </c>
      <c r="BK194" s="203">
        <f>ROUND(I194*H194,2)</f>
        <v>0</v>
      </c>
      <c r="BL194" s="24" t="s">
        <v>256</v>
      </c>
      <c r="BM194" s="24" t="s">
        <v>3358</v>
      </c>
    </row>
    <row r="195" spans="2:65" s="1" customFormat="1" ht="16.5" customHeight="1">
      <c r="B195" s="41"/>
      <c r="C195" s="192" t="s">
        <v>820</v>
      </c>
      <c r="D195" s="192" t="s">
        <v>151</v>
      </c>
      <c r="E195" s="193" t="s">
        <v>3269</v>
      </c>
      <c r="F195" s="194" t="s">
        <v>3270</v>
      </c>
      <c r="G195" s="195" t="s">
        <v>213</v>
      </c>
      <c r="H195" s="196">
        <v>4</v>
      </c>
      <c r="I195" s="197"/>
      <c r="J195" s="198">
        <f>ROUND(I195*H195,2)</f>
        <v>0</v>
      </c>
      <c r="K195" s="194" t="s">
        <v>21</v>
      </c>
      <c r="L195" s="61"/>
      <c r="M195" s="199" t="s">
        <v>21</v>
      </c>
      <c r="N195" s="200" t="s">
        <v>43</v>
      </c>
      <c r="O195" s="42"/>
      <c r="P195" s="201">
        <f>O195*H195</f>
        <v>0</v>
      </c>
      <c r="Q195" s="201">
        <v>0</v>
      </c>
      <c r="R195" s="201">
        <f>Q195*H195</f>
        <v>0</v>
      </c>
      <c r="S195" s="201">
        <v>0</v>
      </c>
      <c r="T195" s="202">
        <f>S195*H195</f>
        <v>0</v>
      </c>
      <c r="AR195" s="24" t="s">
        <v>256</v>
      </c>
      <c r="AT195" s="24" t="s">
        <v>151</v>
      </c>
      <c r="AU195" s="24" t="s">
        <v>82</v>
      </c>
      <c r="AY195" s="24" t="s">
        <v>148</v>
      </c>
      <c r="BE195" s="203">
        <f>IF(N195="základní",J195,0)</f>
        <v>0</v>
      </c>
      <c r="BF195" s="203">
        <f>IF(N195="snížená",J195,0)</f>
        <v>0</v>
      </c>
      <c r="BG195" s="203">
        <f>IF(N195="zákl. přenesená",J195,0)</f>
        <v>0</v>
      </c>
      <c r="BH195" s="203">
        <f>IF(N195="sníž. přenesená",J195,0)</f>
        <v>0</v>
      </c>
      <c r="BI195" s="203">
        <f>IF(N195="nulová",J195,0)</f>
        <v>0</v>
      </c>
      <c r="BJ195" s="24" t="s">
        <v>80</v>
      </c>
      <c r="BK195" s="203">
        <f>ROUND(I195*H195,2)</f>
        <v>0</v>
      </c>
      <c r="BL195" s="24" t="s">
        <v>256</v>
      </c>
      <c r="BM195" s="24" t="s">
        <v>3359</v>
      </c>
    </row>
    <row r="196" spans="2:65" s="1" customFormat="1" ht="36">
      <c r="B196" s="41"/>
      <c r="C196" s="63"/>
      <c r="D196" s="206" t="s">
        <v>351</v>
      </c>
      <c r="E196" s="63"/>
      <c r="F196" s="237" t="s">
        <v>3246</v>
      </c>
      <c r="G196" s="63"/>
      <c r="H196" s="63"/>
      <c r="I196" s="163"/>
      <c r="J196" s="63"/>
      <c r="K196" s="63"/>
      <c r="L196" s="61"/>
      <c r="M196" s="238"/>
      <c r="N196" s="42"/>
      <c r="O196" s="42"/>
      <c r="P196" s="42"/>
      <c r="Q196" s="42"/>
      <c r="R196" s="42"/>
      <c r="S196" s="42"/>
      <c r="T196" s="78"/>
      <c r="AT196" s="24" t="s">
        <v>351</v>
      </c>
      <c r="AU196" s="24" t="s">
        <v>82</v>
      </c>
    </row>
    <row r="197" spans="2:65" s="1" customFormat="1" ht="16.5" customHeight="1">
      <c r="B197" s="41"/>
      <c r="C197" s="254" t="s">
        <v>831</v>
      </c>
      <c r="D197" s="254" t="s">
        <v>700</v>
      </c>
      <c r="E197" s="255" t="s">
        <v>3360</v>
      </c>
      <c r="F197" s="256" t="s">
        <v>3361</v>
      </c>
      <c r="G197" s="257" t="s">
        <v>213</v>
      </c>
      <c r="H197" s="258">
        <v>4</v>
      </c>
      <c r="I197" s="259"/>
      <c r="J197" s="260">
        <f>ROUND(I197*H197,2)</f>
        <v>0</v>
      </c>
      <c r="K197" s="256" t="s">
        <v>21</v>
      </c>
      <c r="L197" s="261"/>
      <c r="M197" s="262" t="s">
        <v>21</v>
      </c>
      <c r="N197" s="263" t="s">
        <v>43</v>
      </c>
      <c r="O197" s="42"/>
      <c r="P197" s="201">
        <f>O197*H197</f>
        <v>0</v>
      </c>
      <c r="Q197" s="201">
        <v>0</v>
      </c>
      <c r="R197" s="201">
        <f>Q197*H197</f>
        <v>0</v>
      </c>
      <c r="S197" s="201">
        <v>0</v>
      </c>
      <c r="T197" s="202">
        <f>S197*H197</f>
        <v>0</v>
      </c>
      <c r="AR197" s="24" t="s">
        <v>382</v>
      </c>
      <c r="AT197" s="24" t="s">
        <v>700</v>
      </c>
      <c r="AU197" s="24" t="s">
        <v>82</v>
      </c>
      <c r="AY197" s="24" t="s">
        <v>148</v>
      </c>
      <c r="BE197" s="203">
        <f>IF(N197="základní",J197,0)</f>
        <v>0</v>
      </c>
      <c r="BF197" s="203">
        <f>IF(N197="snížená",J197,0)</f>
        <v>0</v>
      </c>
      <c r="BG197" s="203">
        <f>IF(N197="zákl. přenesená",J197,0)</f>
        <v>0</v>
      </c>
      <c r="BH197" s="203">
        <f>IF(N197="sníž. přenesená",J197,0)</f>
        <v>0</v>
      </c>
      <c r="BI197" s="203">
        <f>IF(N197="nulová",J197,0)</f>
        <v>0</v>
      </c>
      <c r="BJ197" s="24" t="s">
        <v>80</v>
      </c>
      <c r="BK197" s="203">
        <f>ROUND(I197*H197,2)</f>
        <v>0</v>
      </c>
      <c r="BL197" s="24" t="s">
        <v>256</v>
      </c>
      <c r="BM197" s="24" t="s">
        <v>3362</v>
      </c>
    </row>
    <row r="198" spans="2:65" s="1" customFormat="1" ht="16.5" customHeight="1">
      <c r="B198" s="41"/>
      <c r="C198" s="192" t="s">
        <v>835</v>
      </c>
      <c r="D198" s="192" t="s">
        <v>151</v>
      </c>
      <c r="E198" s="193" t="s">
        <v>3281</v>
      </c>
      <c r="F198" s="194" t="s">
        <v>3282</v>
      </c>
      <c r="G198" s="195" t="s">
        <v>176</v>
      </c>
      <c r="H198" s="196">
        <v>2</v>
      </c>
      <c r="I198" s="197"/>
      <c r="J198" s="198">
        <f>ROUND(I198*H198,2)</f>
        <v>0</v>
      </c>
      <c r="K198" s="194" t="s">
        <v>21</v>
      </c>
      <c r="L198" s="61"/>
      <c r="M198" s="199" t="s">
        <v>21</v>
      </c>
      <c r="N198" s="200" t="s">
        <v>43</v>
      </c>
      <c r="O198" s="42"/>
      <c r="P198" s="201">
        <f>O198*H198</f>
        <v>0</v>
      </c>
      <c r="Q198" s="201">
        <v>0</v>
      </c>
      <c r="R198" s="201">
        <f>Q198*H198</f>
        <v>0</v>
      </c>
      <c r="S198" s="201">
        <v>0</v>
      </c>
      <c r="T198" s="202">
        <f>S198*H198</f>
        <v>0</v>
      </c>
      <c r="AR198" s="24" t="s">
        <v>256</v>
      </c>
      <c r="AT198" s="24" t="s">
        <v>151</v>
      </c>
      <c r="AU198" s="24" t="s">
        <v>82</v>
      </c>
      <c r="AY198" s="24" t="s">
        <v>148</v>
      </c>
      <c r="BE198" s="203">
        <f>IF(N198="základní",J198,0)</f>
        <v>0</v>
      </c>
      <c r="BF198" s="203">
        <f>IF(N198="snížená",J198,0)</f>
        <v>0</v>
      </c>
      <c r="BG198" s="203">
        <f>IF(N198="zákl. přenesená",J198,0)</f>
        <v>0</v>
      </c>
      <c r="BH198" s="203">
        <f>IF(N198="sníž. přenesená",J198,0)</f>
        <v>0</v>
      </c>
      <c r="BI198" s="203">
        <f>IF(N198="nulová",J198,0)</f>
        <v>0</v>
      </c>
      <c r="BJ198" s="24" t="s">
        <v>80</v>
      </c>
      <c r="BK198" s="203">
        <f>ROUND(I198*H198,2)</f>
        <v>0</v>
      </c>
      <c r="BL198" s="24" t="s">
        <v>256</v>
      </c>
      <c r="BM198" s="24" t="s">
        <v>3363</v>
      </c>
    </row>
    <row r="199" spans="2:65" s="1" customFormat="1" ht="36">
      <c r="B199" s="41"/>
      <c r="C199" s="63"/>
      <c r="D199" s="206" t="s">
        <v>351</v>
      </c>
      <c r="E199" s="63"/>
      <c r="F199" s="237" t="s">
        <v>3246</v>
      </c>
      <c r="G199" s="63"/>
      <c r="H199" s="63"/>
      <c r="I199" s="163"/>
      <c r="J199" s="63"/>
      <c r="K199" s="63"/>
      <c r="L199" s="61"/>
      <c r="M199" s="238"/>
      <c r="N199" s="42"/>
      <c r="O199" s="42"/>
      <c r="P199" s="42"/>
      <c r="Q199" s="42"/>
      <c r="R199" s="42"/>
      <c r="S199" s="42"/>
      <c r="T199" s="78"/>
      <c r="AT199" s="24" t="s">
        <v>351</v>
      </c>
      <c r="AU199" s="24" t="s">
        <v>82</v>
      </c>
    </row>
    <row r="200" spans="2:65" s="1" customFormat="1" ht="16.5" customHeight="1">
      <c r="B200" s="41"/>
      <c r="C200" s="254" t="s">
        <v>842</v>
      </c>
      <c r="D200" s="254" t="s">
        <v>700</v>
      </c>
      <c r="E200" s="255" t="s">
        <v>3284</v>
      </c>
      <c r="F200" s="256" t="s">
        <v>3285</v>
      </c>
      <c r="G200" s="257" t="s">
        <v>176</v>
      </c>
      <c r="H200" s="258">
        <v>2</v>
      </c>
      <c r="I200" s="259"/>
      <c r="J200" s="260">
        <f>ROUND(I200*H200,2)</f>
        <v>0</v>
      </c>
      <c r="K200" s="256" t="s">
        <v>21</v>
      </c>
      <c r="L200" s="261"/>
      <c r="M200" s="262" t="s">
        <v>21</v>
      </c>
      <c r="N200" s="263" t="s">
        <v>43</v>
      </c>
      <c r="O200" s="42"/>
      <c r="P200" s="201">
        <f>O200*H200</f>
        <v>0</v>
      </c>
      <c r="Q200" s="201">
        <v>0</v>
      </c>
      <c r="R200" s="201">
        <f>Q200*H200</f>
        <v>0</v>
      </c>
      <c r="S200" s="201">
        <v>0</v>
      </c>
      <c r="T200" s="202">
        <f>S200*H200</f>
        <v>0</v>
      </c>
      <c r="AR200" s="24" t="s">
        <v>382</v>
      </c>
      <c r="AT200" s="24" t="s">
        <v>700</v>
      </c>
      <c r="AU200" s="24" t="s">
        <v>82</v>
      </c>
      <c r="AY200" s="24" t="s">
        <v>148</v>
      </c>
      <c r="BE200" s="203">
        <f>IF(N200="základní",J200,0)</f>
        <v>0</v>
      </c>
      <c r="BF200" s="203">
        <f>IF(N200="snížená",J200,0)</f>
        <v>0</v>
      </c>
      <c r="BG200" s="203">
        <f>IF(N200="zákl. přenesená",J200,0)</f>
        <v>0</v>
      </c>
      <c r="BH200" s="203">
        <f>IF(N200="sníž. přenesená",J200,0)</f>
        <v>0</v>
      </c>
      <c r="BI200" s="203">
        <f>IF(N200="nulová",J200,0)</f>
        <v>0</v>
      </c>
      <c r="BJ200" s="24" t="s">
        <v>80</v>
      </c>
      <c r="BK200" s="203">
        <f>ROUND(I200*H200,2)</f>
        <v>0</v>
      </c>
      <c r="BL200" s="24" t="s">
        <v>256</v>
      </c>
      <c r="BM200" s="24" t="s">
        <v>3364</v>
      </c>
    </row>
    <row r="201" spans="2:65" s="1" customFormat="1" ht="16.5" customHeight="1">
      <c r="B201" s="41"/>
      <c r="C201" s="192" t="s">
        <v>850</v>
      </c>
      <c r="D201" s="192" t="s">
        <v>151</v>
      </c>
      <c r="E201" s="193" t="s">
        <v>3293</v>
      </c>
      <c r="F201" s="194" t="s">
        <v>3294</v>
      </c>
      <c r="G201" s="195" t="s">
        <v>176</v>
      </c>
      <c r="H201" s="196">
        <v>10</v>
      </c>
      <c r="I201" s="197"/>
      <c r="J201" s="198">
        <f>ROUND(I201*H201,2)</f>
        <v>0</v>
      </c>
      <c r="K201" s="194" t="s">
        <v>21</v>
      </c>
      <c r="L201" s="61"/>
      <c r="M201" s="199" t="s">
        <v>21</v>
      </c>
      <c r="N201" s="200" t="s">
        <v>43</v>
      </c>
      <c r="O201" s="42"/>
      <c r="P201" s="201">
        <f>O201*H201</f>
        <v>0</v>
      </c>
      <c r="Q201" s="201">
        <v>0</v>
      </c>
      <c r="R201" s="201">
        <f>Q201*H201</f>
        <v>0</v>
      </c>
      <c r="S201" s="201">
        <v>0</v>
      </c>
      <c r="T201" s="202">
        <f>S201*H201</f>
        <v>0</v>
      </c>
      <c r="AR201" s="24" t="s">
        <v>256</v>
      </c>
      <c r="AT201" s="24" t="s">
        <v>151</v>
      </c>
      <c r="AU201" s="24" t="s">
        <v>82</v>
      </c>
      <c r="AY201" s="24" t="s">
        <v>148</v>
      </c>
      <c r="BE201" s="203">
        <f>IF(N201="základní",J201,0)</f>
        <v>0</v>
      </c>
      <c r="BF201" s="203">
        <f>IF(N201="snížená",J201,0)</f>
        <v>0</v>
      </c>
      <c r="BG201" s="203">
        <f>IF(N201="zákl. přenesená",J201,0)</f>
        <v>0</v>
      </c>
      <c r="BH201" s="203">
        <f>IF(N201="sníž. přenesená",J201,0)</f>
        <v>0</v>
      </c>
      <c r="BI201" s="203">
        <f>IF(N201="nulová",J201,0)</f>
        <v>0</v>
      </c>
      <c r="BJ201" s="24" t="s">
        <v>80</v>
      </c>
      <c r="BK201" s="203">
        <f>ROUND(I201*H201,2)</f>
        <v>0</v>
      </c>
      <c r="BL201" s="24" t="s">
        <v>256</v>
      </c>
      <c r="BM201" s="24" t="s">
        <v>3365</v>
      </c>
    </row>
    <row r="202" spans="2:65" s="1" customFormat="1" ht="36">
      <c r="B202" s="41"/>
      <c r="C202" s="63"/>
      <c r="D202" s="206" t="s">
        <v>351</v>
      </c>
      <c r="E202" s="63"/>
      <c r="F202" s="237" t="s">
        <v>3246</v>
      </c>
      <c r="G202" s="63"/>
      <c r="H202" s="63"/>
      <c r="I202" s="163"/>
      <c r="J202" s="63"/>
      <c r="K202" s="63"/>
      <c r="L202" s="61"/>
      <c r="M202" s="238"/>
      <c r="N202" s="42"/>
      <c r="O202" s="42"/>
      <c r="P202" s="42"/>
      <c r="Q202" s="42"/>
      <c r="R202" s="42"/>
      <c r="S202" s="42"/>
      <c r="T202" s="78"/>
      <c r="AT202" s="24" t="s">
        <v>351</v>
      </c>
      <c r="AU202" s="24" t="s">
        <v>82</v>
      </c>
    </row>
    <row r="203" spans="2:65" s="1" customFormat="1" ht="16.5" customHeight="1">
      <c r="B203" s="41"/>
      <c r="C203" s="254" t="s">
        <v>865</v>
      </c>
      <c r="D203" s="254" t="s">
        <v>700</v>
      </c>
      <c r="E203" s="255" t="s">
        <v>3296</v>
      </c>
      <c r="F203" s="256" t="s">
        <v>3297</v>
      </c>
      <c r="G203" s="257" t="s">
        <v>176</v>
      </c>
      <c r="H203" s="258">
        <v>10</v>
      </c>
      <c r="I203" s="259"/>
      <c r="J203" s="260">
        <f>ROUND(I203*H203,2)</f>
        <v>0</v>
      </c>
      <c r="K203" s="256" t="s">
        <v>21</v>
      </c>
      <c r="L203" s="261"/>
      <c r="M203" s="262" t="s">
        <v>21</v>
      </c>
      <c r="N203" s="263" t="s">
        <v>43</v>
      </c>
      <c r="O203" s="42"/>
      <c r="P203" s="201">
        <f>O203*H203</f>
        <v>0</v>
      </c>
      <c r="Q203" s="201">
        <v>0</v>
      </c>
      <c r="R203" s="201">
        <f>Q203*H203</f>
        <v>0</v>
      </c>
      <c r="S203" s="201">
        <v>0</v>
      </c>
      <c r="T203" s="202">
        <f>S203*H203</f>
        <v>0</v>
      </c>
      <c r="AR203" s="24" t="s">
        <v>382</v>
      </c>
      <c r="AT203" s="24" t="s">
        <v>700</v>
      </c>
      <c r="AU203" s="24" t="s">
        <v>82</v>
      </c>
      <c r="AY203" s="24" t="s">
        <v>148</v>
      </c>
      <c r="BE203" s="203">
        <f>IF(N203="základní",J203,0)</f>
        <v>0</v>
      </c>
      <c r="BF203" s="203">
        <f>IF(N203="snížená",J203,0)</f>
        <v>0</v>
      </c>
      <c r="BG203" s="203">
        <f>IF(N203="zákl. přenesená",J203,0)</f>
        <v>0</v>
      </c>
      <c r="BH203" s="203">
        <f>IF(N203="sníž. přenesená",J203,0)</f>
        <v>0</v>
      </c>
      <c r="BI203" s="203">
        <f>IF(N203="nulová",J203,0)</f>
        <v>0</v>
      </c>
      <c r="BJ203" s="24" t="s">
        <v>80</v>
      </c>
      <c r="BK203" s="203">
        <f>ROUND(I203*H203,2)</f>
        <v>0</v>
      </c>
      <c r="BL203" s="24" t="s">
        <v>256</v>
      </c>
      <c r="BM203" s="24" t="s">
        <v>3366</v>
      </c>
    </row>
    <row r="204" spans="2:65" s="1" customFormat="1" ht="36">
      <c r="B204" s="41"/>
      <c r="C204" s="63"/>
      <c r="D204" s="206" t="s">
        <v>351</v>
      </c>
      <c r="E204" s="63"/>
      <c r="F204" s="237" t="s">
        <v>3367</v>
      </c>
      <c r="G204" s="63"/>
      <c r="H204" s="63"/>
      <c r="I204" s="163"/>
      <c r="J204" s="63"/>
      <c r="K204" s="63"/>
      <c r="L204" s="61"/>
      <c r="M204" s="238"/>
      <c r="N204" s="42"/>
      <c r="O204" s="42"/>
      <c r="P204" s="42"/>
      <c r="Q204" s="42"/>
      <c r="R204" s="42"/>
      <c r="S204" s="42"/>
      <c r="T204" s="78"/>
      <c r="AT204" s="24" t="s">
        <v>351</v>
      </c>
      <c r="AU204" s="24" t="s">
        <v>82</v>
      </c>
    </row>
    <row r="205" spans="2:65" s="10" customFormat="1" ht="29.85" customHeight="1">
      <c r="B205" s="176"/>
      <c r="C205" s="177"/>
      <c r="D205" s="178" t="s">
        <v>71</v>
      </c>
      <c r="E205" s="190" t="s">
        <v>3368</v>
      </c>
      <c r="F205" s="190" t="s">
        <v>3369</v>
      </c>
      <c r="G205" s="177"/>
      <c r="H205" s="177"/>
      <c r="I205" s="180"/>
      <c r="J205" s="191">
        <f>BK205</f>
        <v>0</v>
      </c>
      <c r="K205" s="177"/>
      <c r="L205" s="182"/>
      <c r="M205" s="183"/>
      <c r="N205" s="184"/>
      <c r="O205" s="184"/>
      <c r="P205" s="185">
        <f>SUM(P206:P213)</f>
        <v>0</v>
      </c>
      <c r="Q205" s="184"/>
      <c r="R205" s="185">
        <f>SUM(R206:R213)</f>
        <v>0</v>
      </c>
      <c r="S205" s="184"/>
      <c r="T205" s="186">
        <f>SUM(T206:T213)</f>
        <v>0</v>
      </c>
      <c r="AR205" s="187" t="s">
        <v>82</v>
      </c>
      <c r="AT205" s="188" t="s">
        <v>71</v>
      </c>
      <c r="AU205" s="188" t="s">
        <v>80</v>
      </c>
      <c r="AY205" s="187" t="s">
        <v>148</v>
      </c>
      <c r="BK205" s="189">
        <f>SUM(BK206:BK213)</f>
        <v>0</v>
      </c>
    </row>
    <row r="206" spans="2:65" s="1" customFormat="1" ht="16.5" customHeight="1">
      <c r="B206" s="41"/>
      <c r="C206" s="192" t="s">
        <v>889</v>
      </c>
      <c r="D206" s="192" t="s">
        <v>151</v>
      </c>
      <c r="E206" s="193" t="s">
        <v>3370</v>
      </c>
      <c r="F206" s="194" t="s">
        <v>3371</v>
      </c>
      <c r="G206" s="195" t="s">
        <v>207</v>
      </c>
      <c r="H206" s="196">
        <v>2</v>
      </c>
      <c r="I206" s="197"/>
      <c r="J206" s="198">
        <f>ROUND(I206*H206,2)</f>
        <v>0</v>
      </c>
      <c r="K206" s="194" t="s">
        <v>21</v>
      </c>
      <c r="L206" s="61"/>
      <c r="M206" s="199" t="s">
        <v>21</v>
      </c>
      <c r="N206" s="200" t="s">
        <v>43</v>
      </c>
      <c r="O206" s="42"/>
      <c r="P206" s="201">
        <f>O206*H206</f>
        <v>0</v>
      </c>
      <c r="Q206" s="201">
        <v>0</v>
      </c>
      <c r="R206" s="201">
        <f>Q206*H206</f>
        <v>0</v>
      </c>
      <c r="S206" s="201">
        <v>0</v>
      </c>
      <c r="T206" s="202">
        <f>S206*H206</f>
        <v>0</v>
      </c>
      <c r="AR206" s="24" t="s">
        <v>256</v>
      </c>
      <c r="AT206" s="24" t="s">
        <v>151</v>
      </c>
      <c r="AU206" s="24" t="s">
        <v>82</v>
      </c>
      <c r="AY206" s="24" t="s">
        <v>148</v>
      </c>
      <c r="BE206" s="203">
        <f>IF(N206="základní",J206,0)</f>
        <v>0</v>
      </c>
      <c r="BF206" s="203">
        <f>IF(N206="snížená",J206,0)</f>
        <v>0</v>
      </c>
      <c r="BG206" s="203">
        <f>IF(N206="zákl. přenesená",J206,0)</f>
        <v>0</v>
      </c>
      <c r="BH206" s="203">
        <f>IF(N206="sníž. přenesená",J206,0)</f>
        <v>0</v>
      </c>
      <c r="BI206" s="203">
        <f>IF(N206="nulová",J206,0)</f>
        <v>0</v>
      </c>
      <c r="BJ206" s="24" t="s">
        <v>80</v>
      </c>
      <c r="BK206" s="203">
        <f>ROUND(I206*H206,2)</f>
        <v>0</v>
      </c>
      <c r="BL206" s="24" t="s">
        <v>256</v>
      </c>
      <c r="BM206" s="24" t="s">
        <v>3372</v>
      </c>
    </row>
    <row r="207" spans="2:65" s="1" customFormat="1" ht="36">
      <c r="B207" s="41"/>
      <c r="C207" s="63"/>
      <c r="D207" s="206" t="s">
        <v>351</v>
      </c>
      <c r="E207" s="63"/>
      <c r="F207" s="237" t="s">
        <v>3246</v>
      </c>
      <c r="G207" s="63"/>
      <c r="H207" s="63"/>
      <c r="I207" s="163"/>
      <c r="J207" s="63"/>
      <c r="K207" s="63"/>
      <c r="L207" s="61"/>
      <c r="M207" s="238"/>
      <c r="N207" s="42"/>
      <c r="O207" s="42"/>
      <c r="P207" s="42"/>
      <c r="Q207" s="42"/>
      <c r="R207" s="42"/>
      <c r="S207" s="42"/>
      <c r="T207" s="78"/>
      <c r="AT207" s="24" t="s">
        <v>351</v>
      </c>
      <c r="AU207" s="24" t="s">
        <v>82</v>
      </c>
    </row>
    <row r="208" spans="2:65" s="1" customFormat="1" ht="25.5" customHeight="1">
      <c r="B208" s="41"/>
      <c r="C208" s="254" t="s">
        <v>895</v>
      </c>
      <c r="D208" s="254" t="s">
        <v>700</v>
      </c>
      <c r="E208" s="255" t="s">
        <v>3373</v>
      </c>
      <c r="F208" s="256" t="s">
        <v>3374</v>
      </c>
      <c r="G208" s="257" t="s">
        <v>207</v>
      </c>
      <c r="H208" s="258">
        <v>2</v>
      </c>
      <c r="I208" s="259"/>
      <c r="J208" s="260">
        <f>ROUND(I208*H208,2)</f>
        <v>0</v>
      </c>
      <c r="K208" s="256" t="s">
        <v>21</v>
      </c>
      <c r="L208" s="261"/>
      <c r="M208" s="262" t="s">
        <v>21</v>
      </c>
      <c r="N208" s="263" t="s">
        <v>43</v>
      </c>
      <c r="O208" s="42"/>
      <c r="P208" s="201">
        <f>O208*H208</f>
        <v>0</v>
      </c>
      <c r="Q208" s="201">
        <v>0</v>
      </c>
      <c r="R208" s="201">
        <f>Q208*H208</f>
        <v>0</v>
      </c>
      <c r="S208" s="201">
        <v>0</v>
      </c>
      <c r="T208" s="202">
        <f>S208*H208</f>
        <v>0</v>
      </c>
      <c r="AR208" s="24" t="s">
        <v>382</v>
      </c>
      <c r="AT208" s="24" t="s">
        <v>700</v>
      </c>
      <c r="AU208" s="24" t="s">
        <v>82</v>
      </c>
      <c r="AY208" s="24" t="s">
        <v>148</v>
      </c>
      <c r="BE208" s="203">
        <f>IF(N208="základní",J208,0)</f>
        <v>0</v>
      </c>
      <c r="BF208" s="203">
        <f>IF(N208="snížená",J208,0)</f>
        <v>0</v>
      </c>
      <c r="BG208" s="203">
        <f>IF(N208="zákl. přenesená",J208,0)</f>
        <v>0</v>
      </c>
      <c r="BH208" s="203">
        <f>IF(N208="sníž. přenesená",J208,0)</f>
        <v>0</v>
      </c>
      <c r="BI208" s="203">
        <f>IF(N208="nulová",J208,0)</f>
        <v>0</v>
      </c>
      <c r="BJ208" s="24" t="s">
        <v>80</v>
      </c>
      <c r="BK208" s="203">
        <f>ROUND(I208*H208,2)</f>
        <v>0</v>
      </c>
      <c r="BL208" s="24" t="s">
        <v>256</v>
      </c>
      <c r="BM208" s="24" t="s">
        <v>3375</v>
      </c>
    </row>
    <row r="209" spans="2:65" s="1" customFormat="1" ht="84">
      <c r="B209" s="41"/>
      <c r="C209" s="63"/>
      <c r="D209" s="206" t="s">
        <v>351</v>
      </c>
      <c r="E209" s="63"/>
      <c r="F209" s="237" t="s">
        <v>3376</v>
      </c>
      <c r="G209" s="63"/>
      <c r="H209" s="63"/>
      <c r="I209" s="163"/>
      <c r="J209" s="63"/>
      <c r="K209" s="63"/>
      <c r="L209" s="61"/>
      <c r="M209" s="238"/>
      <c r="N209" s="42"/>
      <c r="O209" s="42"/>
      <c r="P209" s="42"/>
      <c r="Q209" s="42"/>
      <c r="R209" s="42"/>
      <c r="S209" s="42"/>
      <c r="T209" s="78"/>
      <c r="AT209" s="24" t="s">
        <v>351</v>
      </c>
      <c r="AU209" s="24" t="s">
        <v>82</v>
      </c>
    </row>
    <row r="210" spans="2:65" s="1" customFormat="1" ht="16.5" customHeight="1">
      <c r="B210" s="41"/>
      <c r="C210" s="254" t="s">
        <v>900</v>
      </c>
      <c r="D210" s="254" t="s">
        <v>700</v>
      </c>
      <c r="E210" s="255" t="s">
        <v>3377</v>
      </c>
      <c r="F210" s="256" t="s">
        <v>3378</v>
      </c>
      <c r="G210" s="257" t="s">
        <v>207</v>
      </c>
      <c r="H210" s="258">
        <v>2</v>
      </c>
      <c r="I210" s="259"/>
      <c r="J210" s="260">
        <f>ROUND(I210*H210,2)</f>
        <v>0</v>
      </c>
      <c r="K210" s="256" t="s">
        <v>21</v>
      </c>
      <c r="L210" s="261"/>
      <c r="M210" s="262" t="s">
        <v>21</v>
      </c>
      <c r="N210" s="263" t="s">
        <v>43</v>
      </c>
      <c r="O210" s="42"/>
      <c r="P210" s="201">
        <f>O210*H210</f>
        <v>0</v>
      </c>
      <c r="Q210" s="201">
        <v>0</v>
      </c>
      <c r="R210" s="201">
        <f>Q210*H210</f>
        <v>0</v>
      </c>
      <c r="S210" s="201">
        <v>0</v>
      </c>
      <c r="T210" s="202">
        <f>S210*H210</f>
        <v>0</v>
      </c>
      <c r="AR210" s="24" t="s">
        <v>382</v>
      </c>
      <c r="AT210" s="24" t="s">
        <v>700</v>
      </c>
      <c r="AU210" s="24" t="s">
        <v>82</v>
      </c>
      <c r="AY210" s="24" t="s">
        <v>148</v>
      </c>
      <c r="BE210" s="203">
        <f>IF(N210="základní",J210,0)</f>
        <v>0</v>
      </c>
      <c r="BF210" s="203">
        <f>IF(N210="snížená",J210,0)</f>
        <v>0</v>
      </c>
      <c r="BG210" s="203">
        <f>IF(N210="zákl. přenesená",J210,0)</f>
        <v>0</v>
      </c>
      <c r="BH210" s="203">
        <f>IF(N210="sníž. přenesená",J210,0)</f>
        <v>0</v>
      </c>
      <c r="BI210" s="203">
        <f>IF(N210="nulová",J210,0)</f>
        <v>0</v>
      </c>
      <c r="BJ210" s="24" t="s">
        <v>80</v>
      </c>
      <c r="BK210" s="203">
        <f>ROUND(I210*H210,2)</f>
        <v>0</v>
      </c>
      <c r="BL210" s="24" t="s">
        <v>256</v>
      </c>
      <c r="BM210" s="24" t="s">
        <v>3379</v>
      </c>
    </row>
    <row r="211" spans="2:65" s="1" customFormat="1" ht="16.5" customHeight="1">
      <c r="B211" s="41"/>
      <c r="C211" s="254" t="s">
        <v>904</v>
      </c>
      <c r="D211" s="254" t="s">
        <v>700</v>
      </c>
      <c r="E211" s="255" t="s">
        <v>3380</v>
      </c>
      <c r="F211" s="256" t="s">
        <v>3381</v>
      </c>
      <c r="G211" s="257" t="s">
        <v>207</v>
      </c>
      <c r="H211" s="258">
        <v>2</v>
      </c>
      <c r="I211" s="259"/>
      <c r="J211" s="260">
        <f>ROUND(I211*H211,2)</f>
        <v>0</v>
      </c>
      <c r="K211" s="256" t="s">
        <v>21</v>
      </c>
      <c r="L211" s="261"/>
      <c r="M211" s="262" t="s">
        <v>21</v>
      </c>
      <c r="N211" s="263" t="s">
        <v>43</v>
      </c>
      <c r="O211" s="42"/>
      <c r="P211" s="201">
        <f>O211*H211</f>
        <v>0</v>
      </c>
      <c r="Q211" s="201">
        <v>0</v>
      </c>
      <c r="R211" s="201">
        <f>Q211*H211</f>
        <v>0</v>
      </c>
      <c r="S211" s="201">
        <v>0</v>
      </c>
      <c r="T211" s="202">
        <f>S211*H211</f>
        <v>0</v>
      </c>
      <c r="AR211" s="24" t="s">
        <v>382</v>
      </c>
      <c r="AT211" s="24" t="s">
        <v>700</v>
      </c>
      <c r="AU211" s="24" t="s">
        <v>82</v>
      </c>
      <c r="AY211" s="24" t="s">
        <v>148</v>
      </c>
      <c r="BE211" s="203">
        <f>IF(N211="základní",J211,0)</f>
        <v>0</v>
      </c>
      <c r="BF211" s="203">
        <f>IF(N211="snížená",J211,0)</f>
        <v>0</v>
      </c>
      <c r="BG211" s="203">
        <f>IF(N211="zákl. přenesená",J211,0)</f>
        <v>0</v>
      </c>
      <c r="BH211" s="203">
        <f>IF(N211="sníž. přenesená",J211,0)</f>
        <v>0</v>
      </c>
      <c r="BI211" s="203">
        <f>IF(N211="nulová",J211,0)</f>
        <v>0</v>
      </c>
      <c r="BJ211" s="24" t="s">
        <v>80</v>
      </c>
      <c r="BK211" s="203">
        <f>ROUND(I211*H211,2)</f>
        <v>0</v>
      </c>
      <c r="BL211" s="24" t="s">
        <v>256</v>
      </c>
      <c r="BM211" s="24" t="s">
        <v>3382</v>
      </c>
    </row>
    <row r="212" spans="2:65" s="1" customFormat="1" ht="16.5" customHeight="1">
      <c r="B212" s="41"/>
      <c r="C212" s="254" t="s">
        <v>915</v>
      </c>
      <c r="D212" s="254" t="s">
        <v>700</v>
      </c>
      <c r="E212" s="255" t="s">
        <v>3383</v>
      </c>
      <c r="F212" s="256" t="s">
        <v>3384</v>
      </c>
      <c r="G212" s="257" t="s">
        <v>207</v>
      </c>
      <c r="H212" s="258">
        <v>2</v>
      </c>
      <c r="I212" s="259"/>
      <c r="J212" s="260">
        <f>ROUND(I212*H212,2)</f>
        <v>0</v>
      </c>
      <c r="K212" s="256" t="s">
        <v>21</v>
      </c>
      <c r="L212" s="261"/>
      <c r="M212" s="262" t="s">
        <v>21</v>
      </c>
      <c r="N212" s="263" t="s">
        <v>43</v>
      </c>
      <c r="O212" s="42"/>
      <c r="P212" s="201">
        <f>O212*H212</f>
        <v>0</v>
      </c>
      <c r="Q212" s="201">
        <v>0</v>
      </c>
      <c r="R212" s="201">
        <f>Q212*H212</f>
        <v>0</v>
      </c>
      <c r="S212" s="201">
        <v>0</v>
      </c>
      <c r="T212" s="202">
        <f>S212*H212</f>
        <v>0</v>
      </c>
      <c r="AR212" s="24" t="s">
        <v>382</v>
      </c>
      <c r="AT212" s="24" t="s">
        <v>700</v>
      </c>
      <c r="AU212" s="24" t="s">
        <v>82</v>
      </c>
      <c r="AY212" s="24" t="s">
        <v>148</v>
      </c>
      <c r="BE212" s="203">
        <f>IF(N212="základní",J212,0)</f>
        <v>0</v>
      </c>
      <c r="BF212" s="203">
        <f>IF(N212="snížená",J212,0)</f>
        <v>0</v>
      </c>
      <c r="BG212" s="203">
        <f>IF(N212="zákl. přenesená",J212,0)</f>
        <v>0</v>
      </c>
      <c r="BH212" s="203">
        <f>IF(N212="sníž. přenesená",J212,0)</f>
        <v>0</v>
      </c>
      <c r="BI212" s="203">
        <f>IF(N212="nulová",J212,0)</f>
        <v>0</v>
      </c>
      <c r="BJ212" s="24" t="s">
        <v>80</v>
      </c>
      <c r="BK212" s="203">
        <f>ROUND(I212*H212,2)</f>
        <v>0</v>
      </c>
      <c r="BL212" s="24" t="s">
        <v>256</v>
      </c>
      <c r="BM212" s="24" t="s">
        <v>3385</v>
      </c>
    </row>
    <row r="213" spans="2:65" s="1" customFormat="1" ht="16.5" customHeight="1">
      <c r="B213" s="41"/>
      <c r="C213" s="254" t="s">
        <v>920</v>
      </c>
      <c r="D213" s="254" t="s">
        <v>700</v>
      </c>
      <c r="E213" s="255" t="s">
        <v>3386</v>
      </c>
      <c r="F213" s="256" t="s">
        <v>3387</v>
      </c>
      <c r="G213" s="257" t="s">
        <v>207</v>
      </c>
      <c r="H213" s="258">
        <v>2</v>
      </c>
      <c r="I213" s="259"/>
      <c r="J213" s="260">
        <f>ROUND(I213*H213,2)</f>
        <v>0</v>
      </c>
      <c r="K213" s="256" t="s">
        <v>21</v>
      </c>
      <c r="L213" s="261"/>
      <c r="M213" s="262" t="s">
        <v>21</v>
      </c>
      <c r="N213" s="263" t="s">
        <v>43</v>
      </c>
      <c r="O213" s="42"/>
      <c r="P213" s="201">
        <f>O213*H213</f>
        <v>0</v>
      </c>
      <c r="Q213" s="201">
        <v>0</v>
      </c>
      <c r="R213" s="201">
        <f>Q213*H213</f>
        <v>0</v>
      </c>
      <c r="S213" s="201">
        <v>0</v>
      </c>
      <c r="T213" s="202">
        <f>S213*H213</f>
        <v>0</v>
      </c>
      <c r="AR213" s="24" t="s">
        <v>382</v>
      </c>
      <c r="AT213" s="24" t="s">
        <v>700</v>
      </c>
      <c r="AU213" s="24" t="s">
        <v>82</v>
      </c>
      <c r="AY213" s="24" t="s">
        <v>148</v>
      </c>
      <c r="BE213" s="203">
        <f>IF(N213="základní",J213,0)</f>
        <v>0</v>
      </c>
      <c r="BF213" s="203">
        <f>IF(N213="snížená",J213,0)</f>
        <v>0</v>
      </c>
      <c r="BG213" s="203">
        <f>IF(N213="zákl. přenesená",J213,0)</f>
        <v>0</v>
      </c>
      <c r="BH213" s="203">
        <f>IF(N213="sníž. přenesená",J213,0)</f>
        <v>0</v>
      </c>
      <c r="BI213" s="203">
        <f>IF(N213="nulová",J213,0)</f>
        <v>0</v>
      </c>
      <c r="BJ213" s="24" t="s">
        <v>80</v>
      </c>
      <c r="BK213" s="203">
        <f>ROUND(I213*H213,2)</f>
        <v>0</v>
      </c>
      <c r="BL213" s="24" t="s">
        <v>256</v>
      </c>
      <c r="BM213" s="24" t="s">
        <v>3388</v>
      </c>
    </row>
    <row r="214" spans="2:65" s="10" customFormat="1" ht="29.85" customHeight="1">
      <c r="B214" s="176"/>
      <c r="C214" s="177"/>
      <c r="D214" s="178" t="s">
        <v>71</v>
      </c>
      <c r="E214" s="190" t="s">
        <v>3389</v>
      </c>
      <c r="F214" s="190" t="s">
        <v>3390</v>
      </c>
      <c r="G214" s="177"/>
      <c r="H214" s="177"/>
      <c r="I214" s="180"/>
      <c r="J214" s="191">
        <f>BK214</f>
        <v>0</v>
      </c>
      <c r="K214" s="177"/>
      <c r="L214" s="182"/>
      <c r="M214" s="183"/>
      <c r="N214" s="184"/>
      <c r="O214" s="184"/>
      <c r="P214" s="185">
        <f>SUM(P215:P244)</f>
        <v>0</v>
      </c>
      <c r="Q214" s="184"/>
      <c r="R214" s="185">
        <f>SUM(R215:R244)</f>
        <v>0</v>
      </c>
      <c r="S214" s="184"/>
      <c r="T214" s="186">
        <f>SUM(T215:T244)</f>
        <v>0</v>
      </c>
      <c r="AR214" s="187" t="s">
        <v>82</v>
      </c>
      <c r="AT214" s="188" t="s">
        <v>71</v>
      </c>
      <c r="AU214" s="188" t="s">
        <v>80</v>
      </c>
      <c r="AY214" s="187" t="s">
        <v>148</v>
      </c>
      <c r="BK214" s="189">
        <f>SUM(BK215:BK244)</f>
        <v>0</v>
      </c>
    </row>
    <row r="215" spans="2:65" s="1" customFormat="1" ht="16.5" customHeight="1">
      <c r="B215" s="41"/>
      <c r="C215" s="192" t="s">
        <v>933</v>
      </c>
      <c r="D215" s="192" t="s">
        <v>151</v>
      </c>
      <c r="E215" s="193" t="s">
        <v>3391</v>
      </c>
      <c r="F215" s="194" t="s">
        <v>3392</v>
      </c>
      <c r="G215" s="195" t="s">
        <v>207</v>
      </c>
      <c r="H215" s="196">
        <v>2</v>
      </c>
      <c r="I215" s="197"/>
      <c r="J215" s="198">
        <f>ROUND(I215*H215,2)</f>
        <v>0</v>
      </c>
      <c r="K215" s="194" t="s">
        <v>21</v>
      </c>
      <c r="L215" s="61"/>
      <c r="M215" s="199" t="s">
        <v>21</v>
      </c>
      <c r="N215" s="200" t="s">
        <v>43</v>
      </c>
      <c r="O215" s="42"/>
      <c r="P215" s="201">
        <f>O215*H215</f>
        <v>0</v>
      </c>
      <c r="Q215" s="201">
        <v>0</v>
      </c>
      <c r="R215" s="201">
        <f>Q215*H215</f>
        <v>0</v>
      </c>
      <c r="S215" s="201">
        <v>0</v>
      </c>
      <c r="T215" s="202">
        <f>S215*H215</f>
        <v>0</v>
      </c>
      <c r="AR215" s="24" t="s">
        <v>256</v>
      </c>
      <c r="AT215" s="24" t="s">
        <v>151</v>
      </c>
      <c r="AU215" s="24" t="s">
        <v>82</v>
      </c>
      <c r="AY215" s="24" t="s">
        <v>148</v>
      </c>
      <c r="BE215" s="203">
        <f>IF(N215="základní",J215,0)</f>
        <v>0</v>
      </c>
      <c r="BF215" s="203">
        <f>IF(N215="snížená",J215,0)</f>
        <v>0</v>
      </c>
      <c r="BG215" s="203">
        <f>IF(N215="zákl. přenesená",J215,0)</f>
        <v>0</v>
      </c>
      <c r="BH215" s="203">
        <f>IF(N215="sníž. přenesená",J215,0)</f>
        <v>0</v>
      </c>
      <c r="BI215" s="203">
        <f>IF(N215="nulová",J215,0)</f>
        <v>0</v>
      </c>
      <c r="BJ215" s="24" t="s">
        <v>80</v>
      </c>
      <c r="BK215" s="203">
        <f>ROUND(I215*H215,2)</f>
        <v>0</v>
      </c>
      <c r="BL215" s="24" t="s">
        <v>256</v>
      </c>
      <c r="BM215" s="24" t="s">
        <v>3393</v>
      </c>
    </row>
    <row r="216" spans="2:65" s="1" customFormat="1" ht="36">
      <c r="B216" s="41"/>
      <c r="C216" s="63"/>
      <c r="D216" s="206" t="s">
        <v>351</v>
      </c>
      <c r="E216" s="63"/>
      <c r="F216" s="237" t="s">
        <v>3246</v>
      </c>
      <c r="G216" s="63"/>
      <c r="H216" s="63"/>
      <c r="I216" s="163"/>
      <c r="J216" s="63"/>
      <c r="K216" s="63"/>
      <c r="L216" s="61"/>
      <c r="M216" s="238"/>
      <c r="N216" s="42"/>
      <c r="O216" s="42"/>
      <c r="P216" s="42"/>
      <c r="Q216" s="42"/>
      <c r="R216" s="42"/>
      <c r="S216" s="42"/>
      <c r="T216" s="78"/>
      <c r="AT216" s="24" t="s">
        <v>351</v>
      </c>
      <c r="AU216" s="24" t="s">
        <v>82</v>
      </c>
    </row>
    <row r="217" spans="2:65" s="1" customFormat="1" ht="16.5" customHeight="1">
      <c r="B217" s="41"/>
      <c r="C217" s="254" t="s">
        <v>944</v>
      </c>
      <c r="D217" s="254" t="s">
        <v>700</v>
      </c>
      <c r="E217" s="255" t="s">
        <v>3394</v>
      </c>
      <c r="F217" s="256" t="s">
        <v>3395</v>
      </c>
      <c r="G217" s="257" t="s">
        <v>207</v>
      </c>
      <c r="H217" s="258">
        <v>2</v>
      </c>
      <c r="I217" s="259"/>
      <c r="J217" s="260">
        <f>ROUND(I217*H217,2)</f>
        <v>0</v>
      </c>
      <c r="K217" s="256" t="s">
        <v>21</v>
      </c>
      <c r="L217" s="261"/>
      <c r="M217" s="262" t="s">
        <v>21</v>
      </c>
      <c r="N217" s="263" t="s">
        <v>43</v>
      </c>
      <c r="O217" s="42"/>
      <c r="P217" s="201">
        <f>O217*H217</f>
        <v>0</v>
      </c>
      <c r="Q217" s="201">
        <v>0</v>
      </c>
      <c r="R217" s="201">
        <f>Q217*H217</f>
        <v>0</v>
      </c>
      <c r="S217" s="201">
        <v>0</v>
      </c>
      <c r="T217" s="202">
        <f>S217*H217</f>
        <v>0</v>
      </c>
      <c r="AR217" s="24" t="s">
        <v>382</v>
      </c>
      <c r="AT217" s="24" t="s">
        <v>700</v>
      </c>
      <c r="AU217" s="24" t="s">
        <v>82</v>
      </c>
      <c r="AY217" s="24" t="s">
        <v>148</v>
      </c>
      <c r="BE217" s="203">
        <f>IF(N217="základní",J217,0)</f>
        <v>0</v>
      </c>
      <c r="BF217" s="203">
        <f>IF(N217="snížená",J217,0)</f>
        <v>0</v>
      </c>
      <c r="BG217" s="203">
        <f>IF(N217="zákl. přenesená",J217,0)</f>
        <v>0</v>
      </c>
      <c r="BH217" s="203">
        <f>IF(N217="sníž. přenesená",J217,0)</f>
        <v>0</v>
      </c>
      <c r="BI217" s="203">
        <f>IF(N217="nulová",J217,0)</f>
        <v>0</v>
      </c>
      <c r="BJ217" s="24" t="s">
        <v>80</v>
      </c>
      <c r="BK217" s="203">
        <f>ROUND(I217*H217,2)</f>
        <v>0</v>
      </c>
      <c r="BL217" s="24" t="s">
        <v>256</v>
      </c>
      <c r="BM217" s="24" t="s">
        <v>3396</v>
      </c>
    </row>
    <row r="218" spans="2:65" s="1" customFormat="1" ht="96">
      <c r="B218" s="41"/>
      <c r="C218" s="63"/>
      <c r="D218" s="206" t="s">
        <v>351</v>
      </c>
      <c r="E218" s="63"/>
      <c r="F218" s="237" t="s">
        <v>3397</v>
      </c>
      <c r="G218" s="63"/>
      <c r="H218" s="63"/>
      <c r="I218" s="163"/>
      <c r="J218" s="63"/>
      <c r="K218" s="63"/>
      <c r="L218" s="61"/>
      <c r="M218" s="238"/>
      <c r="N218" s="42"/>
      <c r="O218" s="42"/>
      <c r="P218" s="42"/>
      <c r="Q218" s="42"/>
      <c r="R218" s="42"/>
      <c r="S218" s="42"/>
      <c r="T218" s="78"/>
      <c r="AT218" s="24" t="s">
        <v>351</v>
      </c>
      <c r="AU218" s="24" t="s">
        <v>82</v>
      </c>
    </row>
    <row r="219" spans="2:65" s="1" customFormat="1" ht="16.5" customHeight="1">
      <c r="B219" s="41"/>
      <c r="C219" s="192" t="s">
        <v>956</v>
      </c>
      <c r="D219" s="192" t="s">
        <v>151</v>
      </c>
      <c r="E219" s="193" t="s">
        <v>3398</v>
      </c>
      <c r="F219" s="194" t="s">
        <v>3399</v>
      </c>
      <c r="G219" s="195" t="s">
        <v>207</v>
      </c>
      <c r="H219" s="196">
        <v>2</v>
      </c>
      <c r="I219" s="197"/>
      <c r="J219" s="198">
        <f>ROUND(I219*H219,2)</f>
        <v>0</v>
      </c>
      <c r="K219" s="194" t="s">
        <v>21</v>
      </c>
      <c r="L219" s="61"/>
      <c r="M219" s="199" t="s">
        <v>21</v>
      </c>
      <c r="N219" s="200" t="s">
        <v>43</v>
      </c>
      <c r="O219" s="42"/>
      <c r="P219" s="201">
        <f>O219*H219</f>
        <v>0</v>
      </c>
      <c r="Q219" s="201">
        <v>0</v>
      </c>
      <c r="R219" s="201">
        <f>Q219*H219</f>
        <v>0</v>
      </c>
      <c r="S219" s="201">
        <v>0</v>
      </c>
      <c r="T219" s="202">
        <f>S219*H219</f>
        <v>0</v>
      </c>
      <c r="AR219" s="24" t="s">
        <v>256</v>
      </c>
      <c r="AT219" s="24" t="s">
        <v>151</v>
      </c>
      <c r="AU219" s="24" t="s">
        <v>82</v>
      </c>
      <c r="AY219" s="24" t="s">
        <v>148</v>
      </c>
      <c r="BE219" s="203">
        <f>IF(N219="základní",J219,0)</f>
        <v>0</v>
      </c>
      <c r="BF219" s="203">
        <f>IF(N219="snížená",J219,0)</f>
        <v>0</v>
      </c>
      <c r="BG219" s="203">
        <f>IF(N219="zákl. přenesená",J219,0)</f>
        <v>0</v>
      </c>
      <c r="BH219" s="203">
        <f>IF(N219="sníž. přenesená",J219,0)</f>
        <v>0</v>
      </c>
      <c r="BI219" s="203">
        <f>IF(N219="nulová",J219,0)</f>
        <v>0</v>
      </c>
      <c r="BJ219" s="24" t="s">
        <v>80</v>
      </c>
      <c r="BK219" s="203">
        <f>ROUND(I219*H219,2)</f>
        <v>0</v>
      </c>
      <c r="BL219" s="24" t="s">
        <v>256</v>
      </c>
      <c r="BM219" s="24" t="s">
        <v>3400</v>
      </c>
    </row>
    <row r="220" spans="2:65" s="1" customFormat="1" ht="36">
      <c r="B220" s="41"/>
      <c r="C220" s="63"/>
      <c r="D220" s="206" t="s">
        <v>351</v>
      </c>
      <c r="E220" s="63"/>
      <c r="F220" s="237" t="s">
        <v>3401</v>
      </c>
      <c r="G220" s="63"/>
      <c r="H220" s="63"/>
      <c r="I220" s="163"/>
      <c r="J220" s="63"/>
      <c r="K220" s="63"/>
      <c r="L220" s="61"/>
      <c r="M220" s="238"/>
      <c r="N220" s="42"/>
      <c r="O220" s="42"/>
      <c r="P220" s="42"/>
      <c r="Q220" s="42"/>
      <c r="R220" s="42"/>
      <c r="S220" s="42"/>
      <c r="T220" s="78"/>
      <c r="AT220" s="24" t="s">
        <v>351</v>
      </c>
      <c r="AU220" s="24" t="s">
        <v>82</v>
      </c>
    </row>
    <row r="221" spans="2:65" s="1" customFormat="1" ht="16.5" customHeight="1">
      <c r="B221" s="41"/>
      <c r="C221" s="254" t="s">
        <v>972</v>
      </c>
      <c r="D221" s="254" t="s">
        <v>700</v>
      </c>
      <c r="E221" s="255" t="s">
        <v>3402</v>
      </c>
      <c r="F221" s="256" t="s">
        <v>3403</v>
      </c>
      <c r="G221" s="257" t="s">
        <v>207</v>
      </c>
      <c r="H221" s="258">
        <v>2</v>
      </c>
      <c r="I221" s="259"/>
      <c r="J221" s="260">
        <f>ROUND(I221*H221,2)</f>
        <v>0</v>
      </c>
      <c r="K221" s="256" t="s">
        <v>21</v>
      </c>
      <c r="L221" s="261"/>
      <c r="M221" s="262" t="s">
        <v>21</v>
      </c>
      <c r="N221" s="263" t="s">
        <v>43</v>
      </c>
      <c r="O221" s="42"/>
      <c r="P221" s="201">
        <f>O221*H221</f>
        <v>0</v>
      </c>
      <c r="Q221" s="201">
        <v>0</v>
      </c>
      <c r="R221" s="201">
        <f>Q221*H221</f>
        <v>0</v>
      </c>
      <c r="S221" s="201">
        <v>0</v>
      </c>
      <c r="T221" s="202">
        <f>S221*H221</f>
        <v>0</v>
      </c>
      <c r="AR221" s="24" t="s">
        <v>382</v>
      </c>
      <c r="AT221" s="24" t="s">
        <v>700</v>
      </c>
      <c r="AU221" s="24" t="s">
        <v>82</v>
      </c>
      <c r="AY221" s="24" t="s">
        <v>148</v>
      </c>
      <c r="BE221" s="203">
        <f>IF(N221="základní",J221,0)</f>
        <v>0</v>
      </c>
      <c r="BF221" s="203">
        <f>IF(N221="snížená",J221,0)</f>
        <v>0</v>
      </c>
      <c r="BG221" s="203">
        <f>IF(N221="zákl. přenesená",J221,0)</f>
        <v>0</v>
      </c>
      <c r="BH221" s="203">
        <f>IF(N221="sníž. přenesená",J221,0)</f>
        <v>0</v>
      </c>
      <c r="BI221" s="203">
        <f>IF(N221="nulová",J221,0)</f>
        <v>0</v>
      </c>
      <c r="BJ221" s="24" t="s">
        <v>80</v>
      </c>
      <c r="BK221" s="203">
        <f>ROUND(I221*H221,2)</f>
        <v>0</v>
      </c>
      <c r="BL221" s="24" t="s">
        <v>256</v>
      </c>
      <c r="BM221" s="24" t="s">
        <v>3404</v>
      </c>
    </row>
    <row r="222" spans="2:65" s="1" customFormat="1" ht="36">
      <c r="B222" s="41"/>
      <c r="C222" s="63"/>
      <c r="D222" s="206" t="s">
        <v>351</v>
      </c>
      <c r="E222" s="63"/>
      <c r="F222" s="237" t="s">
        <v>3405</v>
      </c>
      <c r="G222" s="63"/>
      <c r="H222" s="63"/>
      <c r="I222" s="163"/>
      <c r="J222" s="63"/>
      <c r="K222" s="63"/>
      <c r="L222" s="61"/>
      <c r="M222" s="238"/>
      <c r="N222" s="42"/>
      <c r="O222" s="42"/>
      <c r="P222" s="42"/>
      <c r="Q222" s="42"/>
      <c r="R222" s="42"/>
      <c r="S222" s="42"/>
      <c r="T222" s="78"/>
      <c r="AT222" s="24" t="s">
        <v>351</v>
      </c>
      <c r="AU222" s="24" t="s">
        <v>82</v>
      </c>
    </row>
    <row r="223" spans="2:65" s="1" customFormat="1" ht="16.5" customHeight="1">
      <c r="B223" s="41"/>
      <c r="C223" s="192" t="s">
        <v>983</v>
      </c>
      <c r="D223" s="192" t="s">
        <v>151</v>
      </c>
      <c r="E223" s="193" t="s">
        <v>3406</v>
      </c>
      <c r="F223" s="194" t="s">
        <v>3407</v>
      </c>
      <c r="G223" s="195" t="s">
        <v>207</v>
      </c>
      <c r="H223" s="196">
        <v>2</v>
      </c>
      <c r="I223" s="197"/>
      <c r="J223" s="198">
        <f>ROUND(I223*H223,2)</f>
        <v>0</v>
      </c>
      <c r="K223" s="194" t="s">
        <v>21</v>
      </c>
      <c r="L223" s="61"/>
      <c r="M223" s="199" t="s">
        <v>21</v>
      </c>
      <c r="N223" s="200" t="s">
        <v>43</v>
      </c>
      <c r="O223" s="42"/>
      <c r="P223" s="201">
        <f>O223*H223</f>
        <v>0</v>
      </c>
      <c r="Q223" s="201">
        <v>0</v>
      </c>
      <c r="R223" s="201">
        <f>Q223*H223</f>
        <v>0</v>
      </c>
      <c r="S223" s="201">
        <v>0</v>
      </c>
      <c r="T223" s="202">
        <f>S223*H223</f>
        <v>0</v>
      </c>
      <c r="AR223" s="24" t="s">
        <v>256</v>
      </c>
      <c r="AT223" s="24" t="s">
        <v>151</v>
      </c>
      <c r="AU223" s="24" t="s">
        <v>82</v>
      </c>
      <c r="AY223" s="24" t="s">
        <v>148</v>
      </c>
      <c r="BE223" s="203">
        <f>IF(N223="základní",J223,0)</f>
        <v>0</v>
      </c>
      <c r="BF223" s="203">
        <f>IF(N223="snížená",J223,0)</f>
        <v>0</v>
      </c>
      <c r="BG223" s="203">
        <f>IF(N223="zákl. přenesená",J223,0)</f>
        <v>0</v>
      </c>
      <c r="BH223" s="203">
        <f>IF(N223="sníž. přenesená",J223,0)</f>
        <v>0</v>
      </c>
      <c r="BI223" s="203">
        <f>IF(N223="nulová",J223,0)</f>
        <v>0</v>
      </c>
      <c r="BJ223" s="24" t="s">
        <v>80</v>
      </c>
      <c r="BK223" s="203">
        <f>ROUND(I223*H223,2)</f>
        <v>0</v>
      </c>
      <c r="BL223" s="24" t="s">
        <v>256</v>
      </c>
      <c r="BM223" s="24" t="s">
        <v>3408</v>
      </c>
    </row>
    <row r="224" spans="2:65" s="1" customFormat="1" ht="36">
      <c r="B224" s="41"/>
      <c r="C224" s="63"/>
      <c r="D224" s="206" t="s">
        <v>351</v>
      </c>
      <c r="E224" s="63"/>
      <c r="F224" s="237" t="s">
        <v>3246</v>
      </c>
      <c r="G224" s="63"/>
      <c r="H224" s="63"/>
      <c r="I224" s="163"/>
      <c r="J224" s="63"/>
      <c r="K224" s="63"/>
      <c r="L224" s="61"/>
      <c r="M224" s="238"/>
      <c r="N224" s="42"/>
      <c r="O224" s="42"/>
      <c r="P224" s="42"/>
      <c r="Q224" s="42"/>
      <c r="R224" s="42"/>
      <c r="S224" s="42"/>
      <c r="T224" s="78"/>
      <c r="AT224" s="24" t="s">
        <v>351</v>
      </c>
      <c r="AU224" s="24" t="s">
        <v>82</v>
      </c>
    </row>
    <row r="225" spans="2:65" s="1" customFormat="1" ht="16.5" customHeight="1">
      <c r="B225" s="41"/>
      <c r="C225" s="254" t="s">
        <v>988</v>
      </c>
      <c r="D225" s="254" t="s">
        <v>700</v>
      </c>
      <c r="E225" s="255" t="s">
        <v>3409</v>
      </c>
      <c r="F225" s="256" t="s">
        <v>3410</v>
      </c>
      <c r="G225" s="257" t="s">
        <v>207</v>
      </c>
      <c r="H225" s="258">
        <v>2</v>
      </c>
      <c r="I225" s="259"/>
      <c r="J225" s="260">
        <f>ROUND(I225*H225,2)</f>
        <v>0</v>
      </c>
      <c r="K225" s="256" t="s">
        <v>21</v>
      </c>
      <c r="L225" s="261"/>
      <c r="M225" s="262" t="s">
        <v>21</v>
      </c>
      <c r="N225" s="263" t="s">
        <v>43</v>
      </c>
      <c r="O225" s="42"/>
      <c r="P225" s="201">
        <f>O225*H225</f>
        <v>0</v>
      </c>
      <c r="Q225" s="201">
        <v>0</v>
      </c>
      <c r="R225" s="201">
        <f>Q225*H225</f>
        <v>0</v>
      </c>
      <c r="S225" s="201">
        <v>0</v>
      </c>
      <c r="T225" s="202">
        <f>S225*H225</f>
        <v>0</v>
      </c>
      <c r="AR225" s="24" t="s">
        <v>382</v>
      </c>
      <c r="AT225" s="24" t="s">
        <v>700</v>
      </c>
      <c r="AU225" s="24" t="s">
        <v>82</v>
      </c>
      <c r="AY225" s="24" t="s">
        <v>148</v>
      </c>
      <c r="BE225" s="203">
        <f>IF(N225="základní",J225,0)</f>
        <v>0</v>
      </c>
      <c r="BF225" s="203">
        <f>IF(N225="snížená",J225,0)</f>
        <v>0</v>
      </c>
      <c r="BG225" s="203">
        <f>IF(N225="zákl. přenesená",J225,0)</f>
        <v>0</v>
      </c>
      <c r="BH225" s="203">
        <f>IF(N225="sníž. přenesená",J225,0)</f>
        <v>0</v>
      </c>
      <c r="BI225" s="203">
        <f>IF(N225="nulová",J225,0)</f>
        <v>0</v>
      </c>
      <c r="BJ225" s="24" t="s">
        <v>80</v>
      </c>
      <c r="BK225" s="203">
        <f>ROUND(I225*H225,2)</f>
        <v>0</v>
      </c>
      <c r="BL225" s="24" t="s">
        <v>256</v>
      </c>
      <c r="BM225" s="24" t="s">
        <v>3411</v>
      </c>
    </row>
    <row r="226" spans="2:65" s="1" customFormat="1" ht="48">
      <c r="B226" s="41"/>
      <c r="C226" s="63"/>
      <c r="D226" s="206" t="s">
        <v>351</v>
      </c>
      <c r="E226" s="63"/>
      <c r="F226" s="237" t="s">
        <v>3412</v>
      </c>
      <c r="G226" s="63"/>
      <c r="H226" s="63"/>
      <c r="I226" s="163"/>
      <c r="J226" s="63"/>
      <c r="K226" s="63"/>
      <c r="L226" s="61"/>
      <c r="M226" s="238"/>
      <c r="N226" s="42"/>
      <c r="O226" s="42"/>
      <c r="P226" s="42"/>
      <c r="Q226" s="42"/>
      <c r="R226" s="42"/>
      <c r="S226" s="42"/>
      <c r="T226" s="78"/>
      <c r="AT226" s="24" t="s">
        <v>351</v>
      </c>
      <c r="AU226" s="24" t="s">
        <v>82</v>
      </c>
    </row>
    <row r="227" spans="2:65" s="1" customFormat="1" ht="16.5" customHeight="1">
      <c r="B227" s="41"/>
      <c r="C227" s="192" t="s">
        <v>993</v>
      </c>
      <c r="D227" s="192" t="s">
        <v>151</v>
      </c>
      <c r="E227" s="193" t="s">
        <v>3413</v>
      </c>
      <c r="F227" s="194" t="s">
        <v>3330</v>
      </c>
      <c r="G227" s="195" t="s">
        <v>207</v>
      </c>
      <c r="H227" s="196">
        <v>2</v>
      </c>
      <c r="I227" s="197"/>
      <c r="J227" s="198">
        <f>ROUND(I227*H227,2)</f>
        <v>0</v>
      </c>
      <c r="K227" s="194" t="s">
        <v>21</v>
      </c>
      <c r="L227" s="61"/>
      <c r="M227" s="199" t="s">
        <v>21</v>
      </c>
      <c r="N227" s="200" t="s">
        <v>43</v>
      </c>
      <c r="O227" s="42"/>
      <c r="P227" s="201">
        <f>O227*H227</f>
        <v>0</v>
      </c>
      <c r="Q227" s="201">
        <v>0</v>
      </c>
      <c r="R227" s="201">
        <f>Q227*H227</f>
        <v>0</v>
      </c>
      <c r="S227" s="201">
        <v>0</v>
      </c>
      <c r="T227" s="202">
        <f>S227*H227</f>
        <v>0</v>
      </c>
      <c r="AR227" s="24" t="s">
        <v>256</v>
      </c>
      <c r="AT227" s="24" t="s">
        <v>151</v>
      </c>
      <c r="AU227" s="24" t="s">
        <v>82</v>
      </c>
      <c r="AY227" s="24" t="s">
        <v>148</v>
      </c>
      <c r="BE227" s="203">
        <f>IF(N227="základní",J227,0)</f>
        <v>0</v>
      </c>
      <c r="BF227" s="203">
        <f>IF(N227="snížená",J227,0)</f>
        <v>0</v>
      </c>
      <c r="BG227" s="203">
        <f>IF(N227="zákl. přenesená",J227,0)</f>
        <v>0</v>
      </c>
      <c r="BH227" s="203">
        <f>IF(N227="sníž. přenesená",J227,0)</f>
        <v>0</v>
      </c>
      <c r="BI227" s="203">
        <f>IF(N227="nulová",J227,0)</f>
        <v>0</v>
      </c>
      <c r="BJ227" s="24" t="s">
        <v>80</v>
      </c>
      <c r="BK227" s="203">
        <f>ROUND(I227*H227,2)</f>
        <v>0</v>
      </c>
      <c r="BL227" s="24" t="s">
        <v>256</v>
      </c>
      <c r="BM227" s="24" t="s">
        <v>3414</v>
      </c>
    </row>
    <row r="228" spans="2:65" s="1" customFormat="1" ht="36">
      <c r="B228" s="41"/>
      <c r="C228" s="63"/>
      <c r="D228" s="206" t="s">
        <v>351</v>
      </c>
      <c r="E228" s="63"/>
      <c r="F228" s="237" t="s">
        <v>3246</v>
      </c>
      <c r="G228" s="63"/>
      <c r="H228" s="63"/>
      <c r="I228" s="163"/>
      <c r="J228" s="63"/>
      <c r="K228" s="63"/>
      <c r="L228" s="61"/>
      <c r="M228" s="238"/>
      <c r="N228" s="42"/>
      <c r="O228" s="42"/>
      <c r="P228" s="42"/>
      <c r="Q228" s="42"/>
      <c r="R228" s="42"/>
      <c r="S228" s="42"/>
      <c r="T228" s="78"/>
      <c r="AT228" s="24" t="s">
        <v>351</v>
      </c>
      <c r="AU228" s="24" t="s">
        <v>82</v>
      </c>
    </row>
    <row r="229" spans="2:65" s="1" customFormat="1" ht="16.5" customHeight="1">
      <c r="B229" s="41"/>
      <c r="C229" s="254" t="s">
        <v>998</v>
      </c>
      <c r="D229" s="254" t="s">
        <v>700</v>
      </c>
      <c r="E229" s="255" t="s">
        <v>3415</v>
      </c>
      <c r="F229" s="256" t="s">
        <v>3416</v>
      </c>
      <c r="G229" s="257" t="s">
        <v>207</v>
      </c>
      <c r="H229" s="258">
        <v>2</v>
      </c>
      <c r="I229" s="259"/>
      <c r="J229" s="260">
        <f>ROUND(I229*H229,2)</f>
        <v>0</v>
      </c>
      <c r="K229" s="256" t="s">
        <v>21</v>
      </c>
      <c r="L229" s="261"/>
      <c r="M229" s="262" t="s">
        <v>21</v>
      </c>
      <c r="N229" s="263" t="s">
        <v>43</v>
      </c>
      <c r="O229" s="42"/>
      <c r="P229" s="201">
        <f>O229*H229</f>
        <v>0</v>
      </c>
      <c r="Q229" s="201">
        <v>0</v>
      </c>
      <c r="R229" s="201">
        <f>Q229*H229</f>
        <v>0</v>
      </c>
      <c r="S229" s="201">
        <v>0</v>
      </c>
      <c r="T229" s="202">
        <f>S229*H229</f>
        <v>0</v>
      </c>
      <c r="AR229" s="24" t="s">
        <v>382</v>
      </c>
      <c r="AT229" s="24" t="s">
        <v>700</v>
      </c>
      <c r="AU229" s="24" t="s">
        <v>82</v>
      </c>
      <c r="AY229" s="24" t="s">
        <v>148</v>
      </c>
      <c r="BE229" s="203">
        <f>IF(N229="základní",J229,0)</f>
        <v>0</v>
      </c>
      <c r="BF229" s="203">
        <f>IF(N229="snížená",J229,0)</f>
        <v>0</v>
      </c>
      <c r="BG229" s="203">
        <f>IF(N229="zákl. přenesená",J229,0)</f>
        <v>0</v>
      </c>
      <c r="BH229" s="203">
        <f>IF(N229="sníž. přenesená",J229,0)</f>
        <v>0</v>
      </c>
      <c r="BI229" s="203">
        <f>IF(N229="nulová",J229,0)</f>
        <v>0</v>
      </c>
      <c r="BJ229" s="24" t="s">
        <v>80</v>
      </c>
      <c r="BK229" s="203">
        <f>ROUND(I229*H229,2)</f>
        <v>0</v>
      </c>
      <c r="BL229" s="24" t="s">
        <v>256</v>
      </c>
      <c r="BM229" s="24" t="s">
        <v>3417</v>
      </c>
    </row>
    <row r="230" spans="2:65" s="1" customFormat="1" ht="60">
      <c r="B230" s="41"/>
      <c r="C230" s="63"/>
      <c r="D230" s="206" t="s">
        <v>351</v>
      </c>
      <c r="E230" s="63"/>
      <c r="F230" s="237" t="s">
        <v>3418</v>
      </c>
      <c r="G230" s="63"/>
      <c r="H230" s="63"/>
      <c r="I230" s="163"/>
      <c r="J230" s="63"/>
      <c r="K230" s="63"/>
      <c r="L230" s="61"/>
      <c r="M230" s="238"/>
      <c r="N230" s="42"/>
      <c r="O230" s="42"/>
      <c r="P230" s="42"/>
      <c r="Q230" s="42"/>
      <c r="R230" s="42"/>
      <c r="S230" s="42"/>
      <c r="T230" s="78"/>
      <c r="AT230" s="24" t="s">
        <v>351</v>
      </c>
      <c r="AU230" s="24" t="s">
        <v>82</v>
      </c>
    </row>
    <row r="231" spans="2:65" s="1" customFormat="1" ht="16.5" customHeight="1">
      <c r="B231" s="41"/>
      <c r="C231" s="192" t="s">
        <v>1009</v>
      </c>
      <c r="D231" s="192" t="s">
        <v>151</v>
      </c>
      <c r="E231" s="193" t="s">
        <v>3251</v>
      </c>
      <c r="F231" s="194" t="s">
        <v>3252</v>
      </c>
      <c r="G231" s="195" t="s">
        <v>213</v>
      </c>
      <c r="H231" s="196">
        <v>10</v>
      </c>
      <c r="I231" s="197"/>
      <c r="J231" s="198">
        <f>ROUND(I231*H231,2)</f>
        <v>0</v>
      </c>
      <c r="K231" s="194" t="s">
        <v>21</v>
      </c>
      <c r="L231" s="61"/>
      <c r="M231" s="199" t="s">
        <v>21</v>
      </c>
      <c r="N231" s="200" t="s">
        <v>43</v>
      </c>
      <c r="O231" s="42"/>
      <c r="P231" s="201">
        <f>O231*H231</f>
        <v>0</v>
      </c>
      <c r="Q231" s="201">
        <v>0</v>
      </c>
      <c r="R231" s="201">
        <f>Q231*H231</f>
        <v>0</v>
      </c>
      <c r="S231" s="201">
        <v>0</v>
      </c>
      <c r="T231" s="202">
        <f>S231*H231</f>
        <v>0</v>
      </c>
      <c r="AR231" s="24" t="s">
        <v>256</v>
      </c>
      <c r="AT231" s="24" t="s">
        <v>151</v>
      </c>
      <c r="AU231" s="24" t="s">
        <v>82</v>
      </c>
      <c r="AY231" s="24" t="s">
        <v>148</v>
      </c>
      <c r="BE231" s="203">
        <f>IF(N231="základní",J231,0)</f>
        <v>0</v>
      </c>
      <c r="BF231" s="203">
        <f>IF(N231="snížená",J231,0)</f>
        <v>0</v>
      </c>
      <c r="BG231" s="203">
        <f>IF(N231="zákl. přenesená",J231,0)</f>
        <v>0</v>
      </c>
      <c r="BH231" s="203">
        <f>IF(N231="sníž. přenesená",J231,0)</f>
        <v>0</v>
      </c>
      <c r="BI231" s="203">
        <f>IF(N231="nulová",J231,0)</f>
        <v>0</v>
      </c>
      <c r="BJ231" s="24" t="s">
        <v>80</v>
      </c>
      <c r="BK231" s="203">
        <f>ROUND(I231*H231,2)</f>
        <v>0</v>
      </c>
      <c r="BL231" s="24" t="s">
        <v>256</v>
      </c>
      <c r="BM231" s="24" t="s">
        <v>3419</v>
      </c>
    </row>
    <row r="232" spans="2:65" s="1" customFormat="1" ht="36">
      <c r="B232" s="41"/>
      <c r="C232" s="63"/>
      <c r="D232" s="206" t="s">
        <v>351</v>
      </c>
      <c r="E232" s="63"/>
      <c r="F232" s="237" t="s">
        <v>3246</v>
      </c>
      <c r="G232" s="63"/>
      <c r="H232" s="63"/>
      <c r="I232" s="163"/>
      <c r="J232" s="63"/>
      <c r="K232" s="63"/>
      <c r="L232" s="61"/>
      <c r="M232" s="238"/>
      <c r="N232" s="42"/>
      <c r="O232" s="42"/>
      <c r="P232" s="42"/>
      <c r="Q232" s="42"/>
      <c r="R232" s="42"/>
      <c r="S232" s="42"/>
      <c r="T232" s="78"/>
      <c r="AT232" s="24" t="s">
        <v>351</v>
      </c>
      <c r="AU232" s="24" t="s">
        <v>82</v>
      </c>
    </row>
    <row r="233" spans="2:65" s="1" customFormat="1" ht="16.5" customHeight="1">
      <c r="B233" s="41"/>
      <c r="C233" s="254" t="s">
        <v>1015</v>
      </c>
      <c r="D233" s="254" t="s">
        <v>700</v>
      </c>
      <c r="E233" s="255" t="s">
        <v>3420</v>
      </c>
      <c r="F233" s="256" t="s">
        <v>3255</v>
      </c>
      <c r="G233" s="257" t="s">
        <v>213</v>
      </c>
      <c r="H233" s="258">
        <v>10</v>
      </c>
      <c r="I233" s="259"/>
      <c r="J233" s="260">
        <f>ROUND(I233*H233,2)</f>
        <v>0</v>
      </c>
      <c r="K233" s="256" t="s">
        <v>21</v>
      </c>
      <c r="L233" s="261"/>
      <c r="M233" s="262" t="s">
        <v>21</v>
      </c>
      <c r="N233" s="263" t="s">
        <v>43</v>
      </c>
      <c r="O233" s="42"/>
      <c r="P233" s="201">
        <f>O233*H233</f>
        <v>0</v>
      </c>
      <c r="Q233" s="201">
        <v>0</v>
      </c>
      <c r="R233" s="201">
        <f>Q233*H233</f>
        <v>0</v>
      </c>
      <c r="S233" s="201">
        <v>0</v>
      </c>
      <c r="T233" s="202">
        <f>S233*H233</f>
        <v>0</v>
      </c>
      <c r="AR233" s="24" t="s">
        <v>382</v>
      </c>
      <c r="AT233" s="24" t="s">
        <v>700</v>
      </c>
      <c r="AU233" s="24" t="s">
        <v>82</v>
      </c>
      <c r="AY233" s="24" t="s">
        <v>148</v>
      </c>
      <c r="BE233" s="203">
        <f>IF(N233="základní",J233,0)</f>
        <v>0</v>
      </c>
      <c r="BF233" s="203">
        <f>IF(N233="snížená",J233,0)</f>
        <v>0</v>
      </c>
      <c r="BG233" s="203">
        <f>IF(N233="zákl. přenesená",J233,0)</f>
        <v>0</v>
      </c>
      <c r="BH233" s="203">
        <f>IF(N233="sníž. přenesená",J233,0)</f>
        <v>0</v>
      </c>
      <c r="BI233" s="203">
        <f>IF(N233="nulová",J233,0)</f>
        <v>0</v>
      </c>
      <c r="BJ233" s="24" t="s">
        <v>80</v>
      </c>
      <c r="BK233" s="203">
        <f>ROUND(I233*H233,2)</f>
        <v>0</v>
      </c>
      <c r="BL233" s="24" t="s">
        <v>256</v>
      </c>
      <c r="BM233" s="24" t="s">
        <v>3421</v>
      </c>
    </row>
    <row r="234" spans="2:65" s="1" customFormat="1" ht="60">
      <c r="B234" s="41"/>
      <c r="C234" s="63"/>
      <c r="D234" s="206" t="s">
        <v>351</v>
      </c>
      <c r="E234" s="63"/>
      <c r="F234" s="237" t="s">
        <v>3250</v>
      </c>
      <c r="G234" s="63"/>
      <c r="H234" s="63"/>
      <c r="I234" s="163"/>
      <c r="J234" s="63"/>
      <c r="K234" s="63"/>
      <c r="L234" s="61"/>
      <c r="M234" s="238"/>
      <c r="N234" s="42"/>
      <c r="O234" s="42"/>
      <c r="P234" s="42"/>
      <c r="Q234" s="42"/>
      <c r="R234" s="42"/>
      <c r="S234" s="42"/>
      <c r="T234" s="78"/>
      <c r="AT234" s="24" t="s">
        <v>351</v>
      </c>
      <c r="AU234" s="24" t="s">
        <v>82</v>
      </c>
    </row>
    <row r="235" spans="2:65" s="1" customFormat="1" ht="16.5" customHeight="1">
      <c r="B235" s="41"/>
      <c r="C235" s="192" t="s">
        <v>1021</v>
      </c>
      <c r="D235" s="192" t="s">
        <v>151</v>
      </c>
      <c r="E235" s="193" t="s">
        <v>3275</v>
      </c>
      <c r="F235" s="194" t="s">
        <v>3276</v>
      </c>
      <c r="G235" s="195" t="s">
        <v>213</v>
      </c>
      <c r="H235" s="196">
        <v>6</v>
      </c>
      <c r="I235" s="197"/>
      <c r="J235" s="198">
        <f>ROUND(I235*H235,2)</f>
        <v>0</v>
      </c>
      <c r="K235" s="194" t="s">
        <v>21</v>
      </c>
      <c r="L235" s="61"/>
      <c r="M235" s="199" t="s">
        <v>21</v>
      </c>
      <c r="N235" s="200" t="s">
        <v>43</v>
      </c>
      <c r="O235" s="42"/>
      <c r="P235" s="201">
        <f>O235*H235</f>
        <v>0</v>
      </c>
      <c r="Q235" s="201">
        <v>0</v>
      </c>
      <c r="R235" s="201">
        <f>Q235*H235</f>
        <v>0</v>
      </c>
      <c r="S235" s="201">
        <v>0</v>
      </c>
      <c r="T235" s="202">
        <f>S235*H235</f>
        <v>0</v>
      </c>
      <c r="AR235" s="24" t="s">
        <v>256</v>
      </c>
      <c r="AT235" s="24" t="s">
        <v>151</v>
      </c>
      <c r="AU235" s="24" t="s">
        <v>82</v>
      </c>
      <c r="AY235" s="24" t="s">
        <v>148</v>
      </c>
      <c r="BE235" s="203">
        <f>IF(N235="základní",J235,0)</f>
        <v>0</v>
      </c>
      <c r="BF235" s="203">
        <f>IF(N235="snížená",J235,0)</f>
        <v>0</v>
      </c>
      <c r="BG235" s="203">
        <f>IF(N235="zákl. přenesená",J235,0)</f>
        <v>0</v>
      </c>
      <c r="BH235" s="203">
        <f>IF(N235="sníž. přenesená",J235,0)</f>
        <v>0</v>
      </c>
      <c r="BI235" s="203">
        <f>IF(N235="nulová",J235,0)</f>
        <v>0</v>
      </c>
      <c r="BJ235" s="24" t="s">
        <v>80</v>
      </c>
      <c r="BK235" s="203">
        <f>ROUND(I235*H235,2)</f>
        <v>0</v>
      </c>
      <c r="BL235" s="24" t="s">
        <v>256</v>
      </c>
      <c r="BM235" s="24" t="s">
        <v>3422</v>
      </c>
    </row>
    <row r="236" spans="2:65" s="1" customFormat="1" ht="36">
      <c r="B236" s="41"/>
      <c r="C236" s="63"/>
      <c r="D236" s="206" t="s">
        <v>351</v>
      </c>
      <c r="E236" s="63"/>
      <c r="F236" s="237" t="s">
        <v>3423</v>
      </c>
      <c r="G236" s="63"/>
      <c r="H236" s="63"/>
      <c r="I236" s="163"/>
      <c r="J236" s="63"/>
      <c r="K236" s="63"/>
      <c r="L236" s="61"/>
      <c r="M236" s="238"/>
      <c r="N236" s="42"/>
      <c r="O236" s="42"/>
      <c r="P236" s="42"/>
      <c r="Q236" s="42"/>
      <c r="R236" s="42"/>
      <c r="S236" s="42"/>
      <c r="T236" s="78"/>
      <c r="AT236" s="24" t="s">
        <v>351</v>
      </c>
      <c r="AU236" s="24" t="s">
        <v>82</v>
      </c>
    </row>
    <row r="237" spans="2:65" s="1" customFormat="1" ht="16.5" customHeight="1">
      <c r="B237" s="41"/>
      <c r="C237" s="254" t="s">
        <v>1026</v>
      </c>
      <c r="D237" s="254" t="s">
        <v>700</v>
      </c>
      <c r="E237" s="255" t="s">
        <v>3424</v>
      </c>
      <c r="F237" s="256" t="s">
        <v>3425</v>
      </c>
      <c r="G237" s="257" t="s">
        <v>213</v>
      </c>
      <c r="H237" s="258">
        <v>6</v>
      </c>
      <c r="I237" s="259"/>
      <c r="J237" s="260">
        <f>ROUND(I237*H237,2)</f>
        <v>0</v>
      </c>
      <c r="K237" s="256" t="s">
        <v>21</v>
      </c>
      <c r="L237" s="261"/>
      <c r="M237" s="262" t="s">
        <v>21</v>
      </c>
      <c r="N237" s="263" t="s">
        <v>43</v>
      </c>
      <c r="O237" s="42"/>
      <c r="P237" s="201">
        <f>O237*H237</f>
        <v>0</v>
      </c>
      <c r="Q237" s="201">
        <v>0</v>
      </c>
      <c r="R237" s="201">
        <f>Q237*H237</f>
        <v>0</v>
      </c>
      <c r="S237" s="201">
        <v>0</v>
      </c>
      <c r="T237" s="202">
        <f>S237*H237</f>
        <v>0</v>
      </c>
      <c r="AR237" s="24" t="s">
        <v>382</v>
      </c>
      <c r="AT237" s="24" t="s">
        <v>700</v>
      </c>
      <c r="AU237" s="24" t="s">
        <v>82</v>
      </c>
      <c r="AY237" s="24" t="s">
        <v>148</v>
      </c>
      <c r="BE237" s="203">
        <f>IF(N237="základní",J237,0)</f>
        <v>0</v>
      </c>
      <c r="BF237" s="203">
        <f>IF(N237="snížená",J237,0)</f>
        <v>0</v>
      </c>
      <c r="BG237" s="203">
        <f>IF(N237="zákl. přenesená",J237,0)</f>
        <v>0</v>
      </c>
      <c r="BH237" s="203">
        <f>IF(N237="sníž. přenesená",J237,0)</f>
        <v>0</v>
      </c>
      <c r="BI237" s="203">
        <f>IF(N237="nulová",J237,0)</f>
        <v>0</v>
      </c>
      <c r="BJ237" s="24" t="s">
        <v>80</v>
      </c>
      <c r="BK237" s="203">
        <f>ROUND(I237*H237,2)</f>
        <v>0</v>
      </c>
      <c r="BL237" s="24" t="s">
        <v>256</v>
      </c>
      <c r="BM237" s="24" t="s">
        <v>3426</v>
      </c>
    </row>
    <row r="238" spans="2:65" s="1" customFormat="1" ht="16.5" customHeight="1">
      <c r="B238" s="41"/>
      <c r="C238" s="192" t="s">
        <v>1030</v>
      </c>
      <c r="D238" s="192" t="s">
        <v>151</v>
      </c>
      <c r="E238" s="193" t="s">
        <v>3427</v>
      </c>
      <c r="F238" s="194" t="s">
        <v>3428</v>
      </c>
      <c r="G238" s="195" t="s">
        <v>207</v>
      </c>
      <c r="H238" s="196">
        <v>2</v>
      </c>
      <c r="I238" s="197"/>
      <c r="J238" s="198">
        <f>ROUND(I238*H238,2)</f>
        <v>0</v>
      </c>
      <c r="K238" s="194" t="s">
        <v>21</v>
      </c>
      <c r="L238" s="61"/>
      <c r="M238" s="199" t="s">
        <v>21</v>
      </c>
      <c r="N238" s="200" t="s">
        <v>43</v>
      </c>
      <c r="O238" s="42"/>
      <c r="P238" s="201">
        <f>O238*H238</f>
        <v>0</v>
      </c>
      <c r="Q238" s="201">
        <v>0</v>
      </c>
      <c r="R238" s="201">
        <f>Q238*H238</f>
        <v>0</v>
      </c>
      <c r="S238" s="201">
        <v>0</v>
      </c>
      <c r="T238" s="202">
        <f>S238*H238</f>
        <v>0</v>
      </c>
      <c r="AR238" s="24" t="s">
        <v>256</v>
      </c>
      <c r="AT238" s="24" t="s">
        <v>151</v>
      </c>
      <c r="AU238" s="24" t="s">
        <v>82</v>
      </c>
      <c r="AY238" s="24" t="s">
        <v>148</v>
      </c>
      <c r="BE238" s="203">
        <f>IF(N238="základní",J238,0)</f>
        <v>0</v>
      </c>
      <c r="BF238" s="203">
        <f>IF(N238="snížená",J238,0)</f>
        <v>0</v>
      </c>
      <c r="BG238" s="203">
        <f>IF(N238="zákl. přenesená",J238,0)</f>
        <v>0</v>
      </c>
      <c r="BH238" s="203">
        <f>IF(N238="sníž. přenesená",J238,0)</f>
        <v>0</v>
      </c>
      <c r="BI238" s="203">
        <f>IF(N238="nulová",J238,0)</f>
        <v>0</v>
      </c>
      <c r="BJ238" s="24" t="s">
        <v>80</v>
      </c>
      <c r="BK238" s="203">
        <f>ROUND(I238*H238,2)</f>
        <v>0</v>
      </c>
      <c r="BL238" s="24" t="s">
        <v>256</v>
      </c>
      <c r="BM238" s="24" t="s">
        <v>3429</v>
      </c>
    </row>
    <row r="239" spans="2:65" s="1" customFormat="1" ht="36">
      <c r="B239" s="41"/>
      <c r="C239" s="63"/>
      <c r="D239" s="206" t="s">
        <v>351</v>
      </c>
      <c r="E239" s="63"/>
      <c r="F239" s="237" t="s">
        <v>3246</v>
      </c>
      <c r="G239" s="63"/>
      <c r="H239" s="63"/>
      <c r="I239" s="163"/>
      <c r="J239" s="63"/>
      <c r="K239" s="63"/>
      <c r="L239" s="61"/>
      <c r="M239" s="238"/>
      <c r="N239" s="42"/>
      <c r="O239" s="42"/>
      <c r="P239" s="42"/>
      <c r="Q239" s="42"/>
      <c r="R239" s="42"/>
      <c r="S239" s="42"/>
      <c r="T239" s="78"/>
      <c r="AT239" s="24" t="s">
        <v>351</v>
      </c>
      <c r="AU239" s="24" t="s">
        <v>82</v>
      </c>
    </row>
    <row r="240" spans="2:65" s="1" customFormat="1" ht="16.5" customHeight="1">
      <c r="B240" s="41"/>
      <c r="C240" s="254" t="s">
        <v>1035</v>
      </c>
      <c r="D240" s="254" t="s">
        <v>700</v>
      </c>
      <c r="E240" s="255" t="s">
        <v>3430</v>
      </c>
      <c r="F240" s="256" t="s">
        <v>3431</v>
      </c>
      <c r="G240" s="257" t="s">
        <v>207</v>
      </c>
      <c r="H240" s="258">
        <v>2</v>
      </c>
      <c r="I240" s="259"/>
      <c r="J240" s="260">
        <f>ROUND(I240*H240,2)</f>
        <v>0</v>
      </c>
      <c r="K240" s="256" t="s">
        <v>21</v>
      </c>
      <c r="L240" s="261"/>
      <c r="M240" s="262" t="s">
        <v>21</v>
      </c>
      <c r="N240" s="263" t="s">
        <v>43</v>
      </c>
      <c r="O240" s="42"/>
      <c r="P240" s="201">
        <f>O240*H240</f>
        <v>0</v>
      </c>
      <c r="Q240" s="201">
        <v>0</v>
      </c>
      <c r="R240" s="201">
        <f>Q240*H240</f>
        <v>0</v>
      </c>
      <c r="S240" s="201">
        <v>0</v>
      </c>
      <c r="T240" s="202">
        <f>S240*H240</f>
        <v>0</v>
      </c>
      <c r="AR240" s="24" t="s">
        <v>382</v>
      </c>
      <c r="AT240" s="24" t="s">
        <v>700</v>
      </c>
      <c r="AU240" s="24" t="s">
        <v>82</v>
      </c>
      <c r="AY240" s="24" t="s">
        <v>148</v>
      </c>
      <c r="BE240" s="203">
        <f>IF(N240="základní",J240,0)</f>
        <v>0</v>
      </c>
      <c r="BF240" s="203">
        <f>IF(N240="snížená",J240,0)</f>
        <v>0</v>
      </c>
      <c r="BG240" s="203">
        <f>IF(N240="zákl. přenesená",J240,0)</f>
        <v>0</v>
      </c>
      <c r="BH240" s="203">
        <f>IF(N240="sníž. přenesená",J240,0)</f>
        <v>0</v>
      </c>
      <c r="BI240" s="203">
        <f>IF(N240="nulová",J240,0)</f>
        <v>0</v>
      </c>
      <c r="BJ240" s="24" t="s">
        <v>80</v>
      </c>
      <c r="BK240" s="203">
        <f>ROUND(I240*H240,2)</f>
        <v>0</v>
      </c>
      <c r="BL240" s="24" t="s">
        <v>256</v>
      </c>
      <c r="BM240" s="24" t="s">
        <v>3432</v>
      </c>
    </row>
    <row r="241" spans="2:65" s="1" customFormat="1" ht="16.5" customHeight="1">
      <c r="B241" s="41"/>
      <c r="C241" s="192" t="s">
        <v>1053</v>
      </c>
      <c r="D241" s="192" t="s">
        <v>151</v>
      </c>
      <c r="E241" s="193" t="s">
        <v>3293</v>
      </c>
      <c r="F241" s="194" t="s">
        <v>3294</v>
      </c>
      <c r="G241" s="195" t="s">
        <v>176</v>
      </c>
      <c r="H241" s="196">
        <v>4</v>
      </c>
      <c r="I241" s="197"/>
      <c r="J241" s="198">
        <f>ROUND(I241*H241,2)</f>
        <v>0</v>
      </c>
      <c r="K241" s="194" t="s">
        <v>21</v>
      </c>
      <c r="L241" s="61"/>
      <c r="M241" s="199" t="s">
        <v>21</v>
      </c>
      <c r="N241" s="200" t="s">
        <v>43</v>
      </c>
      <c r="O241" s="42"/>
      <c r="P241" s="201">
        <f>O241*H241</f>
        <v>0</v>
      </c>
      <c r="Q241" s="201">
        <v>0</v>
      </c>
      <c r="R241" s="201">
        <f>Q241*H241</f>
        <v>0</v>
      </c>
      <c r="S241" s="201">
        <v>0</v>
      </c>
      <c r="T241" s="202">
        <f>S241*H241</f>
        <v>0</v>
      </c>
      <c r="AR241" s="24" t="s">
        <v>256</v>
      </c>
      <c r="AT241" s="24" t="s">
        <v>151</v>
      </c>
      <c r="AU241" s="24" t="s">
        <v>82</v>
      </c>
      <c r="AY241" s="24" t="s">
        <v>148</v>
      </c>
      <c r="BE241" s="203">
        <f>IF(N241="základní",J241,0)</f>
        <v>0</v>
      </c>
      <c r="BF241" s="203">
        <f>IF(N241="snížená",J241,0)</f>
        <v>0</v>
      </c>
      <c r="BG241" s="203">
        <f>IF(N241="zákl. přenesená",J241,0)</f>
        <v>0</v>
      </c>
      <c r="BH241" s="203">
        <f>IF(N241="sníž. přenesená",J241,0)</f>
        <v>0</v>
      </c>
      <c r="BI241" s="203">
        <f>IF(N241="nulová",J241,0)</f>
        <v>0</v>
      </c>
      <c r="BJ241" s="24" t="s">
        <v>80</v>
      </c>
      <c r="BK241" s="203">
        <f>ROUND(I241*H241,2)</f>
        <v>0</v>
      </c>
      <c r="BL241" s="24" t="s">
        <v>256</v>
      </c>
      <c r="BM241" s="24" t="s">
        <v>3433</v>
      </c>
    </row>
    <row r="242" spans="2:65" s="1" customFormat="1" ht="36">
      <c r="B242" s="41"/>
      <c r="C242" s="63"/>
      <c r="D242" s="206" t="s">
        <v>351</v>
      </c>
      <c r="E242" s="63"/>
      <c r="F242" s="237" t="s">
        <v>3246</v>
      </c>
      <c r="G242" s="63"/>
      <c r="H242" s="63"/>
      <c r="I242" s="163"/>
      <c r="J242" s="63"/>
      <c r="K242" s="63"/>
      <c r="L242" s="61"/>
      <c r="M242" s="238"/>
      <c r="N242" s="42"/>
      <c r="O242" s="42"/>
      <c r="P242" s="42"/>
      <c r="Q242" s="42"/>
      <c r="R242" s="42"/>
      <c r="S242" s="42"/>
      <c r="T242" s="78"/>
      <c r="AT242" s="24" t="s">
        <v>351</v>
      </c>
      <c r="AU242" s="24" t="s">
        <v>82</v>
      </c>
    </row>
    <row r="243" spans="2:65" s="1" customFormat="1" ht="16.5" customHeight="1">
      <c r="B243" s="41"/>
      <c r="C243" s="254" t="s">
        <v>1064</v>
      </c>
      <c r="D243" s="254" t="s">
        <v>700</v>
      </c>
      <c r="E243" s="255" t="s">
        <v>3296</v>
      </c>
      <c r="F243" s="256" t="s">
        <v>3297</v>
      </c>
      <c r="G243" s="257" t="s">
        <v>176</v>
      </c>
      <c r="H243" s="258">
        <v>4</v>
      </c>
      <c r="I243" s="259"/>
      <c r="J243" s="260">
        <f>ROUND(I243*H243,2)</f>
        <v>0</v>
      </c>
      <c r="K243" s="256" t="s">
        <v>21</v>
      </c>
      <c r="L243" s="261"/>
      <c r="M243" s="262" t="s">
        <v>21</v>
      </c>
      <c r="N243" s="263" t="s">
        <v>43</v>
      </c>
      <c r="O243" s="42"/>
      <c r="P243" s="201">
        <f>O243*H243</f>
        <v>0</v>
      </c>
      <c r="Q243" s="201">
        <v>0</v>
      </c>
      <c r="R243" s="201">
        <f>Q243*H243</f>
        <v>0</v>
      </c>
      <c r="S243" s="201">
        <v>0</v>
      </c>
      <c r="T243" s="202">
        <f>S243*H243</f>
        <v>0</v>
      </c>
      <c r="AR243" s="24" t="s">
        <v>382</v>
      </c>
      <c r="AT243" s="24" t="s">
        <v>700</v>
      </c>
      <c r="AU243" s="24" t="s">
        <v>82</v>
      </c>
      <c r="AY243" s="24" t="s">
        <v>148</v>
      </c>
      <c r="BE243" s="203">
        <f>IF(N243="základní",J243,0)</f>
        <v>0</v>
      </c>
      <c r="BF243" s="203">
        <f>IF(N243="snížená",J243,0)</f>
        <v>0</v>
      </c>
      <c r="BG243" s="203">
        <f>IF(N243="zákl. přenesená",J243,0)</f>
        <v>0</v>
      </c>
      <c r="BH243" s="203">
        <f>IF(N243="sníž. přenesená",J243,0)</f>
        <v>0</v>
      </c>
      <c r="BI243" s="203">
        <f>IF(N243="nulová",J243,0)</f>
        <v>0</v>
      </c>
      <c r="BJ243" s="24" t="s">
        <v>80</v>
      </c>
      <c r="BK243" s="203">
        <f>ROUND(I243*H243,2)</f>
        <v>0</v>
      </c>
      <c r="BL243" s="24" t="s">
        <v>256</v>
      </c>
      <c r="BM243" s="24" t="s">
        <v>3434</v>
      </c>
    </row>
    <row r="244" spans="2:65" s="1" customFormat="1" ht="36">
      <c r="B244" s="41"/>
      <c r="C244" s="63"/>
      <c r="D244" s="206" t="s">
        <v>351</v>
      </c>
      <c r="E244" s="63"/>
      <c r="F244" s="237" t="s">
        <v>3367</v>
      </c>
      <c r="G244" s="63"/>
      <c r="H244" s="63"/>
      <c r="I244" s="163"/>
      <c r="J244" s="63"/>
      <c r="K244" s="63"/>
      <c r="L244" s="61"/>
      <c r="M244" s="238"/>
      <c r="N244" s="42"/>
      <c r="O244" s="42"/>
      <c r="P244" s="42"/>
      <c r="Q244" s="42"/>
      <c r="R244" s="42"/>
      <c r="S244" s="42"/>
      <c r="T244" s="78"/>
      <c r="AT244" s="24" t="s">
        <v>351</v>
      </c>
      <c r="AU244" s="24" t="s">
        <v>82</v>
      </c>
    </row>
    <row r="245" spans="2:65" s="10" customFormat="1" ht="29.85" customHeight="1">
      <c r="B245" s="176"/>
      <c r="C245" s="177"/>
      <c r="D245" s="178" t="s">
        <v>71</v>
      </c>
      <c r="E245" s="190" t="s">
        <v>3435</v>
      </c>
      <c r="F245" s="190" t="s">
        <v>3436</v>
      </c>
      <c r="G245" s="177"/>
      <c r="H245" s="177"/>
      <c r="I245" s="180"/>
      <c r="J245" s="191">
        <f>BK245</f>
        <v>0</v>
      </c>
      <c r="K245" s="177"/>
      <c r="L245" s="182"/>
      <c r="M245" s="183"/>
      <c r="N245" s="184"/>
      <c r="O245" s="184"/>
      <c r="P245" s="185">
        <f>SUM(P246:P271)</f>
        <v>0</v>
      </c>
      <c r="Q245" s="184"/>
      <c r="R245" s="185">
        <f>SUM(R246:R271)</f>
        <v>0</v>
      </c>
      <c r="S245" s="184"/>
      <c r="T245" s="186">
        <f>SUM(T246:T271)</f>
        <v>0</v>
      </c>
      <c r="AR245" s="187" t="s">
        <v>82</v>
      </c>
      <c r="AT245" s="188" t="s">
        <v>71</v>
      </c>
      <c r="AU245" s="188" t="s">
        <v>80</v>
      </c>
      <c r="AY245" s="187" t="s">
        <v>148</v>
      </c>
      <c r="BK245" s="189">
        <f>SUM(BK246:BK271)</f>
        <v>0</v>
      </c>
    </row>
    <row r="246" spans="2:65" s="1" customFormat="1" ht="16.5" customHeight="1">
      <c r="B246" s="41"/>
      <c r="C246" s="192" t="s">
        <v>1069</v>
      </c>
      <c r="D246" s="192" t="s">
        <v>151</v>
      </c>
      <c r="E246" s="193" t="s">
        <v>3437</v>
      </c>
      <c r="F246" s="194" t="s">
        <v>3392</v>
      </c>
      <c r="G246" s="195" t="s">
        <v>207</v>
      </c>
      <c r="H246" s="196">
        <v>1</v>
      </c>
      <c r="I246" s="197"/>
      <c r="J246" s="198">
        <f>ROUND(I246*H246,2)</f>
        <v>0</v>
      </c>
      <c r="K246" s="194" t="s">
        <v>21</v>
      </c>
      <c r="L246" s="61"/>
      <c r="M246" s="199" t="s">
        <v>21</v>
      </c>
      <c r="N246" s="200" t="s">
        <v>43</v>
      </c>
      <c r="O246" s="42"/>
      <c r="P246" s="201">
        <f>O246*H246</f>
        <v>0</v>
      </c>
      <c r="Q246" s="201">
        <v>0</v>
      </c>
      <c r="R246" s="201">
        <f>Q246*H246</f>
        <v>0</v>
      </c>
      <c r="S246" s="201">
        <v>0</v>
      </c>
      <c r="T246" s="202">
        <f>S246*H246</f>
        <v>0</v>
      </c>
      <c r="AR246" s="24" t="s">
        <v>256</v>
      </c>
      <c r="AT246" s="24" t="s">
        <v>151</v>
      </c>
      <c r="AU246" s="24" t="s">
        <v>82</v>
      </c>
      <c r="AY246" s="24" t="s">
        <v>148</v>
      </c>
      <c r="BE246" s="203">
        <f>IF(N246="základní",J246,0)</f>
        <v>0</v>
      </c>
      <c r="BF246" s="203">
        <f>IF(N246="snížená",J246,0)</f>
        <v>0</v>
      </c>
      <c r="BG246" s="203">
        <f>IF(N246="zákl. přenesená",J246,0)</f>
        <v>0</v>
      </c>
      <c r="BH246" s="203">
        <f>IF(N246="sníž. přenesená",J246,0)</f>
        <v>0</v>
      </c>
      <c r="BI246" s="203">
        <f>IF(N246="nulová",J246,0)</f>
        <v>0</v>
      </c>
      <c r="BJ246" s="24" t="s">
        <v>80</v>
      </c>
      <c r="BK246" s="203">
        <f>ROUND(I246*H246,2)</f>
        <v>0</v>
      </c>
      <c r="BL246" s="24" t="s">
        <v>256</v>
      </c>
      <c r="BM246" s="24" t="s">
        <v>3438</v>
      </c>
    </row>
    <row r="247" spans="2:65" s="1" customFormat="1" ht="36">
      <c r="B247" s="41"/>
      <c r="C247" s="63"/>
      <c r="D247" s="206" t="s">
        <v>351</v>
      </c>
      <c r="E247" s="63"/>
      <c r="F247" s="237" t="s">
        <v>3246</v>
      </c>
      <c r="G247" s="63"/>
      <c r="H247" s="63"/>
      <c r="I247" s="163"/>
      <c r="J247" s="63"/>
      <c r="K247" s="63"/>
      <c r="L247" s="61"/>
      <c r="M247" s="238"/>
      <c r="N247" s="42"/>
      <c r="O247" s="42"/>
      <c r="P247" s="42"/>
      <c r="Q247" s="42"/>
      <c r="R247" s="42"/>
      <c r="S247" s="42"/>
      <c r="T247" s="78"/>
      <c r="AT247" s="24" t="s">
        <v>351</v>
      </c>
      <c r="AU247" s="24" t="s">
        <v>82</v>
      </c>
    </row>
    <row r="248" spans="2:65" s="1" customFormat="1" ht="16.5" customHeight="1">
      <c r="B248" s="41"/>
      <c r="C248" s="254" t="s">
        <v>1074</v>
      </c>
      <c r="D248" s="254" t="s">
        <v>700</v>
      </c>
      <c r="E248" s="255" t="s">
        <v>3439</v>
      </c>
      <c r="F248" s="256" t="s">
        <v>3440</v>
      </c>
      <c r="G248" s="257" t="s">
        <v>207</v>
      </c>
      <c r="H248" s="258">
        <v>1</v>
      </c>
      <c r="I248" s="259"/>
      <c r="J248" s="260">
        <f>ROUND(I248*H248,2)</f>
        <v>0</v>
      </c>
      <c r="K248" s="256" t="s">
        <v>21</v>
      </c>
      <c r="L248" s="261"/>
      <c r="M248" s="262" t="s">
        <v>21</v>
      </c>
      <c r="N248" s="263" t="s">
        <v>43</v>
      </c>
      <c r="O248" s="42"/>
      <c r="P248" s="201">
        <f>O248*H248</f>
        <v>0</v>
      </c>
      <c r="Q248" s="201">
        <v>0</v>
      </c>
      <c r="R248" s="201">
        <f>Q248*H248</f>
        <v>0</v>
      </c>
      <c r="S248" s="201">
        <v>0</v>
      </c>
      <c r="T248" s="202">
        <f>S248*H248</f>
        <v>0</v>
      </c>
      <c r="AR248" s="24" t="s">
        <v>382</v>
      </c>
      <c r="AT248" s="24" t="s">
        <v>700</v>
      </c>
      <c r="AU248" s="24" t="s">
        <v>82</v>
      </c>
      <c r="AY248" s="24" t="s">
        <v>148</v>
      </c>
      <c r="BE248" s="203">
        <f>IF(N248="základní",J248,0)</f>
        <v>0</v>
      </c>
      <c r="BF248" s="203">
        <f>IF(N248="snížená",J248,0)</f>
        <v>0</v>
      </c>
      <c r="BG248" s="203">
        <f>IF(N248="zákl. přenesená",J248,0)</f>
        <v>0</v>
      </c>
      <c r="BH248" s="203">
        <f>IF(N248="sníž. přenesená",J248,0)</f>
        <v>0</v>
      </c>
      <c r="BI248" s="203">
        <f>IF(N248="nulová",J248,0)</f>
        <v>0</v>
      </c>
      <c r="BJ248" s="24" t="s">
        <v>80</v>
      </c>
      <c r="BK248" s="203">
        <f>ROUND(I248*H248,2)</f>
        <v>0</v>
      </c>
      <c r="BL248" s="24" t="s">
        <v>256</v>
      </c>
      <c r="BM248" s="24" t="s">
        <v>3441</v>
      </c>
    </row>
    <row r="249" spans="2:65" s="1" customFormat="1" ht="96">
      <c r="B249" s="41"/>
      <c r="C249" s="63"/>
      <c r="D249" s="206" t="s">
        <v>351</v>
      </c>
      <c r="E249" s="63"/>
      <c r="F249" s="237" t="s">
        <v>3442</v>
      </c>
      <c r="G249" s="63"/>
      <c r="H249" s="63"/>
      <c r="I249" s="163"/>
      <c r="J249" s="63"/>
      <c r="K249" s="63"/>
      <c r="L249" s="61"/>
      <c r="M249" s="238"/>
      <c r="N249" s="42"/>
      <c r="O249" s="42"/>
      <c r="P249" s="42"/>
      <c r="Q249" s="42"/>
      <c r="R249" s="42"/>
      <c r="S249" s="42"/>
      <c r="T249" s="78"/>
      <c r="AT249" s="24" t="s">
        <v>351</v>
      </c>
      <c r="AU249" s="24" t="s">
        <v>82</v>
      </c>
    </row>
    <row r="250" spans="2:65" s="1" customFormat="1" ht="16.5" customHeight="1">
      <c r="B250" s="41"/>
      <c r="C250" s="192" t="s">
        <v>1080</v>
      </c>
      <c r="D250" s="192" t="s">
        <v>151</v>
      </c>
      <c r="E250" s="193" t="s">
        <v>3443</v>
      </c>
      <c r="F250" s="194" t="s">
        <v>3399</v>
      </c>
      <c r="G250" s="195" t="s">
        <v>207</v>
      </c>
      <c r="H250" s="196">
        <v>1</v>
      </c>
      <c r="I250" s="197"/>
      <c r="J250" s="198">
        <f>ROUND(I250*H250,2)</f>
        <v>0</v>
      </c>
      <c r="K250" s="194" t="s">
        <v>21</v>
      </c>
      <c r="L250" s="61"/>
      <c r="M250" s="199" t="s">
        <v>21</v>
      </c>
      <c r="N250" s="200" t="s">
        <v>43</v>
      </c>
      <c r="O250" s="42"/>
      <c r="P250" s="201">
        <f>O250*H250</f>
        <v>0</v>
      </c>
      <c r="Q250" s="201">
        <v>0</v>
      </c>
      <c r="R250" s="201">
        <f>Q250*H250</f>
        <v>0</v>
      </c>
      <c r="S250" s="201">
        <v>0</v>
      </c>
      <c r="T250" s="202">
        <f>S250*H250</f>
        <v>0</v>
      </c>
      <c r="AR250" s="24" t="s">
        <v>256</v>
      </c>
      <c r="AT250" s="24" t="s">
        <v>151</v>
      </c>
      <c r="AU250" s="24" t="s">
        <v>82</v>
      </c>
      <c r="AY250" s="24" t="s">
        <v>148</v>
      </c>
      <c r="BE250" s="203">
        <f>IF(N250="základní",J250,0)</f>
        <v>0</v>
      </c>
      <c r="BF250" s="203">
        <f>IF(N250="snížená",J250,0)</f>
        <v>0</v>
      </c>
      <c r="BG250" s="203">
        <f>IF(N250="zákl. přenesená",J250,0)</f>
        <v>0</v>
      </c>
      <c r="BH250" s="203">
        <f>IF(N250="sníž. přenesená",J250,0)</f>
        <v>0</v>
      </c>
      <c r="BI250" s="203">
        <f>IF(N250="nulová",J250,0)</f>
        <v>0</v>
      </c>
      <c r="BJ250" s="24" t="s">
        <v>80</v>
      </c>
      <c r="BK250" s="203">
        <f>ROUND(I250*H250,2)</f>
        <v>0</v>
      </c>
      <c r="BL250" s="24" t="s">
        <v>256</v>
      </c>
      <c r="BM250" s="24" t="s">
        <v>3444</v>
      </c>
    </row>
    <row r="251" spans="2:65" s="1" customFormat="1" ht="36">
      <c r="B251" s="41"/>
      <c r="C251" s="63"/>
      <c r="D251" s="206" t="s">
        <v>351</v>
      </c>
      <c r="E251" s="63"/>
      <c r="F251" s="237" t="s">
        <v>3401</v>
      </c>
      <c r="G251" s="63"/>
      <c r="H251" s="63"/>
      <c r="I251" s="163"/>
      <c r="J251" s="63"/>
      <c r="K251" s="63"/>
      <c r="L251" s="61"/>
      <c r="M251" s="238"/>
      <c r="N251" s="42"/>
      <c r="O251" s="42"/>
      <c r="P251" s="42"/>
      <c r="Q251" s="42"/>
      <c r="R251" s="42"/>
      <c r="S251" s="42"/>
      <c r="T251" s="78"/>
      <c r="AT251" s="24" t="s">
        <v>351</v>
      </c>
      <c r="AU251" s="24" t="s">
        <v>82</v>
      </c>
    </row>
    <row r="252" spans="2:65" s="1" customFormat="1" ht="16.5" customHeight="1">
      <c r="B252" s="41"/>
      <c r="C252" s="254" t="s">
        <v>1089</v>
      </c>
      <c r="D252" s="254" t="s">
        <v>700</v>
      </c>
      <c r="E252" s="255" t="s">
        <v>3445</v>
      </c>
      <c r="F252" s="256" t="s">
        <v>3446</v>
      </c>
      <c r="G252" s="257" t="s">
        <v>207</v>
      </c>
      <c r="H252" s="258">
        <v>1</v>
      </c>
      <c r="I252" s="259"/>
      <c r="J252" s="260">
        <f>ROUND(I252*H252,2)</f>
        <v>0</v>
      </c>
      <c r="K252" s="256" t="s">
        <v>21</v>
      </c>
      <c r="L252" s="261"/>
      <c r="M252" s="262" t="s">
        <v>21</v>
      </c>
      <c r="N252" s="263" t="s">
        <v>43</v>
      </c>
      <c r="O252" s="42"/>
      <c r="P252" s="201">
        <f>O252*H252</f>
        <v>0</v>
      </c>
      <c r="Q252" s="201">
        <v>0</v>
      </c>
      <c r="R252" s="201">
        <f>Q252*H252</f>
        <v>0</v>
      </c>
      <c r="S252" s="201">
        <v>0</v>
      </c>
      <c r="T252" s="202">
        <f>S252*H252</f>
        <v>0</v>
      </c>
      <c r="AR252" s="24" t="s">
        <v>382</v>
      </c>
      <c r="AT252" s="24" t="s">
        <v>700</v>
      </c>
      <c r="AU252" s="24" t="s">
        <v>82</v>
      </c>
      <c r="AY252" s="24" t="s">
        <v>148</v>
      </c>
      <c r="BE252" s="203">
        <f>IF(N252="základní",J252,0)</f>
        <v>0</v>
      </c>
      <c r="BF252" s="203">
        <f>IF(N252="snížená",J252,0)</f>
        <v>0</v>
      </c>
      <c r="BG252" s="203">
        <f>IF(N252="zákl. přenesená",J252,0)</f>
        <v>0</v>
      </c>
      <c r="BH252" s="203">
        <f>IF(N252="sníž. přenesená",J252,0)</f>
        <v>0</v>
      </c>
      <c r="BI252" s="203">
        <f>IF(N252="nulová",J252,0)</f>
        <v>0</v>
      </c>
      <c r="BJ252" s="24" t="s">
        <v>80</v>
      </c>
      <c r="BK252" s="203">
        <f>ROUND(I252*H252,2)</f>
        <v>0</v>
      </c>
      <c r="BL252" s="24" t="s">
        <v>256</v>
      </c>
      <c r="BM252" s="24" t="s">
        <v>3447</v>
      </c>
    </row>
    <row r="253" spans="2:65" s="1" customFormat="1" ht="48">
      <c r="B253" s="41"/>
      <c r="C253" s="63"/>
      <c r="D253" s="206" t="s">
        <v>351</v>
      </c>
      <c r="E253" s="63"/>
      <c r="F253" s="237" t="s">
        <v>3448</v>
      </c>
      <c r="G253" s="63"/>
      <c r="H253" s="63"/>
      <c r="I253" s="163"/>
      <c r="J253" s="63"/>
      <c r="K253" s="63"/>
      <c r="L253" s="61"/>
      <c r="M253" s="238"/>
      <c r="N253" s="42"/>
      <c r="O253" s="42"/>
      <c r="P253" s="42"/>
      <c r="Q253" s="42"/>
      <c r="R253" s="42"/>
      <c r="S253" s="42"/>
      <c r="T253" s="78"/>
      <c r="AT253" s="24" t="s">
        <v>351</v>
      </c>
      <c r="AU253" s="24" t="s">
        <v>82</v>
      </c>
    </row>
    <row r="254" spans="2:65" s="1" customFormat="1" ht="16.5" customHeight="1">
      <c r="B254" s="41"/>
      <c r="C254" s="192" t="s">
        <v>1094</v>
      </c>
      <c r="D254" s="192" t="s">
        <v>151</v>
      </c>
      <c r="E254" s="193" t="s">
        <v>3449</v>
      </c>
      <c r="F254" s="194" t="s">
        <v>3450</v>
      </c>
      <c r="G254" s="195" t="s">
        <v>207</v>
      </c>
      <c r="H254" s="196">
        <v>1</v>
      </c>
      <c r="I254" s="197"/>
      <c r="J254" s="198">
        <f>ROUND(I254*H254,2)</f>
        <v>0</v>
      </c>
      <c r="K254" s="194" t="s">
        <v>21</v>
      </c>
      <c r="L254" s="61"/>
      <c r="M254" s="199" t="s">
        <v>21</v>
      </c>
      <c r="N254" s="200" t="s">
        <v>43</v>
      </c>
      <c r="O254" s="42"/>
      <c r="P254" s="201">
        <f>O254*H254</f>
        <v>0</v>
      </c>
      <c r="Q254" s="201">
        <v>0</v>
      </c>
      <c r="R254" s="201">
        <f>Q254*H254</f>
        <v>0</v>
      </c>
      <c r="S254" s="201">
        <v>0</v>
      </c>
      <c r="T254" s="202">
        <f>S254*H254</f>
        <v>0</v>
      </c>
      <c r="AR254" s="24" t="s">
        <v>256</v>
      </c>
      <c r="AT254" s="24" t="s">
        <v>151</v>
      </c>
      <c r="AU254" s="24" t="s">
        <v>82</v>
      </c>
      <c r="AY254" s="24" t="s">
        <v>148</v>
      </c>
      <c r="BE254" s="203">
        <f>IF(N254="základní",J254,0)</f>
        <v>0</v>
      </c>
      <c r="BF254" s="203">
        <f>IF(N254="snížená",J254,0)</f>
        <v>0</v>
      </c>
      <c r="BG254" s="203">
        <f>IF(N254="zákl. přenesená",J254,0)</f>
        <v>0</v>
      </c>
      <c r="BH254" s="203">
        <f>IF(N254="sníž. přenesená",J254,0)</f>
        <v>0</v>
      </c>
      <c r="BI254" s="203">
        <f>IF(N254="nulová",J254,0)</f>
        <v>0</v>
      </c>
      <c r="BJ254" s="24" t="s">
        <v>80</v>
      </c>
      <c r="BK254" s="203">
        <f>ROUND(I254*H254,2)</f>
        <v>0</v>
      </c>
      <c r="BL254" s="24" t="s">
        <v>256</v>
      </c>
      <c r="BM254" s="24" t="s">
        <v>3451</v>
      </c>
    </row>
    <row r="255" spans="2:65" s="1" customFormat="1" ht="36">
      <c r="B255" s="41"/>
      <c r="C255" s="63"/>
      <c r="D255" s="206" t="s">
        <v>351</v>
      </c>
      <c r="E255" s="63"/>
      <c r="F255" s="237" t="s">
        <v>3246</v>
      </c>
      <c r="G255" s="63"/>
      <c r="H255" s="63"/>
      <c r="I255" s="163"/>
      <c r="J255" s="63"/>
      <c r="K255" s="63"/>
      <c r="L255" s="61"/>
      <c r="M255" s="238"/>
      <c r="N255" s="42"/>
      <c r="O255" s="42"/>
      <c r="P255" s="42"/>
      <c r="Q255" s="42"/>
      <c r="R255" s="42"/>
      <c r="S255" s="42"/>
      <c r="T255" s="78"/>
      <c r="AT255" s="24" t="s">
        <v>351</v>
      </c>
      <c r="AU255" s="24" t="s">
        <v>82</v>
      </c>
    </row>
    <row r="256" spans="2:65" s="1" customFormat="1" ht="16.5" customHeight="1">
      <c r="B256" s="41"/>
      <c r="C256" s="254" t="s">
        <v>1099</v>
      </c>
      <c r="D256" s="254" t="s">
        <v>700</v>
      </c>
      <c r="E256" s="255" t="s">
        <v>3452</v>
      </c>
      <c r="F256" s="256" t="s">
        <v>3453</v>
      </c>
      <c r="G256" s="257" t="s">
        <v>207</v>
      </c>
      <c r="H256" s="258">
        <v>1</v>
      </c>
      <c r="I256" s="259"/>
      <c r="J256" s="260">
        <f>ROUND(I256*H256,2)</f>
        <v>0</v>
      </c>
      <c r="K256" s="256" t="s">
        <v>21</v>
      </c>
      <c r="L256" s="261"/>
      <c r="M256" s="262" t="s">
        <v>21</v>
      </c>
      <c r="N256" s="263" t="s">
        <v>43</v>
      </c>
      <c r="O256" s="42"/>
      <c r="P256" s="201">
        <f>O256*H256</f>
        <v>0</v>
      </c>
      <c r="Q256" s="201">
        <v>0</v>
      </c>
      <c r="R256" s="201">
        <f>Q256*H256</f>
        <v>0</v>
      </c>
      <c r="S256" s="201">
        <v>0</v>
      </c>
      <c r="T256" s="202">
        <f>S256*H256</f>
        <v>0</v>
      </c>
      <c r="AR256" s="24" t="s">
        <v>382</v>
      </c>
      <c r="AT256" s="24" t="s">
        <v>700</v>
      </c>
      <c r="AU256" s="24" t="s">
        <v>82</v>
      </c>
      <c r="AY256" s="24" t="s">
        <v>148</v>
      </c>
      <c r="BE256" s="203">
        <f>IF(N256="základní",J256,0)</f>
        <v>0</v>
      </c>
      <c r="BF256" s="203">
        <f>IF(N256="snížená",J256,0)</f>
        <v>0</v>
      </c>
      <c r="BG256" s="203">
        <f>IF(N256="zákl. přenesená",J256,0)</f>
        <v>0</v>
      </c>
      <c r="BH256" s="203">
        <f>IF(N256="sníž. přenesená",J256,0)</f>
        <v>0</v>
      </c>
      <c r="BI256" s="203">
        <f>IF(N256="nulová",J256,0)</f>
        <v>0</v>
      </c>
      <c r="BJ256" s="24" t="s">
        <v>80</v>
      </c>
      <c r="BK256" s="203">
        <f>ROUND(I256*H256,2)</f>
        <v>0</v>
      </c>
      <c r="BL256" s="24" t="s">
        <v>256</v>
      </c>
      <c r="BM256" s="24" t="s">
        <v>3454</v>
      </c>
    </row>
    <row r="257" spans="2:65" s="1" customFormat="1" ht="48">
      <c r="B257" s="41"/>
      <c r="C257" s="63"/>
      <c r="D257" s="206" t="s">
        <v>351</v>
      </c>
      <c r="E257" s="63"/>
      <c r="F257" s="237" t="s">
        <v>3455</v>
      </c>
      <c r="G257" s="63"/>
      <c r="H257" s="63"/>
      <c r="I257" s="163"/>
      <c r="J257" s="63"/>
      <c r="K257" s="63"/>
      <c r="L257" s="61"/>
      <c r="M257" s="238"/>
      <c r="N257" s="42"/>
      <c r="O257" s="42"/>
      <c r="P257" s="42"/>
      <c r="Q257" s="42"/>
      <c r="R257" s="42"/>
      <c r="S257" s="42"/>
      <c r="T257" s="78"/>
      <c r="AT257" s="24" t="s">
        <v>351</v>
      </c>
      <c r="AU257" s="24" t="s">
        <v>82</v>
      </c>
    </row>
    <row r="258" spans="2:65" s="1" customFormat="1" ht="16.5" customHeight="1">
      <c r="B258" s="41"/>
      <c r="C258" s="192" t="s">
        <v>1104</v>
      </c>
      <c r="D258" s="192" t="s">
        <v>151</v>
      </c>
      <c r="E258" s="193" t="s">
        <v>3456</v>
      </c>
      <c r="F258" s="194" t="s">
        <v>3457</v>
      </c>
      <c r="G258" s="195" t="s">
        <v>207</v>
      </c>
      <c r="H258" s="196">
        <v>1</v>
      </c>
      <c r="I258" s="197"/>
      <c r="J258" s="198">
        <f>ROUND(I258*H258,2)</f>
        <v>0</v>
      </c>
      <c r="K258" s="194" t="s">
        <v>21</v>
      </c>
      <c r="L258" s="61"/>
      <c r="M258" s="199" t="s">
        <v>21</v>
      </c>
      <c r="N258" s="200" t="s">
        <v>43</v>
      </c>
      <c r="O258" s="42"/>
      <c r="P258" s="201">
        <f>O258*H258</f>
        <v>0</v>
      </c>
      <c r="Q258" s="201">
        <v>0</v>
      </c>
      <c r="R258" s="201">
        <f>Q258*H258</f>
        <v>0</v>
      </c>
      <c r="S258" s="201">
        <v>0</v>
      </c>
      <c r="T258" s="202">
        <f>S258*H258</f>
        <v>0</v>
      </c>
      <c r="AR258" s="24" t="s">
        <v>256</v>
      </c>
      <c r="AT258" s="24" t="s">
        <v>151</v>
      </c>
      <c r="AU258" s="24" t="s">
        <v>82</v>
      </c>
      <c r="AY258" s="24" t="s">
        <v>148</v>
      </c>
      <c r="BE258" s="203">
        <f>IF(N258="základní",J258,0)</f>
        <v>0</v>
      </c>
      <c r="BF258" s="203">
        <f>IF(N258="snížená",J258,0)</f>
        <v>0</v>
      </c>
      <c r="BG258" s="203">
        <f>IF(N258="zákl. přenesená",J258,0)</f>
        <v>0</v>
      </c>
      <c r="BH258" s="203">
        <f>IF(N258="sníž. přenesená",J258,0)</f>
        <v>0</v>
      </c>
      <c r="BI258" s="203">
        <f>IF(N258="nulová",J258,0)</f>
        <v>0</v>
      </c>
      <c r="BJ258" s="24" t="s">
        <v>80</v>
      </c>
      <c r="BK258" s="203">
        <f>ROUND(I258*H258,2)</f>
        <v>0</v>
      </c>
      <c r="BL258" s="24" t="s">
        <v>256</v>
      </c>
      <c r="BM258" s="24" t="s">
        <v>3458</v>
      </c>
    </row>
    <row r="259" spans="2:65" s="1" customFormat="1" ht="36">
      <c r="B259" s="41"/>
      <c r="C259" s="63"/>
      <c r="D259" s="206" t="s">
        <v>351</v>
      </c>
      <c r="E259" s="63"/>
      <c r="F259" s="237" t="s">
        <v>3246</v>
      </c>
      <c r="G259" s="63"/>
      <c r="H259" s="63"/>
      <c r="I259" s="163"/>
      <c r="J259" s="63"/>
      <c r="K259" s="63"/>
      <c r="L259" s="61"/>
      <c r="M259" s="238"/>
      <c r="N259" s="42"/>
      <c r="O259" s="42"/>
      <c r="P259" s="42"/>
      <c r="Q259" s="42"/>
      <c r="R259" s="42"/>
      <c r="S259" s="42"/>
      <c r="T259" s="78"/>
      <c r="AT259" s="24" t="s">
        <v>351</v>
      </c>
      <c r="AU259" s="24" t="s">
        <v>82</v>
      </c>
    </row>
    <row r="260" spans="2:65" s="1" customFormat="1" ht="16.5" customHeight="1">
      <c r="B260" s="41"/>
      <c r="C260" s="254" t="s">
        <v>1116</v>
      </c>
      <c r="D260" s="254" t="s">
        <v>700</v>
      </c>
      <c r="E260" s="255" t="s">
        <v>3459</v>
      </c>
      <c r="F260" s="256" t="s">
        <v>3460</v>
      </c>
      <c r="G260" s="257" t="s">
        <v>207</v>
      </c>
      <c r="H260" s="258">
        <v>1</v>
      </c>
      <c r="I260" s="259"/>
      <c r="J260" s="260">
        <f>ROUND(I260*H260,2)</f>
        <v>0</v>
      </c>
      <c r="K260" s="256" t="s">
        <v>21</v>
      </c>
      <c r="L260" s="261"/>
      <c r="M260" s="262" t="s">
        <v>21</v>
      </c>
      <c r="N260" s="263" t="s">
        <v>43</v>
      </c>
      <c r="O260" s="42"/>
      <c r="P260" s="201">
        <f>O260*H260</f>
        <v>0</v>
      </c>
      <c r="Q260" s="201">
        <v>0</v>
      </c>
      <c r="R260" s="201">
        <f>Q260*H260</f>
        <v>0</v>
      </c>
      <c r="S260" s="201">
        <v>0</v>
      </c>
      <c r="T260" s="202">
        <f>S260*H260</f>
        <v>0</v>
      </c>
      <c r="AR260" s="24" t="s">
        <v>382</v>
      </c>
      <c r="AT260" s="24" t="s">
        <v>700</v>
      </c>
      <c r="AU260" s="24" t="s">
        <v>82</v>
      </c>
      <c r="AY260" s="24" t="s">
        <v>148</v>
      </c>
      <c r="BE260" s="203">
        <f>IF(N260="základní",J260,0)</f>
        <v>0</v>
      </c>
      <c r="BF260" s="203">
        <f>IF(N260="snížená",J260,0)</f>
        <v>0</v>
      </c>
      <c r="BG260" s="203">
        <f>IF(N260="zákl. přenesená",J260,0)</f>
        <v>0</v>
      </c>
      <c r="BH260" s="203">
        <f>IF(N260="sníž. přenesená",J260,0)</f>
        <v>0</v>
      </c>
      <c r="BI260" s="203">
        <f>IF(N260="nulová",J260,0)</f>
        <v>0</v>
      </c>
      <c r="BJ260" s="24" t="s">
        <v>80</v>
      </c>
      <c r="BK260" s="203">
        <f>ROUND(I260*H260,2)</f>
        <v>0</v>
      </c>
      <c r="BL260" s="24" t="s">
        <v>256</v>
      </c>
      <c r="BM260" s="24" t="s">
        <v>3461</v>
      </c>
    </row>
    <row r="261" spans="2:65" s="1" customFormat="1" ht="48">
      <c r="B261" s="41"/>
      <c r="C261" s="63"/>
      <c r="D261" s="206" t="s">
        <v>351</v>
      </c>
      <c r="E261" s="63"/>
      <c r="F261" s="237" t="s">
        <v>3462</v>
      </c>
      <c r="G261" s="63"/>
      <c r="H261" s="63"/>
      <c r="I261" s="163"/>
      <c r="J261" s="63"/>
      <c r="K261" s="63"/>
      <c r="L261" s="61"/>
      <c r="M261" s="238"/>
      <c r="N261" s="42"/>
      <c r="O261" s="42"/>
      <c r="P261" s="42"/>
      <c r="Q261" s="42"/>
      <c r="R261" s="42"/>
      <c r="S261" s="42"/>
      <c r="T261" s="78"/>
      <c r="AT261" s="24" t="s">
        <v>351</v>
      </c>
      <c r="AU261" s="24" t="s">
        <v>82</v>
      </c>
    </row>
    <row r="262" spans="2:65" s="1" customFormat="1" ht="16.5" customHeight="1">
      <c r="B262" s="41"/>
      <c r="C262" s="192" t="s">
        <v>1122</v>
      </c>
      <c r="D262" s="192" t="s">
        <v>151</v>
      </c>
      <c r="E262" s="193" t="s">
        <v>3463</v>
      </c>
      <c r="F262" s="194" t="s">
        <v>3464</v>
      </c>
      <c r="G262" s="195" t="s">
        <v>213</v>
      </c>
      <c r="H262" s="196">
        <v>3</v>
      </c>
      <c r="I262" s="197"/>
      <c r="J262" s="198">
        <f>ROUND(I262*H262,2)</f>
        <v>0</v>
      </c>
      <c r="K262" s="194" t="s">
        <v>21</v>
      </c>
      <c r="L262" s="61"/>
      <c r="M262" s="199" t="s">
        <v>21</v>
      </c>
      <c r="N262" s="200" t="s">
        <v>43</v>
      </c>
      <c r="O262" s="42"/>
      <c r="P262" s="201">
        <f>O262*H262</f>
        <v>0</v>
      </c>
      <c r="Q262" s="201">
        <v>0</v>
      </c>
      <c r="R262" s="201">
        <f>Q262*H262</f>
        <v>0</v>
      </c>
      <c r="S262" s="201">
        <v>0</v>
      </c>
      <c r="T262" s="202">
        <f>S262*H262</f>
        <v>0</v>
      </c>
      <c r="AR262" s="24" t="s">
        <v>256</v>
      </c>
      <c r="AT262" s="24" t="s">
        <v>151</v>
      </c>
      <c r="AU262" s="24" t="s">
        <v>82</v>
      </c>
      <c r="AY262" s="24" t="s">
        <v>148</v>
      </c>
      <c r="BE262" s="203">
        <f>IF(N262="základní",J262,0)</f>
        <v>0</v>
      </c>
      <c r="BF262" s="203">
        <f>IF(N262="snížená",J262,0)</f>
        <v>0</v>
      </c>
      <c r="BG262" s="203">
        <f>IF(N262="zákl. přenesená",J262,0)</f>
        <v>0</v>
      </c>
      <c r="BH262" s="203">
        <f>IF(N262="sníž. přenesená",J262,0)</f>
        <v>0</v>
      </c>
      <c r="BI262" s="203">
        <f>IF(N262="nulová",J262,0)</f>
        <v>0</v>
      </c>
      <c r="BJ262" s="24" t="s">
        <v>80</v>
      </c>
      <c r="BK262" s="203">
        <f>ROUND(I262*H262,2)</f>
        <v>0</v>
      </c>
      <c r="BL262" s="24" t="s">
        <v>256</v>
      </c>
      <c r="BM262" s="24" t="s">
        <v>3465</v>
      </c>
    </row>
    <row r="263" spans="2:65" s="1" customFormat="1" ht="36">
      <c r="B263" s="41"/>
      <c r="C263" s="63"/>
      <c r="D263" s="206" t="s">
        <v>351</v>
      </c>
      <c r="E263" s="63"/>
      <c r="F263" s="237" t="s">
        <v>3423</v>
      </c>
      <c r="G263" s="63"/>
      <c r="H263" s="63"/>
      <c r="I263" s="163"/>
      <c r="J263" s="63"/>
      <c r="K263" s="63"/>
      <c r="L263" s="61"/>
      <c r="M263" s="238"/>
      <c r="N263" s="42"/>
      <c r="O263" s="42"/>
      <c r="P263" s="42"/>
      <c r="Q263" s="42"/>
      <c r="R263" s="42"/>
      <c r="S263" s="42"/>
      <c r="T263" s="78"/>
      <c r="AT263" s="24" t="s">
        <v>351</v>
      </c>
      <c r="AU263" s="24" t="s">
        <v>82</v>
      </c>
    </row>
    <row r="264" spans="2:65" s="1" customFormat="1" ht="16.5" customHeight="1">
      <c r="B264" s="41"/>
      <c r="C264" s="254" t="s">
        <v>1131</v>
      </c>
      <c r="D264" s="254" t="s">
        <v>700</v>
      </c>
      <c r="E264" s="255" t="s">
        <v>3466</v>
      </c>
      <c r="F264" s="256" t="s">
        <v>3467</v>
      </c>
      <c r="G264" s="257" t="s">
        <v>213</v>
      </c>
      <c r="H264" s="258">
        <v>3</v>
      </c>
      <c r="I264" s="259"/>
      <c r="J264" s="260">
        <f>ROUND(I264*H264,2)</f>
        <v>0</v>
      </c>
      <c r="K264" s="256" t="s">
        <v>21</v>
      </c>
      <c r="L264" s="261"/>
      <c r="M264" s="262" t="s">
        <v>21</v>
      </c>
      <c r="N264" s="263" t="s">
        <v>43</v>
      </c>
      <c r="O264" s="42"/>
      <c r="P264" s="201">
        <f>O264*H264</f>
        <v>0</v>
      </c>
      <c r="Q264" s="201">
        <v>0</v>
      </c>
      <c r="R264" s="201">
        <f>Q264*H264</f>
        <v>0</v>
      </c>
      <c r="S264" s="201">
        <v>0</v>
      </c>
      <c r="T264" s="202">
        <f>S264*H264</f>
        <v>0</v>
      </c>
      <c r="AR264" s="24" t="s">
        <v>382</v>
      </c>
      <c r="AT264" s="24" t="s">
        <v>700</v>
      </c>
      <c r="AU264" s="24" t="s">
        <v>82</v>
      </c>
      <c r="AY264" s="24" t="s">
        <v>148</v>
      </c>
      <c r="BE264" s="203">
        <f>IF(N264="základní",J264,0)</f>
        <v>0</v>
      </c>
      <c r="BF264" s="203">
        <f>IF(N264="snížená",J264,0)</f>
        <v>0</v>
      </c>
      <c r="BG264" s="203">
        <f>IF(N264="zákl. přenesená",J264,0)</f>
        <v>0</v>
      </c>
      <c r="BH264" s="203">
        <f>IF(N264="sníž. přenesená",J264,0)</f>
        <v>0</v>
      </c>
      <c r="BI264" s="203">
        <f>IF(N264="nulová",J264,0)</f>
        <v>0</v>
      </c>
      <c r="BJ264" s="24" t="s">
        <v>80</v>
      </c>
      <c r="BK264" s="203">
        <f>ROUND(I264*H264,2)</f>
        <v>0</v>
      </c>
      <c r="BL264" s="24" t="s">
        <v>256</v>
      </c>
      <c r="BM264" s="24" t="s">
        <v>3468</v>
      </c>
    </row>
    <row r="265" spans="2:65" s="1" customFormat="1" ht="16.5" customHeight="1">
      <c r="B265" s="41"/>
      <c r="C265" s="192" t="s">
        <v>1149</v>
      </c>
      <c r="D265" s="192" t="s">
        <v>151</v>
      </c>
      <c r="E265" s="193" t="s">
        <v>3469</v>
      </c>
      <c r="F265" s="194" t="s">
        <v>3470</v>
      </c>
      <c r="G265" s="195" t="s">
        <v>207</v>
      </c>
      <c r="H265" s="196">
        <v>2</v>
      </c>
      <c r="I265" s="197"/>
      <c r="J265" s="198">
        <f>ROUND(I265*H265,2)</f>
        <v>0</v>
      </c>
      <c r="K265" s="194" t="s">
        <v>21</v>
      </c>
      <c r="L265" s="61"/>
      <c r="M265" s="199" t="s">
        <v>21</v>
      </c>
      <c r="N265" s="200" t="s">
        <v>43</v>
      </c>
      <c r="O265" s="42"/>
      <c r="P265" s="201">
        <f>O265*H265</f>
        <v>0</v>
      </c>
      <c r="Q265" s="201">
        <v>0</v>
      </c>
      <c r="R265" s="201">
        <f>Q265*H265</f>
        <v>0</v>
      </c>
      <c r="S265" s="201">
        <v>0</v>
      </c>
      <c r="T265" s="202">
        <f>S265*H265</f>
        <v>0</v>
      </c>
      <c r="AR265" s="24" t="s">
        <v>256</v>
      </c>
      <c r="AT265" s="24" t="s">
        <v>151</v>
      </c>
      <c r="AU265" s="24" t="s">
        <v>82</v>
      </c>
      <c r="AY265" s="24" t="s">
        <v>148</v>
      </c>
      <c r="BE265" s="203">
        <f>IF(N265="základní",J265,0)</f>
        <v>0</v>
      </c>
      <c r="BF265" s="203">
        <f>IF(N265="snížená",J265,0)</f>
        <v>0</v>
      </c>
      <c r="BG265" s="203">
        <f>IF(N265="zákl. přenesená",J265,0)</f>
        <v>0</v>
      </c>
      <c r="BH265" s="203">
        <f>IF(N265="sníž. přenesená",J265,0)</f>
        <v>0</v>
      </c>
      <c r="BI265" s="203">
        <f>IF(N265="nulová",J265,0)</f>
        <v>0</v>
      </c>
      <c r="BJ265" s="24" t="s">
        <v>80</v>
      </c>
      <c r="BK265" s="203">
        <f>ROUND(I265*H265,2)</f>
        <v>0</v>
      </c>
      <c r="BL265" s="24" t="s">
        <v>256</v>
      </c>
      <c r="BM265" s="24" t="s">
        <v>3471</v>
      </c>
    </row>
    <row r="266" spans="2:65" s="1" customFormat="1" ht="36">
      <c r="B266" s="41"/>
      <c r="C266" s="63"/>
      <c r="D266" s="206" t="s">
        <v>351</v>
      </c>
      <c r="E266" s="63"/>
      <c r="F266" s="237" t="s">
        <v>3246</v>
      </c>
      <c r="G266" s="63"/>
      <c r="H266" s="63"/>
      <c r="I266" s="163"/>
      <c r="J266" s="63"/>
      <c r="K266" s="63"/>
      <c r="L266" s="61"/>
      <c r="M266" s="238"/>
      <c r="N266" s="42"/>
      <c r="O266" s="42"/>
      <c r="P266" s="42"/>
      <c r="Q266" s="42"/>
      <c r="R266" s="42"/>
      <c r="S266" s="42"/>
      <c r="T266" s="78"/>
      <c r="AT266" s="24" t="s">
        <v>351</v>
      </c>
      <c r="AU266" s="24" t="s">
        <v>82</v>
      </c>
    </row>
    <row r="267" spans="2:65" s="1" customFormat="1" ht="16.5" customHeight="1">
      <c r="B267" s="41"/>
      <c r="C267" s="254" t="s">
        <v>1153</v>
      </c>
      <c r="D267" s="254" t="s">
        <v>700</v>
      </c>
      <c r="E267" s="255" t="s">
        <v>3472</v>
      </c>
      <c r="F267" s="256" t="s">
        <v>3473</v>
      </c>
      <c r="G267" s="257" t="s">
        <v>207</v>
      </c>
      <c r="H267" s="258">
        <v>2</v>
      </c>
      <c r="I267" s="259"/>
      <c r="J267" s="260">
        <f>ROUND(I267*H267,2)</f>
        <v>0</v>
      </c>
      <c r="K267" s="256" t="s">
        <v>21</v>
      </c>
      <c r="L267" s="261"/>
      <c r="M267" s="262" t="s">
        <v>21</v>
      </c>
      <c r="N267" s="263" t="s">
        <v>43</v>
      </c>
      <c r="O267" s="42"/>
      <c r="P267" s="201">
        <f>O267*H267</f>
        <v>0</v>
      </c>
      <c r="Q267" s="201">
        <v>0</v>
      </c>
      <c r="R267" s="201">
        <f>Q267*H267</f>
        <v>0</v>
      </c>
      <c r="S267" s="201">
        <v>0</v>
      </c>
      <c r="T267" s="202">
        <f>S267*H267</f>
        <v>0</v>
      </c>
      <c r="AR267" s="24" t="s">
        <v>382</v>
      </c>
      <c r="AT267" s="24" t="s">
        <v>700</v>
      </c>
      <c r="AU267" s="24" t="s">
        <v>82</v>
      </c>
      <c r="AY267" s="24" t="s">
        <v>148</v>
      </c>
      <c r="BE267" s="203">
        <f>IF(N267="základní",J267,0)</f>
        <v>0</v>
      </c>
      <c r="BF267" s="203">
        <f>IF(N267="snížená",J267,0)</f>
        <v>0</v>
      </c>
      <c r="BG267" s="203">
        <f>IF(N267="zákl. přenesená",J267,0)</f>
        <v>0</v>
      </c>
      <c r="BH267" s="203">
        <f>IF(N267="sníž. přenesená",J267,0)</f>
        <v>0</v>
      </c>
      <c r="BI267" s="203">
        <f>IF(N267="nulová",J267,0)</f>
        <v>0</v>
      </c>
      <c r="BJ267" s="24" t="s">
        <v>80</v>
      </c>
      <c r="BK267" s="203">
        <f>ROUND(I267*H267,2)</f>
        <v>0</v>
      </c>
      <c r="BL267" s="24" t="s">
        <v>256</v>
      </c>
      <c r="BM267" s="24" t="s">
        <v>3474</v>
      </c>
    </row>
    <row r="268" spans="2:65" s="1" customFormat="1" ht="16.5" customHeight="1">
      <c r="B268" s="41"/>
      <c r="C268" s="192" t="s">
        <v>1159</v>
      </c>
      <c r="D268" s="192" t="s">
        <v>151</v>
      </c>
      <c r="E268" s="193" t="s">
        <v>3293</v>
      </c>
      <c r="F268" s="194" t="s">
        <v>3294</v>
      </c>
      <c r="G268" s="195" t="s">
        <v>176</v>
      </c>
      <c r="H268" s="196">
        <v>1</v>
      </c>
      <c r="I268" s="197"/>
      <c r="J268" s="198">
        <f>ROUND(I268*H268,2)</f>
        <v>0</v>
      </c>
      <c r="K268" s="194" t="s">
        <v>21</v>
      </c>
      <c r="L268" s="61"/>
      <c r="M268" s="199" t="s">
        <v>21</v>
      </c>
      <c r="N268" s="200" t="s">
        <v>43</v>
      </c>
      <c r="O268" s="42"/>
      <c r="P268" s="201">
        <f>O268*H268</f>
        <v>0</v>
      </c>
      <c r="Q268" s="201">
        <v>0</v>
      </c>
      <c r="R268" s="201">
        <f>Q268*H268</f>
        <v>0</v>
      </c>
      <c r="S268" s="201">
        <v>0</v>
      </c>
      <c r="T268" s="202">
        <f>S268*H268</f>
        <v>0</v>
      </c>
      <c r="AR268" s="24" t="s">
        <v>256</v>
      </c>
      <c r="AT268" s="24" t="s">
        <v>151</v>
      </c>
      <c r="AU268" s="24" t="s">
        <v>82</v>
      </c>
      <c r="AY268" s="24" t="s">
        <v>148</v>
      </c>
      <c r="BE268" s="203">
        <f>IF(N268="základní",J268,0)</f>
        <v>0</v>
      </c>
      <c r="BF268" s="203">
        <f>IF(N268="snížená",J268,0)</f>
        <v>0</v>
      </c>
      <c r="BG268" s="203">
        <f>IF(N268="zákl. přenesená",J268,0)</f>
        <v>0</v>
      </c>
      <c r="BH268" s="203">
        <f>IF(N268="sníž. přenesená",J268,0)</f>
        <v>0</v>
      </c>
      <c r="BI268" s="203">
        <f>IF(N268="nulová",J268,0)</f>
        <v>0</v>
      </c>
      <c r="BJ268" s="24" t="s">
        <v>80</v>
      </c>
      <c r="BK268" s="203">
        <f>ROUND(I268*H268,2)</f>
        <v>0</v>
      </c>
      <c r="BL268" s="24" t="s">
        <v>256</v>
      </c>
      <c r="BM268" s="24" t="s">
        <v>3475</v>
      </c>
    </row>
    <row r="269" spans="2:65" s="1" customFormat="1" ht="36">
      <c r="B269" s="41"/>
      <c r="C269" s="63"/>
      <c r="D269" s="206" t="s">
        <v>351</v>
      </c>
      <c r="E269" s="63"/>
      <c r="F269" s="237" t="s">
        <v>3246</v>
      </c>
      <c r="G269" s="63"/>
      <c r="H269" s="63"/>
      <c r="I269" s="163"/>
      <c r="J269" s="63"/>
      <c r="K269" s="63"/>
      <c r="L269" s="61"/>
      <c r="M269" s="238"/>
      <c r="N269" s="42"/>
      <c r="O269" s="42"/>
      <c r="P269" s="42"/>
      <c r="Q269" s="42"/>
      <c r="R269" s="42"/>
      <c r="S269" s="42"/>
      <c r="T269" s="78"/>
      <c r="AT269" s="24" t="s">
        <v>351</v>
      </c>
      <c r="AU269" s="24" t="s">
        <v>82</v>
      </c>
    </row>
    <row r="270" spans="2:65" s="1" customFormat="1" ht="16.5" customHeight="1">
      <c r="B270" s="41"/>
      <c r="C270" s="254" t="s">
        <v>1164</v>
      </c>
      <c r="D270" s="254" t="s">
        <v>700</v>
      </c>
      <c r="E270" s="255" t="s">
        <v>3296</v>
      </c>
      <c r="F270" s="256" t="s">
        <v>3297</v>
      </c>
      <c r="G270" s="257" t="s">
        <v>176</v>
      </c>
      <c r="H270" s="258">
        <v>1</v>
      </c>
      <c r="I270" s="259"/>
      <c r="J270" s="260">
        <f>ROUND(I270*H270,2)</f>
        <v>0</v>
      </c>
      <c r="K270" s="256" t="s">
        <v>21</v>
      </c>
      <c r="L270" s="261"/>
      <c r="M270" s="262" t="s">
        <v>21</v>
      </c>
      <c r="N270" s="263" t="s">
        <v>43</v>
      </c>
      <c r="O270" s="42"/>
      <c r="P270" s="201">
        <f>O270*H270</f>
        <v>0</v>
      </c>
      <c r="Q270" s="201">
        <v>0</v>
      </c>
      <c r="R270" s="201">
        <f>Q270*H270</f>
        <v>0</v>
      </c>
      <c r="S270" s="201">
        <v>0</v>
      </c>
      <c r="T270" s="202">
        <f>S270*H270</f>
        <v>0</v>
      </c>
      <c r="AR270" s="24" t="s">
        <v>382</v>
      </c>
      <c r="AT270" s="24" t="s">
        <v>700</v>
      </c>
      <c r="AU270" s="24" t="s">
        <v>82</v>
      </c>
      <c r="AY270" s="24" t="s">
        <v>148</v>
      </c>
      <c r="BE270" s="203">
        <f>IF(N270="základní",J270,0)</f>
        <v>0</v>
      </c>
      <c r="BF270" s="203">
        <f>IF(N270="snížená",J270,0)</f>
        <v>0</v>
      </c>
      <c r="BG270" s="203">
        <f>IF(N270="zákl. přenesená",J270,0)</f>
        <v>0</v>
      </c>
      <c r="BH270" s="203">
        <f>IF(N270="sníž. přenesená",J270,0)</f>
        <v>0</v>
      </c>
      <c r="BI270" s="203">
        <f>IF(N270="nulová",J270,0)</f>
        <v>0</v>
      </c>
      <c r="BJ270" s="24" t="s">
        <v>80</v>
      </c>
      <c r="BK270" s="203">
        <f>ROUND(I270*H270,2)</f>
        <v>0</v>
      </c>
      <c r="BL270" s="24" t="s">
        <v>256</v>
      </c>
      <c r="BM270" s="24" t="s">
        <v>3476</v>
      </c>
    </row>
    <row r="271" spans="2:65" s="1" customFormat="1" ht="36">
      <c r="B271" s="41"/>
      <c r="C271" s="63"/>
      <c r="D271" s="206" t="s">
        <v>351</v>
      </c>
      <c r="E271" s="63"/>
      <c r="F271" s="237" t="s">
        <v>3367</v>
      </c>
      <c r="G271" s="63"/>
      <c r="H271" s="63"/>
      <c r="I271" s="163"/>
      <c r="J271" s="63"/>
      <c r="K271" s="63"/>
      <c r="L271" s="61"/>
      <c r="M271" s="238"/>
      <c r="N271" s="42"/>
      <c r="O271" s="42"/>
      <c r="P271" s="42"/>
      <c r="Q271" s="42"/>
      <c r="R271" s="42"/>
      <c r="S271" s="42"/>
      <c r="T271" s="78"/>
      <c r="AT271" s="24" t="s">
        <v>351</v>
      </c>
      <c r="AU271" s="24" t="s">
        <v>82</v>
      </c>
    </row>
    <row r="272" spans="2:65" s="10" customFormat="1" ht="29.85" customHeight="1">
      <c r="B272" s="176"/>
      <c r="C272" s="177"/>
      <c r="D272" s="178" t="s">
        <v>71</v>
      </c>
      <c r="E272" s="190" t="s">
        <v>3477</v>
      </c>
      <c r="F272" s="190" t="s">
        <v>3478</v>
      </c>
      <c r="G272" s="177"/>
      <c r="H272" s="177"/>
      <c r="I272" s="180"/>
      <c r="J272" s="191">
        <f>BK272</f>
        <v>0</v>
      </c>
      <c r="K272" s="177"/>
      <c r="L272" s="182"/>
      <c r="M272" s="183"/>
      <c r="N272" s="184"/>
      <c r="O272" s="184"/>
      <c r="P272" s="185">
        <f>SUM(P273:P283)</f>
        <v>0</v>
      </c>
      <c r="Q272" s="184"/>
      <c r="R272" s="185">
        <f>SUM(R273:R283)</f>
        <v>0</v>
      </c>
      <c r="S272" s="184"/>
      <c r="T272" s="186">
        <f>SUM(T273:T283)</f>
        <v>0</v>
      </c>
      <c r="AR272" s="187" t="s">
        <v>82</v>
      </c>
      <c r="AT272" s="188" t="s">
        <v>71</v>
      </c>
      <c r="AU272" s="188" t="s">
        <v>80</v>
      </c>
      <c r="AY272" s="187" t="s">
        <v>148</v>
      </c>
      <c r="BK272" s="189">
        <f>SUM(BK273:BK283)</f>
        <v>0</v>
      </c>
    </row>
    <row r="273" spans="2:65" s="1" customFormat="1" ht="16.5" customHeight="1">
      <c r="B273" s="41"/>
      <c r="C273" s="192" t="s">
        <v>1169</v>
      </c>
      <c r="D273" s="192" t="s">
        <v>151</v>
      </c>
      <c r="E273" s="193" t="s">
        <v>3479</v>
      </c>
      <c r="F273" s="194" t="s">
        <v>3392</v>
      </c>
      <c r="G273" s="195" t="s">
        <v>207</v>
      </c>
      <c r="H273" s="196">
        <v>1</v>
      </c>
      <c r="I273" s="197"/>
      <c r="J273" s="198">
        <f>ROUND(I273*H273,2)</f>
        <v>0</v>
      </c>
      <c r="K273" s="194" t="s">
        <v>21</v>
      </c>
      <c r="L273" s="61"/>
      <c r="M273" s="199" t="s">
        <v>21</v>
      </c>
      <c r="N273" s="200" t="s">
        <v>43</v>
      </c>
      <c r="O273" s="42"/>
      <c r="P273" s="201">
        <f>O273*H273</f>
        <v>0</v>
      </c>
      <c r="Q273" s="201">
        <v>0</v>
      </c>
      <c r="R273" s="201">
        <f>Q273*H273</f>
        <v>0</v>
      </c>
      <c r="S273" s="201">
        <v>0</v>
      </c>
      <c r="T273" s="202">
        <f>S273*H273</f>
        <v>0</v>
      </c>
      <c r="AR273" s="24" t="s">
        <v>256</v>
      </c>
      <c r="AT273" s="24" t="s">
        <v>151</v>
      </c>
      <c r="AU273" s="24" t="s">
        <v>82</v>
      </c>
      <c r="AY273" s="24" t="s">
        <v>148</v>
      </c>
      <c r="BE273" s="203">
        <f>IF(N273="základní",J273,0)</f>
        <v>0</v>
      </c>
      <c r="BF273" s="203">
        <f>IF(N273="snížená",J273,0)</f>
        <v>0</v>
      </c>
      <c r="BG273" s="203">
        <f>IF(N273="zákl. přenesená",J273,0)</f>
        <v>0</v>
      </c>
      <c r="BH273" s="203">
        <f>IF(N273="sníž. přenesená",J273,0)</f>
        <v>0</v>
      </c>
      <c r="BI273" s="203">
        <f>IF(N273="nulová",J273,0)</f>
        <v>0</v>
      </c>
      <c r="BJ273" s="24" t="s">
        <v>80</v>
      </c>
      <c r="BK273" s="203">
        <f>ROUND(I273*H273,2)</f>
        <v>0</v>
      </c>
      <c r="BL273" s="24" t="s">
        <v>256</v>
      </c>
      <c r="BM273" s="24" t="s">
        <v>3480</v>
      </c>
    </row>
    <row r="274" spans="2:65" s="1" customFormat="1" ht="36">
      <c r="B274" s="41"/>
      <c r="C274" s="63"/>
      <c r="D274" s="206" t="s">
        <v>351</v>
      </c>
      <c r="E274" s="63"/>
      <c r="F274" s="237" t="s">
        <v>3246</v>
      </c>
      <c r="G274" s="63"/>
      <c r="H274" s="63"/>
      <c r="I274" s="163"/>
      <c r="J274" s="63"/>
      <c r="K274" s="63"/>
      <c r="L274" s="61"/>
      <c r="M274" s="238"/>
      <c r="N274" s="42"/>
      <c r="O274" s="42"/>
      <c r="P274" s="42"/>
      <c r="Q274" s="42"/>
      <c r="R274" s="42"/>
      <c r="S274" s="42"/>
      <c r="T274" s="78"/>
      <c r="AT274" s="24" t="s">
        <v>351</v>
      </c>
      <c r="AU274" s="24" t="s">
        <v>82</v>
      </c>
    </row>
    <row r="275" spans="2:65" s="1" customFormat="1" ht="16.5" customHeight="1">
      <c r="B275" s="41"/>
      <c r="C275" s="254" t="s">
        <v>1174</v>
      </c>
      <c r="D275" s="254" t="s">
        <v>700</v>
      </c>
      <c r="E275" s="255" t="s">
        <v>3481</v>
      </c>
      <c r="F275" s="256" t="s">
        <v>3482</v>
      </c>
      <c r="G275" s="257" t="s">
        <v>207</v>
      </c>
      <c r="H275" s="258">
        <v>1</v>
      </c>
      <c r="I275" s="259"/>
      <c r="J275" s="260">
        <f>ROUND(I275*H275,2)</f>
        <v>0</v>
      </c>
      <c r="K275" s="256" t="s">
        <v>21</v>
      </c>
      <c r="L275" s="261"/>
      <c r="M275" s="262" t="s">
        <v>21</v>
      </c>
      <c r="N275" s="263" t="s">
        <v>43</v>
      </c>
      <c r="O275" s="42"/>
      <c r="P275" s="201">
        <f>O275*H275</f>
        <v>0</v>
      </c>
      <c r="Q275" s="201">
        <v>0</v>
      </c>
      <c r="R275" s="201">
        <f>Q275*H275</f>
        <v>0</v>
      </c>
      <c r="S275" s="201">
        <v>0</v>
      </c>
      <c r="T275" s="202">
        <f>S275*H275</f>
        <v>0</v>
      </c>
      <c r="AR275" s="24" t="s">
        <v>382</v>
      </c>
      <c r="AT275" s="24" t="s">
        <v>700</v>
      </c>
      <c r="AU275" s="24" t="s">
        <v>82</v>
      </c>
      <c r="AY275" s="24" t="s">
        <v>148</v>
      </c>
      <c r="BE275" s="203">
        <f>IF(N275="základní",J275,0)</f>
        <v>0</v>
      </c>
      <c r="BF275" s="203">
        <f>IF(N275="snížená",J275,0)</f>
        <v>0</v>
      </c>
      <c r="BG275" s="203">
        <f>IF(N275="zákl. přenesená",J275,0)</f>
        <v>0</v>
      </c>
      <c r="BH275" s="203">
        <f>IF(N275="sníž. přenesená",J275,0)</f>
        <v>0</v>
      </c>
      <c r="BI275" s="203">
        <f>IF(N275="nulová",J275,0)</f>
        <v>0</v>
      </c>
      <c r="BJ275" s="24" t="s">
        <v>80</v>
      </c>
      <c r="BK275" s="203">
        <f>ROUND(I275*H275,2)</f>
        <v>0</v>
      </c>
      <c r="BL275" s="24" t="s">
        <v>256</v>
      </c>
      <c r="BM275" s="24" t="s">
        <v>3483</v>
      </c>
    </row>
    <row r="276" spans="2:65" s="1" customFormat="1" ht="96">
      <c r="B276" s="41"/>
      <c r="C276" s="63"/>
      <c r="D276" s="206" t="s">
        <v>351</v>
      </c>
      <c r="E276" s="63"/>
      <c r="F276" s="237" t="s">
        <v>3484</v>
      </c>
      <c r="G276" s="63"/>
      <c r="H276" s="63"/>
      <c r="I276" s="163"/>
      <c r="J276" s="63"/>
      <c r="K276" s="63"/>
      <c r="L276" s="61"/>
      <c r="M276" s="238"/>
      <c r="N276" s="42"/>
      <c r="O276" s="42"/>
      <c r="P276" s="42"/>
      <c r="Q276" s="42"/>
      <c r="R276" s="42"/>
      <c r="S276" s="42"/>
      <c r="T276" s="78"/>
      <c r="AT276" s="24" t="s">
        <v>351</v>
      </c>
      <c r="AU276" s="24" t="s">
        <v>82</v>
      </c>
    </row>
    <row r="277" spans="2:65" s="1" customFormat="1" ht="16.5" customHeight="1">
      <c r="B277" s="41"/>
      <c r="C277" s="192" t="s">
        <v>1186</v>
      </c>
      <c r="D277" s="192" t="s">
        <v>151</v>
      </c>
      <c r="E277" s="193" t="s">
        <v>3485</v>
      </c>
      <c r="F277" s="194" t="s">
        <v>3486</v>
      </c>
      <c r="G277" s="195" t="s">
        <v>207</v>
      </c>
      <c r="H277" s="196">
        <v>1</v>
      </c>
      <c r="I277" s="197"/>
      <c r="J277" s="198">
        <f>ROUND(I277*H277,2)</f>
        <v>0</v>
      </c>
      <c r="K277" s="194" t="s">
        <v>21</v>
      </c>
      <c r="L277" s="61"/>
      <c r="M277" s="199" t="s">
        <v>21</v>
      </c>
      <c r="N277" s="200" t="s">
        <v>43</v>
      </c>
      <c r="O277" s="42"/>
      <c r="P277" s="201">
        <f>O277*H277</f>
        <v>0</v>
      </c>
      <c r="Q277" s="201">
        <v>0</v>
      </c>
      <c r="R277" s="201">
        <f>Q277*H277</f>
        <v>0</v>
      </c>
      <c r="S277" s="201">
        <v>0</v>
      </c>
      <c r="T277" s="202">
        <f>S277*H277</f>
        <v>0</v>
      </c>
      <c r="AR277" s="24" t="s">
        <v>256</v>
      </c>
      <c r="AT277" s="24" t="s">
        <v>151</v>
      </c>
      <c r="AU277" s="24" t="s">
        <v>82</v>
      </c>
      <c r="AY277" s="24" t="s">
        <v>148</v>
      </c>
      <c r="BE277" s="203">
        <f>IF(N277="základní",J277,0)</f>
        <v>0</v>
      </c>
      <c r="BF277" s="203">
        <f>IF(N277="snížená",J277,0)</f>
        <v>0</v>
      </c>
      <c r="BG277" s="203">
        <f>IF(N277="zákl. přenesená",J277,0)</f>
        <v>0</v>
      </c>
      <c r="BH277" s="203">
        <f>IF(N277="sníž. přenesená",J277,0)</f>
        <v>0</v>
      </c>
      <c r="BI277" s="203">
        <f>IF(N277="nulová",J277,0)</f>
        <v>0</v>
      </c>
      <c r="BJ277" s="24" t="s">
        <v>80</v>
      </c>
      <c r="BK277" s="203">
        <f>ROUND(I277*H277,2)</f>
        <v>0</v>
      </c>
      <c r="BL277" s="24" t="s">
        <v>256</v>
      </c>
      <c r="BM277" s="24" t="s">
        <v>3487</v>
      </c>
    </row>
    <row r="278" spans="2:65" s="1" customFormat="1" ht="36">
      <c r="B278" s="41"/>
      <c r="C278" s="63"/>
      <c r="D278" s="206" t="s">
        <v>351</v>
      </c>
      <c r="E278" s="63"/>
      <c r="F278" s="237" t="s">
        <v>3246</v>
      </c>
      <c r="G278" s="63"/>
      <c r="H278" s="63"/>
      <c r="I278" s="163"/>
      <c r="J278" s="63"/>
      <c r="K278" s="63"/>
      <c r="L278" s="61"/>
      <c r="M278" s="238"/>
      <c r="N278" s="42"/>
      <c r="O278" s="42"/>
      <c r="P278" s="42"/>
      <c r="Q278" s="42"/>
      <c r="R278" s="42"/>
      <c r="S278" s="42"/>
      <c r="T278" s="78"/>
      <c r="AT278" s="24" t="s">
        <v>351</v>
      </c>
      <c r="AU278" s="24" t="s">
        <v>82</v>
      </c>
    </row>
    <row r="279" spans="2:65" s="1" customFormat="1" ht="16.5" customHeight="1">
      <c r="B279" s="41"/>
      <c r="C279" s="254" t="s">
        <v>1191</v>
      </c>
      <c r="D279" s="254" t="s">
        <v>700</v>
      </c>
      <c r="E279" s="255" t="s">
        <v>3488</v>
      </c>
      <c r="F279" s="256" t="s">
        <v>3489</v>
      </c>
      <c r="G279" s="257" t="s">
        <v>207</v>
      </c>
      <c r="H279" s="258">
        <v>1</v>
      </c>
      <c r="I279" s="259"/>
      <c r="J279" s="260">
        <f>ROUND(I279*H279,2)</f>
        <v>0</v>
      </c>
      <c r="K279" s="256" t="s">
        <v>21</v>
      </c>
      <c r="L279" s="261"/>
      <c r="M279" s="262" t="s">
        <v>21</v>
      </c>
      <c r="N279" s="263" t="s">
        <v>43</v>
      </c>
      <c r="O279" s="42"/>
      <c r="P279" s="201">
        <f>O279*H279</f>
        <v>0</v>
      </c>
      <c r="Q279" s="201">
        <v>0</v>
      </c>
      <c r="R279" s="201">
        <f>Q279*H279</f>
        <v>0</v>
      </c>
      <c r="S279" s="201">
        <v>0</v>
      </c>
      <c r="T279" s="202">
        <f>S279*H279</f>
        <v>0</v>
      </c>
      <c r="AR279" s="24" t="s">
        <v>382</v>
      </c>
      <c r="AT279" s="24" t="s">
        <v>700</v>
      </c>
      <c r="AU279" s="24" t="s">
        <v>82</v>
      </c>
      <c r="AY279" s="24" t="s">
        <v>148</v>
      </c>
      <c r="BE279" s="203">
        <f>IF(N279="základní",J279,0)</f>
        <v>0</v>
      </c>
      <c r="BF279" s="203">
        <f>IF(N279="snížená",J279,0)</f>
        <v>0</v>
      </c>
      <c r="BG279" s="203">
        <f>IF(N279="zákl. přenesená",J279,0)</f>
        <v>0</v>
      </c>
      <c r="BH279" s="203">
        <f>IF(N279="sníž. přenesená",J279,0)</f>
        <v>0</v>
      </c>
      <c r="BI279" s="203">
        <f>IF(N279="nulová",J279,0)</f>
        <v>0</v>
      </c>
      <c r="BJ279" s="24" t="s">
        <v>80</v>
      </c>
      <c r="BK279" s="203">
        <f>ROUND(I279*H279,2)</f>
        <v>0</v>
      </c>
      <c r="BL279" s="24" t="s">
        <v>256</v>
      </c>
      <c r="BM279" s="24" t="s">
        <v>3490</v>
      </c>
    </row>
    <row r="280" spans="2:65" s="1" customFormat="1" ht="36">
      <c r="B280" s="41"/>
      <c r="C280" s="63"/>
      <c r="D280" s="206" t="s">
        <v>351</v>
      </c>
      <c r="E280" s="63"/>
      <c r="F280" s="237" t="s">
        <v>3491</v>
      </c>
      <c r="G280" s="63"/>
      <c r="H280" s="63"/>
      <c r="I280" s="163"/>
      <c r="J280" s="63"/>
      <c r="K280" s="63"/>
      <c r="L280" s="61"/>
      <c r="M280" s="238"/>
      <c r="N280" s="42"/>
      <c r="O280" s="42"/>
      <c r="P280" s="42"/>
      <c r="Q280" s="42"/>
      <c r="R280" s="42"/>
      <c r="S280" s="42"/>
      <c r="T280" s="78"/>
      <c r="AT280" s="24" t="s">
        <v>351</v>
      </c>
      <c r="AU280" s="24" t="s">
        <v>82</v>
      </c>
    </row>
    <row r="281" spans="2:65" s="1" customFormat="1" ht="16.5" customHeight="1">
      <c r="B281" s="41"/>
      <c r="C281" s="192" t="s">
        <v>1196</v>
      </c>
      <c r="D281" s="192" t="s">
        <v>151</v>
      </c>
      <c r="E281" s="193" t="s">
        <v>3348</v>
      </c>
      <c r="F281" s="194" t="s">
        <v>3349</v>
      </c>
      <c r="G281" s="195" t="s">
        <v>213</v>
      </c>
      <c r="H281" s="196">
        <v>1</v>
      </c>
      <c r="I281" s="197"/>
      <c r="J281" s="198">
        <f>ROUND(I281*H281,2)</f>
        <v>0</v>
      </c>
      <c r="K281" s="194" t="s">
        <v>21</v>
      </c>
      <c r="L281" s="61"/>
      <c r="M281" s="199" t="s">
        <v>21</v>
      </c>
      <c r="N281" s="200" t="s">
        <v>43</v>
      </c>
      <c r="O281" s="42"/>
      <c r="P281" s="201">
        <f>O281*H281</f>
        <v>0</v>
      </c>
      <c r="Q281" s="201">
        <v>0</v>
      </c>
      <c r="R281" s="201">
        <f>Q281*H281</f>
        <v>0</v>
      </c>
      <c r="S281" s="201">
        <v>0</v>
      </c>
      <c r="T281" s="202">
        <f>S281*H281</f>
        <v>0</v>
      </c>
      <c r="AR281" s="24" t="s">
        <v>256</v>
      </c>
      <c r="AT281" s="24" t="s">
        <v>151</v>
      </c>
      <c r="AU281" s="24" t="s">
        <v>82</v>
      </c>
      <c r="AY281" s="24" t="s">
        <v>148</v>
      </c>
      <c r="BE281" s="203">
        <f>IF(N281="základní",J281,0)</f>
        <v>0</v>
      </c>
      <c r="BF281" s="203">
        <f>IF(N281="snížená",J281,0)</f>
        <v>0</v>
      </c>
      <c r="BG281" s="203">
        <f>IF(N281="zákl. přenesená",J281,0)</f>
        <v>0</v>
      </c>
      <c r="BH281" s="203">
        <f>IF(N281="sníž. přenesená",J281,0)</f>
        <v>0</v>
      </c>
      <c r="BI281" s="203">
        <f>IF(N281="nulová",J281,0)</f>
        <v>0</v>
      </c>
      <c r="BJ281" s="24" t="s">
        <v>80</v>
      </c>
      <c r="BK281" s="203">
        <f>ROUND(I281*H281,2)</f>
        <v>0</v>
      </c>
      <c r="BL281" s="24" t="s">
        <v>256</v>
      </c>
      <c r="BM281" s="24" t="s">
        <v>3492</v>
      </c>
    </row>
    <row r="282" spans="2:65" s="1" customFormat="1" ht="36">
      <c r="B282" s="41"/>
      <c r="C282" s="63"/>
      <c r="D282" s="206" t="s">
        <v>351</v>
      </c>
      <c r="E282" s="63"/>
      <c r="F282" s="237" t="s">
        <v>3246</v>
      </c>
      <c r="G282" s="63"/>
      <c r="H282" s="63"/>
      <c r="I282" s="163"/>
      <c r="J282" s="63"/>
      <c r="K282" s="63"/>
      <c r="L282" s="61"/>
      <c r="M282" s="238"/>
      <c r="N282" s="42"/>
      <c r="O282" s="42"/>
      <c r="P282" s="42"/>
      <c r="Q282" s="42"/>
      <c r="R282" s="42"/>
      <c r="S282" s="42"/>
      <c r="T282" s="78"/>
      <c r="AT282" s="24" t="s">
        <v>351</v>
      </c>
      <c r="AU282" s="24" t="s">
        <v>82</v>
      </c>
    </row>
    <row r="283" spans="2:65" s="1" customFormat="1" ht="16.5" customHeight="1">
      <c r="B283" s="41"/>
      <c r="C283" s="254" t="s">
        <v>1200</v>
      </c>
      <c r="D283" s="254" t="s">
        <v>700</v>
      </c>
      <c r="E283" s="255" t="s">
        <v>3493</v>
      </c>
      <c r="F283" s="256" t="s">
        <v>3352</v>
      </c>
      <c r="G283" s="257" t="s">
        <v>213</v>
      </c>
      <c r="H283" s="258">
        <v>1</v>
      </c>
      <c r="I283" s="259"/>
      <c r="J283" s="260">
        <f>ROUND(I283*H283,2)</f>
        <v>0</v>
      </c>
      <c r="K283" s="256" t="s">
        <v>21</v>
      </c>
      <c r="L283" s="261"/>
      <c r="M283" s="262" t="s">
        <v>21</v>
      </c>
      <c r="N283" s="263" t="s">
        <v>43</v>
      </c>
      <c r="O283" s="42"/>
      <c r="P283" s="201">
        <f>O283*H283</f>
        <v>0</v>
      </c>
      <c r="Q283" s="201">
        <v>0</v>
      </c>
      <c r="R283" s="201">
        <f>Q283*H283</f>
        <v>0</v>
      </c>
      <c r="S283" s="201">
        <v>0</v>
      </c>
      <c r="T283" s="202">
        <f>S283*H283</f>
        <v>0</v>
      </c>
      <c r="AR283" s="24" t="s">
        <v>382</v>
      </c>
      <c r="AT283" s="24" t="s">
        <v>700</v>
      </c>
      <c r="AU283" s="24" t="s">
        <v>82</v>
      </c>
      <c r="AY283" s="24" t="s">
        <v>148</v>
      </c>
      <c r="BE283" s="203">
        <f>IF(N283="základní",J283,0)</f>
        <v>0</v>
      </c>
      <c r="BF283" s="203">
        <f>IF(N283="snížená",J283,0)</f>
        <v>0</v>
      </c>
      <c r="BG283" s="203">
        <f>IF(N283="zákl. přenesená",J283,0)</f>
        <v>0</v>
      </c>
      <c r="BH283" s="203">
        <f>IF(N283="sníž. přenesená",J283,0)</f>
        <v>0</v>
      </c>
      <c r="BI283" s="203">
        <f>IF(N283="nulová",J283,0)</f>
        <v>0</v>
      </c>
      <c r="BJ283" s="24" t="s">
        <v>80</v>
      </c>
      <c r="BK283" s="203">
        <f>ROUND(I283*H283,2)</f>
        <v>0</v>
      </c>
      <c r="BL283" s="24" t="s">
        <v>256</v>
      </c>
      <c r="BM283" s="24" t="s">
        <v>3494</v>
      </c>
    </row>
    <row r="284" spans="2:65" s="10" customFormat="1" ht="29.85" customHeight="1">
      <c r="B284" s="176"/>
      <c r="C284" s="177"/>
      <c r="D284" s="178" t="s">
        <v>71</v>
      </c>
      <c r="E284" s="190" t="s">
        <v>3495</v>
      </c>
      <c r="F284" s="190" t="s">
        <v>3496</v>
      </c>
      <c r="G284" s="177"/>
      <c r="H284" s="177"/>
      <c r="I284" s="180"/>
      <c r="J284" s="191">
        <f>BK284</f>
        <v>0</v>
      </c>
      <c r="K284" s="177"/>
      <c r="L284" s="182"/>
      <c r="M284" s="183"/>
      <c r="N284" s="184"/>
      <c r="O284" s="184"/>
      <c r="P284" s="185">
        <f>SUM(P285:P319)</f>
        <v>0</v>
      </c>
      <c r="Q284" s="184"/>
      <c r="R284" s="185">
        <f>SUM(R285:R319)</f>
        <v>0</v>
      </c>
      <c r="S284" s="184"/>
      <c r="T284" s="186">
        <f>SUM(T285:T319)</f>
        <v>0</v>
      </c>
      <c r="AR284" s="187" t="s">
        <v>82</v>
      </c>
      <c r="AT284" s="188" t="s">
        <v>71</v>
      </c>
      <c r="AU284" s="188" t="s">
        <v>80</v>
      </c>
      <c r="AY284" s="187" t="s">
        <v>148</v>
      </c>
      <c r="BK284" s="189">
        <f>SUM(BK285:BK319)</f>
        <v>0</v>
      </c>
    </row>
    <row r="285" spans="2:65" s="1" customFormat="1" ht="16.5" customHeight="1">
      <c r="B285" s="41"/>
      <c r="C285" s="192" t="s">
        <v>1207</v>
      </c>
      <c r="D285" s="192" t="s">
        <v>151</v>
      </c>
      <c r="E285" s="193" t="s">
        <v>3497</v>
      </c>
      <c r="F285" s="194" t="s">
        <v>3392</v>
      </c>
      <c r="G285" s="195" t="s">
        <v>207</v>
      </c>
      <c r="H285" s="196">
        <v>1</v>
      </c>
      <c r="I285" s="197"/>
      <c r="J285" s="198">
        <f>ROUND(I285*H285,2)</f>
        <v>0</v>
      </c>
      <c r="K285" s="194" t="s">
        <v>21</v>
      </c>
      <c r="L285" s="61"/>
      <c r="M285" s="199" t="s">
        <v>21</v>
      </c>
      <c r="N285" s="200" t="s">
        <v>43</v>
      </c>
      <c r="O285" s="42"/>
      <c r="P285" s="201">
        <f>O285*H285</f>
        <v>0</v>
      </c>
      <c r="Q285" s="201">
        <v>0</v>
      </c>
      <c r="R285" s="201">
        <f>Q285*H285</f>
        <v>0</v>
      </c>
      <c r="S285" s="201">
        <v>0</v>
      </c>
      <c r="T285" s="202">
        <f>S285*H285</f>
        <v>0</v>
      </c>
      <c r="AR285" s="24" t="s">
        <v>256</v>
      </c>
      <c r="AT285" s="24" t="s">
        <v>151</v>
      </c>
      <c r="AU285" s="24" t="s">
        <v>82</v>
      </c>
      <c r="AY285" s="24" t="s">
        <v>148</v>
      </c>
      <c r="BE285" s="203">
        <f>IF(N285="základní",J285,0)</f>
        <v>0</v>
      </c>
      <c r="BF285" s="203">
        <f>IF(N285="snížená",J285,0)</f>
        <v>0</v>
      </c>
      <c r="BG285" s="203">
        <f>IF(N285="zákl. přenesená",J285,0)</f>
        <v>0</v>
      </c>
      <c r="BH285" s="203">
        <f>IF(N285="sníž. přenesená",J285,0)</f>
        <v>0</v>
      </c>
      <c r="BI285" s="203">
        <f>IF(N285="nulová",J285,0)</f>
        <v>0</v>
      </c>
      <c r="BJ285" s="24" t="s">
        <v>80</v>
      </c>
      <c r="BK285" s="203">
        <f>ROUND(I285*H285,2)</f>
        <v>0</v>
      </c>
      <c r="BL285" s="24" t="s">
        <v>256</v>
      </c>
      <c r="BM285" s="24" t="s">
        <v>3498</v>
      </c>
    </row>
    <row r="286" spans="2:65" s="1" customFormat="1" ht="36">
      <c r="B286" s="41"/>
      <c r="C286" s="63"/>
      <c r="D286" s="206" t="s">
        <v>351</v>
      </c>
      <c r="E286" s="63"/>
      <c r="F286" s="237" t="s">
        <v>3499</v>
      </c>
      <c r="G286" s="63"/>
      <c r="H286" s="63"/>
      <c r="I286" s="163"/>
      <c r="J286" s="63"/>
      <c r="K286" s="63"/>
      <c r="L286" s="61"/>
      <c r="M286" s="238"/>
      <c r="N286" s="42"/>
      <c r="O286" s="42"/>
      <c r="P286" s="42"/>
      <c r="Q286" s="42"/>
      <c r="R286" s="42"/>
      <c r="S286" s="42"/>
      <c r="T286" s="78"/>
      <c r="AT286" s="24" t="s">
        <v>351</v>
      </c>
      <c r="AU286" s="24" t="s">
        <v>82</v>
      </c>
    </row>
    <row r="287" spans="2:65" s="1" customFormat="1" ht="16.5" customHeight="1">
      <c r="B287" s="41"/>
      <c r="C287" s="254" t="s">
        <v>1212</v>
      </c>
      <c r="D287" s="254" t="s">
        <v>700</v>
      </c>
      <c r="E287" s="255" t="s">
        <v>3500</v>
      </c>
      <c r="F287" s="256" t="s">
        <v>3501</v>
      </c>
      <c r="G287" s="257" t="s">
        <v>207</v>
      </c>
      <c r="H287" s="258">
        <v>1</v>
      </c>
      <c r="I287" s="259"/>
      <c r="J287" s="260">
        <f>ROUND(I287*H287,2)</f>
        <v>0</v>
      </c>
      <c r="K287" s="256" t="s">
        <v>21</v>
      </c>
      <c r="L287" s="261"/>
      <c r="M287" s="262" t="s">
        <v>21</v>
      </c>
      <c r="N287" s="263" t="s">
        <v>43</v>
      </c>
      <c r="O287" s="42"/>
      <c r="P287" s="201">
        <f>O287*H287</f>
        <v>0</v>
      </c>
      <c r="Q287" s="201">
        <v>0</v>
      </c>
      <c r="R287" s="201">
        <f>Q287*H287</f>
        <v>0</v>
      </c>
      <c r="S287" s="201">
        <v>0</v>
      </c>
      <c r="T287" s="202">
        <f>S287*H287</f>
        <v>0</v>
      </c>
      <c r="AR287" s="24" t="s">
        <v>382</v>
      </c>
      <c r="AT287" s="24" t="s">
        <v>700</v>
      </c>
      <c r="AU287" s="24" t="s">
        <v>82</v>
      </c>
      <c r="AY287" s="24" t="s">
        <v>148</v>
      </c>
      <c r="BE287" s="203">
        <f>IF(N287="základní",J287,0)</f>
        <v>0</v>
      </c>
      <c r="BF287" s="203">
        <f>IF(N287="snížená",J287,0)</f>
        <v>0</v>
      </c>
      <c r="BG287" s="203">
        <f>IF(N287="zákl. přenesená",J287,0)</f>
        <v>0</v>
      </c>
      <c r="BH287" s="203">
        <f>IF(N287="sníž. přenesená",J287,0)</f>
        <v>0</v>
      </c>
      <c r="BI287" s="203">
        <f>IF(N287="nulová",J287,0)</f>
        <v>0</v>
      </c>
      <c r="BJ287" s="24" t="s">
        <v>80</v>
      </c>
      <c r="BK287" s="203">
        <f>ROUND(I287*H287,2)</f>
        <v>0</v>
      </c>
      <c r="BL287" s="24" t="s">
        <v>256</v>
      </c>
      <c r="BM287" s="24" t="s">
        <v>3502</v>
      </c>
    </row>
    <row r="288" spans="2:65" s="1" customFormat="1" ht="96">
      <c r="B288" s="41"/>
      <c r="C288" s="63"/>
      <c r="D288" s="206" t="s">
        <v>351</v>
      </c>
      <c r="E288" s="63"/>
      <c r="F288" s="237" t="s">
        <v>3503</v>
      </c>
      <c r="G288" s="63"/>
      <c r="H288" s="63"/>
      <c r="I288" s="163"/>
      <c r="J288" s="63"/>
      <c r="K288" s="63"/>
      <c r="L288" s="61"/>
      <c r="M288" s="238"/>
      <c r="N288" s="42"/>
      <c r="O288" s="42"/>
      <c r="P288" s="42"/>
      <c r="Q288" s="42"/>
      <c r="R288" s="42"/>
      <c r="S288" s="42"/>
      <c r="T288" s="78"/>
      <c r="AT288" s="24" t="s">
        <v>351</v>
      </c>
      <c r="AU288" s="24" t="s">
        <v>82</v>
      </c>
    </row>
    <row r="289" spans="2:65" s="1" customFormat="1" ht="16.5" customHeight="1">
      <c r="B289" s="41"/>
      <c r="C289" s="192" t="s">
        <v>1217</v>
      </c>
      <c r="D289" s="192" t="s">
        <v>151</v>
      </c>
      <c r="E289" s="193" t="s">
        <v>3504</v>
      </c>
      <c r="F289" s="194" t="s">
        <v>3210</v>
      </c>
      <c r="G289" s="195" t="s">
        <v>207</v>
      </c>
      <c r="H289" s="196">
        <v>1</v>
      </c>
      <c r="I289" s="197"/>
      <c r="J289" s="198">
        <f>ROUND(I289*H289,2)</f>
        <v>0</v>
      </c>
      <c r="K289" s="194" t="s">
        <v>21</v>
      </c>
      <c r="L289" s="61"/>
      <c r="M289" s="199" t="s">
        <v>21</v>
      </c>
      <c r="N289" s="200" t="s">
        <v>43</v>
      </c>
      <c r="O289" s="42"/>
      <c r="P289" s="201">
        <f>O289*H289</f>
        <v>0</v>
      </c>
      <c r="Q289" s="201">
        <v>0</v>
      </c>
      <c r="R289" s="201">
        <f>Q289*H289</f>
        <v>0</v>
      </c>
      <c r="S289" s="201">
        <v>0</v>
      </c>
      <c r="T289" s="202">
        <f>S289*H289</f>
        <v>0</v>
      </c>
      <c r="AR289" s="24" t="s">
        <v>256</v>
      </c>
      <c r="AT289" s="24" t="s">
        <v>151</v>
      </c>
      <c r="AU289" s="24" t="s">
        <v>82</v>
      </c>
      <c r="AY289" s="24" t="s">
        <v>148</v>
      </c>
      <c r="BE289" s="203">
        <f>IF(N289="základní",J289,0)</f>
        <v>0</v>
      </c>
      <c r="BF289" s="203">
        <f>IF(N289="snížená",J289,0)</f>
        <v>0</v>
      </c>
      <c r="BG289" s="203">
        <f>IF(N289="zákl. přenesená",J289,0)</f>
        <v>0</v>
      </c>
      <c r="BH289" s="203">
        <f>IF(N289="sníž. přenesená",J289,0)</f>
        <v>0</v>
      </c>
      <c r="BI289" s="203">
        <f>IF(N289="nulová",J289,0)</f>
        <v>0</v>
      </c>
      <c r="BJ289" s="24" t="s">
        <v>80</v>
      </c>
      <c r="BK289" s="203">
        <f>ROUND(I289*H289,2)</f>
        <v>0</v>
      </c>
      <c r="BL289" s="24" t="s">
        <v>256</v>
      </c>
      <c r="BM289" s="24" t="s">
        <v>3505</v>
      </c>
    </row>
    <row r="290" spans="2:65" s="1" customFormat="1" ht="36">
      <c r="B290" s="41"/>
      <c r="C290" s="63"/>
      <c r="D290" s="206" t="s">
        <v>351</v>
      </c>
      <c r="E290" s="63"/>
      <c r="F290" s="237" t="s">
        <v>3499</v>
      </c>
      <c r="G290" s="63"/>
      <c r="H290" s="63"/>
      <c r="I290" s="163"/>
      <c r="J290" s="63"/>
      <c r="K290" s="63"/>
      <c r="L290" s="61"/>
      <c r="M290" s="238"/>
      <c r="N290" s="42"/>
      <c r="O290" s="42"/>
      <c r="P290" s="42"/>
      <c r="Q290" s="42"/>
      <c r="R290" s="42"/>
      <c r="S290" s="42"/>
      <c r="T290" s="78"/>
      <c r="AT290" s="24" t="s">
        <v>351</v>
      </c>
      <c r="AU290" s="24" t="s">
        <v>82</v>
      </c>
    </row>
    <row r="291" spans="2:65" s="1" customFormat="1" ht="16.5" customHeight="1">
      <c r="B291" s="41"/>
      <c r="C291" s="254" t="s">
        <v>1232</v>
      </c>
      <c r="D291" s="254" t="s">
        <v>700</v>
      </c>
      <c r="E291" s="255" t="s">
        <v>3506</v>
      </c>
      <c r="F291" s="256" t="s">
        <v>3507</v>
      </c>
      <c r="G291" s="257" t="s">
        <v>207</v>
      </c>
      <c r="H291" s="258">
        <v>1</v>
      </c>
      <c r="I291" s="259"/>
      <c r="J291" s="260">
        <f>ROUND(I291*H291,2)</f>
        <v>0</v>
      </c>
      <c r="K291" s="256" t="s">
        <v>21</v>
      </c>
      <c r="L291" s="261"/>
      <c r="M291" s="262" t="s">
        <v>21</v>
      </c>
      <c r="N291" s="263" t="s">
        <v>43</v>
      </c>
      <c r="O291" s="42"/>
      <c r="P291" s="201">
        <f>O291*H291</f>
        <v>0</v>
      </c>
      <c r="Q291" s="201">
        <v>0</v>
      </c>
      <c r="R291" s="201">
        <f>Q291*H291</f>
        <v>0</v>
      </c>
      <c r="S291" s="201">
        <v>0</v>
      </c>
      <c r="T291" s="202">
        <f>S291*H291</f>
        <v>0</v>
      </c>
      <c r="AR291" s="24" t="s">
        <v>382</v>
      </c>
      <c r="AT291" s="24" t="s">
        <v>700</v>
      </c>
      <c r="AU291" s="24" t="s">
        <v>82</v>
      </c>
      <c r="AY291" s="24" t="s">
        <v>148</v>
      </c>
      <c r="BE291" s="203">
        <f>IF(N291="základní",J291,0)</f>
        <v>0</v>
      </c>
      <c r="BF291" s="203">
        <f>IF(N291="snížená",J291,0)</f>
        <v>0</v>
      </c>
      <c r="BG291" s="203">
        <f>IF(N291="zákl. přenesená",J291,0)</f>
        <v>0</v>
      </c>
      <c r="BH291" s="203">
        <f>IF(N291="sníž. přenesená",J291,0)</f>
        <v>0</v>
      </c>
      <c r="BI291" s="203">
        <f>IF(N291="nulová",J291,0)</f>
        <v>0</v>
      </c>
      <c r="BJ291" s="24" t="s">
        <v>80</v>
      </c>
      <c r="BK291" s="203">
        <f>ROUND(I291*H291,2)</f>
        <v>0</v>
      </c>
      <c r="BL291" s="24" t="s">
        <v>256</v>
      </c>
      <c r="BM291" s="24" t="s">
        <v>3508</v>
      </c>
    </row>
    <row r="292" spans="2:65" s="1" customFormat="1" ht="60">
      <c r="B292" s="41"/>
      <c r="C292" s="63"/>
      <c r="D292" s="206" t="s">
        <v>351</v>
      </c>
      <c r="E292" s="63"/>
      <c r="F292" s="237" t="s">
        <v>3509</v>
      </c>
      <c r="G292" s="63"/>
      <c r="H292" s="63"/>
      <c r="I292" s="163"/>
      <c r="J292" s="63"/>
      <c r="K292" s="63"/>
      <c r="L292" s="61"/>
      <c r="M292" s="238"/>
      <c r="N292" s="42"/>
      <c r="O292" s="42"/>
      <c r="P292" s="42"/>
      <c r="Q292" s="42"/>
      <c r="R292" s="42"/>
      <c r="S292" s="42"/>
      <c r="T292" s="78"/>
      <c r="AT292" s="24" t="s">
        <v>351</v>
      </c>
      <c r="AU292" s="24" t="s">
        <v>82</v>
      </c>
    </row>
    <row r="293" spans="2:65" s="1" customFormat="1" ht="16.5" customHeight="1">
      <c r="B293" s="41"/>
      <c r="C293" s="192" t="s">
        <v>1236</v>
      </c>
      <c r="D293" s="192" t="s">
        <v>151</v>
      </c>
      <c r="E293" s="193" t="s">
        <v>3510</v>
      </c>
      <c r="F293" s="194" t="s">
        <v>3511</v>
      </c>
      <c r="G293" s="195" t="s">
        <v>207</v>
      </c>
      <c r="H293" s="196">
        <v>1</v>
      </c>
      <c r="I293" s="197"/>
      <c r="J293" s="198">
        <f>ROUND(I293*H293,2)</f>
        <v>0</v>
      </c>
      <c r="K293" s="194" t="s">
        <v>21</v>
      </c>
      <c r="L293" s="61"/>
      <c r="M293" s="199" t="s">
        <v>21</v>
      </c>
      <c r="N293" s="200" t="s">
        <v>43</v>
      </c>
      <c r="O293" s="42"/>
      <c r="P293" s="201">
        <f>O293*H293</f>
        <v>0</v>
      </c>
      <c r="Q293" s="201">
        <v>0</v>
      </c>
      <c r="R293" s="201">
        <f>Q293*H293</f>
        <v>0</v>
      </c>
      <c r="S293" s="201">
        <v>0</v>
      </c>
      <c r="T293" s="202">
        <f>S293*H293</f>
        <v>0</v>
      </c>
      <c r="AR293" s="24" t="s">
        <v>256</v>
      </c>
      <c r="AT293" s="24" t="s">
        <v>151</v>
      </c>
      <c r="AU293" s="24" t="s">
        <v>82</v>
      </c>
      <c r="AY293" s="24" t="s">
        <v>148</v>
      </c>
      <c r="BE293" s="203">
        <f>IF(N293="základní",J293,0)</f>
        <v>0</v>
      </c>
      <c r="BF293" s="203">
        <f>IF(N293="snížená",J293,0)</f>
        <v>0</v>
      </c>
      <c r="BG293" s="203">
        <f>IF(N293="zákl. přenesená",J293,0)</f>
        <v>0</v>
      </c>
      <c r="BH293" s="203">
        <f>IF(N293="sníž. přenesená",J293,0)</f>
        <v>0</v>
      </c>
      <c r="BI293" s="203">
        <f>IF(N293="nulová",J293,0)</f>
        <v>0</v>
      </c>
      <c r="BJ293" s="24" t="s">
        <v>80</v>
      </c>
      <c r="BK293" s="203">
        <f>ROUND(I293*H293,2)</f>
        <v>0</v>
      </c>
      <c r="BL293" s="24" t="s">
        <v>256</v>
      </c>
      <c r="BM293" s="24" t="s">
        <v>3512</v>
      </c>
    </row>
    <row r="294" spans="2:65" s="1" customFormat="1" ht="36">
      <c r="B294" s="41"/>
      <c r="C294" s="63"/>
      <c r="D294" s="206" t="s">
        <v>351</v>
      </c>
      <c r="E294" s="63"/>
      <c r="F294" s="237" t="s">
        <v>3499</v>
      </c>
      <c r="G294" s="63"/>
      <c r="H294" s="63"/>
      <c r="I294" s="163"/>
      <c r="J294" s="63"/>
      <c r="K294" s="63"/>
      <c r="L294" s="61"/>
      <c r="M294" s="238"/>
      <c r="N294" s="42"/>
      <c r="O294" s="42"/>
      <c r="P294" s="42"/>
      <c r="Q294" s="42"/>
      <c r="R294" s="42"/>
      <c r="S294" s="42"/>
      <c r="T294" s="78"/>
      <c r="AT294" s="24" t="s">
        <v>351</v>
      </c>
      <c r="AU294" s="24" t="s">
        <v>82</v>
      </c>
    </row>
    <row r="295" spans="2:65" s="1" customFormat="1" ht="16.5" customHeight="1">
      <c r="B295" s="41"/>
      <c r="C295" s="254" t="s">
        <v>1242</v>
      </c>
      <c r="D295" s="254" t="s">
        <v>700</v>
      </c>
      <c r="E295" s="255" t="s">
        <v>3513</v>
      </c>
      <c r="F295" s="256" t="s">
        <v>3514</v>
      </c>
      <c r="G295" s="257" t="s">
        <v>207</v>
      </c>
      <c r="H295" s="258">
        <v>1</v>
      </c>
      <c r="I295" s="259"/>
      <c r="J295" s="260">
        <f>ROUND(I295*H295,2)</f>
        <v>0</v>
      </c>
      <c r="K295" s="256" t="s">
        <v>21</v>
      </c>
      <c r="L295" s="261"/>
      <c r="M295" s="262" t="s">
        <v>21</v>
      </c>
      <c r="N295" s="263" t="s">
        <v>43</v>
      </c>
      <c r="O295" s="42"/>
      <c r="P295" s="201">
        <f>O295*H295</f>
        <v>0</v>
      </c>
      <c r="Q295" s="201">
        <v>0</v>
      </c>
      <c r="R295" s="201">
        <f>Q295*H295</f>
        <v>0</v>
      </c>
      <c r="S295" s="201">
        <v>0</v>
      </c>
      <c r="T295" s="202">
        <f>S295*H295</f>
        <v>0</v>
      </c>
      <c r="AR295" s="24" t="s">
        <v>382</v>
      </c>
      <c r="AT295" s="24" t="s">
        <v>700</v>
      </c>
      <c r="AU295" s="24" t="s">
        <v>82</v>
      </c>
      <c r="AY295" s="24" t="s">
        <v>148</v>
      </c>
      <c r="BE295" s="203">
        <f>IF(N295="základní",J295,0)</f>
        <v>0</v>
      </c>
      <c r="BF295" s="203">
        <f>IF(N295="snížená",J295,0)</f>
        <v>0</v>
      </c>
      <c r="BG295" s="203">
        <f>IF(N295="zákl. přenesená",J295,0)</f>
        <v>0</v>
      </c>
      <c r="BH295" s="203">
        <f>IF(N295="sníž. přenesená",J295,0)</f>
        <v>0</v>
      </c>
      <c r="BI295" s="203">
        <f>IF(N295="nulová",J295,0)</f>
        <v>0</v>
      </c>
      <c r="BJ295" s="24" t="s">
        <v>80</v>
      </c>
      <c r="BK295" s="203">
        <f>ROUND(I295*H295,2)</f>
        <v>0</v>
      </c>
      <c r="BL295" s="24" t="s">
        <v>256</v>
      </c>
      <c r="BM295" s="24" t="s">
        <v>3515</v>
      </c>
    </row>
    <row r="296" spans="2:65" s="1" customFormat="1" ht="48">
      <c r="B296" s="41"/>
      <c r="C296" s="63"/>
      <c r="D296" s="206" t="s">
        <v>351</v>
      </c>
      <c r="E296" s="63"/>
      <c r="F296" s="237" t="s">
        <v>3516</v>
      </c>
      <c r="G296" s="63"/>
      <c r="H296" s="63"/>
      <c r="I296" s="163"/>
      <c r="J296" s="63"/>
      <c r="K296" s="63"/>
      <c r="L296" s="61"/>
      <c r="M296" s="238"/>
      <c r="N296" s="42"/>
      <c r="O296" s="42"/>
      <c r="P296" s="42"/>
      <c r="Q296" s="42"/>
      <c r="R296" s="42"/>
      <c r="S296" s="42"/>
      <c r="T296" s="78"/>
      <c r="AT296" s="24" t="s">
        <v>351</v>
      </c>
      <c r="AU296" s="24" t="s">
        <v>82</v>
      </c>
    </row>
    <row r="297" spans="2:65" s="1" customFormat="1" ht="16.5" customHeight="1">
      <c r="B297" s="41"/>
      <c r="C297" s="192" t="s">
        <v>1247</v>
      </c>
      <c r="D297" s="192" t="s">
        <v>151</v>
      </c>
      <c r="E297" s="193" t="s">
        <v>3517</v>
      </c>
      <c r="F297" s="194" t="s">
        <v>3518</v>
      </c>
      <c r="G297" s="195" t="s">
        <v>207</v>
      </c>
      <c r="H297" s="196">
        <v>1</v>
      </c>
      <c r="I297" s="197"/>
      <c r="J297" s="198">
        <f>ROUND(I297*H297,2)</f>
        <v>0</v>
      </c>
      <c r="K297" s="194" t="s">
        <v>21</v>
      </c>
      <c r="L297" s="61"/>
      <c r="M297" s="199" t="s">
        <v>21</v>
      </c>
      <c r="N297" s="200" t="s">
        <v>43</v>
      </c>
      <c r="O297" s="42"/>
      <c r="P297" s="201">
        <f>O297*H297</f>
        <v>0</v>
      </c>
      <c r="Q297" s="201">
        <v>0</v>
      </c>
      <c r="R297" s="201">
        <f>Q297*H297</f>
        <v>0</v>
      </c>
      <c r="S297" s="201">
        <v>0</v>
      </c>
      <c r="T297" s="202">
        <f>S297*H297</f>
        <v>0</v>
      </c>
      <c r="AR297" s="24" t="s">
        <v>256</v>
      </c>
      <c r="AT297" s="24" t="s">
        <v>151</v>
      </c>
      <c r="AU297" s="24" t="s">
        <v>82</v>
      </c>
      <c r="AY297" s="24" t="s">
        <v>148</v>
      </c>
      <c r="BE297" s="203">
        <f>IF(N297="základní",J297,0)</f>
        <v>0</v>
      </c>
      <c r="BF297" s="203">
        <f>IF(N297="snížená",J297,0)</f>
        <v>0</v>
      </c>
      <c r="BG297" s="203">
        <f>IF(N297="zákl. přenesená",J297,0)</f>
        <v>0</v>
      </c>
      <c r="BH297" s="203">
        <f>IF(N297="sníž. přenesená",J297,0)</f>
        <v>0</v>
      </c>
      <c r="BI297" s="203">
        <f>IF(N297="nulová",J297,0)</f>
        <v>0</v>
      </c>
      <c r="BJ297" s="24" t="s">
        <v>80</v>
      </c>
      <c r="BK297" s="203">
        <f>ROUND(I297*H297,2)</f>
        <v>0</v>
      </c>
      <c r="BL297" s="24" t="s">
        <v>256</v>
      </c>
      <c r="BM297" s="24" t="s">
        <v>3519</v>
      </c>
    </row>
    <row r="298" spans="2:65" s="1" customFormat="1" ht="36">
      <c r="B298" s="41"/>
      <c r="C298" s="63"/>
      <c r="D298" s="206" t="s">
        <v>351</v>
      </c>
      <c r="E298" s="63"/>
      <c r="F298" s="237" t="s">
        <v>3499</v>
      </c>
      <c r="G298" s="63"/>
      <c r="H298" s="63"/>
      <c r="I298" s="163"/>
      <c r="J298" s="63"/>
      <c r="K298" s="63"/>
      <c r="L298" s="61"/>
      <c r="M298" s="238"/>
      <c r="N298" s="42"/>
      <c r="O298" s="42"/>
      <c r="P298" s="42"/>
      <c r="Q298" s="42"/>
      <c r="R298" s="42"/>
      <c r="S298" s="42"/>
      <c r="T298" s="78"/>
      <c r="AT298" s="24" t="s">
        <v>351</v>
      </c>
      <c r="AU298" s="24" t="s">
        <v>82</v>
      </c>
    </row>
    <row r="299" spans="2:65" s="1" customFormat="1" ht="16.5" customHeight="1">
      <c r="B299" s="41"/>
      <c r="C299" s="254" t="s">
        <v>1254</v>
      </c>
      <c r="D299" s="254" t="s">
        <v>700</v>
      </c>
      <c r="E299" s="255" t="s">
        <v>3520</v>
      </c>
      <c r="F299" s="256" t="s">
        <v>3521</v>
      </c>
      <c r="G299" s="257" t="s">
        <v>207</v>
      </c>
      <c r="H299" s="258">
        <v>1</v>
      </c>
      <c r="I299" s="259"/>
      <c r="J299" s="260">
        <f>ROUND(I299*H299,2)</f>
        <v>0</v>
      </c>
      <c r="K299" s="256" t="s">
        <v>21</v>
      </c>
      <c r="L299" s="261"/>
      <c r="M299" s="262" t="s">
        <v>21</v>
      </c>
      <c r="N299" s="263" t="s">
        <v>43</v>
      </c>
      <c r="O299" s="42"/>
      <c r="P299" s="201">
        <f>O299*H299</f>
        <v>0</v>
      </c>
      <c r="Q299" s="201">
        <v>0</v>
      </c>
      <c r="R299" s="201">
        <f>Q299*H299</f>
        <v>0</v>
      </c>
      <c r="S299" s="201">
        <v>0</v>
      </c>
      <c r="T299" s="202">
        <f>S299*H299</f>
        <v>0</v>
      </c>
      <c r="AR299" s="24" t="s">
        <v>382</v>
      </c>
      <c r="AT299" s="24" t="s">
        <v>700</v>
      </c>
      <c r="AU299" s="24" t="s">
        <v>82</v>
      </c>
      <c r="AY299" s="24" t="s">
        <v>148</v>
      </c>
      <c r="BE299" s="203">
        <f>IF(N299="základní",J299,0)</f>
        <v>0</v>
      </c>
      <c r="BF299" s="203">
        <f>IF(N299="snížená",J299,0)</f>
        <v>0</v>
      </c>
      <c r="BG299" s="203">
        <f>IF(N299="zákl. přenesená",J299,0)</f>
        <v>0</v>
      </c>
      <c r="BH299" s="203">
        <f>IF(N299="sníž. přenesená",J299,0)</f>
        <v>0</v>
      </c>
      <c r="BI299" s="203">
        <f>IF(N299="nulová",J299,0)</f>
        <v>0</v>
      </c>
      <c r="BJ299" s="24" t="s">
        <v>80</v>
      </c>
      <c r="BK299" s="203">
        <f>ROUND(I299*H299,2)</f>
        <v>0</v>
      </c>
      <c r="BL299" s="24" t="s">
        <v>256</v>
      </c>
      <c r="BM299" s="24" t="s">
        <v>3522</v>
      </c>
    </row>
    <row r="300" spans="2:65" s="1" customFormat="1" ht="60">
      <c r="B300" s="41"/>
      <c r="C300" s="63"/>
      <c r="D300" s="206" t="s">
        <v>351</v>
      </c>
      <c r="E300" s="63"/>
      <c r="F300" s="237" t="s">
        <v>3523</v>
      </c>
      <c r="G300" s="63"/>
      <c r="H300" s="63"/>
      <c r="I300" s="163"/>
      <c r="J300" s="63"/>
      <c r="K300" s="63"/>
      <c r="L300" s="61"/>
      <c r="M300" s="238"/>
      <c r="N300" s="42"/>
      <c r="O300" s="42"/>
      <c r="P300" s="42"/>
      <c r="Q300" s="42"/>
      <c r="R300" s="42"/>
      <c r="S300" s="42"/>
      <c r="T300" s="78"/>
      <c r="AT300" s="24" t="s">
        <v>351</v>
      </c>
      <c r="AU300" s="24" t="s">
        <v>82</v>
      </c>
    </row>
    <row r="301" spans="2:65" s="1" customFormat="1" ht="16.5" customHeight="1">
      <c r="B301" s="41"/>
      <c r="C301" s="192" t="s">
        <v>1260</v>
      </c>
      <c r="D301" s="192" t="s">
        <v>151</v>
      </c>
      <c r="E301" s="193" t="s">
        <v>3524</v>
      </c>
      <c r="F301" s="194" t="s">
        <v>3525</v>
      </c>
      <c r="G301" s="195" t="s">
        <v>207</v>
      </c>
      <c r="H301" s="196">
        <v>2</v>
      </c>
      <c r="I301" s="197"/>
      <c r="J301" s="198">
        <f>ROUND(I301*H301,2)</f>
        <v>0</v>
      </c>
      <c r="K301" s="194" t="s">
        <v>21</v>
      </c>
      <c r="L301" s="61"/>
      <c r="M301" s="199" t="s">
        <v>21</v>
      </c>
      <c r="N301" s="200" t="s">
        <v>43</v>
      </c>
      <c r="O301" s="42"/>
      <c r="P301" s="201">
        <f>O301*H301</f>
        <v>0</v>
      </c>
      <c r="Q301" s="201">
        <v>0</v>
      </c>
      <c r="R301" s="201">
        <f>Q301*H301</f>
        <v>0</v>
      </c>
      <c r="S301" s="201">
        <v>0</v>
      </c>
      <c r="T301" s="202">
        <f>S301*H301</f>
        <v>0</v>
      </c>
      <c r="AR301" s="24" t="s">
        <v>256</v>
      </c>
      <c r="AT301" s="24" t="s">
        <v>151</v>
      </c>
      <c r="AU301" s="24" t="s">
        <v>82</v>
      </c>
      <c r="AY301" s="24" t="s">
        <v>148</v>
      </c>
      <c r="BE301" s="203">
        <f>IF(N301="základní",J301,0)</f>
        <v>0</v>
      </c>
      <c r="BF301" s="203">
        <f>IF(N301="snížená",J301,0)</f>
        <v>0</v>
      </c>
      <c r="BG301" s="203">
        <f>IF(N301="zákl. přenesená",J301,0)</f>
        <v>0</v>
      </c>
      <c r="BH301" s="203">
        <f>IF(N301="sníž. přenesená",J301,0)</f>
        <v>0</v>
      </c>
      <c r="BI301" s="203">
        <f>IF(N301="nulová",J301,0)</f>
        <v>0</v>
      </c>
      <c r="BJ301" s="24" t="s">
        <v>80</v>
      </c>
      <c r="BK301" s="203">
        <f>ROUND(I301*H301,2)</f>
        <v>0</v>
      </c>
      <c r="BL301" s="24" t="s">
        <v>256</v>
      </c>
      <c r="BM301" s="24" t="s">
        <v>3526</v>
      </c>
    </row>
    <row r="302" spans="2:65" s="1" customFormat="1" ht="36">
      <c r="B302" s="41"/>
      <c r="C302" s="63"/>
      <c r="D302" s="206" t="s">
        <v>351</v>
      </c>
      <c r="E302" s="63"/>
      <c r="F302" s="237" t="s">
        <v>3246</v>
      </c>
      <c r="G302" s="63"/>
      <c r="H302" s="63"/>
      <c r="I302" s="163"/>
      <c r="J302" s="63"/>
      <c r="K302" s="63"/>
      <c r="L302" s="61"/>
      <c r="M302" s="238"/>
      <c r="N302" s="42"/>
      <c r="O302" s="42"/>
      <c r="P302" s="42"/>
      <c r="Q302" s="42"/>
      <c r="R302" s="42"/>
      <c r="S302" s="42"/>
      <c r="T302" s="78"/>
      <c r="AT302" s="24" t="s">
        <v>351</v>
      </c>
      <c r="AU302" s="24" t="s">
        <v>82</v>
      </c>
    </row>
    <row r="303" spans="2:65" s="1" customFormat="1" ht="25.5" customHeight="1">
      <c r="B303" s="41"/>
      <c r="C303" s="254" t="s">
        <v>1266</v>
      </c>
      <c r="D303" s="254" t="s">
        <v>700</v>
      </c>
      <c r="E303" s="255" t="s">
        <v>3527</v>
      </c>
      <c r="F303" s="256" t="s">
        <v>3528</v>
      </c>
      <c r="G303" s="257" t="s">
        <v>207</v>
      </c>
      <c r="H303" s="258">
        <v>2</v>
      </c>
      <c r="I303" s="259"/>
      <c r="J303" s="260">
        <f>ROUND(I303*H303,2)</f>
        <v>0</v>
      </c>
      <c r="K303" s="256" t="s">
        <v>21</v>
      </c>
      <c r="L303" s="261"/>
      <c r="M303" s="262" t="s">
        <v>21</v>
      </c>
      <c r="N303" s="263" t="s">
        <v>43</v>
      </c>
      <c r="O303" s="42"/>
      <c r="P303" s="201">
        <f>O303*H303</f>
        <v>0</v>
      </c>
      <c r="Q303" s="201">
        <v>0</v>
      </c>
      <c r="R303" s="201">
        <f>Q303*H303</f>
        <v>0</v>
      </c>
      <c r="S303" s="201">
        <v>0</v>
      </c>
      <c r="T303" s="202">
        <f>S303*H303</f>
        <v>0</v>
      </c>
      <c r="AR303" s="24" t="s">
        <v>382</v>
      </c>
      <c r="AT303" s="24" t="s">
        <v>700</v>
      </c>
      <c r="AU303" s="24" t="s">
        <v>82</v>
      </c>
      <c r="AY303" s="24" t="s">
        <v>148</v>
      </c>
      <c r="BE303" s="203">
        <f>IF(N303="základní",J303,0)</f>
        <v>0</v>
      </c>
      <c r="BF303" s="203">
        <f>IF(N303="snížená",J303,0)</f>
        <v>0</v>
      </c>
      <c r="BG303" s="203">
        <f>IF(N303="zákl. přenesená",J303,0)</f>
        <v>0</v>
      </c>
      <c r="BH303" s="203">
        <f>IF(N303="sníž. přenesená",J303,0)</f>
        <v>0</v>
      </c>
      <c r="BI303" s="203">
        <f>IF(N303="nulová",J303,0)</f>
        <v>0</v>
      </c>
      <c r="BJ303" s="24" t="s">
        <v>80</v>
      </c>
      <c r="BK303" s="203">
        <f>ROUND(I303*H303,2)</f>
        <v>0</v>
      </c>
      <c r="BL303" s="24" t="s">
        <v>256</v>
      </c>
      <c r="BM303" s="24" t="s">
        <v>3529</v>
      </c>
    </row>
    <row r="304" spans="2:65" s="1" customFormat="1" ht="72">
      <c r="B304" s="41"/>
      <c r="C304" s="63"/>
      <c r="D304" s="206" t="s">
        <v>351</v>
      </c>
      <c r="E304" s="63"/>
      <c r="F304" s="237" t="s">
        <v>3530</v>
      </c>
      <c r="G304" s="63"/>
      <c r="H304" s="63"/>
      <c r="I304" s="163"/>
      <c r="J304" s="63"/>
      <c r="K304" s="63"/>
      <c r="L304" s="61"/>
      <c r="M304" s="238"/>
      <c r="N304" s="42"/>
      <c r="O304" s="42"/>
      <c r="P304" s="42"/>
      <c r="Q304" s="42"/>
      <c r="R304" s="42"/>
      <c r="S304" s="42"/>
      <c r="T304" s="78"/>
      <c r="AT304" s="24" t="s">
        <v>351</v>
      </c>
      <c r="AU304" s="24" t="s">
        <v>82</v>
      </c>
    </row>
    <row r="305" spans="2:65" s="1" customFormat="1" ht="16.5" customHeight="1">
      <c r="B305" s="41"/>
      <c r="C305" s="192" t="s">
        <v>1273</v>
      </c>
      <c r="D305" s="192" t="s">
        <v>151</v>
      </c>
      <c r="E305" s="193" t="s">
        <v>3243</v>
      </c>
      <c r="F305" s="194" t="s">
        <v>3244</v>
      </c>
      <c r="G305" s="195" t="s">
        <v>213</v>
      </c>
      <c r="H305" s="196">
        <v>4</v>
      </c>
      <c r="I305" s="197"/>
      <c r="J305" s="198">
        <f>ROUND(I305*H305,2)</f>
        <v>0</v>
      </c>
      <c r="K305" s="194" t="s">
        <v>21</v>
      </c>
      <c r="L305" s="61"/>
      <c r="M305" s="199" t="s">
        <v>21</v>
      </c>
      <c r="N305" s="200" t="s">
        <v>43</v>
      </c>
      <c r="O305" s="42"/>
      <c r="P305" s="201">
        <f>O305*H305</f>
        <v>0</v>
      </c>
      <c r="Q305" s="201">
        <v>0</v>
      </c>
      <c r="R305" s="201">
        <f>Q305*H305</f>
        <v>0</v>
      </c>
      <c r="S305" s="201">
        <v>0</v>
      </c>
      <c r="T305" s="202">
        <f>S305*H305</f>
        <v>0</v>
      </c>
      <c r="AR305" s="24" t="s">
        <v>256</v>
      </c>
      <c r="AT305" s="24" t="s">
        <v>151</v>
      </c>
      <c r="AU305" s="24" t="s">
        <v>82</v>
      </c>
      <c r="AY305" s="24" t="s">
        <v>148</v>
      </c>
      <c r="BE305" s="203">
        <f>IF(N305="základní",J305,0)</f>
        <v>0</v>
      </c>
      <c r="BF305" s="203">
        <f>IF(N305="snížená",J305,0)</f>
        <v>0</v>
      </c>
      <c r="BG305" s="203">
        <f>IF(N305="zákl. přenesená",J305,0)</f>
        <v>0</v>
      </c>
      <c r="BH305" s="203">
        <f>IF(N305="sníž. přenesená",J305,0)</f>
        <v>0</v>
      </c>
      <c r="BI305" s="203">
        <f>IF(N305="nulová",J305,0)</f>
        <v>0</v>
      </c>
      <c r="BJ305" s="24" t="s">
        <v>80</v>
      </c>
      <c r="BK305" s="203">
        <f>ROUND(I305*H305,2)</f>
        <v>0</v>
      </c>
      <c r="BL305" s="24" t="s">
        <v>256</v>
      </c>
      <c r="BM305" s="24" t="s">
        <v>3531</v>
      </c>
    </row>
    <row r="306" spans="2:65" s="1" customFormat="1" ht="36">
      <c r="B306" s="41"/>
      <c r="C306" s="63"/>
      <c r="D306" s="206" t="s">
        <v>351</v>
      </c>
      <c r="E306" s="63"/>
      <c r="F306" s="237" t="s">
        <v>3499</v>
      </c>
      <c r="G306" s="63"/>
      <c r="H306" s="63"/>
      <c r="I306" s="163"/>
      <c r="J306" s="63"/>
      <c r="K306" s="63"/>
      <c r="L306" s="61"/>
      <c r="M306" s="238"/>
      <c r="N306" s="42"/>
      <c r="O306" s="42"/>
      <c r="P306" s="42"/>
      <c r="Q306" s="42"/>
      <c r="R306" s="42"/>
      <c r="S306" s="42"/>
      <c r="T306" s="78"/>
      <c r="AT306" s="24" t="s">
        <v>351</v>
      </c>
      <c r="AU306" s="24" t="s">
        <v>82</v>
      </c>
    </row>
    <row r="307" spans="2:65" s="1" customFormat="1" ht="16.5" customHeight="1">
      <c r="B307" s="41"/>
      <c r="C307" s="254" t="s">
        <v>1278</v>
      </c>
      <c r="D307" s="254" t="s">
        <v>700</v>
      </c>
      <c r="E307" s="255" t="s">
        <v>3532</v>
      </c>
      <c r="F307" s="256" t="s">
        <v>3248</v>
      </c>
      <c r="G307" s="257" t="s">
        <v>213</v>
      </c>
      <c r="H307" s="258">
        <v>4</v>
      </c>
      <c r="I307" s="259"/>
      <c r="J307" s="260">
        <f>ROUND(I307*H307,2)</f>
        <v>0</v>
      </c>
      <c r="K307" s="256" t="s">
        <v>21</v>
      </c>
      <c r="L307" s="261"/>
      <c r="M307" s="262" t="s">
        <v>21</v>
      </c>
      <c r="N307" s="263" t="s">
        <v>43</v>
      </c>
      <c r="O307" s="42"/>
      <c r="P307" s="201">
        <f>O307*H307</f>
        <v>0</v>
      </c>
      <c r="Q307" s="201">
        <v>0</v>
      </c>
      <c r="R307" s="201">
        <f>Q307*H307</f>
        <v>0</v>
      </c>
      <c r="S307" s="201">
        <v>0</v>
      </c>
      <c r="T307" s="202">
        <f>S307*H307</f>
        <v>0</v>
      </c>
      <c r="AR307" s="24" t="s">
        <v>382</v>
      </c>
      <c r="AT307" s="24" t="s">
        <v>700</v>
      </c>
      <c r="AU307" s="24" t="s">
        <v>82</v>
      </c>
      <c r="AY307" s="24" t="s">
        <v>148</v>
      </c>
      <c r="BE307" s="203">
        <f>IF(N307="základní",J307,0)</f>
        <v>0</v>
      </c>
      <c r="BF307" s="203">
        <f>IF(N307="snížená",J307,0)</f>
        <v>0</v>
      </c>
      <c r="BG307" s="203">
        <f>IF(N307="zákl. přenesená",J307,0)</f>
        <v>0</v>
      </c>
      <c r="BH307" s="203">
        <f>IF(N307="sníž. přenesená",J307,0)</f>
        <v>0</v>
      </c>
      <c r="BI307" s="203">
        <f>IF(N307="nulová",J307,0)</f>
        <v>0</v>
      </c>
      <c r="BJ307" s="24" t="s">
        <v>80</v>
      </c>
      <c r="BK307" s="203">
        <f>ROUND(I307*H307,2)</f>
        <v>0</v>
      </c>
      <c r="BL307" s="24" t="s">
        <v>256</v>
      </c>
      <c r="BM307" s="24" t="s">
        <v>3533</v>
      </c>
    </row>
    <row r="308" spans="2:65" s="1" customFormat="1" ht="60">
      <c r="B308" s="41"/>
      <c r="C308" s="63"/>
      <c r="D308" s="206" t="s">
        <v>351</v>
      </c>
      <c r="E308" s="63"/>
      <c r="F308" s="237" t="s">
        <v>3250</v>
      </c>
      <c r="G308" s="63"/>
      <c r="H308" s="63"/>
      <c r="I308" s="163"/>
      <c r="J308" s="63"/>
      <c r="K308" s="63"/>
      <c r="L308" s="61"/>
      <c r="M308" s="238"/>
      <c r="N308" s="42"/>
      <c r="O308" s="42"/>
      <c r="P308" s="42"/>
      <c r="Q308" s="42"/>
      <c r="R308" s="42"/>
      <c r="S308" s="42"/>
      <c r="T308" s="78"/>
      <c r="AT308" s="24" t="s">
        <v>351</v>
      </c>
      <c r="AU308" s="24" t="s">
        <v>82</v>
      </c>
    </row>
    <row r="309" spans="2:65" s="1" customFormat="1" ht="16.5" customHeight="1">
      <c r="B309" s="41"/>
      <c r="C309" s="192" t="s">
        <v>1282</v>
      </c>
      <c r="D309" s="192" t="s">
        <v>151</v>
      </c>
      <c r="E309" s="193" t="s">
        <v>3534</v>
      </c>
      <c r="F309" s="194" t="s">
        <v>3535</v>
      </c>
      <c r="G309" s="195" t="s">
        <v>213</v>
      </c>
      <c r="H309" s="196">
        <v>10</v>
      </c>
      <c r="I309" s="197"/>
      <c r="J309" s="198">
        <f>ROUND(I309*H309,2)</f>
        <v>0</v>
      </c>
      <c r="K309" s="194" t="s">
        <v>21</v>
      </c>
      <c r="L309" s="61"/>
      <c r="M309" s="199" t="s">
        <v>21</v>
      </c>
      <c r="N309" s="200" t="s">
        <v>43</v>
      </c>
      <c r="O309" s="42"/>
      <c r="P309" s="201">
        <f>O309*H309</f>
        <v>0</v>
      </c>
      <c r="Q309" s="201">
        <v>0</v>
      </c>
      <c r="R309" s="201">
        <f>Q309*H309</f>
        <v>0</v>
      </c>
      <c r="S309" s="201">
        <v>0</v>
      </c>
      <c r="T309" s="202">
        <f>S309*H309</f>
        <v>0</v>
      </c>
      <c r="AR309" s="24" t="s">
        <v>256</v>
      </c>
      <c r="AT309" s="24" t="s">
        <v>151</v>
      </c>
      <c r="AU309" s="24" t="s">
        <v>82</v>
      </c>
      <c r="AY309" s="24" t="s">
        <v>148</v>
      </c>
      <c r="BE309" s="203">
        <f>IF(N309="základní",J309,0)</f>
        <v>0</v>
      </c>
      <c r="BF309" s="203">
        <f>IF(N309="snížená",J309,0)</f>
        <v>0</v>
      </c>
      <c r="BG309" s="203">
        <f>IF(N309="zákl. přenesená",J309,0)</f>
        <v>0</v>
      </c>
      <c r="BH309" s="203">
        <f>IF(N309="sníž. přenesená",J309,0)</f>
        <v>0</v>
      </c>
      <c r="BI309" s="203">
        <f>IF(N309="nulová",J309,0)</f>
        <v>0</v>
      </c>
      <c r="BJ309" s="24" t="s">
        <v>80</v>
      </c>
      <c r="BK309" s="203">
        <f>ROUND(I309*H309,2)</f>
        <v>0</v>
      </c>
      <c r="BL309" s="24" t="s">
        <v>256</v>
      </c>
      <c r="BM309" s="24" t="s">
        <v>3536</v>
      </c>
    </row>
    <row r="310" spans="2:65" s="1" customFormat="1" ht="36">
      <c r="B310" s="41"/>
      <c r="C310" s="63"/>
      <c r="D310" s="206" t="s">
        <v>351</v>
      </c>
      <c r="E310" s="63"/>
      <c r="F310" s="237" t="s">
        <v>3537</v>
      </c>
      <c r="G310" s="63"/>
      <c r="H310" s="63"/>
      <c r="I310" s="163"/>
      <c r="J310" s="63"/>
      <c r="K310" s="63"/>
      <c r="L310" s="61"/>
      <c r="M310" s="238"/>
      <c r="N310" s="42"/>
      <c r="O310" s="42"/>
      <c r="P310" s="42"/>
      <c r="Q310" s="42"/>
      <c r="R310" s="42"/>
      <c r="S310" s="42"/>
      <c r="T310" s="78"/>
      <c r="AT310" s="24" t="s">
        <v>351</v>
      </c>
      <c r="AU310" s="24" t="s">
        <v>82</v>
      </c>
    </row>
    <row r="311" spans="2:65" s="1" customFormat="1" ht="16.5" customHeight="1">
      <c r="B311" s="41"/>
      <c r="C311" s="254" t="s">
        <v>1286</v>
      </c>
      <c r="D311" s="254" t="s">
        <v>700</v>
      </c>
      <c r="E311" s="255" t="s">
        <v>3538</v>
      </c>
      <c r="F311" s="256" t="s">
        <v>3539</v>
      </c>
      <c r="G311" s="257" t="s">
        <v>213</v>
      </c>
      <c r="H311" s="258">
        <v>10</v>
      </c>
      <c r="I311" s="259"/>
      <c r="J311" s="260">
        <f>ROUND(I311*H311,2)</f>
        <v>0</v>
      </c>
      <c r="K311" s="256" t="s">
        <v>21</v>
      </c>
      <c r="L311" s="261"/>
      <c r="M311" s="262" t="s">
        <v>21</v>
      </c>
      <c r="N311" s="263" t="s">
        <v>43</v>
      </c>
      <c r="O311" s="42"/>
      <c r="P311" s="201">
        <f>O311*H311</f>
        <v>0</v>
      </c>
      <c r="Q311" s="201">
        <v>0</v>
      </c>
      <c r="R311" s="201">
        <f>Q311*H311</f>
        <v>0</v>
      </c>
      <c r="S311" s="201">
        <v>0</v>
      </c>
      <c r="T311" s="202">
        <f>S311*H311</f>
        <v>0</v>
      </c>
      <c r="AR311" s="24" t="s">
        <v>382</v>
      </c>
      <c r="AT311" s="24" t="s">
        <v>700</v>
      </c>
      <c r="AU311" s="24" t="s">
        <v>82</v>
      </c>
      <c r="AY311" s="24" t="s">
        <v>148</v>
      </c>
      <c r="BE311" s="203">
        <f>IF(N311="základní",J311,0)</f>
        <v>0</v>
      </c>
      <c r="BF311" s="203">
        <f>IF(N311="snížená",J311,0)</f>
        <v>0</v>
      </c>
      <c r="BG311" s="203">
        <f>IF(N311="zákl. přenesená",J311,0)</f>
        <v>0</v>
      </c>
      <c r="BH311" s="203">
        <f>IF(N311="sníž. přenesená",J311,0)</f>
        <v>0</v>
      </c>
      <c r="BI311" s="203">
        <f>IF(N311="nulová",J311,0)</f>
        <v>0</v>
      </c>
      <c r="BJ311" s="24" t="s">
        <v>80</v>
      </c>
      <c r="BK311" s="203">
        <f>ROUND(I311*H311,2)</f>
        <v>0</v>
      </c>
      <c r="BL311" s="24" t="s">
        <v>256</v>
      </c>
      <c r="BM311" s="24" t="s">
        <v>3540</v>
      </c>
    </row>
    <row r="312" spans="2:65" s="1" customFormat="1" ht="36">
      <c r="B312" s="41"/>
      <c r="C312" s="63"/>
      <c r="D312" s="206" t="s">
        <v>351</v>
      </c>
      <c r="E312" s="63"/>
      <c r="F312" s="237" t="s">
        <v>3541</v>
      </c>
      <c r="G312" s="63"/>
      <c r="H312" s="63"/>
      <c r="I312" s="163"/>
      <c r="J312" s="63"/>
      <c r="K312" s="63"/>
      <c r="L312" s="61"/>
      <c r="M312" s="238"/>
      <c r="N312" s="42"/>
      <c r="O312" s="42"/>
      <c r="P312" s="42"/>
      <c r="Q312" s="42"/>
      <c r="R312" s="42"/>
      <c r="S312" s="42"/>
      <c r="T312" s="78"/>
      <c r="AT312" s="24" t="s">
        <v>351</v>
      </c>
      <c r="AU312" s="24" t="s">
        <v>82</v>
      </c>
    </row>
    <row r="313" spans="2:65" s="1" customFormat="1" ht="16.5" customHeight="1">
      <c r="B313" s="41"/>
      <c r="C313" s="192" t="s">
        <v>1290</v>
      </c>
      <c r="D313" s="192" t="s">
        <v>151</v>
      </c>
      <c r="E313" s="193" t="s">
        <v>3542</v>
      </c>
      <c r="F313" s="194" t="s">
        <v>3282</v>
      </c>
      <c r="G313" s="195" t="s">
        <v>176</v>
      </c>
      <c r="H313" s="196">
        <v>1</v>
      </c>
      <c r="I313" s="197"/>
      <c r="J313" s="198">
        <f>ROUND(I313*H313,2)</f>
        <v>0</v>
      </c>
      <c r="K313" s="194" t="s">
        <v>21</v>
      </c>
      <c r="L313" s="61"/>
      <c r="M313" s="199" t="s">
        <v>21</v>
      </c>
      <c r="N313" s="200" t="s">
        <v>43</v>
      </c>
      <c r="O313" s="42"/>
      <c r="P313" s="201">
        <f>O313*H313</f>
        <v>0</v>
      </c>
      <c r="Q313" s="201">
        <v>0</v>
      </c>
      <c r="R313" s="201">
        <f>Q313*H313</f>
        <v>0</v>
      </c>
      <c r="S313" s="201">
        <v>0</v>
      </c>
      <c r="T313" s="202">
        <f>S313*H313</f>
        <v>0</v>
      </c>
      <c r="AR313" s="24" t="s">
        <v>256</v>
      </c>
      <c r="AT313" s="24" t="s">
        <v>151</v>
      </c>
      <c r="AU313" s="24" t="s">
        <v>82</v>
      </c>
      <c r="AY313" s="24" t="s">
        <v>148</v>
      </c>
      <c r="BE313" s="203">
        <f>IF(N313="základní",J313,0)</f>
        <v>0</v>
      </c>
      <c r="BF313" s="203">
        <f>IF(N313="snížená",J313,0)</f>
        <v>0</v>
      </c>
      <c r="BG313" s="203">
        <f>IF(N313="zákl. přenesená",J313,0)</f>
        <v>0</v>
      </c>
      <c r="BH313" s="203">
        <f>IF(N313="sníž. přenesená",J313,0)</f>
        <v>0</v>
      </c>
      <c r="BI313" s="203">
        <f>IF(N313="nulová",J313,0)</f>
        <v>0</v>
      </c>
      <c r="BJ313" s="24" t="s">
        <v>80</v>
      </c>
      <c r="BK313" s="203">
        <f>ROUND(I313*H313,2)</f>
        <v>0</v>
      </c>
      <c r="BL313" s="24" t="s">
        <v>256</v>
      </c>
      <c r="BM313" s="24" t="s">
        <v>3543</v>
      </c>
    </row>
    <row r="314" spans="2:65" s="1" customFormat="1" ht="36">
      <c r="B314" s="41"/>
      <c r="C314" s="63"/>
      <c r="D314" s="206" t="s">
        <v>351</v>
      </c>
      <c r="E314" s="63"/>
      <c r="F314" s="237" t="s">
        <v>3246</v>
      </c>
      <c r="G314" s="63"/>
      <c r="H314" s="63"/>
      <c r="I314" s="163"/>
      <c r="J314" s="63"/>
      <c r="K314" s="63"/>
      <c r="L314" s="61"/>
      <c r="M314" s="238"/>
      <c r="N314" s="42"/>
      <c r="O314" s="42"/>
      <c r="P314" s="42"/>
      <c r="Q314" s="42"/>
      <c r="R314" s="42"/>
      <c r="S314" s="42"/>
      <c r="T314" s="78"/>
      <c r="AT314" s="24" t="s">
        <v>351</v>
      </c>
      <c r="AU314" s="24" t="s">
        <v>82</v>
      </c>
    </row>
    <row r="315" spans="2:65" s="1" customFormat="1" ht="16.5" customHeight="1">
      <c r="B315" s="41"/>
      <c r="C315" s="254" t="s">
        <v>1294</v>
      </c>
      <c r="D315" s="254" t="s">
        <v>700</v>
      </c>
      <c r="E315" s="255" t="s">
        <v>3544</v>
      </c>
      <c r="F315" s="256" t="s">
        <v>3545</v>
      </c>
      <c r="G315" s="257" t="s">
        <v>176</v>
      </c>
      <c r="H315" s="258">
        <v>1</v>
      </c>
      <c r="I315" s="259"/>
      <c r="J315" s="260">
        <f>ROUND(I315*H315,2)</f>
        <v>0</v>
      </c>
      <c r="K315" s="256" t="s">
        <v>21</v>
      </c>
      <c r="L315" s="261"/>
      <c r="M315" s="262" t="s">
        <v>21</v>
      </c>
      <c r="N315" s="263" t="s">
        <v>43</v>
      </c>
      <c r="O315" s="42"/>
      <c r="P315" s="201">
        <f>O315*H315</f>
        <v>0</v>
      </c>
      <c r="Q315" s="201">
        <v>0</v>
      </c>
      <c r="R315" s="201">
        <f>Q315*H315</f>
        <v>0</v>
      </c>
      <c r="S315" s="201">
        <v>0</v>
      </c>
      <c r="T315" s="202">
        <f>S315*H315</f>
        <v>0</v>
      </c>
      <c r="AR315" s="24" t="s">
        <v>382</v>
      </c>
      <c r="AT315" s="24" t="s">
        <v>700</v>
      </c>
      <c r="AU315" s="24" t="s">
        <v>82</v>
      </c>
      <c r="AY315" s="24" t="s">
        <v>148</v>
      </c>
      <c r="BE315" s="203">
        <f>IF(N315="základní",J315,0)</f>
        <v>0</v>
      </c>
      <c r="BF315" s="203">
        <f>IF(N315="snížená",J315,0)</f>
        <v>0</v>
      </c>
      <c r="BG315" s="203">
        <f>IF(N315="zákl. přenesená",J315,0)</f>
        <v>0</v>
      </c>
      <c r="BH315" s="203">
        <f>IF(N315="sníž. přenesená",J315,0)</f>
        <v>0</v>
      </c>
      <c r="BI315" s="203">
        <f>IF(N315="nulová",J315,0)</f>
        <v>0</v>
      </c>
      <c r="BJ315" s="24" t="s">
        <v>80</v>
      </c>
      <c r="BK315" s="203">
        <f>ROUND(I315*H315,2)</f>
        <v>0</v>
      </c>
      <c r="BL315" s="24" t="s">
        <v>256</v>
      </c>
      <c r="BM315" s="24" t="s">
        <v>3546</v>
      </c>
    </row>
    <row r="316" spans="2:65" s="1" customFormat="1" ht="16.5" customHeight="1">
      <c r="B316" s="41"/>
      <c r="C316" s="192" t="s">
        <v>1300</v>
      </c>
      <c r="D316" s="192" t="s">
        <v>151</v>
      </c>
      <c r="E316" s="193" t="s">
        <v>3293</v>
      </c>
      <c r="F316" s="194" t="s">
        <v>3294</v>
      </c>
      <c r="G316" s="195" t="s">
        <v>176</v>
      </c>
      <c r="H316" s="196">
        <v>6</v>
      </c>
      <c r="I316" s="197"/>
      <c r="J316" s="198">
        <f>ROUND(I316*H316,2)</f>
        <v>0</v>
      </c>
      <c r="K316" s="194" t="s">
        <v>21</v>
      </c>
      <c r="L316" s="61"/>
      <c r="M316" s="199" t="s">
        <v>21</v>
      </c>
      <c r="N316" s="200" t="s">
        <v>43</v>
      </c>
      <c r="O316" s="42"/>
      <c r="P316" s="201">
        <f>O316*H316</f>
        <v>0</v>
      </c>
      <c r="Q316" s="201">
        <v>0</v>
      </c>
      <c r="R316" s="201">
        <f>Q316*H316</f>
        <v>0</v>
      </c>
      <c r="S316" s="201">
        <v>0</v>
      </c>
      <c r="T316" s="202">
        <f>S316*H316</f>
        <v>0</v>
      </c>
      <c r="AR316" s="24" t="s">
        <v>256</v>
      </c>
      <c r="AT316" s="24" t="s">
        <v>151</v>
      </c>
      <c r="AU316" s="24" t="s">
        <v>82</v>
      </c>
      <c r="AY316" s="24" t="s">
        <v>148</v>
      </c>
      <c r="BE316" s="203">
        <f>IF(N316="základní",J316,0)</f>
        <v>0</v>
      </c>
      <c r="BF316" s="203">
        <f>IF(N316="snížená",J316,0)</f>
        <v>0</v>
      </c>
      <c r="BG316" s="203">
        <f>IF(N316="zákl. přenesená",J316,0)</f>
        <v>0</v>
      </c>
      <c r="BH316" s="203">
        <f>IF(N316="sníž. přenesená",J316,0)</f>
        <v>0</v>
      </c>
      <c r="BI316" s="203">
        <f>IF(N316="nulová",J316,0)</f>
        <v>0</v>
      </c>
      <c r="BJ316" s="24" t="s">
        <v>80</v>
      </c>
      <c r="BK316" s="203">
        <f>ROUND(I316*H316,2)</f>
        <v>0</v>
      </c>
      <c r="BL316" s="24" t="s">
        <v>256</v>
      </c>
      <c r="BM316" s="24" t="s">
        <v>3547</v>
      </c>
    </row>
    <row r="317" spans="2:65" s="1" customFormat="1" ht="36">
      <c r="B317" s="41"/>
      <c r="C317" s="63"/>
      <c r="D317" s="206" t="s">
        <v>351</v>
      </c>
      <c r="E317" s="63"/>
      <c r="F317" s="237" t="s">
        <v>3499</v>
      </c>
      <c r="G317" s="63"/>
      <c r="H317" s="63"/>
      <c r="I317" s="163"/>
      <c r="J317" s="63"/>
      <c r="K317" s="63"/>
      <c r="L317" s="61"/>
      <c r="M317" s="238"/>
      <c r="N317" s="42"/>
      <c r="O317" s="42"/>
      <c r="P317" s="42"/>
      <c r="Q317" s="42"/>
      <c r="R317" s="42"/>
      <c r="S317" s="42"/>
      <c r="T317" s="78"/>
      <c r="AT317" s="24" t="s">
        <v>351</v>
      </c>
      <c r="AU317" s="24" t="s">
        <v>82</v>
      </c>
    </row>
    <row r="318" spans="2:65" s="1" customFormat="1" ht="16.5" customHeight="1">
      <c r="B318" s="41"/>
      <c r="C318" s="254" t="s">
        <v>1306</v>
      </c>
      <c r="D318" s="254" t="s">
        <v>700</v>
      </c>
      <c r="E318" s="255" t="s">
        <v>3296</v>
      </c>
      <c r="F318" s="256" t="s">
        <v>3297</v>
      </c>
      <c r="G318" s="257" t="s">
        <v>176</v>
      </c>
      <c r="H318" s="258">
        <v>6</v>
      </c>
      <c r="I318" s="259"/>
      <c r="J318" s="260">
        <f>ROUND(I318*H318,2)</f>
        <v>0</v>
      </c>
      <c r="K318" s="256" t="s">
        <v>21</v>
      </c>
      <c r="L318" s="261"/>
      <c r="M318" s="262" t="s">
        <v>21</v>
      </c>
      <c r="N318" s="263" t="s">
        <v>43</v>
      </c>
      <c r="O318" s="42"/>
      <c r="P318" s="201">
        <f>O318*H318</f>
        <v>0</v>
      </c>
      <c r="Q318" s="201">
        <v>0</v>
      </c>
      <c r="R318" s="201">
        <f>Q318*H318</f>
        <v>0</v>
      </c>
      <c r="S318" s="201">
        <v>0</v>
      </c>
      <c r="T318" s="202">
        <f>S318*H318</f>
        <v>0</v>
      </c>
      <c r="AR318" s="24" t="s">
        <v>382</v>
      </c>
      <c r="AT318" s="24" t="s">
        <v>700</v>
      </c>
      <c r="AU318" s="24" t="s">
        <v>82</v>
      </c>
      <c r="AY318" s="24" t="s">
        <v>148</v>
      </c>
      <c r="BE318" s="203">
        <f>IF(N318="základní",J318,0)</f>
        <v>0</v>
      </c>
      <c r="BF318" s="203">
        <f>IF(N318="snížená",J318,0)</f>
        <v>0</v>
      </c>
      <c r="BG318" s="203">
        <f>IF(N318="zákl. přenesená",J318,0)</f>
        <v>0</v>
      </c>
      <c r="BH318" s="203">
        <f>IF(N318="sníž. přenesená",J318,0)</f>
        <v>0</v>
      </c>
      <c r="BI318" s="203">
        <f>IF(N318="nulová",J318,0)</f>
        <v>0</v>
      </c>
      <c r="BJ318" s="24" t="s">
        <v>80</v>
      </c>
      <c r="BK318" s="203">
        <f>ROUND(I318*H318,2)</f>
        <v>0</v>
      </c>
      <c r="BL318" s="24" t="s">
        <v>256</v>
      </c>
      <c r="BM318" s="24" t="s">
        <v>3548</v>
      </c>
    </row>
    <row r="319" spans="2:65" s="1" customFormat="1" ht="36">
      <c r="B319" s="41"/>
      <c r="C319" s="63"/>
      <c r="D319" s="206" t="s">
        <v>351</v>
      </c>
      <c r="E319" s="63"/>
      <c r="F319" s="237" t="s">
        <v>3367</v>
      </c>
      <c r="G319" s="63"/>
      <c r="H319" s="63"/>
      <c r="I319" s="163"/>
      <c r="J319" s="63"/>
      <c r="K319" s="63"/>
      <c r="L319" s="61"/>
      <c r="M319" s="238"/>
      <c r="N319" s="42"/>
      <c r="O319" s="42"/>
      <c r="P319" s="42"/>
      <c r="Q319" s="42"/>
      <c r="R319" s="42"/>
      <c r="S319" s="42"/>
      <c r="T319" s="78"/>
      <c r="AT319" s="24" t="s">
        <v>351</v>
      </c>
      <c r="AU319" s="24" t="s">
        <v>82</v>
      </c>
    </row>
    <row r="320" spans="2:65" s="10" customFormat="1" ht="29.85" customHeight="1">
      <c r="B320" s="176"/>
      <c r="C320" s="177"/>
      <c r="D320" s="178" t="s">
        <v>71</v>
      </c>
      <c r="E320" s="190" t="s">
        <v>3549</v>
      </c>
      <c r="F320" s="190" t="s">
        <v>3550</v>
      </c>
      <c r="G320" s="177"/>
      <c r="H320" s="177"/>
      <c r="I320" s="180"/>
      <c r="J320" s="191">
        <f>BK320</f>
        <v>0</v>
      </c>
      <c r="K320" s="177"/>
      <c r="L320" s="182"/>
      <c r="M320" s="183"/>
      <c r="N320" s="184"/>
      <c r="O320" s="184"/>
      <c r="P320" s="185">
        <f>SUM(P321:P370)</f>
        <v>0</v>
      </c>
      <c r="Q320" s="184"/>
      <c r="R320" s="185">
        <f>SUM(R321:R370)</f>
        <v>0</v>
      </c>
      <c r="S320" s="184"/>
      <c r="T320" s="186">
        <f>SUM(T321:T370)</f>
        <v>0</v>
      </c>
      <c r="AR320" s="187" t="s">
        <v>82</v>
      </c>
      <c r="AT320" s="188" t="s">
        <v>71</v>
      </c>
      <c r="AU320" s="188" t="s">
        <v>80</v>
      </c>
      <c r="AY320" s="187" t="s">
        <v>148</v>
      </c>
      <c r="BK320" s="189">
        <f>SUM(BK321:BK370)</f>
        <v>0</v>
      </c>
    </row>
    <row r="321" spans="2:65" s="1" customFormat="1" ht="16.5" customHeight="1">
      <c r="B321" s="41"/>
      <c r="C321" s="192" t="s">
        <v>1310</v>
      </c>
      <c r="D321" s="192" t="s">
        <v>151</v>
      </c>
      <c r="E321" s="193" t="s">
        <v>3497</v>
      </c>
      <c r="F321" s="194" t="s">
        <v>3392</v>
      </c>
      <c r="G321" s="195" t="s">
        <v>207</v>
      </c>
      <c r="H321" s="196">
        <v>1</v>
      </c>
      <c r="I321" s="197"/>
      <c r="J321" s="198">
        <f>ROUND(I321*H321,2)</f>
        <v>0</v>
      </c>
      <c r="K321" s="194" t="s">
        <v>21</v>
      </c>
      <c r="L321" s="61"/>
      <c r="M321" s="199" t="s">
        <v>21</v>
      </c>
      <c r="N321" s="200" t="s">
        <v>43</v>
      </c>
      <c r="O321" s="42"/>
      <c r="P321" s="201">
        <f>O321*H321</f>
        <v>0</v>
      </c>
      <c r="Q321" s="201">
        <v>0</v>
      </c>
      <c r="R321" s="201">
        <f>Q321*H321</f>
        <v>0</v>
      </c>
      <c r="S321" s="201">
        <v>0</v>
      </c>
      <c r="T321" s="202">
        <f>S321*H321</f>
        <v>0</v>
      </c>
      <c r="AR321" s="24" t="s">
        <v>256</v>
      </c>
      <c r="AT321" s="24" t="s">
        <v>151</v>
      </c>
      <c r="AU321" s="24" t="s">
        <v>82</v>
      </c>
      <c r="AY321" s="24" t="s">
        <v>148</v>
      </c>
      <c r="BE321" s="203">
        <f>IF(N321="základní",J321,0)</f>
        <v>0</v>
      </c>
      <c r="BF321" s="203">
        <f>IF(N321="snížená",J321,0)</f>
        <v>0</v>
      </c>
      <c r="BG321" s="203">
        <f>IF(N321="zákl. přenesená",J321,0)</f>
        <v>0</v>
      </c>
      <c r="BH321" s="203">
        <f>IF(N321="sníž. přenesená",J321,0)</f>
        <v>0</v>
      </c>
      <c r="BI321" s="203">
        <f>IF(N321="nulová",J321,0)</f>
        <v>0</v>
      </c>
      <c r="BJ321" s="24" t="s">
        <v>80</v>
      </c>
      <c r="BK321" s="203">
        <f>ROUND(I321*H321,2)</f>
        <v>0</v>
      </c>
      <c r="BL321" s="24" t="s">
        <v>256</v>
      </c>
      <c r="BM321" s="24" t="s">
        <v>3551</v>
      </c>
    </row>
    <row r="322" spans="2:65" s="1" customFormat="1" ht="36">
      <c r="B322" s="41"/>
      <c r="C322" s="63"/>
      <c r="D322" s="206" t="s">
        <v>351</v>
      </c>
      <c r="E322" s="63"/>
      <c r="F322" s="237" t="s">
        <v>3499</v>
      </c>
      <c r="G322" s="63"/>
      <c r="H322" s="63"/>
      <c r="I322" s="163"/>
      <c r="J322" s="63"/>
      <c r="K322" s="63"/>
      <c r="L322" s="61"/>
      <c r="M322" s="238"/>
      <c r="N322" s="42"/>
      <c r="O322" s="42"/>
      <c r="P322" s="42"/>
      <c r="Q322" s="42"/>
      <c r="R322" s="42"/>
      <c r="S322" s="42"/>
      <c r="T322" s="78"/>
      <c r="AT322" s="24" t="s">
        <v>351</v>
      </c>
      <c r="AU322" s="24" t="s">
        <v>82</v>
      </c>
    </row>
    <row r="323" spans="2:65" s="1" customFormat="1" ht="16.5" customHeight="1">
      <c r="B323" s="41"/>
      <c r="C323" s="254" t="s">
        <v>1317</v>
      </c>
      <c r="D323" s="254" t="s">
        <v>700</v>
      </c>
      <c r="E323" s="255" t="s">
        <v>3552</v>
      </c>
      <c r="F323" s="256" t="s">
        <v>3553</v>
      </c>
      <c r="G323" s="257" t="s">
        <v>207</v>
      </c>
      <c r="H323" s="258">
        <v>1</v>
      </c>
      <c r="I323" s="259"/>
      <c r="J323" s="260">
        <f>ROUND(I323*H323,2)</f>
        <v>0</v>
      </c>
      <c r="K323" s="256" t="s">
        <v>21</v>
      </c>
      <c r="L323" s="261"/>
      <c r="M323" s="262" t="s">
        <v>21</v>
      </c>
      <c r="N323" s="263" t="s">
        <v>43</v>
      </c>
      <c r="O323" s="42"/>
      <c r="P323" s="201">
        <f>O323*H323</f>
        <v>0</v>
      </c>
      <c r="Q323" s="201">
        <v>0</v>
      </c>
      <c r="R323" s="201">
        <f>Q323*H323</f>
        <v>0</v>
      </c>
      <c r="S323" s="201">
        <v>0</v>
      </c>
      <c r="T323" s="202">
        <f>S323*H323</f>
        <v>0</v>
      </c>
      <c r="AR323" s="24" t="s">
        <v>382</v>
      </c>
      <c r="AT323" s="24" t="s">
        <v>700</v>
      </c>
      <c r="AU323" s="24" t="s">
        <v>82</v>
      </c>
      <c r="AY323" s="24" t="s">
        <v>148</v>
      </c>
      <c r="BE323" s="203">
        <f>IF(N323="základní",J323,0)</f>
        <v>0</v>
      </c>
      <c r="BF323" s="203">
        <f>IF(N323="snížená",J323,0)</f>
        <v>0</v>
      </c>
      <c r="BG323" s="203">
        <f>IF(N323="zákl. přenesená",J323,0)</f>
        <v>0</v>
      </c>
      <c r="BH323" s="203">
        <f>IF(N323="sníž. přenesená",J323,0)</f>
        <v>0</v>
      </c>
      <c r="BI323" s="203">
        <f>IF(N323="nulová",J323,0)</f>
        <v>0</v>
      </c>
      <c r="BJ323" s="24" t="s">
        <v>80</v>
      </c>
      <c r="BK323" s="203">
        <f>ROUND(I323*H323,2)</f>
        <v>0</v>
      </c>
      <c r="BL323" s="24" t="s">
        <v>256</v>
      </c>
      <c r="BM323" s="24" t="s">
        <v>3554</v>
      </c>
    </row>
    <row r="324" spans="2:65" s="1" customFormat="1" ht="96">
      <c r="B324" s="41"/>
      <c r="C324" s="63"/>
      <c r="D324" s="206" t="s">
        <v>351</v>
      </c>
      <c r="E324" s="63"/>
      <c r="F324" s="237" t="s">
        <v>3555</v>
      </c>
      <c r="G324" s="63"/>
      <c r="H324" s="63"/>
      <c r="I324" s="163"/>
      <c r="J324" s="63"/>
      <c r="K324" s="63"/>
      <c r="L324" s="61"/>
      <c r="M324" s="238"/>
      <c r="N324" s="42"/>
      <c r="O324" s="42"/>
      <c r="P324" s="42"/>
      <c r="Q324" s="42"/>
      <c r="R324" s="42"/>
      <c r="S324" s="42"/>
      <c r="T324" s="78"/>
      <c r="AT324" s="24" t="s">
        <v>351</v>
      </c>
      <c r="AU324" s="24" t="s">
        <v>82</v>
      </c>
    </row>
    <row r="325" spans="2:65" s="1" customFormat="1" ht="16.5" customHeight="1">
      <c r="B325" s="41"/>
      <c r="C325" s="192" t="s">
        <v>1322</v>
      </c>
      <c r="D325" s="192" t="s">
        <v>151</v>
      </c>
      <c r="E325" s="193" t="s">
        <v>3504</v>
      </c>
      <c r="F325" s="194" t="s">
        <v>3210</v>
      </c>
      <c r="G325" s="195" t="s">
        <v>207</v>
      </c>
      <c r="H325" s="196">
        <v>1</v>
      </c>
      <c r="I325" s="197"/>
      <c r="J325" s="198">
        <f>ROUND(I325*H325,2)</f>
        <v>0</v>
      </c>
      <c r="K325" s="194" t="s">
        <v>21</v>
      </c>
      <c r="L325" s="61"/>
      <c r="M325" s="199" t="s">
        <v>21</v>
      </c>
      <c r="N325" s="200" t="s">
        <v>43</v>
      </c>
      <c r="O325" s="42"/>
      <c r="P325" s="201">
        <f>O325*H325</f>
        <v>0</v>
      </c>
      <c r="Q325" s="201">
        <v>0</v>
      </c>
      <c r="R325" s="201">
        <f>Q325*H325</f>
        <v>0</v>
      </c>
      <c r="S325" s="201">
        <v>0</v>
      </c>
      <c r="T325" s="202">
        <f>S325*H325</f>
        <v>0</v>
      </c>
      <c r="AR325" s="24" t="s">
        <v>256</v>
      </c>
      <c r="AT325" s="24" t="s">
        <v>151</v>
      </c>
      <c r="AU325" s="24" t="s">
        <v>82</v>
      </c>
      <c r="AY325" s="24" t="s">
        <v>148</v>
      </c>
      <c r="BE325" s="203">
        <f>IF(N325="základní",J325,0)</f>
        <v>0</v>
      </c>
      <c r="BF325" s="203">
        <f>IF(N325="snížená",J325,0)</f>
        <v>0</v>
      </c>
      <c r="BG325" s="203">
        <f>IF(N325="zákl. přenesená",J325,0)</f>
        <v>0</v>
      </c>
      <c r="BH325" s="203">
        <f>IF(N325="sníž. přenesená",J325,0)</f>
        <v>0</v>
      </c>
      <c r="BI325" s="203">
        <f>IF(N325="nulová",J325,0)</f>
        <v>0</v>
      </c>
      <c r="BJ325" s="24" t="s">
        <v>80</v>
      </c>
      <c r="BK325" s="203">
        <f>ROUND(I325*H325,2)</f>
        <v>0</v>
      </c>
      <c r="BL325" s="24" t="s">
        <v>256</v>
      </c>
      <c r="BM325" s="24" t="s">
        <v>3556</v>
      </c>
    </row>
    <row r="326" spans="2:65" s="1" customFormat="1" ht="36">
      <c r="B326" s="41"/>
      <c r="C326" s="63"/>
      <c r="D326" s="206" t="s">
        <v>351</v>
      </c>
      <c r="E326" s="63"/>
      <c r="F326" s="237" t="s">
        <v>3499</v>
      </c>
      <c r="G326" s="63"/>
      <c r="H326" s="63"/>
      <c r="I326" s="163"/>
      <c r="J326" s="63"/>
      <c r="K326" s="63"/>
      <c r="L326" s="61"/>
      <c r="M326" s="238"/>
      <c r="N326" s="42"/>
      <c r="O326" s="42"/>
      <c r="P326" s="42"/>
      <c r="Q326" s="42"/>
      <c r="R326" s="42"/>
      <c r="S326" s="42"/>
      <c r="T326" s="78"/>
      <c r="AT326" s="24" t="s">
        <v>351</v>
      </c>
      <c r="AU326" s="24" t="s">
        <v>82</v>
      </c>
    </row>
    <row r="327" spans="2:65" s="1" customFormat="1" ht="16.5" customHeight="1">
      <c r="B327" s="41"/>
      <c r="C327" s="254" t="s">
        <v>1326</v>
      </c>
      <c r="D327" s="254" t="s">
        <v>700</v>
      </c>
      <c r="E327" s="255" t="s">
        <v>3506</v>
      </c>
      <c r="F327" s="256" t="s">
        <v>3507</v>
      </c>
      <c r="G327" s="257" t="s">
        <v>207</v>
      </c>
      <c r="H327" s="258">
        <v>1</v>
      </c>
      <c r="I327" s="259"/>
      <c r="J327" s="260">
        <f>ROUND(I327*H327,2)</f>
        <v>0</v>
      </c>
      <c r="K327" s="256" t="s">
        <v>21</v>
      </c>
      <c r="L327" s="261"/>
      <c r="M327" s="262" t="s">
        <v>21</v>
      </c>
      <c r="N327" s="263" t="s">
        <v>43</v>
      </c>
      <c r="O327" s="42"/>
      <c r="P327" s="201">
        <f>O327*H327</f>
        <v>0</v>
      </c>
      <c r="Q327" s="201">
        <v>0</v>
      </c>
      <c r="R327" s="201">
        <f>Q327*H327</f>
        <v>0</v>
      </c>
      <c r="S327" s="201">
        <v>0</v>
      </c>
      <c r="T327" s="202">
        <f>S327*H327</f>
        <v>0</v>
      </c>
      <c r="AR327" s="24" t="s">
        <v>382</v>
      </c>
      <c r="AT327" s="24" t="s">
        <v>700</v>
      </c>
      <c r="AU327" s="24" t="s">
        <v>82</v>
      </c>
      <c r="AY327" s="24" t="s">
        <v>148</v>
      </c>
      <c r="BE327" s="203">
        <f>IF(N327="základní",J327,0)</f>
        <v>0</v>
      </c>
      <c r="BF327" s="203">
        <f>IF(N327="snížená",J327,0)</f>
        <v>0</v>
      </c>
      <c r="BG327" s="203">
        <f>IF(N327="zákl. přenesená",J327,0)</f>
        <v>0</v>
      </c>
      <c r="BH327" s="203">
        <f>IF(N327="sníž. přenesená",J327,0)</f>
        <v>0</v>
      </c>
      <c r="BI327" s="203">
        <f>IF(N327="nulová",J327,0)</f>
        <v>0</v>
      </c>
      <c r="BJ327" s="24" t="s">
        <v>80</v>
      </c>
      <c r="BK327" s="203">
        <f>ROUND(I327*H327,2)</f>
        <v>0</v>
      </c>
      <c r="BL327" s="24" t="s">
        <v>256</v>
      </c>
      <c r="BM327" s="24" t="s">
        <v>3557</v>
      </c>
    </row>
    <row r="328" spans="2:65" s="1" customFormat="1" ht="60">
      <c r="B328" s="41"/>
      <c r="C328" s="63"/>
      <c r="D328" s="206" t="s">
        <v>351</v>
      </c>
      <c r="E328" s="63"/>
      <c r="F328" s="237" t="s">
        <v>3558</v>
      </c>
      <c r="G328" s="63"/>
      <c r="H328" s="63"/>
      <c r="I328" s="163"/>
      <c r="J328" s="63"/>
      <c r="K328" s="63"/>
      <c r="L328" s="61"/>
      <c r="M328" s="238"/>
      <c r="N328" s="42"/>
      <c r="O328" s="42"/>
      <c r="P328" s="42"/>
      <c r="Q328" s="42"/>
      <c r="R328" s="42"/>
      <c r="S328" s="42"/>
      <c r="T328" s="78"/>
      <c r="AT328" s="24" t="s">
        <v>351</v>
      </c>
      <c r="AU328" s="24" t="s">
        <v>82</v>
      </c>
    </row>
    <row r="329" spans="2:65" s="1" customFormat="1" ht="16.5" customHeight="1">
      <c r="B329" s="41"/>
      <c r="C329" s="192" t="s">
        <v>1331</v>
      </c>
      <c r="D329" s="192" t="s">
        <v>151</v>
      </c>
      <c r="E329" s="193" t="s">
        <v>3510</v>
      </c>
      <c r="F329" s="194" t="s">
        <v>3511</v>
      </c>
      <c r="G329" s="195" t="s">
        <v>207</v>
      </c>
      <c r="H329" s="196">
        <v>1</v>
      </c>
      <c r="I329" s="197"/>
      <c r="J329" s="198">
        <f>ROUND(I329*H329,2)</f>
        <v>0</v>
      </c>
      <c r="K329" s="194" t="s">
        <v>21</v>
      </c>
      <c r="L329" s="61"/>
      <c r="M329" s="199" t="s">
        <v>21</v>
      </c>
      <c r="N329" s="200" t="s">
        <v>43</v>
      </c>
      <c r="O329" s="42"/>
      <c r="P329" s="201">
        <f>O329*H329</f>
        <v>0</v>
      </c>
      <c r="Q329" s="201">
        <v>0</v>
      </c>
      <c r="R329" s="201">
        <f>Q329*H329</f>
        <v>0</v>
      </c>
      <c r="S329" s="201">
        <v>0</v>
      </c>
      <c r="T329" s="202">
        <f>S329*H329</f>
        <v>0</v>
      </c>
      <c r="AR329" s="24" t="s">
        <v>256</v>
      </c>
      <c r="AT329" s="24" t="s">
        <v>151</v>
      </c>
      <c r="AU329" s="24" t="s">
        <v>82</v>
      </c>
      <c r="AY329" s="24" t="s">
        <v>148</v>
      </c>
      <c r="BE329" s="203">
        <f>IF(N329="základní",J329,0)</f>
        <v>0</v>
      </c>
      <c r="BF329" s="203">
        <f>IF(N329="snížená",J329,0)</f>
        <v>0</v>
      </c>
      <c r="BG329" s="203">
        <f>IF(N329="zákl. přenesená",J329,0)</f>
        <v>0</v>
      </c>
      <c r="BH329" s="203">
        <f>IF(N329="sníž. přenesená",J329,0)</f>
        <v>0</v>
      </c>
      <c r="BI329" s="203">
        <f>IF(N329="nulová",J329,0)</f>
        <v>0</v>
      </c>
      <c r="BJ329" s="24" t="s">
        <v>80</v>
      </c>
      <c r="BK329" s="203">
        <f>ROUND(I329*H329,2)</f>
        <v>0</v>
      </c>
      <c r="BL329" s="24" t="s">
        <v>256</v>
      </c>
      <c r="BM329" s="24" t="s">
        <v>3559</v>
      </c>
    </row>
    <row r="330" spans="2:65" s="1" customFormat="1" ht="36">
      <c r="B330" s="41"/>
      <c r="C330" s="63"/>
      <c r="D330" s="206" t="s">
        <v>351</v>
      </c>
      <c r="E330" s="63"/>
      <c r="F330" s="237" t="s">
        <v>3499</v>
      </c>
      <c r="G330" s="63"/>
      <c r="H330" s="63"/>
      <c r="I330" s="163"/>
      <c r="J330" s="63"/>
      <c r="K330" s="63"/>
      <c r="L330" s="61"/>
      <c r="M330" s="238"/>
      <c r="N330" s="42"/>
      <c r="O330" s="42"/>
      <c r="P330" s="42"/>
      <c r="Q330" s="42"/>
      <c r="R330" s="42"/>
      <c r="S330" s="42"/>
      <c r="T330" s="78"/>
      <c r="AT330" s="24" t="s">
        <v>351</v>
      </c>
      <c r="AU330" s="24" t="s">
        <v>82</v>
      </c>
    </row>
    <row r="331" spans="2:65" s="1" customFormat="1" ht="16.5" customHeight="1">
      <c r="B331" s="41"/>
      <c r="C331" s="254" t="s">
        <v>1338</v>
      </c>
      <c r="D331" s="254" t="s">
        <v>700</v>
      </c>
      <c r="E331" s="255" t="s">
        <v>3513</v>
      </c>
      <c r="F331" s="256" t="s">
        <v>3514</v>
      </c>
      <c r="G331" s="257" t="s">
        <v>207</v>
      </c>
      <c r="H331" s="258">
        <v>1</v>
      </c>
      <c r="I331" s="259"/>
      <c r="J331" s="260">
        <f>ROUND(I331*H331,2)</f>
        <v>0</v>
      </c>
      <c r="K331" s="256" t="s">
        <v>21</v>
      </c>
      <c r="L331" s="261"/>
      <c r="M331" s="262" t="s">
        <v>21</v>
      </c>
      <c r="N331" s="263" t="s">
        <v>43</v>
      </c>
      <c r="O331" s="42"/>
      <c r="P331" s="201">
        <f>O331*H331</f>
        <v>0</v>
      </c>
      <c r="Q331" s="201">
        <v>0</v>
      </c>
      <c r="R331" s="201">
        <f>Q331*H331</f>
        <v>0</v>
      </c>
      <c r="S331" s="201">
        <v>0</v>
      </c>
      <c r="T331" s="202">
        <f>S331*H331</f>
        <v>0</v>
      </c>
      <c r="AR331" s="24" t="s">
        <v>382</v>
      </c>
      <c r="AT331" s="24" t="s">
        <v>700</v>
      </c>
      <c r="AU331" s="24" t="s">
        <v>82</v>
      </c>
      <c r="AY331" s="24" t="s">
        <v>148</v>
      </c>
      <c r="BE331" s="203">
        <f>IF(N331="základní",J331,0)</f>
        <v>0</v>
      </c>
      <c r="BF331" s="203">
        <f>IF(N331="snížená",J331,0)</f>
        <v>0</v>
      </c>
      <c r="BG331" s="203">
        <f>IF(N331="zákl. přenesená",J331,0)</f>
        <v>0</v>
      </c>
      <c r="BH331" s="203">
        <f>IF(N331="sníž. přenesená",J331,0)</f>
        <v>0</v>
      </c>
      <c r="BI331" s="203">
        <f>IF(N331="nulová",J331,0)</f>
        <v>0</v>
      </c>
      <c r="BJ331" s="24" t="s">
        <v>80</v>
      </c>
      <c r="BK331" s="203">
        <f>ROUND(I331*H331,2)</f>
        <v>0</v>
      </c>
      <c r="BL331" s="24" t="s">
        <v>256</v>
      </c>
      <c r="BM331" s="24" t="s">
        <v>3560</v>
      </c>
    </row>
    <row r="332" spans="2:65" s="1" customFormat="1" ht="48">
      <c r="B332" s="41"/>
      <c r="C332" s="63"/>
      <c r="D332" s="206" t="s">
        <v>351</v>
      </c>
      <c r="E332" s="63"/>
      <c r="F332" s="237" t="s">
        <v>3561</v>
      </c>
      <c r="G332" s="63"/>
      <c r="H332" s="63"/>
      <c r="I332" s="163"/>
      <c r="J332" s="63"/>
      <c r="K332" s="63"/>
      <c r="L332" s="61"/>
      <c r="M332" s="238"/>
      <c r="N332" s="42"/>
      <c r="O332" s="42"/>
      <c r="P332" s="42"/>
      <c r="Q332" s="42"/>
      <c r="R332" s="42"/>
      <c r="S332" s="42"/>
      <c r="T332" s="78"/>
      <c r="AT332" s="24" t="s">
        <v>351</v>
      </c>
      <c r="AU332" s="24" t="s">
        <v>82</v>
      </c>
    </row>
    <row r="333" spans="2:65" s="1" customFormat="1" ht="16.5" customHeight="1">
      <c r="B333" s="41"/>
      <c r="C333" s="192" t="s">
        <v>1350</v>
      </c>
      <c r="D333" s="192" t="s">
        <v>151</v>
      </c>
      <c r="E333" s="193" t="s">
        <v>3562</v>
      </c>
      <c r="F333" s="194" t="s">
        <v>3563</v>
      </c>
      <c r="G333" s="195" t="s">
        <v>207</v>
      </c>
      <c r="H333" s="196">
        <v>1</v>
      </c>
      <c r="I333" s="197"/>
      <c r="J333" s="198">
        <f>ROUND(I333*H333,2)</f>
        <v>0</v>
      </c>
      <c r="K333" s="194" t="s">
        <v>21</v>
      </c>
      <c r="L333" s="61"/>
      <c r="M333" s="199" t="s">
        <v>21</v>
      </c>
      <c r="N333" s="200" t="s">
        <v>43</v>
      </c>
      <c r="O333" s="42"/>
      <c r="P333" s="201">
        <f>O333*H333</f>
        <v>0</v>
      </c>
      <c r="Q333" s="201">
        <v>0</v>
      </c>
      <c r="R333" s="201">
        <f>Q333*H333</f>
        <v>0</v>
      </c>
      <c r="S333" s="201">
        <v>0</v>
      </c>
      <c r="T333" s="202">
        <f>S333*H333</f>
        <v>0</v>
      </c>
      <c r="AR333" s="24" t="s">
        <v>256</v>
      </c>
      <c r="AT333" s="24" t="s">
        <v>151</v>
      </c>
      <c r="AU333" s="24" t="s">
        <v>82</v>
      </c>
      <c r="AY333" s="24" t="s">
        <v>148</v>
      </c>
      <c r="BE333" s="203">
        <f>IF(N333="základní",J333,0)</f>
        <v>0</v>
      </c>
      <c r="BF333" s="203">
        <f>IF(N333="snížená",J333,0)</f>
        <v>0</v>
      </c>
      <c r="BG333" s="203">
        <f>IF(N333="zákl. přenesená",J333,0)</f>
        <v>0</v>
      </c>
      <c r="BH333" s="203">
        <f>IF(N333="sníž. přenesená",J333,0)</f>
        <v>0</v>
      </c>
      <c r="BI333" s="203">
        <f>IF(N333="nulová",J333,0)</f>
        <v>0</v>
      </c>
      <c r="BJ333" s="24" t="s">
        <v>80</v>
      </c>
      <c r="BK333" s="203">
        <f>ROUND(I333*H333,2)</f>
        <v>0</v>
      </c>
      <c r="BL333" s="24" t="s">
        <v>256</v>
      </c>
      <c r="BM333" s="24" t="s">
        <v>3564</v>
      </c>
    </row>
    <row r="334" spans="2:65" s="1" customFormat="1" ht="36">
      <c r="B334" s="41"/>
      <c r="C334" s="63"/>
      <c r="D334" s="206" t="s">
        <v>351</v>
      </c>
      <c r="E334" s="63"/>
      <c r="F334" s="237" t="s">
        <v>3499</v>
      </c>
      <c r="G334" s="63"/>
      <c r="H334" s="63"/>
      <c r="I334" s="163"/>
      <c r="J334" s="63"/>
      <c r="K334" s="63"/>
      <c r="L334" s="61"/>
      <c r="M334" s="238"/>
      <c r="N334" s="42"/>
      <c r="O334" s="42"/>
      <c r="P334" s="42"/>
      <c r="Q334" s="42"/>
      <c r="R334" s="42"/>
      <c r="S334" s="42"/>
      <c r="T334" s="78"/>
      <c r="AT334" s="24" t="s">
        <v>351</v>
      </c>
      <c r="AU334" s="24" t="s">
        <v>82</v>
      </c>
    </row>
    <row r="335" spans="2:65" s="1" customFormat="1" ht="16.5" customHeight="1">
      <c r="B335" s="41"/>
      <c r="C335" s="254" t="s">
        <v>1360</v>
      </c>
      <c r="D335" s="254" t="s">
        <v>700</v>
      </c>
      <c r="E335" s="255" t="s">
        <v>3565</v>
      </c>
      <c r="F335" s="256" t="s">
        <v>3566</v>
      </c>
      <c r="G335" s="257" t="s">
        <v>207</v>
      </c>
      <c r="H335" s="258">
        <v>1</v>
      </c>
      <c r="I335" s="259"/>
      <c r="J335" s="260">
        <f>ROUND(I335*H335,2)</f>
        <v>0</v>
      </c>
      <c r="K335" s="256" t="s">
        <v>21</v>
      </c>
      <c r="L335" s="261"/>
      <c r="M335" s="262" t="s">
        <v>21</v>
      </c>
      <c r="N335" s="263" t="s">
        <v>43</v>
      </c>
      <c r="O335" s="42"/>
      <c r="P335" s="201">
        <f>O335*H335</f>
        <v>0</v>
      </c>
      <c r="Q335" s="201">
        <v>0</v>
      </c>
      <c r="R335" s="201">
        <f>Q335*H335</f>
        <v>0</v>
      </c>
      <c r="S335" s="201">
        <v>0</v>
      </c>
      <c r="T335" s="202">
        <f>S335*H335</f>
        <v>0</v>
      </c>
      <c r="AR335" s="24" t="s">
        <v>382</v>
      </c>
      <c r="AT335" s="24" t="s">
        <v>700</v>
      </c>
      <c r="AU335" s="24" t="s">
        <v>82</v>
      </c>
      <c r="AY335" s="24" t="s">
        <v>148</v>
      </c>
      <c r="BE335" s="203">
        <f>IF(N335="základní",J335,0)</f>
        <v>0</v>
      </c>
      <c r="BF335" s="203">
        <f>IF(N335="snížená",J335,0)</f>
        <v>0</v>
      </c>
      <c r="BG335" s="203">
        <f>IF(N335="zákl. přenesená",J335,0)</f>
        <v>0</v>
      </c>
      <c r="BH335" s="203">
        <f>IF(N335="sníž. přenesená",J335,0)</f>
        <v>0</v>
      </c>
      <c r="BI335" s="203">
        <f>IF(N335="nulová",J335,0)</f>
        <v>0</v>
      </c>
      <c r="BJ335" s="24" t="s">
        <v>80</v>
      </c>
      <c r="BK335" s="203">
        <f>ROUND(I335*H335,2)</f>
        <v>0</v>
      </c>
      <c r="BL335" s="24" t="s">
        <v>256</v>
      </c>
      <c r="BM335" s="24" t="s">
        <v>3567</v>
      </c>
    </row>
    <row r="336" spans="2:65" s="1" customFormat="1" ht="60">
      <c r="B336" s="41"/>
      <c r="C336" s="63"/>
      <c r="D336" s="206" t="s">
        <v>351</v>
      </c>
      <c r="E336" s="63"/>
      <c r="F336" s="237" t="s">
        <v>3568</v>
      </c>
      <c r="G336" s="63"/>
      <c r="H336" s="63"/>
      <c r="I336" s="163"/>
      <c r="J336" s="63"/>
      <c r="K336" s="63"/>
      <c r="L336" s="61"/>
      <c r="M336" s="238"/>
      <c r="N336" s="42"/>
      <c r="O336" s="42"/>
      <c r="P336" s="42"/>
      <c r="Q336" s="42"/>
      <c r="R336" s="42"/>
      <c r="S336" s="42"/>
      <c r="T336" s="78"/>
      <c r="AT336" s="24" t="s">
        <v>351</v>
      </c>
      <c r="AU336" s="24" t="s">
        <v>82</v>
      </c>
    </row>
    <row r="337" spans="2:65" s="1" customFormat="1" ht="16.5" customHeight="1">
      <c r="B337" s="41"/>
      <c r="C337" s="192" t="s">
        <v>1364</v>
      </c>
      <c r="D337" s="192" t="s">
        <v>151</v>
      </c>
      <c r="E337" s="193" t="s">
        <v>3569</v>
      </c>
      <c r="F337" s="194" t="s">
        <v>3570</v>
      </c>
      <c r="G337" s="195" t="s">
        <v>207</v>
      </c>
      <c r="H337" s="196">
        <v>2</v>
      </c>
      <c r="I337" s="197"/>
      <c r="J337" s="198">
        <f>ROUND(I337*H337,2)</f>
        <v>0</v>
      </c>
      <c r="K337" s="194" t="s">
        <v>21</v>
      </c>
      <c r="L337" s="61"/>
      <c r="M337" s="199" t="s">
        <v>21</v>
      </c>
      <c r="N337" s="200" t="s">
        <v>43</v>
      </c>
      <c r="O337" s="42"/>
      <c r="P337" s="201">
        <f>O337*H337</f>
        <v>0</v>
      </c>
      <c r="Q337" s="201">
        <v>0</v>
      </c>
      <c r="R337" s="201">
        <f>Q337*H337</f>
        <v>0</v>
      </c>
      <c r="S337" s="201">
        <v>0</v>
      </c>
      <c r="T337" s="202">
        <f>S337*H337</f>
        <v>0</v>
      </c>
      <c r="AR337" s="24" t="s">
        <v>256</v>
      </c>
      <c r="AT337" s="24" t="s">
        <v>151</v>
      </c>
      <c r="AU337" s="24" t="s">
        <v>82</v>
      </c>
      <c r="AY337" s="24" t="s">
        <v>148</v>
      </c>
      <c r="BE337" s="203">
        <f>IF(N337="základní",J337,0)</f>
        <v>0</v>
      </c>
      <c r="BF337" s="203">
        <f>IF(N337="snížená",J337,0)</f>
        <v>0</v>
      </c>
      <c r="BG337" s="203">
        <f>IF(N337="zákl. přenesená",J337,0)</f>
        <v>0</v>
      </c>
      <c r="BH337" s="203">
        <f>IF(N337="sníž. přenesená",J337,0)</f>
        <v>0</v>
      </c>
      <c r="BI337" s="203">
        <f>IF(N337="nulová",J337,0)</f>
        <v>0</v>
      </c>
      <c r="BJ337" s="24" t="s">
        <v>80</v>
      </c>
      <c r="BK337" s="203">
        <f>ROUND(I337*H337,2)</f>
        <v>0</v>
      </c>
      <c r="BL337" s="24" t="s">
        <v>256</v>
      </c>
      <c r="BM337" s="24" t="s">
        <v>3571</v>
      </c>
    </row>
    <row r="338" spans="2:65" s="1" customFormat="1" ht="36">
      <c r="B338" s="41"/>
      <c r="C338" s="63"/>
      <c r="D338" s="206" t="s">
        <v>351</v>
      </c>
      <c r="E338" s="63"/>
      <c r="F338" s="237" t="s">
        <v>3499</v>
      </c>
      <c r="G338" s="63"/>
      <c r="H338" s="63"/>
      <c r="I338" s="163"/>
      <c r="J338" s="63"/>
      <c r="K338" s="63"/>
      <c r="L338" s="61"/>
      <c r="M338" s="238"/>
      <c r="N338" s="42"/>
      <c r="O338" s="42"/>
      <c r="P338" s="42"/>
      <c r="Q338" s="42"/>
      <c r="R338" s="42"/>
      <c r="S338" s="42"/>
      <c r="T338" s="78"/>
      <c r="AT338" s="24" t="s">
        <v>351</v>
      </c>
      <c r="AU338" s="24" t="s">
        <v>82</v>
      </c>
    </row>
    <row r="339" spans="2:65" s="1" customFormat="1" ht="16.5" customHeight="1">
      <c r="B339" s="41"/>
      <c r="C339" s="254" t="s">
        <v>1371</v>
      </c>
      <c r="D339" s="254" t="s">
        <v>700</v>
      </c>
      <c r="E339" s="255" t="s">
        <v>3321</v>
      </c>
      <c r="F339" s="256" t="s">
        <v>3322</v>
      </c>
      <c r="G339" s="257" t="s">
        <v>207</v>
      </c>
      <c r="H339" s="258">
        <v>2</v>
      </c>
      <c r="I339" s="259"/>
      <c r="J339" s="260">
        <f>ROUND(I339*H339,2)</f>
        <v>0</v>
      </c>
      <c r="K339" s="256" t="s">
        <v>21</v>
      </c>
      <c r="L339" s="261"/>
      <c r="M339" s="262" t="s">
        <v>21</v>
      </c>
      <c r="N339" s="263" t="s">
        <v>43</v>
      </c>
      <c r="O339" s="42"/>
      <c r="P339" s="201">
        <f>O339*H339</f>
        <v>0</v>
      </c>
      <c r="Q339" s="201">
        <v>0</v>
      </c>
      <c r="R339" s="201">
        <f>Q339*H339</f>
        <v>0</v>
      </c>
      <c r="S339" s="201">
        <v>0</v>
      </c>
      <c r="T339" s="202">
        <f>S339*H339</f>
        <v>0</v>
      </c>
      <c r="AR339" s="24" t="s">
        <v>382</v>
      </c>
      <c r="AT339" s="24" t="s">
        <v>700</v>
      </c>
      <c r="AU339" s="24" t="s">
        <v>82</v>
      </c>
      <c r="AY339" s="24" t="s">
        <v>148</v>
      </c>
      <c r="BE339" s="203">
        <f>IF(N339="základní",J339,0)</f>
        <v>0</v>
      </c>
      <c r="BF339" s="203">
        <f>IF(N339="snížená",J339,0)</f>
        <v>0</v>
      </c>
      <c r="BG339" s="203">
        <f>IF(N339="zákl. přenesená",J339,0)</f>
        <v>0</v>
      </c>
      <c r="BH339" s="203">
        <f>IF(N339="sníž. přenesená",J339,0)</f>
        <v>0</v>
      </c>
      <c r="BI339" s="203">
        <f>IF(N339="nulová",J339,0)</f>
        <v>0</v>
      </c>
      <c r="BJ339" s="24" t="s">
        <v>80</v>
      </c>
      <c r="BK339" s="203">
        <f>ROUND(I339*H339,2)</f>
        <v>0</v>
      </c>
      <c r="BL339" s="24" t="s">
        <v>256</v>
      </c>
      <c r="BM339" s="24" t="s">
        <v>3572</v>
      </c>
    </row>
    <row r="340" spans="2:65" s="1" customFormat="1" ht="60">
      <c r="B340" s="41"/>
      <c r="C340" s="63"/>
      <c r="D340" s="206" t="s">
        <v>351</v>
      </c>
      <c r="E340" s="63"/>
      <c r="F340" s="237" t="s">
        <v>3573</v>
      </c>
      <c r="G340" s="63"/>
      <c r="H340" s="63"/>
      <c r="I340" s="163"/>
      <c r="J340" s="63"/>
      <c r="K340" s="63"/>
      <c r="L340" s="61"/>
      <c r="M340" s="238"/>
      <c r="N340" s="42"/>
      <c r="O340" s="42"/>
      <c r="P340" s="42"/>
      <c r="Q340" s="42"/>
      <c r="R340" s="42"/>
      <c r="S340" s="42"/>
      <c r="T340" s="78"/>
      <c r="AT340" s="24" t="s">
        <v>351</v>
      </c>
      <c r="AU340" s="24" t="s">
        <v>82</v>
      </c>
    </row>
    <row r="341" spans="2:65" s="1" customFormat="1" ht="16.5" customHeight="1">
      <c r="B341" s="41"/>
      <c r="C341" s="192" t="s">
        <v>1378</v>
      </c>
      <c r="D341" s="192" t="s">
        <v>151</v>
      </c>
      <c r="E341" s="193" t="s">
        <v>3229</v>
      </c>
      <c r="F341" s="194" t="s">
        <v>3230</v>
      </c>
      <c r="G341" s="195" t="s">
        <v>207</v>
      </c>
      <c r="H341" s="196">
        <v>2</v>
      </c>
      <c r="I341" s="197"/>
      <c r="J341" s="198">
        <f>ROUND(I341*H341,2)</f>
        <v>0</v>
      </c>
      <c r="K341" s="194" t="s">
        <v>21</v>
      </c>
      <c r="L341" s="61"/>
      <c r="M341" s="199" t="s">
        <v>21</v>
      </c>
      <c r="N341" s="200" t="s">
        <v>43</v>
      </c>
      <c r="O341" s="42"/>
      <c r="P341" s="201">
        <f>O341*H341</f>
        <v>0</v>
      </c>
      <c r="Q341" s="201">
        <v>0</v>
      </c>
      <c r="R341" s="201">
        <f>Q341*H341</f>
        <v>0</v>
      </c>
      <c r="S341" s="201">
        <v>0</v>
      </c>
      <c r="T341" s="202">
        <f>S341*H341</f>
        <v>0</v>
      </c>
      <c r="AR341" s="24" t="s">
        <v>256</v>
      </c>
      <c r="AT341" s="24" t="s">
        <v>151</v>
      </c>
      <c r="AU341" s="24" t="s">
        <v>82</v>
      </c>
      <c r="AY341" s="24" t="s">
        <v>148</v>
      </c>
      <c r="BE341" s="203">
        <f>IF(N341="základní",J341,0)</f>
        <v>0</v>
      </c>
      <c r="BF341" s="203">
        <f>IF(N341="snížená",J341,0)</f>
        <v>0</v>
      </c>
      <c r="BG341" s="203">
        <f>IF(N341="zákl. přenesená",J341,0)</f>
        <v>0</v>
      </c>
      <c r="BH341" s="203">
        <f>IF(N341="sníž. přenesená",J341,0)</f>
        <v>0</v>
      </c>
      <c r="BI341" s="203">
        <f>IF(N341="nulová",J341,0)</f>
        <v>0</v>
      </c>
      <c r="BJ341" s="24" t="s">
        <v>80</v>
      </c>
      <c r="BK341" s="203">
        <f>ROUND(I341*H341,2)</f>
        <v>0</v>
      </c>
      <c r="BL341" s="24" t="s">
        <v>256</v>
      </c>
      <c r="BM341" s="24" t="s">
        <v>3574</v>
      </c>
    </row>
    <row r="342" spans="2:65" s="1" customFormat="1" ht="36">
      <c r="B342" s="41"/>
      <c r="C342" s="63"/>
      <c r="D342" s="206" t="s">
        <v>351</v>
      </c>
      <c r="E342" s="63"/>
      <c r="F342" s="237" t="s">
        <v>3499</v>
      </c>
      <c r="G342" s="63"/>
      <c r="H342" s="63"/>
      <c r="I342" s="163"/>
      <c r="J342" s="63"/>
      <c r="K342" s="63"/>
      <c r="L342" s="61"/>
      <c r="M342" s="238"/>
      <c r="N342" s="42"/>
      <c r="O342" s="42"/>
      <c r="P342" s="42"/>
      <c r="Q342" s="42"/>
      <c r="R342" s="42"/>
      <c r="S342" s="42"/>
      <c r="T342" s="78"/>
      <c r="AT342" s="24" t="s">
        <v>351</v>
      </c>
      <c r="AU342" s="24" t="s">
        <v>82</v>
      </c>
    </row>
    <row r="343" spans="2:65" s="1" customFormat="1" ht="16.5" customHeight="1">
      <c r="B343" s="41"/>
      <c r="C343" s="254" t="s">
        <v>1386</v>
      </c>
      <c r="D343" s="254" t="s">
        <v>700</v>
      </c>
      <c r="E343" s="255" t="s">
        <v>3232</v>
      </c>
      <c r="F343" s="256" t="s">
        <v>3233</v>
      </c>
      <c r="G343" s="257" t="s">
        <v>207</v>
      </c>
      <c r="H343" s="258">
        <v>2</v>
      </c>
      <c r="I343" s="259"/>
      <c r="J343" s="260">
        <f>ROUND(I343*H343,2)</f>
        <v>0</v>
      </c>
      <c r="K343" s="256" t="s">
        <v>21</v>
      </c>
      <c r="L343" s="261"/>
      <c r="M343" s="262" t="s">
        <v>21</v>
      </c>
      <c r="N343" s="263" t="s">
        <v>43</v>
      </c>
      <c r="O343" s="42"/>
      <c r="P343" s="201">
        <f>O343*H343</f>
        <v>0</v>
      </c>
      <c r="Q343" s="201">
        <v>0</v>
      </c>
      <c r="R343" s="201">
        <f>Q343*H343</f>
        <v>0</v>
      </c>
      <c r="S343" s="201">
        <v>0</v>
      </c>
      <c r="T343" s="202">
        <f>S343*H343</f>
        <v>0</v>
      </c>
      <c r="AR343" s="24" t="s">
        <v>382</v>
      </c>
      <c r="AT343" s="24" t="s">
        <v>700</v>
      </c>
      <c r="AU343" s="24" t="s">
        <v>82</v>
      </c>
      <c r="AY343" s="24" t="s">
        <v>148</v>
      </c>
      <c r="BE343" s="203">
        <f>IF(N343="základní",J343,0)</f>
        <v>0</v>
      </c>
      <c r="BF343" s="203">
        <f>IF(N343="snížená",J343,0)</f>
        <v>0</v>
      </c>
      <c r="BG343" s="203">
        <f>IF(N343="zákl. přenesená",J343,0)</f>
        <v>0</v>
      </c>
      <c r="BH343" s="203">
        <f>IF(N343="sníž. přenesená",J343,0)</f>
        <v>0</v>
      </c>
      <c r="BI343" s="203">
        <f>IF(N343="nulová",J343,0)</f>
        <v>0</v>
      </c>
      <c r="BJ343" s="24" t="s">
        <v>80</v>
      </c>
      <c r="BK343" s="203">
        <f>ROUND(I343*H343,2)</f>
        <v>0</v>
      </c>
      <c r="BL343" s="24" t="s">
        <v>256</v>
      </c>
      <c r="BM343" s="24" t="s">
        <v>3575</v>
      </c>
    </row>
    <row r="344" spans="2:65" s="1" customFormat="1" ht="60">
      <c r="B344" s="41"/>
      <c r="C344" s="63"/>
      <c r="D344" s="206" t="s">
        <v>351</v>
      </c>
      <c r="E344" s="63"/>
      <c r="F344" s="237" t="s">
        <v>3576</v>
      </c>
      <c r="G344" s="63"/>
      <c r="H344" s="63"/>
      <c r="I344" s="163"/>
      <c r="J344" s="63"/>
      <c r="K344" s="63"/>
      <c r="L344" s="61"/>
      <c r="M344" s="238"/>
      <c r="N344" s="42"/>
      <c r="O344" s="42"/>
      <c r="P344" s="42"/>
      <c r="Q344" s="42"/>
      <c r="R344" s="42"/>
      <c r="S344" s="42"/>
      <c r="T344" s="78"/>
      <c r="AT344" s="24" t="s">
        <v>351</v>
      </c>
      <c r="AU344" s="24" t="s">
        <v>82</v>
      </c>
    </row>
    <row r="345" spans="2:65" s="1" customFormat="1" ht="16.5" customHeight="1">
      <c r="B345" s="41"/>
      <c r="C345" s="192" t="s">
        <v>1393</v>
      </c>
      <c r="D345" s="192" t="s">
        <v>151</v>
      </c>
      <c r="E345" s="193" t="s">
        <v>3329</v>
      </c>
      <c r="F345" s="194" t="s">
        <v>3330</v>
      </c>
      <c r="G345" s="195" t="s">
        <v>207</v>
      </c>
      <c r="H345" s="196">
        <v>4</v>
      </c>
      <c r="I345" s="197"/>
      <c r="J345" s="198">
        <f>ROUND(I345*H345,2)</f>
        <v>0</v>
      </c>
      <c r="K345" s="194" t="s">
        <v>21</v>
      </c>
      <c r="L345" s="61"/>
      <c r="M345" s="199" t="s">
        <v>21</v>
      </c>
      <c r="N345" s="200" t="s">
        <v>43</v>
      </c>
      <c r="O345" s="42"/>
      <c r="P345" s="201">
        <f>O345*H345</f>
        <v>0</v>
      </c>
      <c r="Q345" s="201">
        <v>0</v>
      </c>
      <c r="R345" s="201">
        <f>Q345*H345</f>
        <v>0</v>
      </c>
      <c r="S345" s="201">
        <v>0</v>
      </c>
      <c r="T345" s="202">
        <f>S345*H345</f>
        <v>0</v>
      </c>
      <c r="AR345" s="24" t="s">
        <v>256</v>
      </c>
      <c r="AT345" s="24" t="s">
        <v>151</v>
      </c>
      <c r="AU345" s="24" t="s">
        <v>82</v>
      </c>
      <c r="AY345" s="24" t="s">
        <v>148</v>
      </c>
      <c r="BE345" s="203">
        <f>IF(N345="základní",J345,0)</f>
        <v>0</v>
      </c>
      <c r="BF345" s="203">
        <f>IF(N345="snížená",J345,0)</f>
        <v>0</v>
      </c>
      <c r="BG345" s="203">
        <f>IF(N345="zákl. přenesená",J345,0)</f>
        <v>0</v>
      </c>
      <c r="BH345" s="203">
        <f>IF(N345="sníž. přenesená",J345,0)</f>
        <v>0</v>
      </c>
      <c r="BI345" s="203">
        <f>IF(N345="nulová",J345,0)</f>
        <v>0</v>
      </c>
      <c r="BJ345" s="24" t="s">
        <v>80</v>
      </c>
      <c r="BK345" s="203">
        <f>ROUND(I345*H345,2)</f>
        <v>0</v>
      </c>
      <c r="BL345" s="24" t="s">
        <v>256</v>
      </c>
      <c r="BM345" s="24" t="s">
        <v>3577</v>
      </c>
    </row>
    <row r="346" spans="2:65" s="1" customFormat="1" ht="36">
      <c r="B346" s="41"/>
      <c r="C346" s="63"/>
      <c r="D346" s="206" t="s">
        <v>351</v>
      </c>
      <c r="E346" s="63"/>
      <c r="F346" s="237" t="s">
        <v>3499</v>
      </c>
      <c r="G346" s="63"/>
      <c r="H346" s="63"/>
      <c r="I346" s="163"/>
      <c r="J346" s="63"/>
      <c r="K346" s="63"/>
      <c r="L346" s="61"/>
      <c r="M346" s="238"/>
      <c r="N346" s="42"/>
      <c r="O346" s="42"/>
      <c r="P346" s="42"/>
      <c r="Q346" s="42"/>
      <c r="R346" s="42"/>
      <c r="S346" s="42"/>
      <c r="T346" s="78"/>
      <c r="AT346" s="24" t="s">
        <v>351</v>
      </c>
      <c r="AU346" s="24" t="s">
        <v>82</v>
      </c>
    </row>
    <row r="347" spans="2:65" s="1" customFormat="1" ht="16.5" customHeight="1">
      <c r="B347" s="41"/>
      <c r="C347" s="254" t="s">
        <v>1398</v>
      </c>
      <c r="D347" s="254" t="s">
        <v>700</v>
      </c>
      <c r="E347" s="255" t="s">
        <v>3332</v>
      </c>
      <c r="F347" s="256" t="s">
        <v>3333</v>
      </c>
      <c r="G347" s="257" t="s">
        <v>207</v>
      </c>
      <c r="H347" s="258">
        <v>4</v>
      </c>
      <c r="I347" s="259"/>
      <c r="J347" s="260">
        <f>ROUND(I347*H347,2)</f>
        <v>0</v>
      </c>
      <c r="K347" s="256" t="s">
        <v>21</v>
      </c>
      <c r="L347" s="261"/>
      <c r="M347" s="262" t="s">
        <v>21</v>
      </c>
      <c r="N347" s="263" t="s">
        <v>43</v>
      </c>
      <c r="O347" s="42"/>
      <c r="P347" s="201">
        <f>O347*H347</f>
        <v>0</v>
      </c>
      <c r="Q347" s="201">
        <v>0</v>
      </c>
      <c r="R347" s="201">
        <f>Q347*H347</f>
        <v>0</v>
      </c>
      <c r="S347" s="201">
        <v>0</v>
      </c>
      <c r="T347" s="202">
        <f>S347*H347</f>
        <v>0</v>
      </c>
      <c r="AR347" s="24" t="s">
        <v>382</v>
      </c>
      <c r="AT347" s="24" t="s">
        <v>700</v>
      </c>
      <c r="AU347" s="24" t="s">
        <v>82</v>
      </c>
      <c r="AY347" s="24" t="s">
        <v>148</v>
      </c>
      <c r="BE347" s="203">
        <f>IF(N347="základní",J347,0)</f>
        <v>0</v>
      </c>
      <c r="BF347" s="203">
        <f>IF(N347="snížená",J347,0)</f>
        <v>0</v>
      </c>
      <c r="BG347" s="203">
        <f>IF(N347="zákl. přenesená",J347,0)</f>
        <v>0</v>
      </c>
      <c r="BH347" s="203">
        <f>IF(N347="sníž. přenesená",J347,0)</f>
        <v>0</v>
      </c>
      <c r="BI347" s="203">
        <f>IF(N347="nulová",J347,0)</f>
        <v>0</v>
      </c>
      <c r="BJ347" s="24" t="s">
        <v>80</v>
      </c>
      <c r="BK347" s="203">
        <f>ROUND(I347*H347,2)</f>
        <v>0</v>
      </c>
      <c r="BL347" s="24" t="s">
        <v>256</v>
      </c>
      <c r="BM347" s="24" t="s">
        <v>3578</v>
      </c>
    </row>
    <row r="348" spans="2:65" s="1" customFormat="1" ht="60">
      <c r="B348" s="41"/>
      <c r="C348" s="63"/>
      <c r="D348" s="206" t="s">
        <v>351</v>
      </c>
      <c r="E348" s="63"/>
      <c r="F348" s="237" t="s">
        <v>3579</v>
      </c>
      <c r="G348" s="63"/>
      <c r="H348" s="63"/>
      <c r="I348" s="163"/>
      <c r="J348" s="63"/>
      <c r="K348" s="63"/>
      <c r="L348" s="61"/>
      <c r="M348" s="238"/>
      <c r="N348" s="42"/>
      <c r="O348" s="42"/>
      <c r="P348" s="42"/>
      <c r="Q348" s="42"/>
      <c r="R348" s="42"/>
      <c r="S348" s="42"/>
      <c r="T348" s="78"/>
      <c r="AT348" s="24" t="s">
        <v>351</v>
      </c>
      <c r="AU348" s="24" t="s">
        <v>82</v>
      </c>
    </row>
    <row r="349" spans="2:65" s="1" customFormat="1" ht="16.5" customHeight="1">
      <c r="B349" s="41"/>
      <c r="C349" s="192" t="s">
        <v>1405</v>
      </c>
      <c r="D349" s="192" t="s">
        <v>151</v>
      </c>
      <c r="E349" s="193" t="s">
        <v>3580</v>
      </c>
      <c r="F349" s="194" t="s">
        <v>3581</v>
      </c>
      <c r="G349" s="195" t="s">
        <v>213</v>
      </c>
      <c r="H349" s="196">
        <v>2</v>
      </c>
      <c r="I349" s="197"/>
      <c r="J349" s="198">
        <f>ROUND(I349*H349,2)</f>
        <v>0</v>
      </c>
      <c r="K349" s="194" t="s">
        <v>21</v>
      </c>
      <c r="L349" s="61"/>
      <c r="M349" s="199" t="s">
        <v>21</v>
      </c>
      <c r="N349" s="200" t="s">
        <v>43</v>
      </c>
      <c r="O349" s="42"/>
      <c r="P349" s="201">
        <f>O349*H349</f>
        <v>0</v>
      </c>
      <c r="Q349" s="201">
        <v>0</v>
      </c>
      <c r="R349" s="201">
        <f>Q349*H349</f>
        <v>0</v>
      </c>
      <c r="S349" s="201">
        <v>0</v>
      </c>
      <c r="T349" s="202">
        <f>S349*H349</f>
        <v>0</v>
      </c>
      <c r="AR349" s="24" t="s">
        <v>256</v>
      </c>
      <c r="AT349" s="24" t="s">
        <v>151</v>
      </c>
      <c r="AU349" s="24" t="s">
        <v>82</v>
      </c>
      <c r="AY349" s="24" t="s">
        <v>148</v>
      </c>
      <c r="BE349" s="203">
        <f>IF(N349="základní",J349,0)</f>
        <v>0</v>
      </c>
      <c r="BF349" s="203">
        <f>IF(N349="snížená",J349,0)</f>
        <v>0</v>
      </c>
      <c r="BG349" s="203">
        <f>IF(N349="zákl. přenesená",J349,0)</f>
        <v>0</v>
      </c>
      <c r="BH349" s="203">
        <f>IF(N349="sníž. přenesená",J349,0)</f>
        <v>0</v>
      </c>
      <c r="BI349" s="203">
        <f>IF(N349="nulová",J349,0)</f>
        <v>0</v>
      </c>
      <c r="BJ349" s="24" t="s">
        <v>80</v>
      </c>
      <c r="BK349" s="203">
        <f>ROUND(I349*H349,2)</f>
        <v>0</v>
      </c>
      <c r="BL349" s="24" t="s">
        <v>256</v>
      </c>
      <c r="BM349" s="24" t="s">
        <v>3582</v>
      </c>
    </row>
    <row r="350" spans="2:65" s="1" customFormat="1" ht="36">
      <c r="B350" s="41"/>
      <c r="C350" s="63"/>
      <c r="D350" s="206" t="s">
        <v>351</v>
      </c>
      <c r="E350" s="63"/>
      <c r="F350" s="237" t="s">
        <v>3499</v>
      </c>
      <c r="G350" s="63"/>
      <c r="H350" s="63"/>
      <c r="I350" s="163"/>
      <c r="J350" s="63"/>
      <c r="K350" s="63"/>
      <c r="L350" s="61"/>
      <c r="M350" s="238"/>
      <c r="N350" s="42"/>
      <c r="O350" s="42"/>
      <c r="P350" s="42"/>
      <c r="Q350" s="42"/>
      <c r="R350" s="42"/>
      <c r="S350" s="42"/>
      <c r="T350" s="78"/>
      <c r="AT350" s="24" t="s">
        <v>351</v>
      </c>
      <c r="AU350" s="24" t="s">
        <v>82</v>
      </c>
    </row>
    <row r="351" spans="2:65" s="1" customFormat="1" ht="16.5" customHeight="1">
      <c r="B351" s="41"/>
      <c r="C351" s="254" t="s">
        <v>1411</v>
      </c>
      <c r="D351" s="254" t="s">
        <v>700</v>
      </c>
      <c r="E351" s="255" t="s">
        <v>3583</v>
      </c>
      <c r="F351" s="256" t="s">
        <v>3584</v>
      </c>
      <c r="G351" s="257" t="s">
        <v>213</v>
      </c>
      <c r="H351" s="258">
        <v>2</v>
      </c>
      <c r="I351" s="259"/>
      <c r="J351" s="260">
        <f>ROUND(I351*H351,2)</f>
        <v>0</v>
      </c>
      <c r="K351" s="256" t="s">
        <v>21</v>
      </c>
      <c r="L351" s="261"/>
      <c r="M351" s="262" t="s">
        <v>21</v>
      </c>
      <c r="N351" s="263" t="s">
        <v>43</v>
      </c>
      <c r="O351" s="42"/>
      <c r="P351" s="201">
        <f>O351*H351</f>
        <v>0</v>
      </c>
      <c r="Q351" s="201">
        <v>0</v>
      </c>
      <c r="R351" s="201">
        <f>Q351*H351</f>
        <v>0</v>
      </c>
      <c r="S351" s="201">
        <v>0</v>
      </c>
      <c r="T351" s="202">
        <f>S351*H351</f>
        <v>0</v>
      </c>
      <c r="AR351" s="24" t="s">
        <v>382</v>
      </c>
      <c r="AT351" s="24" t="s">
        <v>700</v>
      </c>
      <c r="AU351" s="24" t="s">
        <v>82</v>
      </c>
      <c r="AY351" s="24" t="s">
        <v>148</v>
      </c>
      <c r="BE351" s="203">
        <f>IF(N351="základní",J351,0)</f>
        <v>0</v>
      </c>
      <c r="BF351" s="203">
        <f>IF(N351="snížená",J351,0)</f>
        <v>0</v>
      </c>
      <c r="BG351" s="203">
        <f>IF(N351="zákl. přenesená",J351,0)</f>
        <v>0</v>
      </c>
      <c r="BH351" s="203">
        <f>IF(N351="sníž. přenesená",J351,0)</f>
        <v>0</v>
      </c>
      <c r="BI351" s="203">
        <f>IF(N351="nulová",J351,0)</f>
        <v>0</v>
      </c>
      <c r="BJ351" s="24" t="s">
        <v>80</v>
      </c>
      <c r="BK351" s="203">
        <f>ROUND(I351*H351,2)</f>
        <v>0</v>
      </c>
      <c r="BL351" s="24" t="s">
        <v>256</v>
      </c>
      <c r="BM351" s="24" t="s">
        <v>3585</v>
      </c>
    </row>
    <row r="352" spans="2:65" s="1" customFormat="1" ht="60">
      <c r="B352" s="41"/>
      <c r="C352" s="63"/>
      <c r="D352" s="206" t="s">
        <v>351</v>
      </c>
      <c r="E352" s="63"/>
      <c r="F352" s="237" t="s">
        <v>3250</v>
      </c>
      <c r="G352" s="63"/>
      <c r="H352" s="63"/>
      <c r="I352" s="163"/>
      <c r="J352" s="63"/>
      <c r="K352" s="63"/>
      <c r="L352" s="61"/>
      <c r="M352" s="238"/>
      <c r="N352" s="42"/>
      <c r="O352" s="42"/>
      <c r="P352" s="42"/>
      <c r="Q352" s="42"/>
      <c r="R352" s="42"/>
      <c r="S352" s="42"/>
      <c r="T352" s="78"/>
      <c r="AT352" s="24" t="s">
        <v>351</v>
      </c>
      <c r="AU352" s="24" t="s">
        <v>82</v>
      </c>
    </row>
    <row r="353" spans="2:65" s="1" customFormat="1" ht="16.5" customHeight="1">
      <c r="B353" s="41"/>
      <c r="C353" s="192" t="s">
        <v>1417</v>
      </c>
      <c r="D353" s="192" t="s">
        <v>151</v>
      </c>
      <c r="E353" s="193" t="s">
        <v>3336</v>
      </c>
      <c r="F353" s="194" t="s">
        <v>3337</v>
      </c>
      <c r="G353" s="195" t="s">
        <v>213</v>
      </c>
      <c r="H353" s="196">
        <v>3</v>
      </c>
      <c r="I353" s="197"/>
      <c r="J353" s="198">
        <f>ROUND(I353*H353,2)</f>
        <v>0</v>
      </c>
      <c r="K353" s="194" t="s">
        <v>21</v>
      </c>
      <c r="L353" s="61"/>
      <c r="M353" s="199" t="s">
        <v>21</v>
      </c>
      <c r="N353" s="200" t="s">
        <v>43</v>
      </c>
      <c r="O353" s="42"/>
      <c r="P353" s="201">
        <f>O353*H353</f>
        <v>0</v>
      </c>
      <c r="Q353" s="201">
        <v>0</v>
      </c>
      <c r="R353" s="201">
        <f>Q353*H353</f>
        <v>0</v>
      </c>
      <c r="S353" s="201">
        <v>0</v>
      </c>
      <c r="T353" s="202">
        <f>S353*H353</f>
        <v>0</v>
      </c>
      <c r="AR353" s="24" t="s">
        <v>256</v>
      </c>
      <c r="AT353" s="24" t="s">
        <v>151</v>
      </c>
      <c r="AU353" s="24" t="s">
        <v>82</v>
      </c>
      <c r="AY353" s="24" t="s">
        <v>148</v>
      </c>
      <c r="BE353" s="203">
        <f>IF(N353="základní",J353,0)</f>
        <v>0</v>
      </c>
      <c r="BF353" s="203">
        <f>IF(N353="snížená",J353,0)</f>
        <v>0</v>
      </c>
      <c r="BG353" s="203">
        <f>IF(N353="zákl. přenesená",J353,0)</f>
        <v>0</v>
      </c>
      <c r="BH353" s="203">
        <f>IF(N353="sníž. přenesená",J353,0)</f>
        <v>0</v>
      </c>
      <c r="BI353" s="203">
        <f>IF(N353="nulová",J353,0)</f>
        <v>0</v>
      </c>
      <c r="BJ353" s="24" t="s">
        <v>80</v>
      </c>
      <c r="BK353" s="203">
        <f>ROUND(I353*H353,2)</f>
        <v>0</v>
      </c>
      <c r="BL353" s="24" t="s">
        <v>256</v>
      </c>
      <c r="BM353" s="24" t="s">
        <v>3586</v>
      </c>
    </row>
    <row r="354" spans="2:65" s="1" customFormat="1" ht="36">
      <c r="B354" s="41"/>
      <c r="C354" s="63"/>
      <c r="D354" s="206" t="s">
        <v>351</v>
      </c>
      <c r="E354" s="63"/>
      <c r="F354" s="237" t="s">
        <v>3499</v>
      </c>
      <c r="G354" s="63"/>
      <c r="H354" s="63"/>
      <c r="I354" s="163"/>
      <c r="J354" s="63"/>
      <c r="K354" s="63"/>
      <c r="L354" s="61"/>
      <c r="M354" s="238"/>
      <c r="N354" s="42"/>
      <c r="O354" s="42"/>
      <c r="P354" s="42"/>
      <c r="Q354" s="42"/>
      <c r="R354" s="42"/>
      <c r="S354" s="42"/>
      <c r="T354" s="78"/>
      <c r="AT354" s="24" t="s">
        <v>351</v>
      </c>
      <c r="AU354" s="24" t="s">
        <v>82</v>
      </c>
    </row>
    <row r="355" spans="2:65" s="1" customFormat="1" ht="16.5" customHeight="1">
      <c r="B355" s="41"/>
      <c r="C355" s="254" t="s">
        <v>1427</v>
      </c>
      <c r="D355" s="254" t="s">
        <v>700</v>
      </c>
      <c r="E355" s="255" t="s">
        <v>3587</v>
      </c>
      <c r="F355" s="256" t="s">
        <v>3340</v>
      </c>
      <c r="G355" s="257" t="s">
        <v>213</v>
      </c>
      <c r="H355" s="258">
        <v>3</v>
      </c>
      <c r="I355" s="259"/>
      <c r="J355" s="260">
        <f>ROUND(I355*H355,2)</f>
        <v>0</v>
      </c>
      <c r="K355" s="256" t="s">
        <v>21</v>
      </c>
      <c r="L355" s="261"/>
      <c r="M355" s="262" t="s">
        <v>21</v>
      </c>
      <c r="N355" s="263" t="s">
        <v>43</v>
      </c>
      <c r="O355" s="42"/>
      <c r="P355" s="201">
        <f>O355*H355</f>
        <v>0</v>
      </c>
      <c r="Q355" s="201">
        <v>0</v>
      </c>
      <c r="R355" s="201">
        <f>Q355*H355</f>
        <v>0</v>
      </c>
      <c r="S355" s="201">
        <v>0</v>
      </c>
      <c r="T355" s="202">
        <f>S355*H355</f>
        <v>0</v>
      </c>
      <c r="AR355" s="24" t="s">
        <v>382</v>
      </c>
      <c r="AT355" s="24" t="s">
        <v>700</v>
      </c>
      <c r="AU355" s="24" t="s">
        <v>82</v>
      </c>
      <c r="AY355" s="24" t="s">
        <v>148</v>
      </c>
      <c r="BE355" s="203">
        <f>IF(N355="základní",J355,0)</f>
        <v>0</v>
      </c>
      <c r="BF355" s="203">
        <f>IF(N355="snížená",J355,0)</f>
        <v>0</v>
      </c>
      <c r="BG355" s="203">
        <f>IF(N355="zákl. přenesená",J355,0)</f>
        <v>0</v>
      </c>
      <c r="BH355" s="203">
        <f>IF(N355="sníž. přenesená",J355,0)</f>
        <v>0</v>
      </c>
      <c r="BI355" s="203">
        <f>IF(N355="nulová",J355,0)</f>
        <v>0</v>
      </c>
      <c r="BJ355" s="24" t="s">
        <v>80</v>
      </c>
      <c r="BK355" s="203">
        <f>ROUND(I355*H355,2)</f>
        <v>0</v>
      </c>
      <c r="BL355" s="24" t="s">
        <v>256</v>
      </c>
      <c r="BM355" s="24" t="s">
        <v>3588</v>
      </c>
    </row>
    <row r="356" spans="2:65" s="1" customFormat="1" ht="60">
      <c r="B356" s="41"/>
      <c r="C356" s="63"/>
      <c r="D356" s="206" t="s">
        <v>351</v>
      </c>
      <c r="E356" s="63"/>
      <c r="F356" s="237" t="s">
        <v>3250</v>
      </c>
      <c r="G356" s="63"/>
      <c r="H356" s="63"/>
      <c r="I356" s="163"/>
      <c r="J356" s="63"/>
      <c r="K356" s="63"/>
      <c r="L356" s="61"/>
      <c r="M356" s="238"/>
      <c r="N356" s="42"/>
      <c r="O356" s="42"/>
      <c r="P356" s="42"/>
      <c r="Q356" s="42"/>
      <c r="R356" s="42"/>
      <c r="S356" s="42"/>
      <c r="T356" s="78"/>
      <c r="AT356" s="24" t="s">
        <v>351</v>
      </c>
      <c r="AU356" s="24" t="s">
        <v>82</v>
      </c>
    </row>
    <row r="357" spans="2:65" s="1" customFormat="1" ht="16.5" customHeight="1">
      <c r="B357" s="41"/>
      <c r="C357" s="192" t="s">
        <v>1439</v>
      </c>
      <c r="D357" s="192" t="s">
        <v>151</v>
      </c>
      <c r="E357" s="193" t="s">
        <v>3243</v>
      </c>
      <c r="F357" s="194" t="s">
        <v>3244</v>
      </c>
      <c r="G357" s="195" t="s">
        <v>213</v>
      </c>
      <c r="H357" s="196">
        <v>6</v>
      </c>
      <c r="I357" s="197"/>
      <c r="J357" s="198">
        <f>ROUND(I357*H357,2)</f>
        <v>0</v>
      </c>
      <c r="K357" s="194" t="s">
        <v>21</v>
      </c>
      <c r="L357" s="61"/>
      <c r="M357" s="199" t="s">
        <v>21</v>
      </c>
      <c r="N357" s="200" t="s">
        <v>43</v>
      </c>
      <c r="O357" s="42"/>
      <c r="P357" s="201">
        <f>O357*H357</f>
        <v>0</v>
      </c>
      <c r="Q357" s="201">
        <v>0</v>
      </c>
      <c r="R357" s="201">
        <f>Q357*H357</f>
        <v>0</v>
      </c>
      <c r="S357" s="201">
        <v>0</v>
      </c>
      <c r="T357" s="202">
        <f>S357*H357</f>
        <v>0</v>
      </c>
      <c r="AR357" s="24" t="s">
        <v>256</v>
      </c>
      <c r="AT357" s="24" t="s">
        <v>151</v>
      </c>
      <c r="AU357" s="24" t="s">
        <v>82</v>
      </c>
      <c r="AY357" s="24" t="s">
        <v>148</v>
      </c>
      <c r="BE357" s="203">
        <f>IF(N357="základní",J357,0)</f>
        <v>0</v>
      </c>
      <c r="BF357" s="203">
        <f>IF(N357="snížená",J357,0)</f>
        <v>0</v>
      </c>
      <c r="BG357" s="203">
        <f>IF(N357="zákl. přenesená",J357,0)</f>
        <v>0</v>
      </c>
      <c r="BH357" s="203">
        <f>IF(N357="sníž. přenesená",J357,0)</f>
        <v>0</v>
      </c>
      <c r="BI357" s="203">
        <f>IF(N357="nulová",J357,0)</f>
        <v>0</v>
      </c>
      <c r="BJ357" s="24" t="s">
        <v>80</v>
      </c>
      <c r="BK357" s="203">
        <f>ROUND(I357*H357,2)</f>
        <v>0</v>
      </c>
      <c r="BL357" s="24" t="s">
        <v>256</v>
      </c>
      <c r="BM357" s="24" t="s">
        <v>3589</v>
      </c>
    </row>
    <row r="358" spans="2:65" s="1" customFormat="1" ht="36">
      <c r="B358" s="41"/>
      <c r="C358" s="63"/>
      <c r="D358" s="206" t="s">
        <v>351</v>
      </c>
      <c r="E358" s="63"/>
      <c r="F358" s="237" t="s">
        <v>3499</v>
      </c>
      <c r="G358" s="63"/>
      <c r="H358" s="63"/>
      <c r="I358" s="163"/>
      <c r="J358" s="63"/>
      <c r="K358" s="63"/>
      <c r="L358" s="61"/>
      <c r="M358" s="238"/>
      <c r="N358" s="42"/>
      <c r="O358" s="42"/>
      <c r="P358" s="42"/>
      <c r="Q358" s="42"/>
      <c r="R358" s="42"/>
      <c r="S358" s="42"/>
      <c r="T358" s="78"/>
      <c r="AT358" s="24" t="s">
        <v>351</v>
      </c>
      <c r="AU358" s="24" t="s">
        <v>82</v>
      </c>
    </row>
    <row r="359" spans="2:65" s="1" customFormat="1" ht="16.5" customHeight="1">
      <c r="B359" s="41"/>
      <c r="C359" s="254" t="s">
        <v>1410</v>
      </c>
      <c r="D359" s="254" t="s">
        <v>700</v>
      </c>
      <c r="E359" s="255" t="s">
        <v>3590</v>
      </c>
      <c r="F359" s="256" t="s">
        <v>3248</v>
      </c>
      <c r="G359" s="257" t="s">
        <v>213</v>
      </c>
      <c r="H359" s="258">
        <v>6</v>
      </c>
      <c r="I359" s="259"/>
      <c r="J359" s="260">
        <f>ROUND(I359*H359,2)</f>
        <v>0</v>
      </c>
      <c r="K359" s="256" t="s">
        <v>21</v>
      </c>
      <c r="L359" s="261"/>
      <c r="M359" s="262" t="s">
        <v>21</v>
      </c>
      <c r="N359" s="263" t="s">
        <v>43</v>
      </c>
      <c r="O359" s="42"/>
      <c r="P359" s="201">
        <f>O359*H359</f>
        <v>0</v>
      </c>
      <c r="Q359" s="201">
        <v>0</v>
      </c>
      <c r="R359" s="201">
        <f>Q359*H359</f>
        <v>0</v>
      </c>
      <c r="S359" s="201">
        <v>0</v>
      </c>
      <c r="T359" s="202">
        <f>S359*H359</f>
        <v>0</v>
      </c>
      <c r="AR359" s="24" t="s">
        <v>382</v>
      </c>
      <c r="AT359" s="24" t="s">
        <v>700</v>
      </c>
      <c r="AU359" s="24" t="s">
        <v>82</v>
      </c>
      <c r="AY359" s="24" t="s">
        <v>148</v>
      </c>
      <c r="BE359" s="203">
        <f>IF(N359="základní",J359,0)</f>
        <v>0</v>
      </c>
      <c r="BF359" s="203">
        <f>IF(N359="snížená",J359,0)</f>
        <v>0</v>
      </c>
      <c r="BG359" s="203">
        <f>IF(N359="zákl. přenesená",J359,0)</f>
        <v>0</v>
      </c>
      <c r="BH359" s="203">
        <f>IF(N359="sníž. přenesená",J359,0)</f>
        <v>0</v>
      </c>
      <c r="BI359" s="203">
        <f>IF(N359="nulová",J359,0)</f>
        <v>0</v>
      </c>
      <c r="BJ359" s="24" t="s">
        <v>80</v>
      </c>
      <c r="BK359" s="203">
        <f>ROUND(I359*H359,2)</f>
        <v>0</v>
      </c>
      <c r="BL359" s="24" t="s">
        <v>256</v>
      </c>
      <c r="BM359" s="24" t="s">
        <v>3591</v>
      </c>
    </row>
    <row r="360" spans="2:65" s="1" customFormat="1" ht="60">
      <c r="B360" s="41"/>
      <c r="C360" s="63"/>
      <c r="D360" s="206" t="s">
        <v>351</v>
      </c>
      <c r="E360" s="63"/>
      <c r="F360" s="237" t="s">
        <v>3250</v>
      </c>
      <c r="G360" s="63"/>
      <c r="H360" s="63"/>
      <c r="I360" s="163"/>
      <c r="J360" s="63"/>
      <c r="K360" s="63"/>
      <c r="L360" s="61"/>
      <c r="M360" s="238"/>
      <c r="N360" s="42"/>
      <c r="O360" s="42"/>
      <c r="P360" s="42"/>
      <c r="Q360" s="42"/>
      <c r="R360" s="42"/>
      <c r="S360" s="42"/>
      <c r="T360" s="78"/>
      <c r="AT360" s="24" t="s">
        <v>351</v>
      </c>
      <c r="AU360" s="24" t="s">
        <v>82</v>
      </c>
    </row>
    <row r="361" spans="2:65" s="1" customFormat="1" ht="16.5" customHeight="1">
      <c r="B361" s="41"/>
      <c r="C361" s="192" t="s">
        <v>1450</v>
      </c>
      <c r="D361" s="192" t="s">
        <v>151</v>
      </c>
      <c r="E361" s="193" t="s">
        <v>3534</v>
      </c>
      <c r="F361" s="194" t="s">
        <v>3535</v>
      </c>
      <c r="G361" s="195" t="s">
        <v>213</v>
      </c>
      <c r="H361" s="196">
        <v>4</v>
      </c>
      <c r="I361" s="197"/>
      <c r="J361" s="198">
        <f>ROUND(I361*H361,2)</f>
        <v>0</v>
      </c>
      <c r="K361" s="194" t="s">
        <v>21</v>
      </c>
      <c r="L361" s="61"/>
      <c r="M361" s="199" t="s">
        <v>21</v>
      </c>
      <c r="N361" s="200" t="s">
        <v>43</v>
      </c>
      <c r="O361" s="42"/>
      <c r="P361" s="201">
        <f>O361*H361</f>
        <v>0</v>
      </c>
      <c r="Q361" s="201">
        <v>0</v>
      </c>
      <c r="R361" s="201">
        <f>Q361*H361</f>
        <v>0</v>
      </c>
      <c r="S361" s="201">
        <v>0</v>
      </c>
      <c r="T361" s="202">
        <f>S361*H361</f>
        <v>0</v>
      </c>
      <c r="AR361" s="24" t="s">
        <v>256</v>
      </c>
      <c r="AT361" s="24" t="s">
        <v>151</v>
      </c>
      <c r="AU361" s="24" t="s">
        <v>82</v>
      </c>
      <c r="AY361" s="24" t="s">
        <v>148</v>
      </c>
      <c r="BE361" s="203">
        <f>IF(N361="základní",J361,0)</f>
        <v>0</v>
      </c>
      <c r="BF361" s="203">
        <f>IF(N361="snížená",J361,0)</f>
        <v>0</v>
      </c>
      <c r="BG361" s="203">
        <f>IF(N361="zákl. přenesená",J361,0)</f>
        <v>0</v>
      </c>
      <c r="BH361" s="203">
        <f>IF(N361="sníž. přenesená",J361,0)</f>
        <v>0</v>
      </c>
      <c r="BI361" s="203">
        <f>IF(N361="nulová",J361,0)</f>
        <v>0</v>
      </c>
      <c r="BJ361" s="24" t="s">
        <v>80</v>
      </c>
      <c r="BK361" s="203">
        <f>ROUND(I361*H361,2)</f>
        <v>0</v>
      </c>
      <c r="BL361" s="24" t="s">
        <v>256</v>
      </c>
      <c r="BM361" s="24" t="s">
        <v>3592</v>
      </c>
    </row>
    <row r="362" spans="2:65" s="1" customFormat="1" ht="36">
      <c r="B362" s="41"/>
      <c r="C362" s="63"/>
      <c r="D362" s="206" t="s">
        <v>351</v>
      </c>
      <c r="E362" s="63"/>
      <c r="F362" s="237" t="s">
        <v>3246</v>
      </c>
      <c r="G362" s="63"/>
      <c r="H362" s="63"/>
      <c r="I362" s="163"/>
      <c r="J362" s="63"/>
      <c r="K362" s="63"/>
      <c r="L362" s="61"/>
      <c r="M362" s="238"/>
      <c r="N362" s="42"/>
      <c r="O362" s="42"/>
      <c r="P362" s="42"/>
      <c r="Q362" s="42"/>
      <c r="R362" s="42"/>
      <c r="S362" s="42"/>
      <c r="T362" s="78"/>
      <c r="AT362" s="24" t="s">
        <v>351</v>
      </c>
      <c r="AU362" s="24" t="s">
        <v>82</v>
      </c>
    </row>
    <row r="363" spans="2:65" s="1" customFormat="1" ht="16.5" customHeight="1">
      <c r="B363" s="41"/>
      <c r="C363" s="254" t="s">
        <v>1456</v>
      </c>
      <c r="D363" s="254" t="s">
        <v>700</v>
      </c>
      <c r="E363" s="255" t="s">
        <v>3593</v>
      </c>
      <c r="F363" s="256" t="s">
        <v>3594</v>
      </c>
      <c r="G363" s="257" t="s">
        <v>213</v>
      </c>
      <c r="H363" s="258">
        <v>4</v>
      </c>
      <c r="I363" s="259"/>
      <c r="J363" s="260">
        <f>ROUND(I363*H363,2)</f>
        <v>0</v>
      </c>
      <c r="K363" s="256" t="s">
        <v>21</v>
      </c>
      <c r="L363" s="261"/>
      <c r="M363" s="262" t="s">
        <v>21</v>
      </c>
      <c r="N363" s="263" t="s">
        <v>43</v>
      </c>
      <c r="O363" s="42"/>
      <c r="P363" s="201">
        <f>O363*H363</f>
        <v>0</v>
      </c>
      <c r="Q363" s="201">
        <v>0</v>
      </c>
      <c r="R363" s="201">
        <f>Q363*H363</f>
        <v>0</v>
      </c>
      <c r="S363" s="201">
        <v>0</v>
      </c>
      <c r="T363" s="202">
        <f>S363*H363</f>
        <v>0</v>
      </c>
      <c r="AR363" s="24" t="s">
        <v>382</v>
      </c>
      <c r="AT363" s="24" t="s">
        <v>700</v>
      </c>
      <c r="AU363" s="24" t="s">
        <v>82</v>
      </c>
      <c r="AY363" s="24" t="s">
        <v>148</v>
      </c>
      <c r="BE363" s="203">
        <f>IF(N363="základní",J363,0)</f>
        <v>0</v>
      </c>
      <c r="BF363" s="203">
        <f>IF(N363="snížená",J363,0)</f>
        <v>0</v>
      </c>
      <c r="BG363" s="203">
        <f>IF(N363="zákl. přenesená",J363,0)</f>
        <v>0</v>
      </c>
      <c r="BH363" s="203">
        <f>IF(N363="sníž. přenesená",J363,0)</f>
        <v>0</v>
      </c>
      <c r="BI363" s="203">
        <f>IF(N363="nulová",J363,0)</f>
        <v>0</v>
      </c>
      <c r="BJ363" s="24" t="s">
        <v>80</v>
      </c>
      <c r="BK363" s="203">
        <f>ROUND(I363*H363,2)</f>
        <v>0</v>
      </c>
      <c r="BL363" s="24" t="s">
        <v>256</v>
      </c>
      <c r="BM363" s="24" t="s">
        <v>3595</v>
      </c>
    </row>
    <row r="364" spans="2:65" s="1" customFormat="1" ht="16.5" customHeight="1">
      <c r="B364" s="41"/>
      <c r="C364" s="192" t="s">
        <v>1461</v>
      </c>
      <c r="D364" s="192" t="s">
        <v>151</v>
      </c>
      <c r="E364" s="193" t="s">
        <v>3596</v>
      </c>
      <c r="F364" s="194" t="s">
        <v>3282</v>
      </c>
      <c r="G364" s="195" t="s">
        <v>176</v>
      </c>
      <c r="H364" s="196">
        <v>1</v>
      </c>
      <c r="I364" s="197"/>
      <c r="J364" s="198">
        <f>ROUND(I364*H364,2)</f>
        <v>0</v>
      </c>
      <c r="K364" s="194" t="s">
        <v>21</v>
      </c>
      <c r="L364" s="61"/>
      <c r="M364" s="199" t="s">
        <v>21</v>
      </c>
      <c r="N364" s="200" t="s">
        <v>43</v>
      </c>
      <c r="O364" s="42"/>
      <c r="P364" s="201">
        <f>O364*H364</f>
        <v>0</v>
      </c>
      <c r="Q364" s="201">
        <v>0</v>
      </c>
      <c r="R364" s="201">
        <f>Q364*H364</f>
        <v>0</v>
      </c>
      <c r="S364" s="201">
        <v>0</v>
      </c>
      <c r="T364" s="202">
        <f>S364*H364</f>
        <v>0</v>
      </c>
      <c r="AR364" s="24" t="s">
        <v>256</v>
      </c>
      <c r="AT364" s="24" t="s">
        <v>151</v>
      </c>
      <c r="AU364" s="24" t="s">
        <v>82</v>
      </c>
      <c r="AY364" s="24" t="s">
        <v>148</v>
      </c>
      <c r="BE364" s="203">
        <f>IF(N364="základní",J364,0)</f>
        <v>0</v>
      </c>
      <c r="BF364" s="203">
        <f>IF(N364="snížená",J364,0)</f>
        <v>0</v>
      </c>
      <c r="BG364" s="203">
        <f>IF(N364="zákl. přenesená",J364,0)</f>
        <v>0</v>
      </c>
      <c r="BH364" s="203">
        <f>IF(N364="sníž. přenesená",J364,0)</f>
        <v>0</v>
      </c>
      <c r="BI364" s="203">
        <f>IF(N364="nulová",J364,0)</f>
        <v>0</v>
      </c>
      <c r="BJ364" s="24" t="s">
        <v>80</v>
      </c>
      <c r="BK364" s="203">
        <f>ROUND(I364*H364,2)</f>
        <v>0</v>
      </c>
      <c r="BL364" s="24" t="s">
        <v>256</v>
      </c>
      <c r="BM364" s="24" t="s">
        <v>3597</v>
      </c>
    </row>
    <row r="365" spans="2:65" s="1" customFormat="1" ht="36">
      <c r="B365" s="41"/>
      <c r="C365" s="63"/>
      <c r="D365" s="206" t="s">
        <v>351</v>
      </c>
      <c r="E365" s="63"/>
      <c r="F365" s="237" t="s">
        <v>3246</v>
      </c>
      <c r="G365" s="63"/>
      <c r="H365" s="63"/>
      <c r="I365" s="163"/>
      <c r="J365" s="63"/>
      <c r="K365" s="63"/>
      <c r="L365" s="61"/>
      <c r="M365" s="238"/>
      <c r="N365" s="42"/>
      <c r="O365" s="42"/>
      <c r="P365" s="42"/>
      <c r="Q365" s="42"/>
      <c r="R365" s="42"/>
      <c r="S365" s="42"/>
      <c r="T365" s="78"/>
      <c r="AT365" s="24" t="s">
        <v>351</v>
      </c>
      <c r="AU365" s="24" t="s">
        <v>82</v>
      </c>
    </row>
    <row r="366" spans="2:65" s="1" customFormat="1" ht="16.5" customHeight="1">
      <c r="B366" s="41"/>
      <c r="C366" s="254" t="s">
        <v>1475</v>
      </c>
      <c r="D366" s="254" t="s">
        <v>700</v>
      </c>
      <c r="E366" s="255" t="s">
        <v>3544</v>
      </c>
      <c r="F366" s="256" t="s">
        <v>3545</v>
      </c>
      <c r="G366" s="257" t="s">
        <v>176</v>
      </c>
      <c r="H366" s="258">
        <v>1</v>
      </c>
      <c r="I366" s="259"/>
      <c r="J366" s="260">
        <f>ROUND(I366*H366,2)</f>
        <v>0</v>
      </c>
      <c r="K366" s="256" t="s">
        <v>21</v>
      </c>
      <c r="L366" s="261"/>
      <c r="M366" s="262" t="s">
        <v>21</v>
      </c>
      <c r="N366" s="263" t="s">
        <v>43</v>
      </c>
      <c r="O366" s="42"/>
      <c r="P366" s="201">
        <f>O366*H366</f>
        <v>0</v>
      </c>
      <c r="Q366" s="201">
        <v>0</v>
      </c>
      <c r="R366" s="201">
        <f>Q366*H366</f>
        <v>0</v>
      </c>
      <c r="S366" s="201">
        <v>0</v>
      </c>
      <c r="T366" s="202">
        <f>S366*H366</f>
        <v>0</v>
      </c>
      <c r="AR366" s="24" t="s">
        <v>382</v>
      </c>
      <c r="AT366" s="24" t="s">
        <v>700</v>
      </c>
      <c r="AU366" s="24" t="s">
        <v>82</v>
      </c>
      <c r="AY366" s="24" t="s">
        <v>148</v>
      </c>
      <c r="BE366" s="203">
        <f>IF(N366="základní",J366,0)</f>
        <v>0</v>
      </c>
      <c r="BF366" s="203">
        <f>IF(N366="snížená",J366,0)</f>
        <v>0</v>
      </c>
      <c r="BG366" s="203">
        <f>IF(N366="zákl. přenesená",J366,0)</f>
        <v>0</v>
      </c>
      <c r="BH366" s="203">
        <f>IF(N366="sníž. přenesená",J366,0)</f>
        <v>0</v>
      </c>
      <c r="BI366" s="203">
        <f>IF(N366="nulová",J366,0)</f>
        <v>0</v>
      </c>
      <c r="BJ366" s="24" t="s">
        <v>80</v>
      </c>
      <c r="BK366" s="203">
        <f>ROUND(I366*H366,2)</f>
        <v>0</v>
      </c>
      <c r="BL366" s="24" t="s">
        <v>256</v>
      </c>
      <c r="BM366" s="24" t="s">
        <v>3598</v>
      </c>
    </row>
    <row r="367" spans="2:65" s="1" customFormat="1" ht="16.5" customHeight="1">
      <c r="B367" s="41"/>
      <c r="C367" s="192" t="s">
        <v>1480</v>
      </c>
      <c r="D367" s="192" t="s">
        <v>151</v>
      </c>
      <c r="E367" s="193" t="s">
        <v>3293</v>
      </c>
      <c r="F367" s="194" t="s">
        <v>3294</v>
      </c>
      <c r="G367" s="195" t="s">
        <v>176</v>
      </c>
      <c r="H367" s="196">
        <v>1</v>
      </c>
      <c r="I367" s="197"/>
      <c r="J367" s="198">
        <f>ROUND(I367*H367,2)</f>
        <v>0</v>
      </c>
      <c r="K367" s="194" t="s">
        <v>21</v>
      </c>
      <c r="L367" s="61"/>
      <c r="M367" s="199" t="s">
        <v>21</v>
      </c>
      <c r="N367" s="200" t="s">
        <v>43</v>
      </c>
      <c r="O367" s="42"/>
      <c r="P367" s="201">
        <f>O367*H367</f>
        <v>0</v>
      </c>
      <c r="Q367" s="201">
        <v>0</v>
      </c>
      <c r="R367" s="201">
        <f>Q367*H367</f>
        <v>0</v>
      </c>
      <c r="S367" s="201">
        <v>0</v>
      </c>
      <c r="T367" s="202">
        <f>S367*H367</f>
        <v>0</v>
      </c>
      <c r="AR367" s="24" t="s">
        <v>256</v>
      </c>
      <c r="AT367" s="24" t="s">
        <v>151</v>
      </c>
      <c r="AU367" s="24" t="s">
        <v>82</v>
      </c>
      <c r="AY367" s="24" t="s">
        <v>148</v>
      </c>
      <c r="BE367" s="203">
        <f>IF(N367="základní",J367,0)</f>
        <v>0</v>
      </c>
      <c r="BF367" s="203">
        <f>IF(N367="snížená",J367,0)</f>
        <v>0</v>
      </c>
      <c r="BG367" s="203">
        <f>IF(N367="zákl. přenesená",J367,0)</f>
        <v>0</v>
      </c>
      <c r="BH367" s="203">
        <f>IF(N367="sníž. přenesená",J367,0)</f>
        <v>0</v>
      </c>
      <c r="BI367" s="203">
        <f>IF(N367="nulová",J367,0)</f>
        <v>0</v>
      </c>
      <c r="BJ367" s="24" t="s">
        <v>80</v>
      </c>
      <c r="BK367" s="203">
        <f>ROUND(I367*H367,2)</f>
        <v>0</v>
      </c>
      <c r="BL367" s="24" t="s">
        <v>256</v>
      </c>
      <c r="BM367" s="24" t="s">
        <v>3599</v>
      </c>
    </row>
    <row r="368" spans="2:65" s="1" customFormat="1" ht="36">
      <c r="B368" s="41"/>
      <c r="C368" s="63"/>
      <c r="D368" s="206" t="s">
        <v>351</v>
      </c>
      <c r="E368" s="63"/>
      <c r="F368" s="237" t="s">
        <v>3499</v>
      </c>
      <c r="G368" s="63"/>
      <c r="H368" s="63"/>
      <c r="I368" s="163"/>
      <c r="J368" s="63"/>
      <c r="K368" s="63"/>
      <c r="L368" s="61"/>
      <c r="M368" s="238"/>
      <c r="N368" s="42"/>
      <c r="O368" s="42"/>
      <c r="P368" s="42"/>
      <c r="Q368" s="42"/>
      <c r="R368" s="42"/>
      <c r="S368" s="42"/>
      <c r="T368" s="78"/>
      <c r="AT368" s="24" t="s">
        <v>351</v>
      </c>
      <c r="AU368" s="24" t="s">
        <v>82</v>
      </c>
    </row>
    <row r="369" spans="2:65" s="1" customFormat="1" ht="16.5" customHeight="1">
      <c r="B369" s="41"/>
      <c r="C369" s="254" t="s">
        <v>1486</v>
      </c>
      <c r="D369" s="254" t="s">
        <v>700</v>
      </c>
      <c r="E369" s="255" t="s">
        <v>3296</v>
      </c>
      <c r="F369" s="256" t="s">
        <v>3297</v>
      </c>
      <c r="G369" s="257" t="s">
        <v>176</v>
      </c>
      <c r="H369" s="258">
        <v>1</v>
      </c>
      <c r="I369" s="259"/>
      <c r="J369" s="260">
        <f>ROUND(I369*H369,2)</f>
        <v>0</v>
      </c>
      <c r="K369" s="256" t="s">
        <v>21</v>
      </c>
      <c r="L369" s="261"/>
      <c r="M369" s="262" t="s">
        <v>21</v>
      </c>
      <c r="N369" s="263" t="s">
        <v>43</v>
      </c>
      <c r="O369" s="42"/>
      <c r="P369" s="201">
        <f>O369*H369</f>
        <v>0</v>
      </c>
      <c r="Q369" s="201">
        <v>0</v>
      </c>
      <c r="R369" s="201">
        <f>Q369*H369</f>
        <v>0</v>
      </c>
      <c r="S369" s="201">
        <v>0</v>
      </c>
      <c r="T369" s="202">
        <f>S369*H369</f>
        <v>0</v>
      </c>
      <c r="AR369" s="24" t="s">
        <v>382</v>
      </c>
      <c r="AT369" s="24" t="s">
        <v>700</v>
      </c>
      <c r="AU369" s="24" t="s">
        <v>82</v>
      </c>
      <c r="AY369" s="24" t="s">
        <v>148</v>
      </c>
      <c r="BE369" s="203">
        <f>IF(N369="základní",J369,0)</f>
        <v>0</v>
      </c>
      <c r="BF369" s="203">
        <f>IF(N369="snížená",J369,0)</f>
        <v>0</v>
      </c>
      <c r="BG369" s="203">
        <f>IF(N369="zákl. přenesená",J369,0)</f>
        <v>0</v>
      </c>
      <c r="BH369" s="203">
        <f>IF(N369="sníž. přenesená",J369,0)</f>
        <v>0</v>
      </c>
      <c r="BI369" s="203">
        <f>IF(N369="nulová",J369,0)</f>
        <v>0</v>
      </c>
      <c r="BJ369" s="24" t="s">
        <v>80</v>
      </c>
      <c r="BK369" s="203">
        <f>ROUND(I369*H369,2)</f>
        <v>0</v>
      </c>
      <c r="BL369" s="24" t="s">
        <v>256</v>
      </c>
      <c r="BM369" s="24" t="s">
        <v>3600</v>
      </c>
    </row>
    <row r="370" spans="2:65" s="1" customFormat="1" ht="36">
      <c r="B370" s="41"/>
      <c r="C370" s="63"/>
      <c r="D370" s="206" t="s">
        <v>351</v>
      </c>
      <c r="E370" s="63"/>
      <c r="F370" s="237" t="s">
        <v>3367</v>
      </c>
      <c r="G370" s="63"/>
      <c r="H370" s="63"/>
      <c r="I370" s="163"/>
      <c r="J370" s="63"/>
      <c r="K370" s="63"/>
      <c r="L370" s="61"/>
      <c r="M370" s="238"/>
      <c r="N370" s="42"/>
      <c r="O370" s="42"/>
      <c r="P370" s="42"/>
      <c r="Q370" s="42"/>
      <c r="R370" s="42"/>
      <c r="S370" s="42"/>
      <c r="T370" s="78"/>
      <c r="AT370" s="24" t="s">
        <v>351</v>
      </c>
      <c r="AU370" s="24" t="s">
        <v>82</v>
      </c>
    </row>
    <row r="371" spans="2:65" s="10" customFormat="1" ht="29.85" customHeight="1">
      <c r="B371" s="176"/>
      <c r="C371" s="177"/>
      <c r="D371" s="178" t="s">
        <v>71</v>
      </c>
      <c r="E371" s="190" t="s">
        <v>3601</v>
      </c>
      <c r="F371" s="190" t="s">
        <v>2462</v>
      </c>
      <c r="G371" s="177"/>
      <c r="H371" s="177"/>
      <c r="I371" s="180"/>
      <c r="J371" s="191">
        <f>BK371</f>
        <v>0</v>
      </c>
      <c r="K371" s="177"/>
      <c r="L371" s="182"/>
      <c r="M371" s="183"/>
      <c r="N371" s="184"/>
      <c r="O371" s="184"/>
      <c r="P371" s="185">
        <f>SUM(P372:P378)</f>
        <v>0</v>
      </c>
      <c r="Q371" s="184"/>
      <c r="R371" s="185">
        <f>SUM(R372:R378)</f>
        <v>0</v>
      </c>
      <c r="S371" s="184"/>
      <c r="T371" s="186">
        <f>SUM(T372:T378)</f>
        <v>0</v>
      </c>
      <c r="AR371" s="187" t="s">
        <v>82</v>
      </c>
      <c r="AT371" s="188" t="s">
        <v>71</v>
      </c>
      <c r="AU371" s="188" t="s">
        <v>80</v>
      </c>
      <c r="AY371" s="187" t="s">
        <v>148</v>
      </c>
      <c r="BK371" s="189">
        <f>SUM(BK372:BK378)</f>
        <v>0</v>
      </c>
    </row>
    <row r="372" spans="2:65" s="1" customFormat="1" ht="16.5" customHeight="1">
      <c r="B372" s="41"/>
      <c r="C372" s="192" t="s">
        <v>1491</v>
      </c>
      <c r="D372" s="192" t="s">
        <v>151</v>
      </c>
      <c r="E372" s="193" t="s">
        <v>3602</v>
      </c>
      <c r="F372" s="194" t="s">
        <v>3603</v>
      </c>
      <c r="G372" s="195" t="s">
        <v>1727</v>
      </c>
      <c r="H372" s="196">
        <v>150</v>
      </c>
      <c r="I372" s="197"/>
      <c r="J372" s="198">
        <f t="shared" ref="J372:J378" si="0">ROUND(I372*H372,2)</f>
        <v>0</v>
      </c>
      <c r="K372" s="194" t="s">
        <v>21</v>
      </c>
      <c r="L372" s="61"/>
      <c r="M372" s="199" t="s">
        <v>21</v>
      </c>
      <c r="N372" s="200" t="s">
        <v>43</v>
      </c>
      <c r="O372" s="42"/>
      <c r="P372" s="201">
        <f t="shared" ref="P372:P378" si="1">O372*H372</f>
        <v>0</v>
      </c>
      <c r="Q372" s="201">
        <v>0</v>
      </c>
      <c r="R372" s="201">
        <f t="shared" ref="R372:R378" si="2">Q372*H372</f>
        <v>0</v>
      </c>
      <c r="S372" s="201">
        <v>0</v>
      </c>
      <c r="T372" s="202">
        <f t="shared" ref="T372:T378" si="3">S372*H372</f>
        <v>0</v>
      </c>
      <c r="AR372" s="24" t="s">
        <v>256</v>
      </c>
      <c r="AT372" s="24" t="s">
        <v>151</v>
      </c>
      <c r="AU372" s="24" t="s">
        <v>82</v>
      </c>
      <c r="AY372" s="24" t="s">
        <v>148</v>
      </c>
      <c r="BE372" s="203">
        <f t="shared" ref="BE372:BE378" si="4">IF(N372="základní",J372,0)</f>
        <v>0</v>
      </c>
      <c r="BF372" s="203">
        <f t="shared" ref="BF372:BF378" si="5">IF(N372="snížená",J372,0)</f>
        <v>0</v>
      </c>
      <c r="BG372" s="203">
        <f t="shared" ref="BG372:BG378" si="6">IF(N372="zákl. přenesená",J372,0)</f>
        <v>0</v>
      </c>
      <c r="BH372" s="203">
        <f t="shared" ref="BH372:BH378" si="7">IF(N372="sníž. přenesená",J372,0)</f>
        <v>0</v>
      </c>
      <c r="BI372" s="203">
        <f t="shared" ref="BI372:BI378" si="8">IF(N372="nulová",J372,0)</f>
        <v>0</v>
      </c>
      <c r="BJ372" s="24" t="s">
        <v>80</v>
      </c>
      <c r="BK372" s="203">
        <f t="shared" ref="BK372:BK378" si="9">ROUND(I372*H372,2)</f>
        <v>0</v>
      </c>
      <c r="BL372" s="24" t="s">
        <v>256</v>
      </c>
      <c r="BM372" s="24" t="s">
        <v>3604</v>
      </c>
    </row>
    <row r="373" spans="2:65" s="1" customFormat="1" ht="16.5" customHeight="1">
      <c r="B373" s="41"/>
      <c r="C373" s="192" t="s">
        <v>1496</v>
      </c>
      <c r="D373" s="192" t="s">
        <v>151</v>
      </c>
      <c r="E373" s="193" t="s">
        <v>3605</v>
      </c>
      <c r="F373" s="194" t="s">
        <v>3606</v>
      </c>
      <c r="G373" s="195" t="s">
        <v>3607</v>
      </c>
      <c r="H373" s="196">
        <v>250</v>
      </c>
      <c r="I373" s="197"/>
      <c r="J373" s="198">
        <f t="shared" si="0"/>
        <v>0</v>
      </c>
      <c r="K373" s="194" t="s">
        <v>21</v>
      </c>
      <c r="L373" s="61"/>
      <c r="M373" s="199" t="s">
        <v>21</v>
      </c>
      <c r="N373" s="200" t="s">
        <v>43</v>
      </c>
      <c r="O373" s="42"/>
      <c r="P373" s="201">
        <f t="shared" si="1"/>
        <v>0</v>
      </c>
      <c r="Q373" s="201">
        <v>0</v>
      </c>
      <c r="R373" s="201">
        <f t="shared" si="2"/>
        <v>0</v>
      </c>
      <c r="S373" s="201">
        <v>0</v>
      </c>
      <c r="T373" s="202">
        <f t="shared" si="3"/>
        <v>0</v>
      </c>
      <c r="AR373" s="24" t="s">
        <v>256</v>
      </c>
      <c r="AT373" s="24" t="s">
        <v>151</v>
      </c>
      <c r="AU373" s="24" t="s">
        <v>82</v>
      </c>
      <c r="AY373" s="24" t="s">
        <v>148</v>
      </c>
      <c r="BE373" s="203">
        <f t="shared" si="4"/>
        <v>0</v>
      </c>
      <c r="BF373" s="203">
        <f t="shared" si="5"/>
        <v>0</v>
      </c>
      <c r="BG373" s="203">
        <f t="shared" si="6"/>
        <v>0</v>
      </c>
      <c r="BH373" s="203">
        <f t="shared" si="7"/>
        <v>0</v>
      </c>
      <c r="BI373" s="203">
        <f t="shared" si="8"/>
        <v>0</v>
      </c>
      <c r="BJ373" s="24" t="s">
        <v>80</v>
      </c>
      <c r="BK373" s="203">
        <f t="shared" si="9"/>
        <v>0</v>
      </c>
      <c r="BL373" s="24" t="s">
        <v>256</v>
      </c>
      <c r="BM373" s="24" t="s">
        <v>3608</v>
      </c>
    </row>
    <row r="374" spans="2:65" s="1" customFormat="1" ht="16.5" customHeight="1">
      <c r="B374" s="41"/>
      <c r="C374" s="192" t="s">
        <v>1501</v>
      </c>
      <c r="D374" s="192" t="s">
        <v>151</v>
      </c>
      <c r="E374" s="193" t="s">
        <v>3609</v>
      </c>
      <c r="F374" s="194" t="s">
        <v>3610</v>
      </c>
      <c r="G374" s="195" t="s">
        <v>1843</v>
      </c>
      <c r="H374" s="196">
        <v>8</v>
      </c>
      <c r="I374" s="197"/>
      <c r="J374" s="198">
        <f t="shared" si="0"/>
        <v>0</v>
      </c>
      <c r="K374" s="194" t="s">
        <v>21</v>
      </c>
      <c r="L374" s="61"/>
      <c r="M374" s="199" t="s">
        <v>21</v>
      </c>
      <c r="N374" s="200" t="s">
        <v>43</v>
      </c>
      <c r="O374" s="42"/>
      <c r="P374" s="201">
        <f t="shared" si="1"/>
        <v>0</v>
      </c>
      <c r="Q374" s="201">
        <v>0</v>
      </c>
      <c r="R374" s="201">
        <f t="shared" si="2"/>
        <v>0</v>
      </c>
      <c r="S374" s="201">
        <v>0</v>
      </c>
      <c r="T374" s="202">
        <f t="shared" si="3"/>
        <v>0</v>
      </c>
      <c r="AR374" s="24" t="s">
        <v>256</v>
      </c>
      <c r="AT374" s="24" t="s">
        <v>151</v>
      </c>
      <c r="AU374" s="24" t="s">
        <v>82</v>
      </c>
      <c r="AY374" s="24" t="s">
        <v>148</v>
      </c>
      <c r="BE374" s="203">
        <f t="shared" si="4"/>
        <v>0</v>
      </c>
      <c r="BF374" s="203">
        <f t="shared" si="5"/>
        <v>0</v>
      </c>
      <c r="BG374" s="203">
        <f t="shared" si="6"/>
        <v>0</v>
      </c>
      <c r="BH374" s="203">
        <f t="shared" si="7"/>
        <v>0</v>
      </c>
      <c r="BI374" s="203">
        <f t="shared" si="8"/>
        <v>0</v>
      </c>
      <c r="BJ374" s="24" t="s">
        <v>80</v>
      </c>
      <c r="BK374" s="203">
        <f t="shared" si="9"/>
        <v>0</v>
      </c>
      <c r="BL374" s="24" t="s">
        <v>256</v>
      </c>
      <c r="BM374" s="24" t="s">
        <v>3611</v>
      </c>
    </row>
    <row r="375" spans="2:65" s="1" customFormat="1" ht="16.5" customHeight="1">
      <c r="B375" s="41"/>
      <c r="C375" s="192" t="s">
        <v>1507</v>
      </c>
      <c r="D375" s="192" t="s">
        <v>151</v>
      </c>
      <c r="E375" s="193" t="s">
        <v>3612</v>
      </c>
      <c r="F375" s="194" t="s">
        <v>3613</v>
      </c>
      <c r="G375" s="195" t="s">
        <v>1843</v>
      </c>
      <c r="H375" s="196">
        <v>24</v>
      </c>
      <c r="I375" s="197"/>
      <c r="J375" s="198">
        <f t="shared" si="0"/>
        <v>0</v>
      </c>
      <c r="K375" s="194" t="s">
        <v>21</v>
      </c>
      <c r="L375" s="61"/>
      <c r="M375" s="199" t="s">
        <v>21</v>
      </c>
      <c r="N375" s="200" t="s">
        <v>43</v>
      </c>
      <c r="O375" s="42"/>
      <c r="P375" s="201">
        <f t="shared" si="1"/>
        <v>0</v>
      </c>
      <c r="Q375" s="201">
        <v>0</v>
      </c>
      <c r="R375" s="201">
        <f t="shared" si="2"/>
        <v>0</v>
      </c>
      <c r="S375" s="201">
        <v>0</v>
      </c>
      <c r="T375" s="202">
        <f t="shared" si="3"/>
        <v>0</v>
      </c>
      <c r="AR375" s="24" t="s">
        <v>256</v>
      </c>
      <c r="AT375" s="24" t="s">
        <v>151</v>
      </c>
      <c r="AU375" s="24" t="s">
        <v>82</v>
      </c>
      <c r="AY375" s="24" t="s">
        <v>148</v>
      </c>
      <c r="BE375" s="203">
        <f t="shared" si="4"/>
        <v>0</v>
      </c>
      <c r="BF375" s="203">
        <f t="shared" si="5"/>
        <v>0</v>
      </c>
      <c r="BG375" s="203">
        <f t="shared" si="6"/>
        <v>0</v>
      </c>
      <c r="BH375" s="203">
        <f t="shared" si="7"/>
        <v>0</v>
      </c>
      <c r="BI375" s="203">
        <f t="shared" si="8"/>
        <v>0</v>
      </c>
      <c r="BJ375" s="24" t="s">
        <v>80</v>
      </c>
      <c r="BK375" s="203">
        <f t="shared" si="9"/>
        <v>0</v>
      </c>
      <c r="BL375" s="24" t="s">
        <v>256</v>
      </c>
      <c r="BM375" s="24" t="s">
        <v>3614</v>
      </c>
    </row>
    <row r="376" spans="2:65" s="1" customFormat="1" ht="16.5" customHeight="1">
      <c r="B376" s="41"/>
      <c r="C376" s="192" t="s">
        <v>1511</v>
      </c>
      <c r="D376" s="192" t="s">
        <v>151</v>
      </c>
      <c r="E376" s="193" t="s">
        <v>3615</v>
      </c>
      <c r="F376" s="194" t="s">
        <v>3616</v>
      </c>
      <c r="G376" s="195" t="s">
        <v>1843</v>
      </c>
      <c r="H376" s="196">
        <v>24</v>
      </c>
      <c r="I376" s="197"/>
      <c r="J376" s="198">
        <f t="shared" si="0"/>
        <v>0</v>
      </c>
      <c r="K376" s="194" t="s">
        <v>21</v>
      </c>
      <c r="L376" s="61"/>
      <c r="M376" s="199" t="s">
        <v>21</v>
      </c>
      <c r="N376" s="200" t="s">
        <v>43</v>
      </c>
      <c r="O376" s="42"/>
      <c r="P376" s="201">
        <f t="shared" si="1"/>
        <v>0</v>
      </c>
      <c r="Q376" s="201">
        <v>0</v>
      </c>
      <c r="R376" s="201">
        <f t="shared" si="2"/>
        <v>0</v>
      </c>
      <c r="S376" s="201">
        <v>0</v>
      </c>
      <c r="T376" s="202">
        <f t="shared" si="3"/>
        <v>0</v>
      </c>
      <c r="AR376" s="24" t="s">
        <v>256</v>
      </c>
      <c r="AT376" s="24" t="s">
        <v>151</v>
      </c>
      <c r="AU376" s="24" t="s">
        <v>82</v>
      </c>
      <c r="AY376" s="24" t="s">
        <v>148</v>
      </c>
      <c r="BE376" s="203">
        <f t="shared" si="4"/>
        <v>0</v>
      </c>
      <c r="BF376" s="203">
        <f t="shared" si="5"/>
        <v>0</v>
      </c>
      <c r="BG376" s="203">
        <f t="shared" si="6"/>
        <v>0</v>
      </c>
      <c r="BH376" s="203">
        <f t="shared" si="7"/>
        <v>0</v>
      </c>
      <c r="BI376" s="203">
        <f t="shared" si="8"/>
        <v>0</v>
      </c>
      <c r="BJ376" s="24" t="s">
        <v>80</v>
      </c>
      <c r="BK376" s="203">
        <f t="shared" si="9"/>
        <v>0</v>
      </c>
      <c r="BL376" s="24" t="s">
        <v>256</v>
      </c>
      <c r="BM376" s="24" t="s">
        <v>3617</v>
      </c>
    </row>
    <row r="377" spans="2:65" s="1" customFormat="1" ht="16.5" customHeight="1">
      <c r="B377" s="41"/>
      <c r="C377" s="192" t="s">
        <v>1517</v>
      </c>
      <c r="D377" s="192" t="s">
        <v>151</v>
      </c>
      <c r="E377" s="193" t="s">
        <v>3618</v>
      </c>
      <c r="F377" s="194" t="s">
        <v>3619</v>
      </c>
      <c r="G377" s="195" t="s">
        <v>1843</v>
      </c>
      <c r="H377" s="196">
        <v>16</v>
      </c>
      <c r="I377" s="197"/>
      <c r="J377" s="198">
        <f t="shared" si="0"/>
        <v>0</v>
      </c>
      <c r="K377" s="194" t="s">
        <v>21</v>
      </c>
      <c r="L377" s="61"/>
      <c r="M377" s="199" t="s">
        <v>21</v>
      </c>
      <c r="N377" s="200" t="s">
        <v>43</v>
      </c>
      <c r="O377" s="42"/>
      <c r="P377" s="201">
        <f t="shared" si="1"/>
        <v>0</v>
      </c>
      <c r="Q377" s="201">
        <v>0</v>
      </c>
      <c r="R377" s="201">
        <f t="shared" si="2"/>
        <v>0</v>
      </c>
      <c r="S377" s="201">
        <v>0</v>
      </c>
      <c r="T377" s="202">
        <f t="shared" si="3"/>
        <v>0</v>
      </c>
      <c r="AR377" s="24" t="s">
        <v>256</v>
      </c>
      <c r="AT377" s="24" t="s">
        <v>151</v>
      </c>
      <c r="AU377" s="24" t="s">
        <v>82</v>
      </c>
      <c r="AY377" s="24" t="s">
        <v>148</v>
      </c>
      <c r="BE377" s="203">
        <f t="shared" si="4"/>
        <v>0</v>
      </c>
      <c r="BF377" s="203">
        <f t="shared" si="5"/>
        <v>0</v>
      </c>
      <c r="BG377" s="203">
        <f t="shared" si="6"/>
        <v>0</v>
      </c>
      <c r="BH377" s="203">
        <f t="shared" si="7"/>
        <v>0</v>
      </c>
      <c r="BI377" s="203">
        <f t="shared" si="8"/>
        <v>0</v>
      </c>
      <c r="BJ377" s="24" t="s">
        <v>80</v>
      </c>
      <c r="BK377" s="203">
        <f t="shared" si="9"/>
        <v>0</v>
      </c>
      <c r="BL377" s="24" t="s">
        <v>256</v>
      </c>
      <c r="BM377" s="24" t="s">
        <v>3620</v>
      </c>
    </row>
    <row r="378" spans="2:65" s="1" customFormat="1" ht="16.5" customHeight="1">
      <c r="B378" s="41"/>
      <c r="C378" s="192" t="s">
        <v>1521</v>
      </c>
      <c r="D378" s="192" t="s">
        <v>151</v>
      </c>
      <c r="E378" s="193" t="s">
        <v>3621</v>
      </c>
      <c r="F378" s="194" t="s">
        <v>3622</v>
      </c>
      <c r="G378" s="195" t="s">
        <v>1843</v>
      </c>
      <c r="H378" s="196">
        <v>16</v>
      </c>
      <c r="I378" s="197"/>
      <c r="J378" s="198">
        <f t="shared" si="0"/>
        <v>0</v>
      </c>
      <c r="K378" s="194" t="s">
        <v>21</v>
      </c>
      <c r="L378" s="61"/>
      <c r="M378" s="199" t="s">
        <v>21</v>
      </c>
      <c r="N378" s="274" t="s">
        <v>43</v>
      </c>
      <c r="O378" s="269"/>
      <c r="P378" s="272">
        <f t="shared" si="1"/>
        <v>0</v>
      </c>
      <c r="Q378" s="272">
        <v>0</v>
      </c>
      <c r="R378" s="272">
        <f t="shared" si="2"/>
        <v>0</v>
      </c>
      <c r="S378" s="272">
        <v>0</v>
      </c>
      <c r="T378" s="273">
        <f t="shared" si="3"/>
        <v>0</v>
      </c>
      <c r="AR378" s="24" t="s">
        <v>256</v>
      </c>
      <c r="AT378" s="24" t="s">
        <v>151</v>
      </c>
      <c r="AU378" s="24" t="s">
        <v>82</v>
      </c>
      <c r="AY378" s="24" t="s">
        <v>148</v>
      </c>
      <c r="BE378" s="203">
        <f t="shared" si="4"/>
        <v>0</v>
      </c>
      <c r="BF378" s="203">
        <f t="shared" si="5"/>
        <v>0</v>
      </c>
      <c r="BG378" s="203">
        <f t="shared" si="6"/>
        <v>0</v>
      </c>
      <c r="BH378" s="203">
        <f t="shared" si="7"/>
        <v>0</v>
      </c>
      <c r="BI378" s="203">
        <f t="shared" si="8"/>
        <v>0</v>
      </c>
      <c r="BJ378" s="24" t="s">
        <v>80</v>
      </c>
      <c r="BK378" s="203">
        <f t="shared" si="9"/>
        <v>0</v>
      </c>
      <c r="BL378" s="24" t="s">
        <v>256</v>
      </c>
      <c r="BM378" s="24" t="s">
        <v>3623</v>
      </c>
    </row>
    <row r="379" spans="2:65" s="1" customFormat="1" ht="6.9" customHeight="1">
      <c r="B379" s="56"/>
      <c r="C379" s="57"/>
      <c r="D379" s="57"/>
      <c r="E379" s="57"/>
      <c r="F379" s="57"/>
      <c r="G379" s="57"/>
      <c r="H379" s="57"/>
      <c r="I379" s="139"/>
      <c r="J379" s="57"/>
      <c r="K379" s="57"/>
      <c r="L379" s="61"/>
    </row>
  </sheetData>
  <sheetProtection algorithmName="SHA-512" hashValue="i/CumrDhxhGZARzcBCzD1KRnlIUAzkFbZHknSEt0oYWGYEKjjt/v3RCSdD89eTNFg2IJkScyegbihy3d62CcfQ==" saltValue="uUF574A4P6UZKW+guOfxG0Eo2ue9UAT//VYy7H+ZXvGRns4R1LiDzgPfX61W+jYGqr1PE6ft7YTIhu7n76dxCQ==" spinCount="100000" sheet="1" objects="1" scenarios="1" formatColumns="0" formatRows="0" autoFilter="0"/>
  <autoFilter ref="C85:K378" xr:uid="{00000000-0009-0000-0000-000007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5"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84"/>
  <sheetViews>
    <sheetView showGridLines="0" workbookViewId="0">
      <pane ySplit="1" topLeftCell="A2" activePane="bottomLeft" state="frozen"/>
      <selection pane="bottomLeft" activeCell="F128" sqref="F128"/>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103</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3624</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ROUND(J83,2)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ROUND(SUM(BE83:BE183), 2)</f>
        <v>0</v>
      </c>
      <c r="G30" s="42"/>
      <c r="H30" s="42"/>
      <c r="I30" s="131">
        <v>0.21</v>
      </c>
      <c r="J30" s="130">
        <f>ROUND(ROUND((SUM(BE83:BE183)), 2)*I30, 2)</f>
        <v>0</v>
      </c>
      <c r="K30" s="45"/>
    </row>
    <row r="31" spans="2:11" s="1" customFormat="1" ht="14.4" customHeight="1">
      <c r="B31" s="41"/>
      <c r="C31" s="42"/>
      <c r="D31" s="42"/>
      <c r="E31" s="49" t="s">
        <v>44</v>
      </c>
      <c r="F31" s="130">
        <f>ROUND(SUM(BF83:BF183), 2)</f>
        <v>0</v>
      </c>
      <c r="G31" s="42"/>
      <c r="H31" s="42"/>
      <c r="I31" s="131">
        <v>0.15</v>
      </c>
      <c r="J31" s="130">
        <f>ROUND(ROUND((SUM(BF83:BF183)), 2)*I31, 2)</f>
        <v>0</v>
      </c>
      <c r="K31" s="45"/>
    </row>
    <row r="32" spans="2:11" s="1" customFormat="1" ht="14.4" hidden="1" customHeight="1">
      <c r="B32" s="41"/>
      <c r="C32" s="42"/>
      <c r="D32" s="42"/>
      <c r="E32" s="49" t="s">
        <v>45</v>
      </c>
      <c r="F32" s="130">
        <f>ROUND(SUM(BG83:BG183), 2)</f>
        <v>0</v>
      </c>
      <c r="G32" s="42"/>
      <c r="H32" s="42"/>
      <c r="I32" s="131">
        <v>0.21</v>
      </c>
      <c r="J32" s="130">
        <v>0</v>
      </c>
      <c r="K32" s="45"/>
    </row>
    <row r="33" spans="2:11" s="1" customFormat="1" ht="14.4" hidden="1" customHeight="1">
      <c r="B33" s="41"/>
      <c r="C33" s="42"/>
      <c r="D33" s="42"/>
      <c r="E33" s="49" t="s">
        <v>46</v>
      </c>
      <c r="F33" s="130">
        <f>ROUND(SUM(BH83:BH183), 2)</f>
        <v>0</v>
      </c>
      <c r="G33" s="42"/>
      <c r="H33" s="42"/>
      <c r="I33" s="131">
        <v>0.15</v>
      </c>
      <c r="J33" s="130">
        <v>0</v>
      </c>
      <c r="K33" s="45"/>
    </row>
    <row r="34" spans="2:11" s="1" customFormat="1" ht="14.4" hidden="1" customHeight="1">
      <c r="B34" s="41"/>
      <c r="C34" s="42"/>
      <c r="D34" s="42"/>
      <c r="E34" s="49" t="s">
        <v>47</v>
      </c>
      <c r="F34" s="130">
        <f>ROUND(SUM(BI83:BI183),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08 - Venkovní objekty</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J83</f>
        <v>0</v>
      </c>
      <c r="K56" s="45"/>
      <c r="AU56" s="24" t="s">
        <v>119</v>
      </c>
    </row>
    <row r="57" spans="2:47" s="7" customFormat="1" ht="24.9" customHeight="1">
      <c r="B57" s="149"/>
      <c r="C57" s="150"/>
      <c r="D57" s="151" t="s">
        <v>120</v>
      </c>
      <c r="E57" s="152"/>
      <c r="F57" s="152"/>
      <c r="G57" s="152"/>
      <c r="H57" s="152"/>
      <c r="I57" s="153"/>
      <c r="J57" s="154">
        <f>J84</f>
        <v>0</v>
      </c>
      <c r="K57" s="155"/>
    </row>
    <row r="58" spans="2:47" s="8" customFormat="1" ht="19.95" customHeight="1">
      <c r="B58" s="156"/>
      <c r="C58" s="157"/>
      <c r="D58" s="158" t="s">
        <v>507</v>
      </c>
      <c r="E58" s="159"/>
      <c r="F58" s="159"/>
      <c r="G58" s="159"/>
      <c r="H58" s="159"/>
      <c r="I58" s="160"/>
      <c r="J58" s="161">
        <f>J85</f>
        <v>0</v>
      </c>
      <c r="K58" s="162"/>
    </row>
    <row r="59" spans="2:47" s="8" customFormat="1" ht="19.95" customHeight="1">
      <c r="B59" s="156"/>
      <c r="C59" s="157"/>
      <c r="D59" s="158" t="s">
        <v>510</v>
      </c>
      <c r="E59" s="159"/>
      <c r="F59" s="159"/>
      <c r="G59" s="159"/>
      <c r="H59" s="159"/>
      <c r="I59" s="160"/>
      <c r="J59" s="161">
        <f>J134</f>
        <v>0</v>
      </c>
      <c r="K59" s="162"/>
    </row>
    <row r="60" spans="2:47" s="8" customFormat="1" ht="19.95" customHeight="1">
      <c r="B60" s="156"/>
      <c r="C60" s="157"/>
      <c r="D60" s="158" t="s">
        <v>3625</v>
      </c>
      <c r="E60" s="159"/>
      <c r="F60" s="159"/>
      <c r="G60" s="159"/>
      <c r="H60" s="159"/>
      <c r="I60" s="160"/>
      <c r="J60" s="161">
        <f>J142</f>
        <v>0</v>
      </c>
      <c r="K60" s="162"/>
    </row>
    <row r="61" spans="2:47" s="8" customFormat="1" ht="19.95" customHeight="1">
      <c r="B61" s="156"/>
      <c r="C61" s="157"/>
      <c r="D61" s="158" t="s">
        <v>121</v>
      </c>
      <c r="E61" s="159"/>
      <c r="F61" s="159"/>
      <c r="G61" s="159"/>
      <c r="H61" s="159"/>
      <c r="I61" s="160"/>
      <c r="J61" s="161">
        <f>J151</f>
        <v>0</v>
      </c>
      <c r="K61" s="162"/>
    </row>
    <row r="62" spans="2:47" s="8" customFormat="1" ht="19.95" customHeight="1">
      <c r="B62" s="156"/>
      <c r="C62" s="157"/>
      <c r="D62" s="158" t="s">
        <v>122</v>
      </c>
      <c r="E62" s="159"/>
      <c r="F62" s="159"/>
      <c r="G62" s="159"/>
      <c r="H62" s="159"/>
      <c r="I62" s="160"/>
      <c r="J62" s="161">
        <f>J170</f>
        <v>0</v>
      </c>
      <c r="K62" s="162"/>
    </row>
    <row r="63" spans="2:47" s="8" customFormat="1" ht="19.95" customHeight="1">
      <c r="B63" s="156"/>
      <c r="C63" s="157"/>
      <c r="D63" s="158" t="s">
        <v>512</v>
      </c>
      <c r="E63" s="159"/>
      <c r="F63" s="159"/>
      <c r="G63" s="159"/>
      <c r="H63" s="159"/>
      <c r="I63" s="160"/>
      <c r="J63" s="161">
        <f>J181</f>
        <v>0</v>
      </c>
      <c r="K63" s="162"/>
    </row>
    <row r="64" spans="2:47" s="1" customFormat="1" ht="21.75" customHeight="1">
      <c r="B64" s="41"/>
      <c r="C64" s="42"/>
      <c r="D64" s="42"/>
      <c r="E64" s="42"/>
      <c r="F64" s="42"/>
      <c r="G64" s="42"/>
      <c r="H64" s="42"/>
      <c r="I64" s="118"/>
      <c r="J64" s="42"/>
      <c r="K64" s="45"/>
    </row>
    <row r="65" spans="2:12" s="1" customFormat="1" ht="6.9" customHeight="1">
      <c r="B65" s="56"/>
      <c r="C65" s="57"/>
      <c r="D65" s="57"/>
      <c r="E65" s="57"/>
      <c r="F65" s="57"/>
      <c r="G65" s="57"/>
      <c r="H65" s="57"/>
      <c r="I65" s="139"/>
      <c r="J65" s="57"/>
      <c r="K65" s="58"/>
    </row>
    <row r="69" spans="2:12" s="1" customFormat="1" ht="6.9" customHeight="1">
      <c r="B69" s="59"/>
      <c r="C69" s="60"/>
      <c r="D69" s="60"/>
      <c r="E69" s="60"/>
      <c r="F69" s="60"/>
      <c r="G69" s="60"/>
      <c r="H69" s="60"/>
      <c r="I69" s="142"/>
      <c r="J69" s="60"/>
      <c r="K69" s="60"/>
      <c r="L69" s="61"/>
    </row>
    <row r="70" spans="2:12" s="1" customFormat="1" ht="36.9" customHeight="1">
      <c r="B70" s="41"/>
      <c r="C70" s="62" t="s">
        <v>132</v>
      </c>
      <c r="D70" s="63"/>
      <c r="E70" s="63"/>
      <c r="F70" s="63"/>
      <c r="G70" s="63"/>
      <c r="H70" s="63"/>
      <c r="I70" s="163"/>
      <c r="J70" s="63"/>
      <c r="K70" s="63"/>
      <c r="L70" s="61"/>
    </row>
    <row r="71" spans="2:12" s="1" customFormat="1" ht="6.9" customHeight="1">
      <c r="B71" s="41"/>
      <c r="C71" s="63"/>
      <c r="D71" s="63"/>
      <c r="E71" s="63"/>
      <c r="F71" s="63"/>
      <c r="G71" s="63"/>
      <c r="H71" s="63"/>
      <c r="I71" s="163"/>
      <c r="J71" s="63"/>
      <c r="K71" s="63"/>
      <c r="L71" s="61"/>
    </row>
    <row r="72" spans="2:12" s="1" customFormat="1" ht="14.4" customHeight="1">
      <c r="B72" s="41"/>
      <c r="C72" s="65" t="s">
        <v>18</v>
      </c>
      <c r="D72" s="63"/>
      <c r="E72" s="63"/>
      <c r="F72" s="63"/>
      <c r="G72" s="63"/>
      <c r="H72" s="63"/>
      <c r="I72" s="163"/>
      <c r="J72" s="63"/>
      <c r="K72" s="63"/>
      <c r="L72" s="61"/>
    </row>
    <row r="73" spans="2:12" s="1" customFormat="1" ht="16.5" customHeight="1">
      <c r="B73" s="41"/>
      <c r="C73" s="63"/>
      <c r="D73" s="63"/>
      <c r="E73" s="396" t="str">
        <f>E7</f>
        <v>SOU elektrotechnické Plzeň – společenský sál II. etapa</v>
      </c>
      <c r="F73" s="397"/>
      <c r="G73" s="397"/>
      <c r="H73" s="397"/>
      <c r="I73" s="163"/>
      <c r="J73" s="63"/>
      <c r="K73" s="63"/>
      <c r="L73" s="61"/>
    </row>
    <row r="74" spans="2:12" s="1" customFormat="1" ht="14.4" customHeight="1">
      <c r="B74" s="41"/>
      <c r="C74" s="65" t="s">
        <v>113</v>
      </c>
      <c r="D74" s="63"/>
      <c r="E74" s="63"/>
      <c r="F74" s="63"/>
      <c r="G74" s="63"/>
      <c r="H74" s="63"/>
      <c r="I74" s="163"/>
      <c r="J74" s="63"/>
      <c r="K74" s="63"/>
      <c r="L74" s="61"/>
    </row>
    <row r="75" spans="2:12" s="1" customFormat="1" ht="17.25" customHeight="1">
      <c r="B75" s="41"/>
      <c r="C75" s="63"/>
      <c r="D75" s="63"/>
      <c r="E75" s="385" t="str">
        <f>E9</f>
        <v>08 - Venkovní objekty</v>
      </c>
      <c r="F75" s="398"/>
      <c r="G75" s="398"/>
      <c r="H75" s="398"/>
      <c r="I75" s="163"/>
      <c r="J75" s="63"/>
      <c r="K75" s="63"/>
      <c r="L75" s="61"/>
    </row>
    <row r="76" spans="2:12" s="1" customFormat="1" ht="6.9" customHeight="1">
      <c r="B76" s="41"/>
      <c r="C76" s="63"/>
      <c r="D76" s="63"/>
      <c r="E76" s="63"/>
      <c r="F76" s="63"/>
      <c r="G76" s="63"/>
      <c r="H76" s="63"/>
      <c r="I76" s="163"/>
      <c r="J76" s="63"/>
      <c r="K76" s="63"/>
      <c r="L76" s="61"/>
    </row>
    <row r="77" spans="2:12" s="1" customFormat="1" ht="18" customHeight="1">
      <c r="B77" s="41"/>
      <c r="C77" s="65" t="s">
        <v>23</v>
      </c>
      <c r="D77" s="63"/>
      <c r="E77" s="63"/>
      <c r="F77" s="164" t="str">
        <f>F12</f>
        <v>Vejprnická 678/40, Plzeň - Skvrňany</v>
      </c>
      <c r="G77" s="63"/>
      <c r="H77" s="63"/>
      <c r="I77" s="165" t="s">
        <v>25</v>
      </c>
      <c r="J77" s="73" t="str">
        <f>IF(J12="","",J12)</f>
        <v>22. 5. 2019</v>
      </c>
      <c r="K77" s="63"/>
      <c r="L77" s="61"/>
    </row>
    <row r="78" spans="2:12" s="1" customFormat="1" ht="6.9" customHeight="1">
      <c r="B78" s="41"/>
      <c r="C78" s="63"/>
      <c r="D78" s="63"/>
      <c r="E78" s="63"/>
      <c r="F78" s="63"/>
      <c r="G78" s="63"/>
      <c r="H78" s="63"/>
      <c r="I78" s="163"/>
      <c r="J78" s="63"/>
      <c r="K78" s="63"/>
      <c r="L78" s="61"/>
    </row>
    <row r="79" spans="2:12" s="1" customFormat="1" ht="13.2">
      <c r="B79" s="41"/>
      <c r="C79" s="65" t="s">
        <v>27</v>
      </c>
      <c r="D79" s="63"/>
      <c r="E79" s="63"/>
      <c r="F79" s="164" t="str">
        <f>E15</f>
        <v>Střední odborné učiliště elektrotechnické, Plzeň</v>
      </c>
      <c r="G79" s="63"/>
      <c r="H79" s="63"/>
      <c r="I79" s="165" t="s">
        <v>33</v>
      </c>
      <c r="J79" s="164" t="str">
        <f>E21</f>
        <v xml:space="preserve">projectstudio8 s.r.o. </v>
      </c>
      <c r="K79" s="63"/>
      <c r="L79" s="61"/>
    </row>
    <row r="80" spans="2:12" s="1" customFormat="1" ht="14.4" customHeight="1">
      <c r="B80" s="41"/>
      <c r="C80" s="65" t="s">
        <v>31</v>
      </c>
      <c r="D80" s="63"/>
      <c r="E80" s="63"/>
      <c r="F80" s="164" t="str">
        <f>IF(E18="","",E18)</f>
        <v/>
      </c>
      <c r="G80" s="63"/>
      <c r="H80" s="63"/>
      <c r="I80" s="163"/>
      <c r="J80" s="63"/>
      <c r="K80" s="63"/>
      <c r="L80" s="61"/>
    </row>
    <row r="81" spans="2:65" s="1" customFormat="1" ht="10.35" customHeight="1">
      <c r="B81" s="41"/>
      <c r="C81" s="63"/>
      <c r="D81" s="63"/>
      <c r="E81" s="63"/>
      <c r="F81" s="63"/>
      <c r="G81" s="63"/>
      <c r="H81" s="63"/>
      <c r="I81" s="163"/>
      <c r="J81" s="63"/>
      <c r="K81" s="63"/>
      <c r="L81" s="61"/>
    </row>
    <row r="82" spans="2:65" s="9" customFormat="1" ht="29.25" customHeight="1">
      <c r="B82" s="166"/>
      <c r="C82" s="167" t="s">
        <v>133</v>
      </c>
      <c r="D82" s="168" t="s">
        <v>57</v>
      </c>
      <c r="E82" s="168" t="s">
        <v>53</v>
      </c>
      <c r="F82" s="168" t="s">
        <v>134</v>
      </c>
      <c r="G82" s="168" t="s">
        <v>135</v>
      </c>
      <c r="H82" s="168" t="s">
        <v>136</v>
      </c>
      <c r="I82" s="169" t="s">
        <v>137</v>
      </c>
      <c r="J82" s="168" t="s">
        <v>117</v>
      </c>
      <c r="K82" s="170" t="s">
        <v>138</v>
      </c>
      <c r="L82" s="171"/>
      <c r="M82" s="81" t="s">
        <v>139</v>
      </c>
      <c r="N82" s="82" t="s">
        <v>42</v>
      </c>
      <c r="O82" s="82" t="s">
        <v>140</v>
      </c>
      <c r="P82" s="82" t="s">
        <v>141</v>
      </c>
      <c r="Q82" s="82" t="s">
        <v>142</v>
      </c>
      <c r="R82" s="82" t="s">
        <v>143</v>
      </c>
      <c r="S82" s="82" t="s">
        <v>144</v>
      </c>
      <c r="T82" s="83" t="s">
        <v>145</v>
      </c>
    </row>
    <row r="83" spans="2:65" s="1" customFormat="1" ht="29.25" customHeight="1">
      <c r="B83" s="41"/>
      <c r="C83" s="87" t="s">
        <v>118</v>
      </c>
      <c r="D83" s="63"/>
      <c r="E83" s="63"/>
      <c r="F83" s="63"/>
      <c r="G83" s="63"/>
      <c r="H83" s="63"/>
      <c r="I83" s="163"/>
      <c r="J83" s="172">
        <f>BK83</f>
        <v>0</v>
      </c>
      <c r="K83" s="63"/>
      <c r="L83" s="61"/>
      <c r="M83" s="84"/>
      <c r="N83" s="85"/>
      <c r="O83" s="85"/>
      <c r="P83" s="173">
        <f>P84</f>
        <v>0</v>
      </c>
      <c r="Q83" s="85"/>
      <c r="R83" s="173">
        <f>R84</f>
        <v>123.15835000000001</v>
      </c>
      <c r="S83" s="85"/>
      <c r="T83" s="174">
        <f>T84</f>
        <v>169.59399999999999</v>
      </c>
      <c r="AT83" s="24" t="s">
        <v>71</v>
      </c>
      <c r="AU83" s="24" t="s">
        <v>119</v>
      </c>
      <c r="BK83" s="175">
        <f>BK84</f>
        <v>0</v>
      </c>
    </row>
    <row r="84" spans="2:65" s="10" customFormat="1" ht="37.35" customHeight="1">
      <c r="B84" s="176"/>
      <c r="C84" s="177"/>
      <c r="D84" s="178" t="s">
        <v>71</v>
      </c>
      <c r="E84" s="179" t="s">
        <v>146</v>
      </c>
      <c r="F84" s="179" t="s">
        <v>147</v>
      </c>
      <c r="G84" s="177"/>
      <c r="H84" s="177"/>
      <c r="I84" s="180"/>
      <c r="J84" s="181">
        <f>BK84</f>
        <v>0</v>
      </c>
      <c r="K84" s="177"/>
      <c r="L84" s="182"/>
      <c r="M84" s="183"/>
      <c r="N84" s="184"/>
      <c r="O84" s="184"/>
      <c r="P84" s="185">
        <f>P85+P134+P142+P151+P170+P181</f>
        <v>0</v>
      </c>
      <c r="Q84" s="184"/>
      <c r="R84" s="185">
        <f>R85+R134+R142+R151+R170+R181</f>
        <v>123.15835000000001</v>
      </c>
      <c r="S84" s="184"/>
      <c r="T84" s="186">
        <f>T85+T134+T142+T151+T170+T181</f>
        <v>169.59399999999999</v>
      </c>
      <c r="AR84" s="187" t="s">
        <v>80</v>
      </c>
      <c r="AT84" s="188" t="s">
        <v>71</v>
      </c>
      <c r="AU84" s="188" t="s">
        <v>72</v>
      </c>
      <c r="AY84" s="187" t="s">
        <v>148</v>
      </c>
      <c r="BK84" s="189">
        <f>BK85+BK134+BK142+BK151+BK170+BK181</f>
        <v>0</v>
      </c>
    </row>
    <row r="85" spans="2:65" s="10" customFormat="1" ht="19.95" customHeight="1">
      <c r="B85" s="176"/>
      <c r="C85" s="177"/>
      <c r="D85" s="178" t="s">
        <v>71</v>
      </c>
      <c r="E85" s="190" t="s">
        <v>80</v>
      </c>
      <c r="F85" s="190" t="s">
        <v>519</v>
      </c>
      <c r="G85" s="177"/>
      <c r="H85" s="177"/>
      <c r="I85" s="180"/>
      <c r="J85" s="191">
        <f>BK85</f>
        <v>0</v>
      </c>
      <c r="K85" s="177"/>
      <c r="L85" s="182"/>
      <c r="M85" s="183"/>
      <c r="N85" s="184"/>
      <c r="O85" s="184"/>
      <c r="P85" s="185">
        <f>SUM(P86:P133)</f>
        <v>0</v>
      </c>
      <c r="Q85" s="184"/>
      <c r="R85" s="185">
        <f>SUM(R86:R133)</f>
        <v>5.2787700000000006</v>
      </c>
      <c r="S85" s="184"/>
      <c r="T85" s="186">
        <f>SUM(T86:T133)</f>
        <v>119.86</v>
      </c>
      <c r="AR85" s="187" t="s">
        <v>80</v>
      </c>
      <c r="AT85" s="188" t="s">
        <v>71</v>
      </c>
      <c r="AU85" s="188" t="s">
        <v>80</v>
      </c>
      <c r="AY85" s="187" t="s">
        <v>148</v>
      </c>
      <c r="BK85" s="189">
        <f>SUM(BK86:BK133)</f>
        <v>0</v>
      </c>
    </row>
    <row r="86" spans="2:65" s="1" customFormat="1" ht="51" customHeight="1">
      <c r="B86" s="41"/>
      <c r="C86" s="192" t="s">
        <v>80</v>
      </c>
      <c r="D86" s="192" t="s">
        <v>151</v>
      </c>
      <c r="E86" s="193" t="s">
        <v>3626</v>
      </c>
      <c r="F86" s="194" t="s">
        <v>3627</v>
      </c>
      <c r="G86" s="195" t="s">
        <v>176</v>
      </c>
      <c r="H86" s="196">
        <v>461</v>
      </c>
      <c r="I86" s="197"/>
      <c r="J86" s="198">
        <f>ROUND(I86*H86,2)</f>
        <v>0</v>
      </c>
      <c r="K86" s="194" t="s">
        <v>155</v>
      </c>
      <c r="L86" s="61"/>
      <c r="M86" s="199" t="s">
        <v>21</v>
      </c>
      <c r="N86" s="200" t="s">
        <v>43</v>
      </c>
      <c r="O86" s="42"/>
      <c r="P86" s="201">
        <f>O86*H86</f>
        <v>0</v>
      </c>
      <c r="Q86" s="201">
        <v>0</v>
      </c>
      <c r="R86" s="201">
        <f>Q86*H86</f>
        <v>0</v>
      </c>
      <c r="S86" s="201">
        <v>0.26</v>
      </c>
      <c r="T86" s="202">
        <f>S86*H86</f>
        <v>119.86</v>
      </c>
      <c r="AR86" s="24" t="s">
        <v>156</v>
      </c>
      <c r="AT86" s="24" t="s">
        <v>151</v>
      </c>
      <c r="AU86" s="24" t="s">
        <v>82</v>
      </c>
      <c r="AY86" s="24" t="s">
        <v>148</v>
      </c>
      <c r="BE86" s="203">
        <f>IF(N86="základní",J86,0)</f>
        <v>0</v>
      </c>
      <c r="BF86" s="203">
        <f>IF(N86="snížená",J86,0)</f>
        <v>0</v>
      </c>
      <c r="BG86" s="203">
        <f>IF(N86="zákl. přenesená",J86,0)</f>
        <v>0</v>
      </c>
      <c r="BH86" s="203">
        <f>IF(N86="sníž. přenesená",J86,0)</f>
        <v>0</v>
      </c>
      <c r="BI86" s="203">
        <f>IF(N86="nulová",J86,0)</f>
        <v>0</v>
      </c>
      <c r="BJ86" s="24" t="s">
        <v>80</v>
      </c>
      <c r="BK86" s="203">
        <f>ROUND(I86*H86,2)</f>
        <v>0</v>
      </c>
      <c r="BL86" s="24" t="s">
        <v>156</v>
      </c>
      <c r="BM86" s="24" t="s">
        <v>3628</v>
      </c>
    </row>
    <row r="87" spans="2:65" s="1" customFormat="1" ht="180">
      <c r="B87" s="41"/>
      <c r="C87" s="63"/>
      <c r="D87" s="206" t="s">
        <v>170</v>
      </c>
      <c r="E87" s="63"/>
      <c r="F87" s="237" t="s">
        <v>3629</v>
      </c>
      <c r="G87" s="63"/>
      <c r="H87" s="63"/>
      <c r="I87" s="163"/>
      <c r="J87" s="63"/>
      <c r="K87" s="63"/>
      <c r="L87" s="61"/>
      <c r="M87" s="238"/>
      <c r="N87" s="42"/>
      <c r="O87" s="42"/>
      <c r="P87" s="42"/>
      <c r="Q87" s="42"/>
      <c r="R87" s="42"/>
      <c r="S87" s="42"/>
      <c r="T87" s="78"/>
      <c r="AT87" s="24" t="s">
        <v>170</v>
      </c>
      <c r="AU87" s="24" t="s">
        <v>82</v>
      </c>
    </row>
    <row r="88" spans="2:65" s="12" customFormat="1" ht="12">
      <c r="B88" s="215"/>
      <c r="C88" s="216"/>
      <c r="D88" s="206" t="s">
        <v>158</v>
      </c>
      <c r="E88" s="217" t="s">
        <v>21</v>
      </c>
      <c r="F88" s="218" t="s">
        <v>3630</v>
      </c>
      <c r="G88" s="216"/>
      <c r="H88" s="219">
        <v>461</v>
      </c>
      <c r="I88" s="220"/>
      <c r="J88" s="216"/>
      <c r="K88" s="216"/>
      <c r="L88" s="221"/>
      <c r="M88" s="222"/>
      <c r="N88" s="223"/>
      <c r="O88" s="223"/>
      <c r="P88" s="223"/>
      <c r="Q88" s="223"/>
      <c r="R88" s="223"/>
      <c r="S88" s="223"/>
      <c r="T88" s="224"/>
      <c r="AT88" s="225" t="s">
        <v>158</v>
      </c>
      <c r="AU88" s="225" t="s">
        <v>82</v>
      </c>
      <c r="AV88" s="12" t="s">
        <v>82</v>
      </c>
      <c r="AW88" s="12" t="s">
        <v>35</v>
      </c>
      <c r="AX88" s="12" t="s">
        <v>80</v>
      </c>
      <c r="AY88" s="225" t="s">
        <v>148</v>
      </c>
    </row>
    <row r="89" spans="2:65" s="1" customFormat="1" ht="38.25" customHeight="1">
      <c r="B89" s="41"/>
      <c r="C89" s="192" t="s">
        <v>82</v>
      </c>
      <c r="D89" s="192" t="s">
        <v>151</v>
      </c>
      <c r="E89" s="193" t="s">
        <v>3631</v>
      </c>
      <c r="F89" s="194" t="s">
        <v>3632</v>
      </c>
      <c r="G89" s="195" t="s">
        <v>154</v>
      </c>
      <c r="H89" s="196">
        <v>200</v>
      </c>
      <c r="I89" s="197"/>
      <c r="J89" s="198">
        <f>ROUND(I89*H89,2)</f>
        <v>0</v>
      </c>
      <c r="K89" s="194" t="s">
        <v>155</v>
      </c>
      <c r="L89" s="61"/>
      <c r="M89" s="199" t="s">
        <v>21</v>
      </c>
      <c r="N89" s="200" t="s">
        <v>43</v>
      </c>
      <c r="O89" s="42"/>
      <c r="P89" s="201">
        <f>O89*H89</f>
        <v>0</v>
      </c>
      <c r="Q89" s="201">
        <v>0</v>
      </c>
      <c r="R89" s="201">
        <f>Q89*H89</f>
        <v>0</v>
      </c>
      <c r="S89" s="201">
        <v>0</v>
      </c>
      <c r="T89" s="202">
        <f>S89*H89</f>
        <v>0</v>
      </c>
      <c r="AR89" s="24" t="s">
        <v>156</v>
      </c>
      <c r="AT89" s="24" t="s">
        <v>151</v>
      </c>
      <c r="AU89" s="24" t="s">
        <v>82</v>
      </c>
      <c r="AY89" s="24" t="s">
        <v>148</v>
      </c>
      <c r="BE89" s="203">
        <f>IF(N89="základní",J89,0)</f>
        <v>0</v>
      </c>
      <c r="BF89" s="203">
        <f>IF(N89="snížená",J89,0)</f>
        <v>0</v>
      </c>
      <c r="BG89" s="203">
        <f>IF(N89="zákl. přenesená",J89,0)</f>
        <v>0</v>
      </c>
      <c r="BH89" s="203">
        <f>IF(N89="sníž. přenesená",J89,0)</f>
        <v>0</v>
      </c>
      <c r="BI89" s="203">
        <f>IF(N89="nulová",J89,0)</f>
        <v>0</v>
      </c>
      <c r="BJ89" s="24" t="s">
        <v>80</v>
      </c>
      <c r="BK89" s="203">
        <f>ROUND(I89*H89,2)</f>
        <v>0</v>
      </c>
      <c r="BL89" s="24" t="s">
        <v>156</v>
      </c>
      <c r="BM89" s="24" t="s">
        <v>3633</v>
      </c>
    </row>
    <row r="90" spans="2:65" s="1" customFormat="1" ht="288">
      <c r="B90" s="41"/>
      <c r="C90" s="63"/>
      <c r="D90" s="206" t="s">
        <v>170</v>
      </c>
      <c r="E90" s="63"/>
      <c r="F90" s="237" t="s">
        <v>3634</v>
      </c>
      <c r="G90" s="63"/>
      <c r="H90" s="63"/>
      <c r="I90" s="163"/>
      <c r="J90" s="63"/>
      <c r="K90" s="63"/>
      <c r="L90" s="61"/>
      <c r="M90" s="238"/>
      <c r="N90" s="42"/>
      <c r="O90" s="42"/>
      <c r="P90" s="42"/>
      <c r="Q90" s="42"/>
      <c r="R90" s="42"/>
      <c r="S90" s="42"/>
      <c r="T90" s="78"/>
      <c r="AT90" s="24" t="s">
        <v>170</v>
      </c>
      <c r="AU90" s="24" t="s">
        <v>82</v>
      </c>
    </row>
    <row r="91" spans="2:65" s="12" customFormat="1" ht="12">
      <c r="B91" s="215"/>
      <c r="C91" s="216"/>
      <c r="D91" s="206" t="s">
        <v>158</v>
      </c>
      <c r="E91" s="217" t="s">
        <v>21</v>
      </c>
      <c r="F91" s="218" t="s">
        <v>3635</v>
      </c>
      <c r="G91" s="216"/>
      <c r="H91" s="219">
        <v>200</v>
      </c>
      <c r="I91" s="220"/>
      <c r="J91" s="216"/>
      <c r="K91" s="216"/>
      <c r="L91" s="221"/>
      <c r="M91" s="222"/>
      <c r="N91" s="223"/>
      <c r="O91" s="223"/>
      <c r="P91" s="223"/>
      <c r="Q91" s="223"/>
      <c r="R91" s="223"/>
      <c r="S91" s="223"/>
      <c r="T91" s="224"/>
      <c r="AT91" s="225" t="s">
        <v>158</v>
      </c>
      <c r="AU91" s="225" t="s">
        <v>82</v>
      </c>
      <c r="AV91" s="12" t="s">
        <v>82</v>
      </c>
      <c r="AW91" s="12" t="s">
        <v>35</v>
      </c>
      <c r="AX91" s="12" t="s">
        <v>80</v>
      </c>
      <c r="AY91" s="225" t="s">
        <v>148</v>
      </c>
    </row>
    <row r="92" spans="2:65" s="1" customFormat="1" ht="38.25" customHeight="1">
      <c r="B92" s="41"/>
      <c r="C92" s="192" t="s">
        <v>173</v>
      </c>
      <c r="D92" s="192" t="s">
        <v>151</v>
      </c>
      <c r="E92" s="193" t="s">
        <v>548</v>
      </c>
      <c r="F92" s="194" t="s">
        <v>549</v>
      </c>
      <c r="G92" s="195" t="s">
        <v>154</v>
      </c>
      <c r="H92" s="196">
        <v>400</v>
      </c>
      <c r="I92" s="197"/>
      <c r="J92" s="198">
        <f>ROUND(I92*H92,2)</f>
        <v>0</v>
      </c>
      <c r="K92" s="194" t="s">
        <v>155</v>
      </c>
      <c r="L92" s="61"/>
      <c r="M92" s="199" t="s">
        <v>21</v>
      </c>
      <c r="N92" s="200" t="s">
        <v>43</v>
      </c>
      <c r="O92" s="42"/>
      <c r="P92" s="201">
        <f>O92*H92</f>
        <v>0</v>
      </c>
      <c r="Q92" s="201">
        <v>0</v>
      </c>
      <c r="R92" s="201">
        <f>Q92*H92</f>
        <v>0</v>
      </c>
      <c r="S92" s="201">
        <v>0</v>
      </c>
      <c r="T92" s="202">
        <f>S92*H92</f>
        <v>0</v>
      </c>
      <c r="AR92" s="24" t="s">
        <v>156</v>
      </c>
      <c r="AT92" s="24" t="s">
        <v>151</v>
      </c>
      <c r="AU92" s="24" t="s">
        <v>82</v>
      </c>
      <c r="AY92" s="24" t="s">
        <v>148</v>
      </c>
      <c r="BE92" s="203">
        <f>IF(N92="základní",J92,0)</f>
        <v>0</v>
      </c>
      <c r="BF92" s="203">
        <f>IF(N92="snížená",J92,0)</f>
        <v>0</v>
      </c>
      <c r="BG92" s="203">
        <f>IF(N92="zákl. přenesená",J92,0)</f>
        <v>0</v>
      </c>
      <c r="BH92" s="203">
        <f>IF(N92="sníž. přenesená",J92,0)</f>
        <v>0</v>
      </c>
      <c r="BI92" s="203">
        <f>IF(N92="nulová",J92,0)</f>
        <v>0</v>
      </c>
      <c r="BJ92" s="24" t="s">
        <v>80</v>
      </c>
      <c r="BK92" s="203">
        <f>ROUND(I92*H92,2)</f>
        <v>0</v>
      </c>
      <c r="BL92" s="24" t="s">
        <v>156</v>
      </c>
      <c r="BM92" s="24" t="s">
        <v>3636</v>
      </c>
    </row>
    <row r="93" spans="2:65" s="1" customFormat="1" ht="240">
      <c r="B93" s="41"/>
      <c r="C93" s="63"/>
      <c r="D93" s="206" t="s">
        <v>170</v>
      </c>
      <c r="E93" s="63"/>
      <c r="F93" s="237" t="s">
        <v>551</v>
      </c>
      <c r="G93" s="63"/>
      <c r="H93" s="63"/>
      <c r="I93" s="163"/>
      <c r="J93" s="63"/>
      <c r="K93" s="63"/>
      <c r="L93" s="61"/>
      <c r="M93" s="238"/>
      <c r="N93" s="42"/>
      <c r="O93" s="42"/>
      <c r="P93" s="42"/>
      <c r="Q93" s="42"/>
      <c r="R93" s="42"/>
      <c r="S93" s="42"/>
      <c r="T93" s="78"/>
      <c r="AT93" s="24" t="s">
        <v>170</v>
      </c>
      <c r="AU93" s="24" t="s">
        <v>82</v>
      </c>
    </row>
    <row r="94" spans="2:65" s="12" customFormat="1" ht="12">
      <c r="B94" s="215"/>
      <c r="C94" s="216"/>
      <c r="D94" s="206" t="s">
        <v>158</v>
      </c>
      <c r="E94" s="217" t="s">
        <v>21</v>
      </c>
      <c r="F94" s="218" t="s">
        <v>3637</v>
      </c>
      <c r="G94" s="216"/>
      <c r="H94" s="219">
        <v>400</v>
      </c>
      <c r="I94" s="220"/>
      <c r="J94" s="216"/>
      <c r="K94" s="216"/>
      <c r="L94" s="221"/>
      <c r="M94" s="222"/>
      <c r="N94" s="223"/>
      <c r="O94" s="223"/>
      <c r="P94" s="223"/>
      <c r="Q94" s="223"/>
      <c r="R94" s="223"/>
      <c r="S94" s="223"/>
      <c r="T94" s="224"/>
      <c r="AT94" s="225" t="s">
        <v>158</v>
      </c>
      <c r="AU94" s="225" t="s">
        <v>82</v>
      </c>
      <c r="AV94" s="12" t="s">
        <v>82</v>
      </c>
      <c r="AW94" s="12" t="s">
        <v>35</v>
      </c>
      <c r="AX94" s="12" t="s">
        <v>80</v>
      </c>
      <c r="AY94" s="225" t="s">
        <v>148</v>
      </c>
    </row>
    <row r="95" spans="2:65" s="1" customFormat="1" ht="25.5" customHeight="1">
      <c r="B95" s="41"/>
      <c r="C95" s="192" t="s">
        <v>156</v>
      </c>
      <c r="D95" s="192" t="s">
        <v>151</v>
      </c>
      <c r="E95" s="193" t="s">
        <v>578</v>
      </c>
      <c r="F95" s="194" t="s">
        <v>579</v>
      </c>
      <c r="G95" s="195" t="s">
        <v>154</v>
      </c>
      <c r="H95" s="196">
        <v>200</v>
      </c>
      <c r="I95" s="197"/>
      <c r="J95" s="198">
        <f>ROUND(I95*H95,2)</f>
        <v>0</v>
      </c>
      <c r="K95" s="194" t="s">
        <v>155</v>
      </c>
      <c r="L95" s="61"/>
      <c r="M95" s="199" t="s">
        <v>21</v>
      </c>
      <c r="N95" s="200" t="s">
        <v>43</v>
      </c>
      <c r="O95" s="42"/>
      <c r="P95" s="201">
        <f>O95*H95</f>
        <v>0</v>
      </c>
      <c r="Q95" s="201">
        <v>0</v>
      </c>
      <c r="R95" s="201">
        <f>Q95*H95</f>
        <v>0</v>
      </c>
      <c r="S95" s="201">
        <v>0</v>
      </c>
      <c r="T95" s="202">
        <f>S95*H95</f>
        <v>0</v>
      </c>
      <c r="AR95" s="24" t="s">
        <v>156</v>
      </c>
      <c r="AT95" s="24" t="s">
        <v>151</v>
      </c>
      <c r="AU95" s="24" t="s">
        <v>82</v>
      </c>
      <c r="AY95" s="24" t="s">
        <v>148</v>
      </c>
      <c r="BE95" s="203">
        <f>IF(N95="základní",J95,0)</f>
        <v>0</v>
      </c>
      <c r="BF95" s="203">
        <f>IF(N95="snížená",J95,0)</f>
        <v>0</v>
      </c>
      <c r="BG95" s="203">
        <f>IF(N95="zákl. přenesená",J95,0)</f>
        <v>0</v>
      </c>
      <c r="BH95" s="203">
        <f>IF(N95="sníž. přenesená",J95,0)</f>
        <v>0</v>
      </c>
      <c r="BI95" s="203">
        <f>IF(N95="nulová",J95,0)</f>
        <v>0</v>
      </c>
      <c r="BJ95" s="24" t="s">
        <v>80</v>
      </c>
      <c r="BK95" s="203">
        <f>ROUND(I95*H95,2)</f>
        <v>0</v>
      </c>
      <c r="BL95" s="24" t="s">
        <v>156</v>
      </c>
      <c r="BM95" s="24" t="s">
        <v>3638</v>
      </c>
    </row>
    <row r="96" spans="2:65" s="1" customFormat="1" ht="409.6">
      <c r="B96" s="41"/>
      <c r="C96" s="63"/>
      <c r="D96" s="206" t="s">
        <v>170</v>
      </c>
      <c r="E96" s="63"/>
      <c r="F96" s="253" t="s">
        <v>581</v>
      </c>
      <c r="G96" s="63"/>
      <c r="H96" s="63"/>
      <c r="I96" s="163"/>
      <c r="J96" s="63"/>
      <c r="K96" s="63"/>
      <c r="L96" s="61"/>
      <c r="M96" s="238"/>
      <c r="N96" s="42"/>
      <c r="O96" s="42"/>
      <c r="P96" s="42"/>
      <c r="Q96" s="42"/>
      <c r="R96" s="42"/>
      <c r="S96" s="42"/>
      <c r="T96" s="78"/>
      <c r="AT96" s="24" t="s">
        <v>170</v>
      </c>
      <c r="AU96" s="24" t="s">
        <v>82</v>
      </c>
    </row>
    <row r="97" spans="2:65" s="1" customFormat="1" ht="38.25" customHeight="1">
      <c r="B97" s="41"/>
      <c r="C97" s="192" t="s">
        <v>187</v>
      </c>
      <c r="D97" s="192" t="s">
        <v>151</v>
      </c>
      <c r="E97" s="193" t="s">
        <v>3639</v>
      </c>
      <c r="F97" s="194" t="s">
        <v>3640</v>
      </c>
      <c r="G97" s="195" t="s">
        <v>176</v>
      </c>
      <c r="H97" s="196">
        <v>286</v>
      </c>
      <c r="I97" s="197"/>
      <c r="J97" s="198">
        <f>ROUND(I97*H97,2)</f>
        <v>0</v>
      </c>
      <c r="K97" s="194" t="s">
        <v>155</v>
      </c>
      <c r="L97" s="61"/>
      <c r="M97" s="199" t="s">
        <v>21</v>
      </c>
      <c r="N97" s="200" t="s">
        <v>43</v>
      </c>
      <c r="O97" s="42"/>
      <c r="P97" s="201">
        <f>O97*H97</f>
        <v>0</v>
      </c>
      <c r="Q97" s="201">
        <v>0</v>
      </c>
      <c r="R97" s="201">
        <f>Q97*H97</f>
        <v>0</v>
      </c>
      <c r="S97" s="201">
        <v>0</v>
      </c>
      <c r="T97" s="202">
        <f>S97*H97</f>
        <v>0</v>
      </c>
      <c r="AR97" s="24" t="s">
        <v>156</v>
      </c>
      <c r="AT97" s="24" t="s">
        <v>151</v>
      </c>
      <c r="AU97" s="24" t="s">
        <v>82</v>
      </c>
      <c r="AY97" s="24" t="s">
        <v>148</v>
      </c>
      <c r="BE97" s="203">
        <f>IF(N97="základní",J97,0)</f>
        <v>0</v>
      </c>
      <c r="BF97" s="203">
        <f>IF(N97="snížená",J97,0)</f>
        <v>0</v>
      </c>
      <c r="BG97" s="203">
        <f>IF(N97="zákl. přenesená",J97,0)</f>
        <v>0</v>
      </c>
      <c r="BH97" s="203">
        <f>IF(N97="sníž. přenesená",J97,0)</f>
        <v>0</v>
      </c>
      <c r="BI97" s="203">
        <f>IF(N97="nulová",J97,0)</f>
        <v>0</v>
      </c>
      <c r="BJ97" s="24" t="s">
        <v>80</v>
      </c>
      <c r="BK97" s="203">
        <f>ROUND(I97*H97,2)</f>
        <v>0</v>
      </c>
      <c r="BL97" s="24" t="s">
        <v>156</v>
      </c>
      <c r="BM97" s="24" t="s">
        <v>3641</v>
      </c>
    </row>
    <row r="98" spans="2:65" s="1" customFormat="1" ht="132">
      <c r="B98" s="41"/>
      <c r="C98" s="63"/>
      <c r="D98" s="206" t="s">
        <v>170</v>
      </c>
      <c r="E98" s="63"/>
      <c r="F98" s="237" t="s">
        <v>3642</v>
      </c>
      <c r="G98" s="63"/>
      <c r="H98" s="63"/>
      <c r="I98" s="163"/>
      <c r="J98" s="63"/>
      <c r="K98" s="63"/>
      <c r="L98" s="61"/>
      <c r="M98" s="238"/>
      <c r="N98" s="42"/>
      <c r="O98" s="42"/>
      <c r="P98" s="42"/>
      <c r="Q98" s="42"/>
      <c r="R98" s="42"/>
      <c r="S98" s="42"/>
      <c r="T98" s="78"/>
      <c r="AT98" s="24" t="s">
        <v>170</v>
      </c>
      <c r="AU98" s="24" t="s">
        <v>82</v>
      </c>
    </row>
    <row r="99" spans="2:65" s="12" customFormat="1" ht="12">
      <c r="B99" s="215"/>
      <c r="C99" s="216"/>
      <c r="D99" s="206" t="s">
        <v>158</v>
      </c>
      <c r="E99" s="217" t="s">
        <v>21</v>
      </c>
      <c r="F99" s="218" t="s">
        <v>3643</v>
      </c>
      <c r="G99" s="216"/>
      <c r="H99" s="219">
        <v>286</v>
      </c>
      <c r="I99" s="220"/>
      <c r="J99" s="216"/>
      <c r="K99" s="216"/>
      <c r="L99" s="221"/>
      <c r="M99" s="222"/>
      <c r="N99" s="223"/>
      <c r="O99" s="223"/>
      <c r="P99" s="223"/>
      <c r="Q99" s="223"/>
      <c r="R99" s="223"/>
      <c r="S99" s="223"/>
      <c r="T99" s="224"/>
      <c r="AT99" s="225" t="s">
        <v>158</v>
      </c>
      <c r="AU99" s="225" t="s">
        <v>82</v>
      </c>
      <c r="AV99" s="12" t="s">
        <v>82</v>
      </c>
      <c r="AW99" s="12" t="s">
        <v>35</v>
      </c>
      <c r="AX99" s="12" t="s">
        <v>80</v>
      </c>
      <c r="AY99" s="225" t="s">
        <v>148</v>
      </c>
    </row>
    <row r="100" spans="2:65" s="1" customFormat="1" ht="16.5" customHeight="1">
      <c r="B100" s="41"/>
      <c r="C100" s="192" t="s">
        <v>198</v>
      </c>
      <c r="D100" s="192" t="s">
        <v>151</v>
      </c>
      <c r="E100" s="193" t="s">
        <v>3644</v>
      </c>
      <c r="F100" s="194" t="s">
        <v>3645</v>
      </c>
      <c r="G100" s="195" t="s">
        <v>176</v>
      </c>
      <c r="H100" s="196">
        <v>286</v>
      </c>
      <c r="I100" s="197"/>
      <c r="J100" s="198">
        <f>ROUND(I100*H100,2)</f>
        <v>0</v>
      </c>
      <c r="K100" s="194" t="s">
        <v>155</v>
      </c>
      <c r="L100" s="61"/>
      <c r="M100" s="199" t="s">
        <v>21</v>
      </c>
      <c r="N100" s="200" t="s">
        <v>43</v>
      </c>
      <c r="O100" s="42"/>
      <c r="P100" s="201">
        <f>O100*H100</f>
        <v>0</v>
      </c>
      <c r="Q100" s="201">
        <v>0</v>
      </c>
      <c r="R100" s="201">
        <f>Q100*H100</f>
        <v>0</v>
      </c>
      <c r="S100" s="201">
        <v>0</v>
      </c>
      <c r="T100" s="202">
        <f>S100*H100</f>
        <v>0</v>
      </c>
      <c r="AR100" s="24" t="s">
        <v>156</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156</v>
      </c>
      <c r="BM100" s="24" t="s">
        <v>3646</v>
      </c>
    </row>
    <row r="101" spans="2:65" s="1" customFormat="1" ht="48">
      <c r="B101" s="41"/>
      <c r="C101" s="63"/>
      <c r="D101" s="206" t="s">
        <v>170</v>
      </c>
      <c r="E101" s="63"/>
      <c r="F101" s="237" t="s">
        <v>3647</v>
      </c>
      <c r="G101" s="63"/>
      <c r="H101" s="63"/>
      <c r="I101" s="163"/>
      <c r="J101" s="63"/>
      <c r="K101" s="63"/>
      <c r="L101" s="61"/>
      <c r="M101" s="238"/>
      <c r="N101" s="42"/>
      <c r="O101" s="42"/>
      <c r="P101" s="42"/>
      <c r="Q101" s="42"/>
      <c r="R101" s="42"/>
      <c r="S101" s="42"/>
      <c r="T101" s="78"/>
      <c r="AT101" s="24" t="s">
        <v>170</v>
      </c>
      <c r="AU101" s="24" t="s">
        <v>82</v>
      </c>
    </row>
    <row r="102" spans="2:65" s="12" customFormat="1" ht="12">
      <c r="B102" s="215"/>
      <c r="C102" s="216"/>
      <c r="D102" s="206" t="s">
        <v>158</v>
      </c>
      <c r="E102" s="217" t="s">
        <v>21</v>
      </c>
      <c r="F102" s="218" t="s">
        <v>3643</v>
      </c>
      <c r="G102" s="216"/>
      <c r="H102" s="219">
        <v>286</v>
      </c>
      <c r="I102" s="220"/>
      <c r="J102" s="216"/>
      <c r="K102" s="216"/>
      <c r="L102" s="221"/>
      <c r="M102" s="222"/>
      <c r="N102" s="223"/>
      <c r="O102" s="223"/>
      <c r="P102" s="223"/>
      <c r="Q102" s="223"/>
      <c r="R102" s="223"/>
      <c r="S102" s="223"/>
      <c r="T102" s="224"/>
      <c r="AT102" s="225" t="s">
        <v>158</v>
      </c>
      <c r="AU102" s="225" t="s">
        <v>82</v>
      </c>
      <c r="AV102" s="12" t="s">
        <v>82</v>
      </c>
      <c r="AW102" s="12" t="s">
        <v>35</v>
      </c>
      <c r="AX102" s="12" t="s">
        <v>80</v>
      </c>
      <c r="AY102" s="225" t="s">
        <v>148</v>
      </c>
    </row>
    <row r="103" spans="2:65" s="1" customFormat="1" ht="25.5" customHeight="1">
      <c r="B103" s="41"/>
      <c r="C103" s="192" t="s">
        <v>204</v>
      </c>
      <c r="D103" s="192" t="s">
        <v>151</v>
      </c>
      <c r="E103" s="193" t="s">
        <v>3648</v>
      </c>
      <c r="F103" s="194" t="s">
        <v>3649</v>
      </c>
      <c r="G103" s="195" t="s">
        <v>176</v>
      </c>
      <c r="H103" s="196">
        <v>286</v>
      </c>
      <c r="I103" s="197"/>
      <c r="J103" s="198">
        <f>ROUND(I103*H103,2)</f>
        <v>0</v>
      </c>
      <c r="K103" s="194" t="s">
        <v>155</v>
      </c>
      <c r="L103" s="61"/>
      <c r="M103" s="199" t="s">
        <v>21</v>
      </c>
      <c r="N103" s="200" t="s">
        <v>43</v>
      </c>
      <c r="O103" s="42"/>
      <c r="P103" s="201">
        <f>O103*H103</f>
        <v>0</v>
      </c>
      <c r="Q103" s="201">
        <v>0</v>
      </c>
      <c r="R103" s="201">
        <f>Q103*H103</f>
        <v>0</v>
      </c>
      <c r="S103" s="201">
        <v>0</v>
      </c>
      <c r="T103" s="202">
        <f>S103*H103</f>
        <v>0</v>
      </c>
      <c r="AR103" s="24" t="s">
        <v>156</v>
      </c>
      <c r="AT103" s="24" t="s">
        <v>151</v>
      </c>
      <c r="AU103" s="24" t="s">
        <v>82</v>
      </c>
      <c r="AY103" s="24" t="s">
        <v>148</v>
      </c>
      <c r="BE103" s="203">
        <f>IF(N103="základní",J103,0)</f>
        <v>0</v>
      </c>
      <c r="BF103" s="203">
        <f>IF(N103="snížená",J103,0)</f>
        <v>0</v>
      </c>
      <c r="BG103" s="203">
        <f>IF(N103="zákl. přenesená",J103,0)</f>
        <v>0</v>
      </c>
      <c r="BH103" s="203">
        <f>IF(N103="sníž. přenesená",J103,0)</f>
        <v>0</v>
      </c>
      <c r="BI103" s="203">
        <f>IF(N103="nulová",J103,0)</f>
        <v>0</v>
      </c>
      <c r="BJ103" s="24" t="s">
        <v>80</v>
      </c>
      <c r="BK103" s="203">
        <f>ROUND(I103*H103,2)</f>
        <v>0</v>
      </c>
      <c r="BL103" s="24" t="s">
        <v>156</v>
      </c>
      <c r="BM103" s="24" t="s">
        <v>3650</v>
      </c>
    </row>
    <row r="104" spans="2:65" s="1" customFormat="1" ht="168">
      <c r="B104" s="41"/>
      <c r="C104" s="63"/>
      <c r="D104" s="206" t="s">
        <v>170</v>
      </c>
      <c r="E104" s="63"/>
      <c r="F104" s="237" t="s">
        <v>3651</v>
      </c>
      <c r="G104" s="63"/>
      <c r="H104" s="63"/>
      <c r="I104" s="163"/>
      <c r="J104" s="63"/>
      <c r="K104" s="63"/>
      <c r="L104" s="61"/>
      <c r="M104" s="238"/>
      <c r="N104" s="42"/>
      <c r="O104" s="42"/>
      <c r="P104" s="42"/>
      <c r="Q104" s="42"/>
      <c r="R104" s="42"/>
      <c r="S104" s="42"/>
      <c r="T104" s="78"/>
      <c r="AT104" s="24" t="s">
        <v>170</v>
      </c>
      <c r="AU104" s="24" t="s">
        <v>82</v>
      </c>
    </row>
    <row r="105" spans="2:65" s="1" customFormat="1" ht="36">
      <c r="B105" s="41"/>
      <c r="C105" s="63"/>
      <c r="D105" s="206" t="s">
        <v>351</v>
      </c>
      <c r="E105" s="63"/>
      <c r="F105" s="237" t="s">
        <v>3652</v>
      </c>
      <c r="G105" s="63"/>
      <c r="H105" s="63"/>
      <c r="I105" s="163"/>
      <c r="J105" s="63"/>
      <c r="K105" s="63"/>
      <c r="L105" s="61"/>
      <c r="M105" s="238"/>
      <c r="N105" s="42"/>
      <c r="O105" s="42"/>
      <c r="P105" s="42"/>
      <c r="Q105" s="42"/>
      <c r="R105" s="42"/>
      <c r="S105" s="42"/>
      <c r="T105" s="78"/>
      <c r="AT105" s="24" t="s">
        <v>351</v>
      </c>
      <c r="AU105" s="24" t="s">
        <v>82</v>
      </c>
    </row>
    <row r="106" spans="2:65" s="12" customFormat="1" ht="12">
      <c r="B106" s="215"/>
      <c r="C106" s="216"/>
      <c r="D106" s="206" t="s">
        <v>158</v>
      </c>
      <c r="E106" s="217" t="s">
        <v>21</v>
      </c>
      <c r="F106" s="218" t="s">
        <v>3643</v>
      </c>
      <c r="G106" s="216"/>
      <c r="H106" s="219">
        <v>286</v>
      </c>
      <c r="I106" s="220"/>
      <c r="J106" s="216"/>
      <c r="K106" s="216"/>
      <c r="L106" s="221"/>
      <c r="M106" s="222"/>
      <c r="N106" s="223"/>
      <c r="O106" s="223"/>
      <c r="P106" s="223"/>
      <c r="Q106" s="223"/>
      <c r="R106" s="223"/>
      <c r="S106" s="223"/>
      <c r="T106" s="224"/>
      <c r="AT106" s="225" t="s">
        <v>158</v>
      </c>
      <c r="AU106" s="225" t="s">
        <v>82</v>
      </c>
      <c r="AV106" s="12" t="s">
        <v>82</v>
      </c>
      <c r="AW106" s="12" t="s">
        <v>35</v>
      </c>
      <c r="AX106" s="12" t="s">
        <v>80</v>
      </c>
      <c r="AY106" s="225" t="s">
        <v>148</v>
      </c>
    </row>
    <row r="107" spans="2:65" s="1" customFormat="1" ht="16.5" customHeight="1">
      <c r="B107" s="41"/>
      <c r="C107" s="254" t="s">
        <v>210</v>
      </c>
      <c r="D107" s="254" t="s">
        <v>700</v>
      </c>
      <c r="E107" s="255" t="s">
        <v>3653</v>
      </c>
      <c r="F107" s="256" t="s">
        <v>3654</v>
      </c>
      <c r="G107" s="257" t="s">
        <v>1727</v>
      </c>
      <c r="H107" s="258">
        <v>4.29</v>
      </c>
      <c r="I107" s="259"/>
      <c r="J107" s="260">
        <f>ROUND(I107*H107,2)</f>
        <v>0</v>
      </c>
      <c r="K107" s="256" t="s">
        <v>155</v>
      </c>
      <c r="L107" s="261"/>
      <c r="M107" s="262" t="s">
        <v>21</v>
      </c>
      <c r="N107" s="263" t="s">
        <v>43</v>
      </c>
      <c r="O107" s="42"/>
      <c r="P107" s="201">
        <f>O107*H107</f>
        <v>0</v>
      </c>
      <c r="Q107" s="201">
        <v>1E-3</v>
      </c>
      <c r="R107" s="201">
        <f>Q107*H107</f>
        <v>4.2900000000000004E-3</v>
      </c>
      <c r="S107" s="201">
        <v>0</v>
      </c>
      <c r="T107" s="202">
        <f>S107*H107</f>
        <v>0</v>
      </c>
      <c r="AR107" s="24" t="s">
        <v>210</v>
      </c>
      <c r="AT107" s="24" t="s">
        <v>700</v>
      </c>
      <c r="AU107" s="24" t="s">
        <v>82</v>
      </c>
      <c r="AY107" s="24" t="s">
        <v>148</v>
      </c>
      <c r="BE107" s="203">
        <f>IF(N107="základní",J107,0)</f>
        <v>0</v>
      </c>
      <c r="BF107" s="203">
        <f>IF(N107="snížená",J107,0)</f>
        <v>0</v>
      </c>
      <c r="BG107" s="203">
        <f>IF(N107="zákl. přenesená",J107,0)</f>
        <v>0</v>
      </c>
      <c r="BH107" s="203">
        <f>IF(N107="sníž. přenesená",J107,0)</f>
        <v>0</v>
      </c>
      <c r="BI107" s="203">
        <f>IF(N107="nulová",J107,0)</f>
        <v>0</v>
      </c>
      <c r="BJ107" s="24" t="s">
        <v>80</v>
      </c>
      <c r="BK107" s="203">
        <f>ROUND(I107*H107,2)</f>
        <v>0</v>
      </c>
      <c r="BL107" s="24" t="s">
        <v>156</v>
      </c>
      <c r="BM107" s="24" t="s">
        <v>3655</v>
      </c>
    </row>
    <row r="108" spans="2:65" s="12" customFormat="1" ht="12">
      <c r="B108" s="215"/>
      <c r="C108" s="216"/>
      <c r="D108" s="206" t="s">
        <v>158</v>
      </c>
      <c r="E108" s="216"/>
      <c r="F108" s="218" t="s">
        <v>3656</v>
      </c>
      <c r="G108" s="216"/>
      <c r="H108" s="219">
        <v>4.29</v>
      </c>
      <c r="I108" s="220"/>
      <c r="J108" s="216"/>
      <c r="K108" s="216"/>
      <c r="L108" s="221"/>
      <c r="M108" s="222"/>
      <c r="N108" s="223"/>
      <c r="O108" s="223"/>
      <c r="P108" s="223"/>
      <c r="Q108" s="223"/>
      <c r="R108" s="223"/>
      <c r="S108" s="223"/>
      <c r="T108" s="224"/>
      <c r="AT108" s="225" t="s">
        <v>158</v>
      </c>
      <c r="AU108" s="225" t="s">
        <v>82</v>
      </c>
      <c r="AV108" s="12" t="s">
        <v>82</v>
      </c>
      <c r="AW108" s="12" t="s">
        <v>6</v>
      </c>
      <c r="AX108" s="12" t="s">
        <v>80</v>
      </c>
      <c r="AY108" s="225" t="s">
        <v>148</v>
      </c>
    </row>
    <row r="109" spans="2:65" s="1" customFormat="1" ht="25.5" customHeight="1">
      <c r="B109" s="41"/>
      <c r="C109" s="192" t="s">
        <v>149</v>
      </c>
      <c r="D109" s="192" t="s">
        <v>151</v>
      </c>
      <c r="E109" s="193" t="s">
        <v>3657</v>
      </c>
      <c r="F109" s="194" t="s">
        <v>3658</v>
      </c>
      <c r="G109" s="195" t="s">
        <v>176</v>
      </c>
      <c r="H109" s="196">
        <v>286</v>
      </c>
      <c r="I109" s="197"/>
      <c r="J109" s="198">
        <f>ROUND(I109*H109,2)</f>
        <v>0</v>
      </c>
      <c r="K109" s="194" t="s">
        <v>155</v>
      </c>
      <c r="L109" s="61"/>
      <c r="M109" s="199" t="s">
        <v>21</v>
      </c>
      <c r="N109" s="200" t="s">
        <v>43</v>
      </c>
      <c r="O109" s="42"/>
      <c r="P109" s="201">
        <f>O109*H109</f>
        <v>0</v>
      </c>
      <c r="Q109" s="201">
        <v>0</v>
      </c>
      <c r="R109" s="201">
        <f>Q109*H109</f>
        <v>0</v>
      </c>
      <c r="S109" s="201">
        <v>0</v>
      </c>
      <c r="T109" s="202">
        <f>S109*H109</f>
        <v>0</v>
      </c>
      <c r="AR109" s="24" t="s">
        <v>156</v>
      </c>
      <c r="AT109" s="24" t="s">
        <v>151</v>
      </c>
      <c r="AU109" s="24" t="s">
        <v>82</v>
      </c>
      <c r="AY109" s="24" t="s">
        <v>148</v>
      </c>
      <c r="BE109" s="203">
        <f>IF(N109="základní",J109,0)</f>
        <v>0</v>
      </c>
      <c r="BF109" s="203">
        <f>IF(N109="snížená",J109,0)</f>
        <v>0</v>
      </c>
      <c r="BG109" s="203">
        <f>IF(N109="zákl. přenesená",J109,0)</f>
        <v>0</v>
      </c>
      <c r="BH109" s="203">
        <f>IF(N109="sníž. přenesená",J109,0)</f>
        <v>0</v>
      </c>
      <c r="BI109" s="203">
        <f>IF(N109="nulová",J109,0)</f>
        <v>0</v>
      </c>
      <c r="BJ109" s="24" t="s">
        <v>80</v>
      </c>
      <c r="BK109" s="203">
        <f>ROUND(I109*H109,2)</f>
        <v>0</v>
      </c>
      <c r="BL109" s="24" t="s">
        <v>156</v>
      </c>
      <c r="BM109" s="24" t="s">
        <v>3659</v>
      </c>
    </row>
    <row r="110" spans="2:65" s="1" customFormat="1" ht="48">
      <c r="B110" s="41"/>
      <c r="C110" s="63"/>
      <c r="D110" s="206" t="s">
        <v>170</v>
      </c>
      <c r="E110" s="63"/>
      <c r="F110" s="237" t="s">
        <v>3660</v>
      </c>
      <c r="G110" s="63"/>
      <c r="H110" s="63"/>
      <c r="I110" s="163"/>
      <c r="J110" s="63"/>
      <c r="K110" s="63"/>
      <c r="L110" s="61"/>
      <c r="M110" s="238"/>
      <c r="N110" s="42"/>
      <c r="O110" s="42"/>
      <c r="P110" s="42"/>
      <c r="Q110" s="42"/>
      <c r="R110" s="42"/>
      <c r="S110" s="42"/>
      <c r="T110" s="78"/>
      <c r="AT110" s="24" t="s">
        <v>170</v>
      </c>
      <c r="AU110" s="24" t="s">
        <v>82</v>
      </c>
    </row>
    <row r="111" spans="2:65" s="12" customFormat="1" ht="12">
      <c r="B111" s="215"/>
      <c r="C111" s="216"/>
      <c r="D111" s="206" t="s">
        <v>158</v>
      </c>
      <c r="E111" s="217" t="s">
        <v>21</v>
      </c>
      <c r="F111" s="218" t="s">
        <v>3643</v>
      </c>
      <c r="G111" s="216"/>
      <c r="H111" s="219">
        <v>286</v>
      </c>
      <c r="I111" s="220"/>
      <c r="J111" s="216"/>
      <c r="K111" s="216"/>
      <c r="L111" s="221"/>
      <c r="M111" s="222"/>
      <c r="N111" s="223"/>
      <c r="O111" s="223"/>
      <c r="P111" s="223"/>
      <c r="Q111" s="223"/>
      <c r="R111" s="223"/>
      <c r="S111" s="223"/>
      <c r="T111" s="224"/>
      <c r="AT111" s="225" t="s">
        <v>158</v>
      </c>
      <c r="AU111" s="225" t="s">
        <v>82</v>
      </c>
      <c r="AV111" s="12" t="s">
        <v>82</v>
      </c>
      <c r="AW111" s="12" t="s">
        <v>35</v>
      </c>
      <c r="AX111" s="12" t="s">
        <v>80</v>
      </c>
      <c r="AY111" s="225" t="s">
        <v>148</v>
      </c>
    </row>
    <row r="112" spans="2:65" s="1" customFormat="1" ht="16.5" customHeight="1">
      <c r="B112" s="41"/>
      <c r="C112" s="254" t="s">
        <v>222</v>
      </c>
      <c r="D112" s="254" t="s">
        <v>700</v>
      </c>
      <c r="E112" s="255" t="s">
        <v>3661</v>
      </c>
      <c r="F112" s="256" t="s">
        <v>3662</v>
      </c>
      <c r="G112" s="257" t="s">
        <v>154</v>
      </c>
      <c r="H112" s="258">
        <v>16.588000000000001</v>
      </c>
      <c r="I112" s="259"/>
      <c r="J112" s="260">
        <f>ROUND(I112*H112,2)</f>
        <v>0</v>
      </c>
      <c r="K112" s="256" t="s">
        <v>155</v>
      </c>
      <c r="L112" s="261"/>
      <c r="M112" s="262" t="s">
        <v>21</v>
      </c>
      <c r="N112" s="263" t="s">
        <v>43</v>
      </c>
      <c r="O112" s="42"/>
      <c r="P112" s="201">
        <f>O112*H112</f>
        <v>0</v>
      </c>
      <c r="Q112" s="201">
        <v>0.21</v>
      </c>
      <c r="R112" s="201">
        <f>Q112*H112</f>
        <v>3.4834800000000001</v>
      </c>
      <c r="S112" s="201">
        <v>0</v>
      </c>
      <c r="T112" s="202">
        <f>S112*H112</f>
        <v>0</v>
      </c>
      <c r="AR112" s="24" t="s">
        <v>210</v>
      </c>
      <c r="AT112" s="24" t="s">
        <v>700</v>
      </c>
      <c r="AU112" s="24" t="s">
        <v>82</v>
      </c>
      <c r="AY112" s="24" t="s">
        <v>148</v>
      </c>
      <c r="BE112" s="203">
        <f>IF(N112="základní",J112,0)</f>
        <v>0</v>
      </c>
      <c r="BF112" s="203">
        <f>IF(N112="snížená",J112,0)</f>
        <v>0</v>
      </c>
      <c r="BG112" s="203">
        <f>IF(N112="zákl. přenesená",J112,0)</f>
        <v>0</v>
      </c>
      <c r="BH112" s="203">
        <f>IF(N112="sníž. přenesená",J112,0)</f>
        <v>0</v>
      </c>
      <c r="BI112" s="203">
        <f>IF(N112="nulová",J112,0)</f>
        <v>0</v>
      </c>
      <c r="BJ112" s="24" t="s">
        <v>80</v>
      </c>
      <c r="BK112" s="203">
        <f>ROUND(I112*H112,2)</f>
        <v>0</v>
      </c>
      <c r="BL112" s="24" t="s">
        <v>156</v>
      </c>
      <c r="BM112" s="24" t="s">
        <v>3663</v>
      </c>
    </row>
    <row r="113" spans="2:65" s="12" customFormat="1" ht="12">
      <c r="B113" s="215"/>
      <c r="C113" s="216"/>
      <c r="D113" s="206" t="s">
        <v>158</v>
      </c>
      <c r="E113" s="216"/>
      <c r="F113" s="218" t="s">
        <v>3664</v>
      </c>
      <c r="G113" s="216"/>
      <c r="H113" s="219">
        <v>16.588000000000001</v>
      </c>
      <c r="I113" s="220"/>
      <c r="J113" s="216"/>
      <c r="K113" s="216"/>
      <c r="L113" s="221"/>
      <c r="M113" s="222"/>
      <c r="N113" s="223"/>
      <c r="O113" s="223"/>
      <c r="P113" s="223"/>
      <c r="Q113" s="223"/>
      <c r="R113" s="223"/>
      <c r="S113" s="223"/>
      <c r="T113" s="224"/>
      <c r="AT113" s="225" t="s">
        <v>158</v>
      </c>
      <c r="AU113" s="225" t="s">
        <v>82</v>
      </c>
      <c r="AV113" s="12" t="s">
        <v>82</v>
      </c>
      <c r="AW113" s="12" t="s">
        <v>6</v>
      </c>
      <c r="AX113" s="12" t="s">
        <v>80</v>
      </c>
      <c r="AY113" s="225" t="s">
        <v>148</v>
      </c>
    </row>
    <row r="114" spans="2:65" s="1" customFormat="1" ht="25.5" customHeight="1">
      <c r="B114" s="41"/>
      <c r="C114" s="192" t="s">
        <v>228</v>
      </c>
      <c r="D114" s="192" t="s">
        <v>151</v>
      </c>
      <c r="E114" s="193" t="s">
        <v>3665</v>
      </c>
      <c r="F114" s="194" t="s">
        <v>3666</v>
      </c>
      <c r="G114" s="195" t="s">
        <v>207</v>
      </c>
      <c r="H114" s="196">
        <v>1</v>
      </c>
      <c r="I114" s="197"/>
      <c r="J114" s="198">
        <f>ROUND(I114*H114,2)</f>
        <v>0</v>
      </c>
      <c r="K114" s="194" t="s">
        <v>155</v>
      </c>
      <c r="L114" s="61"/>
      <c r="M114" s="199" t="s">
        <v>21</v>
      </c>
      <c r="N114" s="200" t="s">
        <v>43</v>
      </c>
      <c r="O114" s="42"/>
      <c r="P114" s="201">
        <f>O114*H114</f>
        <v>0</v>
      </c>
      <c r="Q114" s="201">
        <v>0</v>
      </c>
      <c r="R114" s="201">
        <f>Q114*H114</f>
        <v>0</v>
      </c>
      <c r="S114" s="201">
        <v>0</v>
      </c>
      <c r="T114" s="202">
        <f>S114*H114</f>
        <v>0</v>
      </c>
      <c r="AR114" s="24" t="s">
        <v>156</v>
      </c>
      <c r="AT114" s="24" t="s">
        <v>151</v>
      </c>
      <c r="AU114" s="24" t="s">
        <v>82</v>
      </c>
      <c r="AY114" s="24" t="s">
        <v>148</v>
      </c>
      <c r="BE114" s="203">
        <f>IF(N114="základní",J114,0)</f>
        <v>0</v>
      </c>
      <c r="BF114" s="203">
        <f>IF(N114="snížená",J114,0)</f>
        <v>0</v>
      </c>
      <c r="BG114" s="203">
        <f>IF(N114="zákl. přenesená",J114,0)</f>
        <v>0</v>
      </c>
      <c r="BH114" s="203">
        <f>IF(N114="sníž. přenesená",J114,0)</f>
        <v>0</v>
      </c>
      <c r="BI114" s="203">
        <f>IF(N114="nulová",J114,0)</f>
        <v>0</v>
      </c>
      <c r="BJ114" s="24" t="s">
        <v>80</v>
      </c>
      <c r="BK114" s="203">
        <f>ROUND(I114*H114,2)</f>
        <v>0</v>
      </c>
      <c r="BL114" s="24" t="s">
        <v>156</v>
      </c>
      <c r="BM114" s="24" t="s">
        <v>3667</v>
      </c>
    </row>
    <row r="115" spans="2:65" s="1" customFormat="1" ht="96">
      <c r="B115" s="41"/>
      <c r="C115" s="63"/>
      <c r="D115" s="206" t="s">
        <v>170</v>
      </c>
      <c r="E115" s="63"/>
      <c r="F115" s="237" t="s">
        <v>3668</v>
      </c>
      <c r="G115" s="63"/>
      <c r="H115" s="63"/>
      <c r="I115" s="163"/>
      <c r="J115" s="63"/>
      <c r="K115" s="63"/>
      <c r="L115" s="61"/>
      <c r="M115" s="238"/>
      <c r="N115" s="42"/>
      <c r="O115" s="42"/>
      <c r="P115" s="42"/>
      <c r="Q115" s="42"/>
      <c r="R115" s="42"/>
      <c r="S115" s="42"/>
      <c r="T115" s="78"/>
      <c r="AT115" s="24" t="s">
        <v>170</v>
      </c>
      <c r="AU115" s="24" t="s">
        <v>82</v>
      </c>
    </row>
    <row r="116" spans="2:65" s="1" customFormat="1" ht="25.5" customHeight="1">
      <c r="B116" s="41"/>
      <c r="C116" s="192" t="s">
        <v>233</v>
      </c>
      <c r="D116" s="192" t="s">
        <v>151</v>
      </c>
      <c r="E116" s="193" t="s">
        <v>3669</v>
      </c>
      <c r="F116" s="194" t="s">
        <v>3670</v>
      </c>
      <c r="G116" s="195" t="s">
        <v>207</v>
      </c>
      <c r="H116" s="196">
        <v>1</v>
      </c>
      <c r="I116" s="197"/>
      <c r="J116" s="198">
        <f>ROUND(I116*H116,2)</f>
        <v>0</v>
      </c>
      <c r="K116" s="194" t="s">
        <v>155</v>
      </c>
      <c r="L116" s="61"/>
      <c r="M116" s="199" t="s">
        <v>21</v>
      </c>
      <c r="N116" s="200" t="s">
        <v>43</v>
      </c>
      <c r="O116" s="42"/>
      <c r="P116" s="201">
        <f>O116*H116</f>
        <v>0</v>
      </c>
      <c r="Q116" s="201">
        <v>0</v>
      </c>
      <c r="R116" s="201">
        <f>Q116*H116</f>
        <v>0</v>
      </c>
      <c r="S116" s="201">
        <v>0</v>
      </c>
      <c r="T116" s="202">
        <f>S116*H116</f>
        <v>0</v>
      </c>
      <c r="AR116" s="24" t="s">
        <v>156</v>
      </c>
      <c r="AT116" s="24" t="s">
        <v>151</v>
      </c>
      <c r="AU116" s="24" t="s">
        <v>82</v>
      </c>
      <c r="AY116" s="24" t="s">
        <v>148</v>
      </c>
      <c r="BE116" s="203">
        <f>IF(N116="základní",J116,0)</f>
        <v>0</v>
      </c>
      <c r="BF116" s="203">
        <f>IF(N116="snížená",J116,0)</f>
        <v>0</v>
      </c>
      <c r="BG116" s="203">
        <f>IF(N116="zákl. přenesená",J116,0)</f>
        <v>0</v>
      </c>
      <c r="BH116" s="203">
        <f>IF(N116="sníž. přenesená",J116,0)</f>
        <v>0</v>
      </c>
      <c r="BI116" s="203">
        <f>IF(N116="nulová",J116,0)</f>
        <v>0</v>
      </c>
      <c r="BJ116" s="24" t="s">
        <v>80</v>
      </c>
      <c r="BK116" s="203">
        <f>ROUND(I116*H116,2)</f>
        <v>0</v>
      </c>
      <c r="BL116" s="24" t="s">
        <v>156</v>
      </c>
      <c r="BM116" s="24" t="s">
        <v>3671</v>
      </c>
    </row>
    <row r="117" spans="2:65" s="1" customFormat="1" ht="96">
      <c r="B117" s="41"/>
      <c r="C117" s="63"/>
      <c r="D117" s="206" t="s">
        <v>170</v>
      </c>
      <c r="E117" s="63"/>
      <c r="F117" s="237" t="s">
        <v>3672</v>
      </c>
      <c r="G117" s="63"/>
      <c r="H117" s="63"/>
      <c r="I117" s="163"/>
      <c r="J117" s="63"/>
      <c r="K117" s="63"/>
      <c r="L117" s="61"/>
      <c r="M117" s="238"/>
      <c r="N117" s="42"/>
      <c r="O117" s="42"/>
      <c r="P117" s="42"/>
      <c r="Q117" s="42"/>
      <c r="R117" s="42"/>
      <c r="S117" s="42"/>
      <c r="T117" s="78"/>
      <c r="AT117" s="24" t="s">
        <v>170</v>
      </c>
      <c r="AU117" s="24" t="s">
        <v>82</v>
      </c>
    </row>
    <row r="118" spans="2:65" s="1" customFormat="1" ht="16.5" customHeight="1">
      <c r="B118" s="41"/>
      <c r="C118" s="254" t="s">
        <v>240</v>
      </c>
      <c r="D118" s="254" t="s">
        <v>700</v>
      </c>
      <c r="E118" s="255" t="s">
        <v>3673</v>
      </c>
      <c r="F118" s="256" t="s">
        <v>3674</v>
      </c>
      <c r="G118" s="257" t="s">
        <v>207</v>
      </c>
      <c r="H118" s="258">
        <v>1</v>
      </c>
      <c r="I118" s="259"/>
      <c r="J118" s="260">
        <f>ROUND(I118*H118,2)</f>
        <v>0</v>
      </c>
      <c r="K118" s="256" t="s">
        <v>155</v>
      </c>
      <c r="L118" s="261"/>
      <c r="M118" s="262" t="s">
        <v>21</v>
      </c>
      <c r="N118" s="263" t="s">
        <v>43</v>
      </c>
      <c r="O118" s="42"/>
      <c r="P118" s="201">
        <f>O118*H118</f>
        <v>0</v>
      </c>
      <c r="Q118" s="201">
        <v>6.3E-2</v>
      </c>
      <c r="R118" s="201">
        <f>Q118*H118</f>
        <v>6.3E-2</v>
      </c>
      <c r="S118" s="201">
        <v>0</v>
      </c>
      <c r="T118" s="202">
        <f>S118*H118</f>
        <v>0</v>
      </c>
      <c r="AR118" s="24" t="s">
        <v>210</v>
      </c>
      <c r="AT118" s="24" t="s">
        <v>700</v>
      </c>
      <c r="AU118" s="24" t="s">
        <v>82</v>
      </c>
      <c r="AY118" s="24" t="s">
        <v>148</v>
      </c>
      <c r="BE118" s="203">
        <f>IF(N118="základní",J118,0)</f>
        <v>0</v>
      </c>
      <c r="BF118" s="203">
        <f>IF(N118="snížená",J118,0)</f>
        <v>0</v>
      </c>
      <c r="BG118" s="203">
        <f>IF(N118="zákl. přenesená",J118,0)</f>
        <v>0</v>
      </c>
      <c r="BH118" s="203">
        <f>IF(N118="sníž. přenesená",J118,0)</f>
        <v>0</v>
      </c>
      <c r="BI118" s="203">
        <f>IF(N118="nulová",J118,0)</f>
        <v>0</v>
      </c>
      <c r="BJ118" s="24" t="s">
        <v>80</v>
      </c>
      <c r="BK118" s="203">
        <f>ROUND(I118*H118,2)</f>
        <v>0</v>
      </c>
      <c r="BL118" s="24" t="s">
        <v>156</v>
      </c>
      <c r="BM118" s="24" t="s">
        <v>3675</v>
      </c>
    </row>
    <row r="119" spans="2:65" s="1" customFormat="1" ht="16.5" customHeight="1">
      <c r="B119" s="41"/>
      <c r="C119" s="192" t="s">
        <v>245</v>
      </c>
      <c r="D119" s="192" t="s">
        <v>151</v>
      </c>
      <c r="E119" s="193" t="s">
        <v>3676</v>
      </c>
      <c r="F119" s="194" t="s">
        <v>3677</v>
      </c>
      <c r="G119" s="195" t="s">
        <v>207</v>
      </c>
      <c r="H119" s="196">
        <v>1</v>
      </c>
      <c r="I119" s="197"/>
      <c r="J119" s="198">
        <f>ROUND(I119*H119,2)</f>
        <v>0</v>
      </c>
      <c r="K119" s="194" t="s">
        <v>155</v>
      </c>
      <c r="L119" s="61"/>
      <c r="M119" s="199" t="s">
        <v>21</v>
      </c>
      <c r="N119" s="200" t="s">
        <v>43</v>
      </c>
      <c r="O119" s="42"/>
      <c r="P119" s="201">
        <f>O119*H119</f>
        <v>0</v>
      </c>
      <c r="Q119" s="201">
        <v>0</v>
      </c>
      <c r="R119" s="201">
        <f>Q119*H119</f>
        <v>0</v>
      </c>
      <c r="S119" s="201">
        <v>0</v>
      </c>
      <c r="T119" s="202">
        <f>S119*H119</f>
        <v>0</v>
      </c>
      <c r="AR119" s="24" t="s">
        <v>156</v>
      </c>
      <c r="AT119" s="24" t="s">
        <v>151</v>
      </c>
      <c r="AU119" s="24" t="s">
        <v>82</v>
      </c>
      <c r="AY119" s="24" t="s">
        <v>148</v>
      </c>
      <c r="BE119" s="203">
        <f>IF(N119="základní",J119,0)</f>
        <v>0</v>
      </c>
      <c r="BF119" s="203">
        <f>IF(N119="snížená",J119,0)</f>
        <v>0</v>
      </c>
      <c r="BG119" s="203">
        <f>IF(N119="zákl. přenesená",J119,0)</f>
        <v>0</v>
      </c>
      <c r="BH119" s="203">
        <f>IF(N119="sníž. přenesená",J119,0)</f>
        <v>0</v>
      </c>
      <c r="BI119" s="203">
        <f>IF(N119="nulová",J119,0)</f>
        <v>0</v>
      </c>
      <c r="BJ119" s="24" t="s">
        <v>80</v>
      </c>
      <c r="BK119" s="203">
        <f>ROUND(I119*H119,2)</f>
        <v>0</v>
      </c>
      <c r="BL119" s="24" t="s">
        <v>156</v>
      </c>
      <c r="BM119" s="24" t="s">
        <v>3678</v>
      </c>
    </row>
    <row r="120" spans="2:65" s="1" customFormat="1" ht="216">
      <c r="B120" s="41"/>
      <c r="C120" s="63"/>
      <c r="D120" s="206" t="s">
        <v>170</v>
      </c>
      <c r="E120" s="63"/>
      <c r="F120" s="237" t="s">
        <v>3679</v>
      </c>
      <c r="G120" s="63"/>
      <c r="H120" s="63"/>
      <c r="I120" s="163"/>
      <c r="J120" s="63"/>
      <c r="K120" s="63"/>
      <c r="L120" s="61"/>
      <c r="M120" s="238"/>
      <c r="N120" s="42"/>
      <c r="O120" s="42"/>
      <c r="P120" s="42"/>
      <c r="Q120" s="42"/>
      <c r="R120" s="42"/>
      <c r="S120" s="42"/>
      <c r="T120" s="78"/>
      <c r="AT120" s="24" t="s">
        <v>170</v>
      </c>
      <c r="AU120" s="24" t="s">
        <v>82</v>
      </c>
    </row>
    <row r="121" spans="2:65" s="1" customFormat="1" ht="24">
      <c r="B121" s="41"/>
      <c r="C121" s="63"/>
      <c r="D121" s="206" t="s">
        <v>351</v>
      </c>
      <c r="E121" s="63"/>
      <c r="F121" s="237" t="s">
        <v>3680</v>
      </c>
      <c r="G121" s="63"/>
      <c r="H121" s="63"/>
      <c r="I121" s="163"/>
      <c r="J121" s="63"/>
      <c r="K121" s="63"/>
      <c r="L121" s="61"/>
      <c r="M121" s="238"/>
      <c r="N121" s="42"/>
      <c r="O121" s="42"/>
      <c r="P121" s="42"/>
      <c r="Q121" s="42"/>
      <c r="R121" s="42"/>
      <c r="S121" s="42"/>
      <c r="T121" s="78"/>
      <c r="AT121" s="24" t="s">
        <v>351</v>
      </c>
      <c r="AU121" s="24" t="s">
        <v>82</v>
      </c>
    </row>
    <row r="122" spans="2:65" s="1" customFormat="1" ht="25.5" customHeight="1">
      <c r="B122" s="41"/>
      <c r="C122" s="192" t="s">
        <v>10</v>
      </c>
      <c r="D122" s="192" t="s">
        <v>151</v>
      </c>
      <c r="E122" s="193" t="s">
        <v>3681</v>
      </c>
      <c r="F122" s="194" t="s">
        <v>3682</v>
      </c>
      <c r="G122" s="195" t="s">
        <v>207</v>
      </c>
      <c r="H122" s="196">
        <v>64</v>
      </c>
      <c r="I122" s="197"/>
      <c r="J122" s="198">
        <f>ROUND(I122*H122,2)</f>
        <v>0</v>
      </c>
      <c r="K122" s="194" t="s">
        <v>155</v>
      </c>
      <c r="L122" s="61"/>
      <c r="M122" s="199" t="s">
        <v>21</v>
      </c>
      <c r="N122" s="200" t="s">
        <v>43</v>
      </c>
      <c r="O122" s="42"/>
      <c r="P122" s="201">
        <f>O122*H122</f>
        <v>0</v>
      </c>
      <c r="Q122" s="201">
        <v>0</v>
      </c>
      <c r="R122" s="201">
        <f>Q122*H122</f>
        <v>0</v>
      </c>
      <c r="S122" s="201">
        <v>0</v>
      </c>
      <c r="T122" s="202">
        <f>S122*H122</f>
        <v>0</v>
      </c>
      <c r="AR122" s="24" t="s">
        <v>156</v>
      </c>
      <c r="AT122" s="24" t="s">
        <v>151</v>
      </c>
      <c r="AU122" s="24" t="s">
        <v>82</v>
      </c>
      <c r="AY122" s="24" t="s">
        <v>148</v>
      </c>
      <c r="BE122" s="203">
        <f>IF(N122="základní",J122,0)</f>
        <v>0</v>
      </c>
      <c r="BF122" s="203">
        <f>IF(N122="snížená",J122,0)</f>
        <v>0</v>
      </c>
      <c r="BG122" s="203">
        <f>IF(N122="zákl. přenesená",J122,0)</f>
        <v>0</v>
      </c>
      <c r="BH122" s="203">
        <f>IF(N122="sníž. přenesená",J122,0)</f>
        <v>0</v>
      </c>
      <c r="BI122" s="203">
        <f>IF(N122="nulová",J122,0)</f>
        <v>0</v>
      </c>
      <c r="BJ122" s="24" t="s">
        <v>80</v>
      </c>
      <c r="BK122" s="203">
        <f>ROUND(I122*H122,2)</f>
        <v>0</v>
      </c>
      <c r="BL122" s="24" t="s">
        <v>156</v>
      </c>
      <c r="BM122" s="24" t="s">
        <v>3683</v>
      </c>
    </row>
    <row r="123" spans="2:65" s="1" customFormat="1" ht="96">
      <c r="B123" s="41"/>
      <c r="C123" s="63"/>
      <c r="D123" s="206" t="s">
        <v>170</v>
      </c>
      <c r="E123" s="63"/>
      <c r="F123" s="237" t="s">
        <v>3668</v>
      </c>
      <c r="G123" s="63"/>
      <c r="H123" s="63"/>
      <c r="I123" s="163"/>
      <c r="J123" s="63"/>
      <c r="K123" s="63"/>
      <c r="L123" s="61"/>
      <c r="M123" s="238"/>
      <c r="N123" s="42"/>
      <c r="O123" s="42"/>
      <c r="P123" s="42"/>
      <c r="Q123" s="42"/>
      <c r="R123" s="42"/>
      <c r="S123" s="42"/>
      <c r="T123" s="78"/>
      <c r="AT123" s="24" t="s">
        <v>170</v>
      </c>
      <c r="AU123" s="24" t="s">
        <v>82</v>
      </c>
    </row>
    <row r="124" spans="2:65" s="1" customFormat="1" ht="25.5" customHeight="1">
      <c r="B124" s="41"/>
      <c r="C124" s="192" t="s">
        <v>256</v>
      </c>
      <c r="D124" s="192" t="s">
        <v>151</v>
      </c>
      <c r="E124" s="193" t="s">
        <v>3684</v>
      </c>
      <c r="F124" s="194" t="s">
        <v>3685</v>
      </c>
      <c r="G124" s="195" t="s">
        <v>207</v>
      </c>
      <c r="H124" s="196">
        <v>64</v>
      </c>
      <c r="I124" s="197"/>
      <c r="J124" s="198">
        <f>ROUND(I124*H124,2)</f>
        <v>0</v>
      </c>
      <c r="K124" s="194" t="s">
        <v>155</v>
      </c>
      <c r="L124" s="61"/>
      <c r="M124" s="199" t="s">
        <v>21</v>
      </c>
      <c r="N124" s="200" t="s">
        <v>43</v>
      </c>
      <c r="O124" s="42"/>
      <c r="P124" s="201">
        <f>O124*H124</f>
        <v>0</v>
      </c>
      <c r="Q124" s="201">
        <v>0</v>
      </c>
      <c r="R124" s="201">
        <f>Q124*H124</f>
        <v>0</v>
      </c>
      <c r="S124" s="201">
        <v>0</v>
      </c>
      <c r="T124" s="202">
        <f>S124*H124</f>
        <v>0</v>
      </c>
      <c r="AR124" s="24" t="s">
        <v>156</v>
      </c>
      <c r="AT124" s="24" t="s">
        <v>151</v>
      </c>
      <c r="AU124" s="24" t="s">
        <v>82</v>
      </c>
      <c r="AY124" s="24" t="s">
        <v>148</v>
      </c>
      <c r="BE124" s="203">
        <f>IF(N124="základní",J124,0)</f>
        <v>0</v>
      </c>
      <c r="BF124" s="203">
        <f>IF(N124="snížená",J124,0)</f>
        <v>0</v>
      </c>
      <c r="BG124" s="203">
        <f>IF(N124="zákl. přenesená",J124,0)</f>
        <v>0</v>
      </c>
      <c r="BH124" s="203">
        <f>IF(N124="sníž. přenesená",J124,0)</f>
        <v>0</v>
      </c>
      <c r="BI124" s="203">
        <f>IF(N124="nulová",J124,0)</f>
        <v>0</v>
      </c>
      <c r="BJ124" s="24" t="s">
        <v>80</v>
      </c>
      <c r="BK124" s="203">
        <f>ROUND(I124*H124,2)</f>
        <v>0</v>
      </c>
      <c r="BL124" s="24" t="s">
        <v>156</v>
      </c>
      <c r="BM124" s="24" t="s">
        <v>3686</v>
      </c>
    </row>
    <row r="125" spans="2:65" s="1" customFormat="1" ht="96">
      <c r="B125" s="41"/>
      <c r="C125" s="63"/>
      <c r="D125" s="206" t="s">
        <v>170</v>
      </c>
      <c r="E125" s="63"/>
      <c r="F125" s="237" t="s">
        <v>3687</v>
      </c>
      <c r="G125" s="63"/>
      <c r="H125" s="63"/>
      <c r="I125" s="163"/>
      <c r="J125" s="63"/>
      <c r="K125" s="63"/>
      <c r="L125" s="61"/>
      <c r="M125" s="238"/>
      <c r="N125" s="42"/>
      <c r="O125" s="42"/>
      <c r="P125" s="42"/>
      <c r="Q125" s="42"/>
      <c r="R125" s="42"/>
      <c r="S125" s="42"/>
      <c r="T125" s="78"/>
      <c r="AT125" s="24" t="s">
        <v>170</v>
      </c>
      <c r="AU125" s="24" t="s">
        <v>82</v>
      </c>
    </row>
    <row r="126" spans="2:65" s="1" customFormat="1" ht="24">
      <c r="B126" s="41"/>
      <c r="C126" s="63"/>
      <c r="D126" s="206" t="s">
        <v>351</v>
      </c>
      <c r="E126" s="63"/>
      <c r="F126" s="237" t="s">
        <v>3688</v>
      </c>
      <c r="G126" s="63"/>
      <c r="H126" s="63"/>
      <c r="I126" s="163"/>
      <c r="J126" s="63"/>
      <c r="K126" s="63"/>
      <c r="L126" s="61"/>
      <c r="M126" s="238"/>
      <c r="N126" s="42"/>
      <c r="O126" s="42"/>
      <c r="P126" s="42"/>
      <c r="Q126" s="42"/>
      <c r="R126" s="42"/>
      <c r="S126" s="42"/>
      <c r="T126" s="78"/>
      <c r="AT126" s="24" t="s">
        <v>351</v>
      </c>
      <c r="AU126" s="24" t="s">
        <v>82</v>
      </c>
    </row>
    <row r="127" spans="2:65" s="12" customFormat="1" ht="12">
      <c r="B127" s="215"/>
      <c r="C127" s="216"/>
      <c r="D127" s="206" t="s">
        <v>158</v>
      </c>
      <c r="E127" s="217" t="s">
        <v>21</v>
      </c>
      <c r="F127" s="218" t="s">
        <v>3689</v>
      </c>
      <c r="G127" s="216"/>
      <c r="H127" s="219">
        <v>64</v>
      </c>
      <c r="I127" s="220"/>
      <c r="J127" s="216"/>
      <c r="K127" s="216"/>
      <c r="L127" s="221"/>
      <c r="M127" s="222"/>
      <c r="N127" s="223"/>
      <c r="O127" s="223"/>
      <c r="P127" s="223"/>
      <c r="Q127" s="223"/>
      <c r="R127" s="223"/>
      <c r="S127" s="223"/>
      <c r="T127" s="224"/>
      <c r="AT127" s="225" t="s">
        <v>158</v>
      </c>
      <c r="AU127" s="225" t="s">
        <v>82</v>
      </c>
      <c r="AV127" s="12" t="s">
        <v>82</v>
      </c>
      <c r="AW127" s="12" t="s">
        <v>35</v>
      </c>
      <c r="AX127" s="12" t="s">
        <v>80</v>
      </c>
      <c r="AY127" s="225" t="s">
        <v>148</v>
      </c>
    </row>
    <row r="128" spans="2:65" s="1" customFormat="1" ht="16.5" customHeight="1">
      <c r="B128" s="41"/>
      <c r="C128" s="254" t="s">
        <v>263</v>
      </c>
      <c r="D128" s="254" t="s">
        <v>700</v>
      </c>
      <c r="E128" s="255" t="s">
        <v>3690</v>
      </c>
      <c r="F128" s="256" t="s">
        <v>3691</v>
      </c>
      <c r="G128" s="257" t="s">
        <v>207</v>
      </c>
      <c r="H128" s="258">
        <v>36</v>
      </c>
      <c r="I128" s="259"/>
      <c r="J128" s="260">
        <f>ROUND(I128*H128,2)</f>
        <v>0</v>
      </c>
      <c r="K128" s="256" t="s">
        <v>21</v>
      </c>
      <c r="L128" s="261"/>
      <c r="M128" s="262" t="s">
        <v>21</v>
      </c>
      <c r="N128" s="263" t="s">
        <v>43</v>
      </c>
      <c r="O128" s="42"/>
      <c r="P128" s="201">
        <f>O128*H128</f>
        <v>0</v>
      </c>
      <c r="Q128" s="201">
        <v>2.7E-2</v>
      </c>
      <c r="R128" s="201">
        <f>Q128*H128</f>
        <v>0.97199999999999998</v>
      </c>
      <c r="S128" s="201">
        <v>0</v>
      </c>
      <c r="T128" s="202">
        <f>S128*H128</f>
        <v>0</v>
      </c>
      <c r="AR128" s="24" t="s">
        <v>210</v>
      </c>
      <c r="AT128" s="24" t="s">
        <v>700</v>
      </c>
      <c r="AU128" s="24" t="s">
        <v>82</v>
      </c>
      <c r="AY128" s="24" t="s">
        <v>148</v>
      </c>
      <c r="BE128" s="203">
        <f>IF(N128="základní",J128,0)</f>
        <v>0</v>
      </c>
      <c r="BF128" s="203">
        <f>IF(N128="snížená",J128,0)</f>
        <v>0</v>
      </c>
      <c r="BG128" s="203">
        <f>IF(N128="zákl. přenesená",J128,0)</f>
        <v>0</v>
      </c>
      <c r="BH128" s="203">
        <f>IF(N128="sníž. přenesená",J128,0)</f>
        <v>0</v>
      </c>
      <c r="BI128" s="203">
        <f>IF(N128="nulová",J128,0)</f>
        <v>0</v>
      </c>
      <c r="BJ128" s="24" t="s">
        <v>80</v>
      </c>
      <c r="BK128" s="203">
        <f>ROUND(I128*H128,2)</f>
        <v>0</v>
      </c>
      <c r="BL128" s="24" t="s">
        <v>156</v>
      </c>
      <c r="BM128" s="24" t="s">
        <v>3692</v>
      </c>
    </row>
    <row r="129" spans="2:65" s="1" customFormat="1" ht="16.5" customHeight="1">
      <c r="B129" s="41"/>
      <c r="C129" s="254" t="s">
        <v>269</v>
      </c>
      <c r="D129" s="254" t="s">
        <v>700</v>
      </c>
      <c r="E129" s="255" t="s">
        <v>3693</v>
      </c>
      <c r="F129" s="256" t="s">
        <v>3694</v>
      </c>
      <c r="G129" s="257" t="s">
        <v>207</v>
      </c>
      <c r="H129" s="258">
        <v>28</v>
      </c>
      <c r="I129" s="259"/>
      <c r="J129" s="260">
        <f>ROUND(I129*H129,2)</f>
        <v>0</v>
      </c>
      <c r="K129" s="256" t="s">
        <v>21</v>
      </c>
      <c r="L129" s="261"/>
      <c r="M129" s="262" t="s">
        <v>21</v>
      </c>
      <c r="N129" s="263" t="s">
        <v>43</v>
      </c>
      <c r="O129" s="42"/>
      <c r="P129" s="201">
        <f>O129*H129</f>
        <v>0</v>
      </c>
      <c r="Q129" s="201">
        <v>2.7E-2</v>
      </c>
      <c r="R129" s="201">
        <f>Q129*H129</f>
        <v>0.75600000000000001</v>
      </c>
      <c r="S129" s="201">
        <v>0</v>
      </c>
      <c r="T129" s="202">
        <f>S129*H129</f>
        <v>0</v>
      </c>
      <c r="AR129" s="24" t="s">
        <v>210</v>
      </c>
      <c r="AT129" s="24" t="s">
        <v>700</v>
      </c>
      <c r="AU129" s="24" t="s">
        <v>82</v>
      </c>
      <c r="AY129" s="24" t="s">
        <v>148</v>
      </c>
      <c r="BE129" s="203">
        <f>IF(N129="základní",J129,0)</f>
        <v>0</v>
      </c>
      <c r="BF129" s="203">
        <f>IF(N129="snížená",J129,0)</f>
        <v>0</v>
      </c>
      <c r="BG129" s="203">
        <f>IF(N129="zákl. přenesená",J129,0)</f>
        <v>0</v>
      </c>
      <c r="BH129" s="203">
        <f>IF(N129="sníž. přenesená",J129,0)</f>
        <v>0</v>
      </c>
      <c r="BI129" s="203">
        <f>IF(N129="nulová",J129,0)</f>
        <v>0</v>
      </c>
      <c r="BJ129" s="24" t="s">
        <v>80</v>
      </c>
      <c r="BK129" s="203">
        <f>ROUND(I129*H129,2)</f>
        <v>0</v>
      </c>
      <c r="BL129" s="24" t="s">
        <v>156</v>
      </c>
      <c r="BM129" s="24" t="s">
        <v>3695</v>
      </c>
    </row>
    <row r="130" spans="2:65" s="1" customFormat="1" ht="16.5" customHeight="1">
      <c r="B130" s="41"/>
      <c r="C130" s="192" t="s">
        <v>276</v>
      </c>
      <c r="D130" s="192" t="s">
        <v>151</v>
      </c>
      <c r="E130" s="193" t="s">
        <v>3696</v>
      </c>
      <c r="F130" s="194" t="s">
        <v>3697</v>
      </c>
      <c r="G130" s="195" t="s">
        <v>176</v>
      </c>
      <c r="H130" s="196">
        <v>53</v>
      </c>
      <c r="I130" s="197"/>
      <c r="J130" s="198">
        <f>ROUND(I130*H130,2)</f>
        <v>0</v>
      </c>
      <c r="K130" s="194" t="s">
        <v>155</v>
      </c>
      <c r="L130" s="61"/>
      <c r="M130" s="199" t="s">
        <v>21</v>
      </c>
      <c r="N130" s="200" t="s">
        <v>43</v>
      </c>
      <c r="O130" s="42"/>
      <c r="P130" s="201">
        <f>O130*H130</f>
        <v>0</v>
      </c>
      <c r="Q130" s="201">
        <v>0</v>
      </c>
      <c r="R130" s="201">
        <f>Q130*H130</f>
        <v>0</v>
      </c>
      <c r="S130" s="201">
        <v>0</v>
      </c>
      <c r="T130" s="202">
        <f>S130*H130</f>
        <v>0</v>
      </c>
      <c r="AR130" s="24" t="s">
        <v>156</v>
      </c>
      <c r="AT130" s="24" t="s">
        <v>151</v>
      </c>
      <c r="AU130" s="24" t="s">
        <v>82</v>
      </c>
      <c r="AY130" s="24" t="s">
        <v>148</v>
      </c>
      <c r="BE130" s="203">
        <f>IF(N130="základní",J130,0)</f>
        <v>0</v>
      </c>
      <c r="BF130" s="203">
        <f>IF(N130="snížená",J130,0)</f>
        <v>0</v>
      </c>
      <c r="BG130" s="203">
        <f>IF(N130="zákl. přenesená",J130,0)</f>
        <v>0</v>
      </c>
      <c r="BH130" s="203">
        <f>IF(N130="sníž. přenesená",J130,0)</f>
        <v>0</v>
      </c>
      <c r="BI130" s="203">
        <f>IF(N130="nulová",J130,0)</f>
        <v>0</v>
      </c>
      <c r="BJ130" s="24" t="s">
        <v>80</v>
      </c>
      <c r="BK130" s="203">
        <f>ROUND(I130*H130,2)</f>
        <v>0</v>
      </c>
      <c r="BL130" s="24" t="s">
        <v>156</v>
      </c>
      <c r="BM130" s="24" t="s">
        <v>3698</v>
      </c>
    </row>
    <row r="131" spans="2:65" s="1" customFormat="1" ht="180">
      <c r="B131" s="41"/>
      <c r="C131" s="63"/>
      <c r="D131" s="206" t="s">
        <v>170</v>
      </c>
      <c r="E131" s="63"/>
      <c r="F131" s="237" t="s">
        <v>3699</v>
      </c>
      <c r="G131" s="63"/>
      <c r="H131" s="63"/>
      <c r="I131" s="163"/>
      <c r="J131" s="63"/>
      <c r="K131" s="63"/>
      <c r="L131" s="61"/>
      <c r="M131" s="238"/>
      <c r="N131" s="42"/>
      <c r="O131" s="42"/>
      <c r="P131" s="42"/>
      <c r="Q131" s="42"/>
      <c r="R131" s="42"/>
      <c r="S131" s="42"/>
      <c r="T131" s="78"/>
      <c r="AT131" s="24" t="s">
        <v>170</v>
      </c>
      <c r="AU131" s="24" t="s">
        <v>82</v>
      </c>
    </row>
    <row r="132" spans="2:65" s="1" customFormat="1" ht="24">
      <c r="B132" s="41"/>
      <c r="C132" s="63"/>
      <c r="D132" s="206" t="s">
        <v>351</v>
      </c>
      <c r="E132" s="63"/>
      <c r="F132" s="237" t="s">
        <v>3700</v>
      </c>
      <c r="G132" s="63"/>
      <c r="H132" s="63"/>
      <c r="I132" s="163"/>
      <c r="J132" s="63"/>
      <c r="K132" s="63"/>
      <c r="L132" s="61"/>
      <c r="M132" s="238"/>
      <c r="N132" s="42"/>
      <c r="O132" s="42"/>
      <c r="P132" s="42"/>
      <c r="Q132" s="42"/>
      <c r="R132" s="42"/>
      <c r="S132" s="42"/>
      <c r="T132" s="78"/>
      <c r="AT132" s="24" t="s">
        <v>351</v>
      </c>
      <c r="AU132" s="24" t="s">
        <v>82</v>
      </c>
    </row>
    <row r="133" spans="2:65" s="12" customFormat="1" ht="12">
      <c r="B133" s="215"/>
      <c r="C133" s="216"/>
      <c r="D133" s="206" t="s">
        <v>158</v>
      </c>
      <c r="E133" s="217" t="s">
        <v>21</v>
      </c>
      <c r="F133" s="218" t="s">
        <v>3701</v>
      </c>
      <c r="G133" s="216"/>
      <c r="H133" s="219">
        <v>53</v>
      </c>
      <c r="I133" s="220"/>
      <c r="J133" s="216"/>
      <c r="K133" s="216"/>
      <c r="L133" s="221"/>
      <c r="M133" s="222"/>
      <c r="N133" s="223"/>
      <c r="O133" s="223"/>
      <c r="P133" s="223"/>
      <c r="Q133" s="223"/>
      <c r="R133" s="223"/>
      <c r="S133" s="223"/>
      <c r="T133" s="224"/>
      <c r="AT133" s="225" t="s">
        <v>158</v>
      </c>
      <c r="AU133" s="225" t="s">
        <v>82</v>
      </c>
      <c r="AV133" s="12" t="s">
        <v>82</v>
      </c>
      <c r="AW133" s="12" t="s">
        <v>35</v>
      </c>
      <c r="AX133" s="12" t="s">
        <v>80</v>
      </c>
      <c r="AY133" s="225" t="s">
        <v>148</v>
      </c>
    </row>
    <row r="134" spans="2:65" s="10" customFormat="1" ht="29.85" customHeight="1">
      <c r="B134" s="176"/>
      <c r="C134" s="177"/>
      <c r="D134" s="178" t="s">
        <v>71</v>
      </c>
      <c r="E134" s="190" t="s">
        <v>156</v>
      </c>
      <c r="F134" s="190" t="s">
        <v>756</v>
      </c>
      <c r="G134" s="177"/>
      <c r="H134" s="177"/>
      <c r="I134" s="180"/>
      <c r="J134" s="191">
        <f>BK134</f>
        <v>0</v>
      </c>
      <c r="K134" s="177"/>
      <c r="L134" s="182"/>
      <c r="M134" s="183"/>
      <c r="N134" s="184"/>
      <c r="O134" s="184"/>
      <c r="P134" s="185">
        <f>SUM(P135:P141)</f>
        <v>0</v>
      </c>
      <c r="Q134" s="184"/>
      <c r="R134" s="185">
        <f>SUM(R135:R141)</f>
        <v>18.382829999999998</v>
      </c>
      <c r="S134" s="184"/>
      <c r="T134" s="186">
        <f>SUM(T135:T141)</f>
        <v>0</v>
      </c>
      <c r="AR134" s="187" t="s">
        <v>80</v>
      </c>
      <c r="AT134" s="188" t="s">
        <v>71</v>
      </c>
      <c r="AU134" s="188" t="s">
        <v>80</v>
      </c>
      <c r="AY134" s="187" t="s">
        <v>148</v>
      </c>
      <c r="BK134" s="189">
        <f>SUM(BK135:BK141)</f>
        <v>0</v>
      </c>
    </row>
    <row r="135" spans="2:65" s="1" customFormat="1" ht="38.25" customHeight="1">
      <c r="B135" s="41"/>
      <c r="C135" s="192" t="s">
        <v>287</v>
      </c>
      <c r="D135" s="192" t="s">
        <v>151</v>
      </c>
      <c r="E135" s="193" t="s">
        <v>3702</v>
      </c>
      <c r="F135" s="194" t="s">
        <v>3703</v>
      </c>
      <c r="G135" s="195" t="s">
        <v>213</v>
      </c>
      <c r="H135" s="196">
        <v>190.2</v>
      </c>
      <c r="I135" s="197"/>
      <c r="J135" s="198">
        <f>ROUND(I135*H135,2)</f>
        <v>0</v>
      </c>
      <c r="K135" s="194" t="s">
        <v>155</v>
      </c>
      <c r="L135" s="61"/>
      <c r="M135" s="199" t="s">
        <v>21</v>
      </c>
      <c r="N135" s="200" t="s">
        <v>43</v>
      </c>
      <c r="O135" s="42"/>
      <c r="P135" s="201">
        <f>O135*H135</f>
        <v>0</v>
      </c>
      <c r="Q135" s="201">
        <v>3.465E-2</v>
      </c>
      <c r="R135" s="201">
        <f>Q135*H135</f>
        <v>6.5904299999999996</v>
      </c>
      <c r="S135" s="201">
        <v>0</v>
      </c>
      <c r="T135" s="202">
        <f>S135*H135</f>
        <v>0</v>
      </c>
      <c r="AR135" s="24" t="s">
        <v>156</v>
      </c>
      <c r="AT135" s="24" t="s">
        <v>151</v>
      </c>
      <c r="AU135" s="24" t="s">
        <v>82</v>
      </c>
      <c r="AY135" s="24" t="s">
        <v>148</v>
      </c>
      <c r="BE135" s="203">
        <f>IF(N135="základní",J135,0)</f>
        <v>0</v>
      </c>
      <c r="BF135" s="203">
        <f>IF(N135="snížená",J135,0)</f>
        <v>0</v>
      </c>
      <c r="BG135" s="203">
        <f>IF(N135="zákl. přenesená",J135,0)</f>
        <v>0</v>
      </c>
      <c r="BH135" s="203">
        <f>IF(N135="sníž. přenesená",J135,0)</f>
        <v>0</v>
      </c>
      <c r="BI135" s="203">
        <f>IF(N135="nulová",J135,0)</f>
        <v>0</v>
      </c>
      <c r="BJ135" s="24" t="s">
        <v>80</v>
      </c>
      <c r="BK135" s="203">
        <f>ROUND(I135*H135,2)</f>
        <v>0</v>
      </c>
      <c r="BL135" s="24" t="s">
        <v>156</v>
      </c>
      <c r="BM135" s="24" t="s">
        <v>3704</v>
      </c>
    </row>
    <row r="136" spans="2:65" s="1" customFormat="1" ht="60">
      <c r="B136" s="41"/>
      <c r="C136" s="63"/>
      <c r="D136" s="206" t="s">
        <v>170</v>
      </c>
      <c r="E136" s="63"/>
      <c r="F136" s="237" t="s">
        <v>3705</v>
      </c>
      <c r="G136" s="63"/>
      <c r="H136" s="63"/>
      <c r="I136" s="163"/>
      <c r="J136" s="63"/>
      <c r="K136" s="63"/>
      <c r="L136" s="61"/>
      <c r="M136" s="238"/>
      <c r="N136" s="42"/>
      <c r="O136" s="42"/>
      <c r="P136" s="42"/>
      <c r="Q136" s="42"/>
      <c r="R136" s="42"/>
      <c r="S136" s="42"/>
      <c r="T136" s="78"/>
      <c r="AT136" s="24" t="s">
        <v>170</v>
      </c>
      <c r="AU136" s="24" t="s">
        <v>82</v>
      </c>
    </row>
    <row r="137" spans="2:65" s="12" customFormat="1" ht="12">
      <c r="B137" s="215"/>
      <c r="C137" s="216"/>
      <c r="D137" s="206" t="s">
        <v>158</v>
      </c>
      <c r="E137" s="217" t="s">
        <v>21</v>
      </c>
      <c r="F137" s="218" t="s">
        <v>3706</v>
      </c>
      <c r="G137" s="216"/>
      <c r="H137" s="219">
        <v>71.400000000000006</v>
      </c>
      <c r="I137" s="220"/>
      <c r="J137" s="216"/>
      <c r="K137" s="216"/>
      <c r="L137" s="221"/>
      <c r="M137" s="222"/>
      <c r="N137" s="223"/>
      <c r="O137" s="223"/>
      <c r="P137" s="223"/>
      <c r="Q137" s="223"/>
      <c r="R137" s="223"/>
      <c r="S137" s="223"/>
      <c r="T137" s="224"/>
      <c r="AT137" s="225" t="s">
        <v>158</v>
      </c>
      <c r="AU137" s="225" t="s">
        <v>82</v>
      </c>
      <c r="AV137" s="12" t="s">
        <v>82</v>
      </c>
      <c r="AW137" s="12" t="s">
        <v>35</v>
      </c>
      <c r="AX137" s="12" t="s">
        <v>72</v>
      </c>
      <c r="AY137" s="225" t="s">
        <v>148</v>
      </c>
    </row>
    <row r="138" spans="2:65" s="12" customFormat="1" ht="12">
      <c r="B138" s="215"/>
      <c r="C138" s="216"/>
      <c r="D138" s="206" t="s">
        <v>158</v>
      </c>
      <c r="E138" s="217" t="s">
        <v>21</v>
      </c>
      <c r="F138" s="218" t="s">
        <v>3707</v>
      </c>
      <c r="G138" s="216"/>
      <c r="H138" s="219">
        <v>64.7</v>
      </c>
      <c r="I138" s="220"/>
      <c r="J138" s="216"/>
      <c r="K138" s="216"/>
      <c r="L138" s="221"/>
      <c r="M138" s="222"/>
      <c r="N138" s="223"/>
      <c r="O138" s="223"/>
      <c r="P138" s="223"/>
      <c r="Q138" s="223"/>
      <c r="R138" s="223"/>
      <c r="S138" s="223"/>
      <c r="T138" s="224"/>
      <c r="AT138" s="225" t="s">
        <v>158</v>
      </c>
      <c r="AU138" s="225" t="s">
        <v>82</v>
      </c>
      <c r="AV138" s="12" t="s">
        <v>82</v>
      </c>
      <c r="AW138" s="12" t="s">
        <v>35</v>
      </c>
      <c r="AX138" s="12" t="s">
        <v>72</v>
      </c>
      <c r="AY138" s="225" t="s">
        <v>148</v>
      </c>
    </row>
    <row r="139" spans="2:65" s="12" customFormat="1" ht="12">
      <c r="B139" s="215"/>
      <c r="C139" s="216"/>
      <c r="D139" s="206" t="s">
        <v>158</v>
      </c>
      <c r="E139" s="217" t="s">
        <v>21</v>
      </c>
      <c r="F139" s="218" t="s">
        <v>3708</v>
      </c>
      <c r="G139" s="216"/>
      <c r="H139" s="219">
        <v>54.1</v>
      </c>
      <c r="I139" s="220"/>
      <c r="J139" s="216"/>
      <c r="K139" s="216"/>
      <c r="L139" s="221"/>
      <c r="M139" s="222"/>
      <c r="N139" s="223"/>
      <c r="O139" s="223"/>
      <c r="P139" s="223"/>
      <c r="Q139" s="223"/>
      <c r="R139" s="223"/>
      <c r="S139" s="223"/>
      <c r="T139" s="224"/>
      <c r="AT139" s="225" t="s">
        <v>158</v>
      </c>
      <c r="AU139" s="225" t="s">
        <v>82</v>
      </c>
      <c r="AV139" s="12" t="s">
        <v>82</v>
      </c>
      <c r="AW139" s="12" t="s">
        <v>35</v>
      </c>
      <c r="AX139" s="12" t="s">
        <v>72</v>
      </c>
      <c r="AY139" s="225" t="s">
        <v>148</v>
      </c>
    </row>
    <row r="140" spans="2:65" s="13" customFormat="1" ht="12">
      <c r="B140" s="226"/>
      <c r="C140" s="227"/>
      <c r="D140" s="206" t="s">
        <v>158</v>
      </c>
      <c r="E140" s="228" t="s">
        <v>21</v>
      </c>
      <c r="F140" s="229" t="s">
        <v>166</v>
      </c>
      <c r="G140" s="227"/>
      <c r="H140" s="230">
        <v>190.2</v>
      </c>
      <c r="I140" s="231"/>
      <c r="J140" s="227"/>
      <c r="K140" s="227"/>
      <c r="L140" s="232"/>
      <c r="M140" s="233"/>
      <c r="N140" s="234"/>
      <c r="O140" s="234"/>
      <c r="P140" s="234"/>
      <c r="Q140" s="234"/>
      <c r="R140" s="234"/>
      <c r="S140" s="234"/>
      <c r="T140" s="235"/>
      <c r="AT140" s="236" t="s">
        <v>158</v>
      </c>
      <c r="AU140" s="236" t="s">
        <v>82</v>
      </c>
      <c r="AV140" s="13" t="s">
        <v>156</v>
      </c>
      <c r="AW140" s="13" t="s">
        <v>35</v>
      </c>
      <c r="AX140" s="13" t="s">
        <v>80</v>
      </c>
      <c r="AY140" s="236" t="s">
        <v>148</v>
      </c>
    </row>
    <row r="141" spans="2:65" s="1" customFormat="1" ht="16.5" customHeight="1">
      <c r="B141" s="41"/>
      <c r="C141" s="254" t="s">
        <v>9</v>
      </c>
      <c r="D141" s="254" t="s">
        <v>700</v>
      </c>
      <c r="E141" s="255" t="s">
        <v>3709</v>
      </c>
      <c r="F141" s="256" t="s">
        <v>3710</v>
      </c>
      <c r="G141" s="257" t="s">
        <v>213</v>
      </c>
      <c r="H141" s="258">
        <v>190.2</v>
      </c>
      <c r="I141" s="259"/>
      <c r="J141" s="260">
        <f>ROUND(I141*H141,2)</f>
        <v>0</v>
      </c>
      <c r="K141" s="256" t="s">
        <v>21</v>
      </c>
      <c r="L141" s="261"/>
      <c r="M141" s="262" t="s">
        <v>21</v>
      </c>
      <c r="N141" s="263" t="s">
        <v>43</v>
      </c>
      <c r="O141" s="42"/>
      <c r="P141" s="201">
        <f>O141*H141</f>
        <v>0</v>
      </c>
      <c r="Q141" s="201">
        <v>6.2E-2</v>
      </c>
      <c r="R141" s="201">
        <f>Q141*H141</f>
        <v>11.792399999999999</v>
      </c>
      <c r="S141" s="201">
        <v>0</v>
      </c>
      <c r="T141" s="202">
        <f>S141*H141</f>
        <v>0</v>
      </c>
      <c r="AR141" s="24" t="s">
        <v>210</v>
      </c>
      <c r="AT141" s="24" t="s">
        <v>700</v>
      </c>
      <c r="AU141" s="24" t="s">
        <v>82</v>
      </c>
      <c r="AY141" s="24" t="s">
        <v>148</v>
      </c>
      <c r="BE141" s="203">
        <f>IF(N141="základní",J141,0)</f>
        <v>0</v>
      </c>
      <c r="BF141" s="203">
        <f>IF(N141="snížená",J141,0)</f>
        <v>0</v>
      </c>
      <c r="BG141" s="203">
        <f>IF(N141="zákl. přenesená",J141,0)</f>
        <v>0</v>
      </c>
      <c r="BH141" s="203">
        <f>IF(N141="sníž. přenesená",J141,0)</f>
        <v>0</v>
      </c>
      <c r="BI141" s="203">
        <f>IF(N141="nulová",J141,0)</f>
        <v>0</v>
      </c>
      <c r="BJ141" s="24" t="s">
        <v>80</v>
      </c>
      <c r="BK141" s="203">
        <f>ROUND(I141*H141,2)</f>
        <v>0</v>
      </c>
      <c r="BL141" s="24" t="s">
        <v>156</v>
      </c>
      <c r="BM141" s="24" t="s">
        <v>3711</v>
      </c>
    </row>
    <row r="142" spans="2:65" s="10" customFormat="1" ht="29.85" customHeight="1">
      <c r="B142" s="176"/>
      <c r="C142" s="177"/>
      <c r="D142" s="178" t="s">
        <v>71</v>
      </c>
      <c r="E142" s="190" t="s">
        <v>187</v>
      </c>
      <c r="F142" s="190" t="s">
        <v>3712</v>
      </c>
      <c r="G142" s="177"/>
      <c r="H142" s="177"/>
      <c r="I142" s="180"/>
      <c r="J142" s="191">
        <f>BK142</f>
        <v>0</v>
      </c>
      <c r="K142" s="177"/>
      <c r="L142" s="182"/>
      <c r="M142" s="183"/>
      <c r="N142" s="184"/>
      <c r="O142" s="184"/>
      <c r="P142" s="185">
        <f>SUM(P143:P150)</f>
        <v>0</v>
      </c>
      <c r="Q142" s="184"/>
      <c r="R142" s="185">
        <f>SUM(R143:R150)</f>
        <v>99.496750000000006</v>
      </c>
      <c r="S142" s="184"/>
      <c r="T142" s="186">
        <f>SUM(T143:T150)</f>
        <v>0</v>
      </c>
      <c r="AR142" s="187" t="s">
        <v>80</v>
      </c>
      <c r="AT142" s="188" t="s">
        <v>71</v>
      </c>
      <c r="AU142" s="188" t="s">
        <v>80</v>
      </c>
      <c r="AY142" s="187" t="s">
        <v>148</v>
      </c>
      <c r="BK142" s="189">
        <f>SUM(BK143:BK150)</f>
        <v>0</v>
      </c>
    </row>
    <row r="143" spans="2:65" s="1" customFormat="1" ht="25.5" customHeight="1">
      <c r="B143" s="41"/>
      <c r="C143" s="192" t="s">
        <v>296</v>
      </c>
      <c r="D143" s="192" t="s">
        <v>151</v>
      </c>
      <c r="E143" s="193" t="s">
        <v>3713</v>
      </c>
      <c r="F143" s="194" t="s">
        <v>3714</v>
      </c>
      <c r="G143" s="195" t="s">
        <v>176</v>
      </c>
      <c r="H143" s="196">
        <v>281</v>
      </c>
      <c r="I143" s="197"/>
      <c r="J143" s="198">
        <f>ROUND(I143*H143,2)</f>
        <v>0</v>
      </c>
      <c r="K143" s="194" t="s">
        <v>21</v>
      </c>
      <c r="L143" s="61"/>
      <c r="M143" s="199" t="s">
        <v>21</v>
      </c>
      <c r="N143" s="200" t="s">
        <v>43</v>
      </c>
      <c r="O143" s="42"/>
      <c r="P143" s="201">
        <f>O143*H143</f>
        <v>0</v>
      </c>
      <c r="Q143" s="201">
        <v>0</v>
      </c>
      <c r="R143" s="201">
        <f>Q143*H143</f>
        <v>0</v>
      </c>
      <c r="S143" s="201">
        <v>0</v>
      </c>
      <c r="T143" s="202">
        <f>S143*H143</f>
        <v>0</v>
      </c>
      <c r="AR143" s="24" t="s">
        <v>156</v>
      </c>
      <c r="AT143" s="24" t="s">
        <v>151</v>
      </c>
      <c r="AU143" s="24" t="s">
        <v>82</v>
      </c>
      <c r="AY143" s="24" t="s">
        <v>148</v>
      </c>
      <c r="BE143" s="203">
        <f>IF(N143="základní",J143,0)</f>
        <v>0</v>
      </c>
      <c r="BF143" s="203">
        <f>IF(N143="snížená",J143,0)</f>
        <v>0</v>
      </c>
      <c r="BG143" s="203">
        <f>IF(N143="zákl. přenesená",J143,0)</f>
        <v>0</v>
      </c>
      <c r="BH143" s="203">
        <f>IF(N143="sníž. přenesená",J143,0)</f>
        <v>0</v>
      </c>
      <c r="BI143" s="203">
        <f>IF(N143="nulová",J143,0)</f>
        <v>0</v>
      </c>
      <c r="BJ143" s="24" t="s">
        <v>80</v>
      </c>
      <c r="BK143" s="203">
        <f>ROUND(I143*H143,2)</f>
        <v>0</v>
      </c>
      <c r="BL143" s="24" t="s">
        <v>156</v>
      </c>
      <c r="BM143" s="24" t="s">
        <v>3715</v>
      </c>
    </row>
    <row r="144" spans="2:65" s="1" customFormat="1" ht="144">
      <c r="B144" s="41"/>
      <c r="C144" s="63"/>
      <c r="D144" s="206" t="s">
        <v>170</v>
      </c>
      <c r="E144" s="63"/>
      <c r="F144" s="237" t="s">
        <v>3716</v>
      </c>
      <c r="G144" s="63"/>
      <c r="H144" s="63"/>
      <c r="I144" s="163"/>
      <c r="J144" s="63"/>
      <c r="K144" s="63"/>
      <c r="L144" s="61"/>
      <c r="M144" s="238"/>
      <c r="N144" s="42"/>
      <c r="O144" s="42"/>
      <c r="P144" s="42"/>
      <c r="Q144" s="42"/>
      <c r="R144" s="42"/>
      <c r="S144" s="42"/>
      <c r="T144" s="78"/>
      <c r="AT144" s="24" t="s">
        <v>170</v>
      </c>
      <c r="AU144" s="24" t="s">
        <v>82</v>
      </c>
    </row>
    <row r="145" spans="2:65" s="1" customFormat="1" ht="16.5" customHeight="1">
      <c r="B145" s="41"/>
      <c r="C145" s="192" t="s">
        <v>303</v>
      </c>
      <c r="D145" s="192" t="s">
        <v>151</v>
      </c>
      <c r="E145" s="193" t="s">
        <v>3717</v>
      </c>
      <c r="F145" s="194" t="s">
        <v>3718</v>
      </c>
      <c r="G145" s="195" t="s">
        <v>176</v>
      </c>
      <c r="H145" s="196">
        <v>51</v>
      </c>
      <c r="I145" s="197"/>
      <c r="J145" s="198">
        <f>ROUND(I145*H145,2)</f>
        <v>0</v>
      </c>
      <c r="K145" s="194" t="s">
        <v>21</v>
      </c>
      <c r="L145" s="61"/>
      <c r="M145" s="199" t="s">
        <v>21</v>
      </c>
      <c r="N145" s="200" t="s">
        <v>43</v>
      </c>
      <c r="O145" s="42"/>
      <c r="P145" s="201">
        <f>O145*H145</f>
        <v>0</v>
      </c>
      <c r="Q145" s="201">
        <v>0</v>
      </c>
      <c r="R145" s="201">
        <f>Q145*H145</f>
        <v>0</v>
      </c>
      <c r="S145" s="201">
        <v>0</v>
      </c>
      <c r="T145" s="202">
        <f>S145*H145</f>
        <v>0</v>
      </c>
      <c r="AR145" s="24" t="s">
        <v>156</v>
      </c>
      <c r="AT145" s="24" t="s">
        <v>151</v>
      </c>
      <c r="AU145" s="24" t="s">
        <v>82</v>
      </c>
      <c r="AY145" s="24" t="s">
        <v>148</v>
      </c>
      <c r="BE145" s="203">
        <f>IF(N145="základní",J145,0)</f>
        <v>0</v>
      </c>
      <c r="BF145" s="203">
        <f>IF(N145="snížená",J145,0)</f>
        <v>0</v>
      </c>
      <c r="BG145" s="203">
        <f>IF(N145="zákl. přenesená",J145,0)</f>
        <v>0</v>
      </c>
      <c r="BH145" s="203">
        <f>IF(N145="sníž. přenesená",J145,0)</f>
        <v>0</v>
      </c>
      <c r="BI145" s="203">
        <f>IF(N145="nulová",J145,0)</f>
        <v>0</v>
      </c>
      <c r="BJ145" s="24" t="s">
        <v>80</v>
      </c>
      <c r="BK145" s="203">
        <f>ROUND(I145*H145,2)</f>
        <v>0</v>
      </c>
      <c r="BL145" s="24" t="s">
        <v>156</v>
      </c>
      <c r="BM145" s="24" t="s">
        <v>3719</v>
      </c>
    </row>
    <row r="146" spans="2:65" s="1" customFormat="1" ht="144">
      <c r="B146" s="41"/>
      <c r="C146" s="63"/>
      <c r="D146" s="206" t="s">
        <v>170</v>
      </c>
      <c r="E146" s="63"/>
      <c r="F146" s="237" t="s">
        <v>3716</v>
      </c>
      <c r="G146" s="63"/>
      <c r="H146" s="63"/>
      <c r="I146" s="163"/>
      <c r="J146" s="63"/>
      <c r="K146" s="63"/>
      <c r="L146" s="61"/>
      <c r="M146" s="238"/>
      <c r="N146" s="42"/>
      <c r="O146" s="42"/>
      <c r="P146" s="42"/>
      <c r="Q146" s="42"/>
      <c r="R146" s="42"/>
      <c r="S146" s="42"/>
      <c r="T146" s="78"/>
      <c r="AT146" s="24" t="s">
        <v>170</v>
      </c>
      <c r="AU146" s="24" t="s">
        <v>82</v>
      </c>
    </row>
    <row r="147" spans="2:65" s="1" customFormat="1" ht="63.75" customHeight="1">
      <c r="B147" s="41"/>
      <c r="C147" s="192" t="s">
        <v>308</v>
      </c>
      <c r="D147" s="192" t="s">
        <v>151</v>
      </c>
      <c r="E147" s="193" t="s">
        <v>3720</v>
      </c>
      <c r="F147" s="194" t="s">
        <v>3721</v>
      </c>
      <c r="G147" s="195" t="s">
        <v>176</v>
      </c>
      <c r="H147" s="196">
        <v>571</v>
      </c>
      <c r="I147" s="197"/>
      <c r="J147" s="198">
        <f>ROUND(I147*H147,2)</f>
        <v>0</v>
      </c>
      <c r="K147" s="194" t="s">
        <v>21</v>
      </c>
      <c r="L147" s="61"/>
      <c r="M147" s="199" t="s">
        <v>21</v>
      </c>
      <c r="N147" s="200" t="s">
        <v>43</v>
      </c>
      <c r="O147" s="42"/>
      <c r="P147" s="201">
        <f>O147*H147</f>
        <v>0</v>
      </c>
      <c r="Q147" s="201">
        <v>8.4250000000000005E-2</v>
      </c>
      <c r="R147" s="201">
        <f>Q147*H147</f>
        <v>48.106750000000005</v>
      </c>
      <c r="S147" s="201">
        <v>0</v>
      </c>
      <c r="T147" s="202">
        <f>S147*H147</f>
        <v>0</v>
      </c>
      <c r="AR147" s="24" t="s">
        <v>156</v>
      </c>
      <c r="AT147" s="24" t="s">
        <v>151</v>
      </c>
      <c r="AU147" s="24" t="s">
        <v>82</v>
      </c>
      <c r="AY147" s="24" t="s">
        <v>148</v>
      </c>
      <c r="BE147" s="203">
        <f>IF(N147="základní",J147,0)</f>
        <v>0</v>
      </c>
      <c r="BF147" s="203">
        <f>IF(N147="snížená",J147,0)</f>
        <v>0</v>
      </c>
      <c r="BG147" s="203">
        <f>IF(N147="zákl. přenesená",J147,0)</f>
        <v>0</v>
      </c>
      <c r="BH147" s="203">
        <f>IF(N147="sníž. přenesená",J147,0)</f>
        <v>0</v>
      </c>
      <c r="BI147" s="203">
        <f>IF(N147="nulová",J147,0)</f>
        <v>0</v>
      </c>
      <c r="BJ147" s="24" t="s">
        <v>80</v>
      </c>
      <c r="BK147" s="203">
        <f>ROUND(I147*H147,2)</f>
        <v>0</v>
      </c>
      <c r="BL147" s="24" t="s">
        <v>156</v>
      </c>
      <c r="BM147" s="24" t="s">
        <v>3722</v>
      </c>
    </row>
    <row r="148" spans="2:65" s="1" customFormat="1" ht="168">
      <c r="B148" s="41"/>
      <c r="C148" s="63"/>
      <c r="D148" s="206" t="s">
        <v>170</v>
      </c>
      <c r="E148" s="63"/>
      <c r="F148" s="237" t="s">
        <v>3723</v>
      </c>
      <c r="G148" s="63"/>
      <c r="H148" s="63"/>
      <c r="I148" s="163"/>
      <c r="J148" s="63"/>
      <c r="K148" s="63"/>
      <c r="L148" s="61"/>
      <c r="M148" s="238"/>
      <c r="N148" s="42"/>
      <c r="O148" s="42"/>
      <c r="P148" s="42"/>
      <c r="Q148" s="42"/>
      <c r="R148" s="42"/>
      <c r="S148" s="42"/>
      <c r="T148" s="78"/>
      <c r="AT148" s="24" t="s">
        <v>170</v>
      </c>
      <c r="AU148" s="24" t="s">
        <v>82</v>
      </c>
    </row>
    <row r="149" spans="2:65" s="12" customFormat="1" ht="12">
      <c r="B149" s="215"/>
      <c r="C149" s="216"/>
      <c r="D149" s="206" t="s">
        <v>158</v>
      </c>
      <c r="E149" s="217" t="s">
        <v>21</v>
      </c>
      <c r="F149" s="218" t="s">
        <v>3724</v>
      </c>
      <c r="G149" s="216"/>
      <c r="H149" s="219">
        <v>571</v>
      </c>
      <c r="I149" s="220"/>
      <c r="J149" s="216"/>
      <c r="K149" s="216"/>
      <c r="L149" s="221"/>
      <c r="M149" s="222"/>
      <c r="N149" s="223"/>
      <c r="O149" s="223"/>
      <c r="P149" s="223"/>
      <c r="Q149" s="223"/>
      <c r="R149" s="223"/>
      <c r="S149" s="223"/>
      <c r="T149" s="224"/>
      <c r="AT149" s="225" t="s">
        <v>158</v>
      </c>
      <c r="AU149" s="225" t="s">
        <v>82</v>
      </c>
      <c r="AV149" s="12" t="s">
        <v>82</v>
      </c>
      <c r="AW149" s="12" t="s">
        <v>35</v>
      </c>
      <c r="AX149" s="12" t="s">
        <v>80</v>
      </c>
      <c r="AY149" s="225" t="s">
        <v>148</v>
      </c>
    </row>
    <row r="150" spans="2:65" s="1" customFormat="1" ht="16.5" customHeight="1">
      <c r="B150" s="41"/>
      <c r="C150" s="254" t="s">
        <v>336</v>
      </c>
      <c r="D150" s="254" t="s">
        <v>700</v>
      </c>
      <c r="E150" s="255" t="s">
        <v>3725</v>
      </c>
      <c r="F150" s="256" t="s">
        <v>3726</v>
      </c>
      <c r="G150" s="257" t="s">
        <v>176</v>
      </c>
      <c r="H150" s="258">
        <v>571</v>
      </c>
      <c r="I150" s="259"/>
      <c r="J150" s="260">
        <f>ROUND(I150*H150,2)</f>
        <v>0</v>
      </c>
      <c r="K150" s="256" t="s">
        <v>155</v>
      </c>
      <c r="L150" s="261"/>
      <c r="M150" s="262" t="s">
        <v>21</v>
      </c>
      <c r="N150" s="263" t="s">
        <v>43</v>
      </c>
      <c r="O150" s="42"/>
      <c r="P150" s="201">
        <f>O150*H150</f>
        <v>0</v>
      </c>
      <c r="Q150" s="201">
        <v>0.09</v>
      </c>
      <c r="R150" s="201">
        <f>Q150*H150</f>
        <v>51.39</v>
      </c>
      <c r="S150" s="201">
        <v>0</v>
      </c>
      <c r="T150" s="202">
        <f>S150*H150</f>
        <v>0</v>
      </c>
      <c r="AR150" s="24" t="s">
        <v>210</v>
      </c>
      <c r="AT150" s="24" t="s">
        <v>700</v>
      </c>
      <c r="AU150" s="24" t="s">
        <v>82</v>
      </c>
      <c r="AY150" s="24" t="s">
        <v>148</v>
      </c>
      <c r="BE150" s="203">
        <f>IF(N150="základní",J150,0)</f>
        <v>0</v>
      </c>
      <c r="BF150" s="203">
        <f>IF(N150="snížená",J150,0)</f>
        <v>0</v>
      </c>
      <c r="BG150" s="203">
        <f>IF(N150="zákl. přenesená",J150,0)</f>
        <v>0</v>
      </c>
      <c r="BH150" s="203">
        <f>IF(N150="sníž. přenesená",J150,0)</f>
        <v>0</v>
      </c>
      <c r="BI150" s="203">
        <f>IF(N150="nulová",J150,0)</f>
        <v>0</v>
      </c>
      <c r="BJ150" s="24" t="s">
        <v>80</v>
      </c>
      <c r="BK150" s="203">
        <f>ROUND(I150*H150,2)</f>
        <v>0</v>
      </c>
      <c r="BL150" s="24" t="s">
        <v>156</v>
      </c>
      <c r="BM150" s="24" t="s">
        <v>3727</v>
      </c>
    </row>
    <row r="151" spans="2:65" s="10" customFormat="1" ht="29.85" customHeight="1">
      <c r="B151" s="176"/>
      <c r="C151" s="177"/>
      <c r="D151" s="178" t="s">
        <v>71</v>
      </c>
      <c r="E151" s="190" t="s">
        <v>149</v>
      </c>
      <c r="F151" s="190" t="s">
        <v>150</v>
      </c>
      <c r="G151" s="177"/>
      <c r="H151" s="177"/>
      <c r="I151" s="180"/>
      <c r="J151" s="191">
        <f>BK151</f>
        <v>0</v>
      </c>
      <c r="K151" s="177"/>
      <c r="L151" s="182"/>
      <c r="M151" s="183"/>
      <c r="N151" s="184"/>
      <c r="O151" s="184"/>
      <c r="P151" s="185">
        <f>SUM(P152:P169)</f>
        <v>0</v>
      </c>
      <c r="Q151" s="184"/>
      <c r="R151" s="185">
        <f>SUM(R152:R169)</f>
        <v>0</v>
      </c>
      <c r="S151" s="184"/>
      <c r="T151" s="186">
        <f>SUM(T152:T169)</f>
        <v>49.734000000000002</v>
      </c>
      <c r="AR151" s="187" t="s">
        <v>80</v>
      </c>
      <c r="AT151" s="188" t="s">
        <v>71</v>
      </c>
      <c r="AU151" s="188" t="s">
        <v>80</v>
      </c>
      <c r="AY151" s="187" t="s">
        <v>148</v>
      </c>
      <c r="BK151" s="189">
        <f>SUM(BK152:BK169)</f>
        <v>0</v>
      </c>
    </row>
    <row r="152" spans="2:65" s="1" customFormat="1" ht="16.5" customHeight="1">
      <c r="B152" s="41"/>
      <c r="C152" s="192" t="s">
        <v>342</v>
      </c>
      <c r="D152" s="192" t="s">
        <v>151</v>
      </c>
      <c r="E152" s="193" t="s">
        <v>152</v>
      </c>
      <c r="F152" s="194" t="s">
        <v>153</v>
      </c>
      <c r="G152" s="195" t="s">
        <v>154</v>
      </c>
      <c r="H152" s="196">
        <v>11.805</v>
      </c>
      <c r="I152" s="197"/>
      <c r="J152" s="198">
        <f>ROUND(I152*H152,2)</f>
        <v>0</v>
      </c>
      <c r="K152" s="194" t="s">
        <v>155</v>
      </c>
      <c r="L152" s="61"/>
      <c r="M152" s="199" t="s">
        <v>21</v>
      </c>
      <c r="N152" s="200" t="s">
        <v>43</v>
      </c>
      <c r="O152" s="42"/>
      <c r="P152" s="201">
        <f>O152*H152</f>
        <v>0</v>
      </c>
      <c r="Q152" s="201">
        <v>0</v>
      </c>
      <c r="R152" s="201">
        <f>Q152*H152</f>
        <v>0</v>
      </c>
      <c r="S152" s="201">
        <v>2.4</v>
      </c>
      <c r="T152" s="202">
        <f>S152*H152</f>
        <v>28.331999999999997</v>
      </c>
      <c r="AR152" s="24" t="s">
        <v>156</v>
      </c>
      <c r="AT152" s="24" t="s">
        <v>151</v>
      </c>
      <c r="AU152" s="24" t="s">
        <v>82</v>
      </c>
      <c r="AY152" s="24" t="s">
        <v>148</v>
      </c>
      <c r="BE152" s="203">
        <f>IF(N152="základní",J152,0)</f>
        <v>0</v>
      </c>
      <c r="BF152" s="203">
        <f>IF(N152="snížená",J152,0)</f>
        <v>0</v>
      </c>
      <c r="BG152" s="203">
        <f>IF(N152="zákl. přenesená",J152,0)</f>
        <v>0</v>
      </c>
      <c r="BH152" s="203">
        <f>IF(N152="sníž. přenesená",J152,0)</f>
        <v>0</v>
      </c>
      <c r="BI152" s="203">
        <f>IF(N152="nulová",J152,0)</f>
        <v>0</v>
      </c>
      <c r="BJ152" s="24" t="s">
        <v>80</v>
      </c>
      <c r="BK152" s="203">
        <f>ROUND(I152*H152,2)</f>
        <v>0</v>
      </c>
      <c r="BL152" s="24" t="s">
        <v>156</v>
      </c>
      <c r="BM152" s="24" t="s">
        <v>3728</v>
      </c>
    </row>
    <row r="153" spans="2:65" s="12" customFormat="1" ht="12">
      <c r="B153" s="215"/>
      <c r="C153" s="216"/>
      <c r="D153" s="206" t="s">
        <v>158</v>
      </c>
      <c r="E153" s="217" t="s">
        <v>21</v>
      </c>
      <c r="F153" s="218" t="s">
        <v>3729</v>
      </c>
      <c r="G153" s="216"/>
      <c r="H153" s="219">
        <v>10.125</v>
      </c>
      <c r="I153" s="220"/>
      <c r="J153" s="216"/>
      <c r="K153" s="216"/>
      <c r="L153" s="221"/>
      <c r="M153" s="222"/>
      <c r="N153" s="223"/>
      <c r="O153" s="223"/>
      <c r="P153" s="223"/>
      <c r="Q153" s="223"/>
      <c r="R153" s="223"/>
      <c r="S153" s="223"/>
      <c r="T153" s="224"/>
      <c r="AT153" s="225" t="s">
        <v>158</v>
      </c>
      <c r="AU153" s="225" t="s">
        <v>82</v>
      </c>
      <c r="AV153" s="12" t="s">
        <v>82</v>
      </c>
      <c r="AW153" s="12" t="s">
        <v>35</v>
      </c>
      <c r="AX153" s="12" t="s">
        <v>72</v>
      </c>
      <c r="AY153" s="225" t="s">
        <v>148</v>
      </c>
    </row>
    <row r="154" spans="2:65" s="12" customFormat="1" ht="12">
      <c r="B154" s="215"/>
      <c r="C154" s="216"/>
      <c r="D154" s="206" t="s">
        <v>158</v>
      </c>
      <c r="E154" s="217" t="s">
        <v>21</v>
      </c>
      <c r="F154" s="218" t="s">
        <v>3730</v>
      </c>
      <c r="G154" s="216"/>
      <c r="H154" s="219">
        <v>1.68</v>
      </c>
      <c r="I154" s="220"/>
      <c r="J154" s="216"/>
      <c r="K154" s="216"/>
      <c r="L154" s="221"/>
      <c r="M154" s="222"/>
      <c r="N154" s="223"/>
      <c r="O154" s="223"/>
      <c r="P154" s="223"/>
      <c r="Q154" s="223"/>
      <c r="R154" s="223"/>
      <c r="S154" s="223"/>
      <c r="T154" s="224"/>
      <c r="AT154" s="225" t="s">
        <v>158</v>
      </c>
      <c r="AU154" s="225" t="s">
        <v>82</v>
      </c>
      <c r="AV154" s="12" t="s">
        <v>82</v>
      </c>
      <c r="AW154" s="12" t="s">
        <v>35</v>
      </c>
      <c r="AX154" s="12" t="s">
        <v>72</v>
      </c>
      <c r="AY154" s="225" t="s">
        <v>148</v>
      </c>
    </row>
    <row r="155" spans="2:65" s="13" customFormat="1" ht="12">
      <c r="B155" s="226"/>
      <c r="C155" s="227"/>
      <c r="D155" s="206" t="s">
        <v>158</v>
      </c>
      <c r="E155" s="228" t="s">
        <v>21</v>
      </c>
      <c r="F155" s="229" t="s">
        <v>166</v>
      </c>
      <c r="G155" s="227"/>
      <c r="H155" s="230">
        <v>11.805</v>
      </c>
      <c r="I155" s="231"/>
      <c r="J155" s="227"/>
      <c r="K155" s="227"/>
      <c r="L155" s="232"/>
      <c r="M155" s="233"/>
      <c r="N155" s="234"/>
      <c r="O155" s="234"/>
      <c r="P155" s="234"/>
      <c r="Q155" s="234"/>
      <c r="R155" s="234"/>
      <c r="S155" s="234"/>
      <c r="T155" s="235"/>
      <c r="AT155" s="236" t="s">
        <v>158</v>
      </c>
      <c r="AU155" s="236" t="s">
        <v>82</v>
      </c>
      <c r="AV155" s="13" t="s">
        <v>156</v>
      </c>
      <c r="AW155" s="13" t="s">
        <v>35</v>
      </c>
      <c r="AX155" s="13" t="s">
        <v>80</v>
      </c>
      <c r="AY155" s="236" t="s">
        <v>148</v>
      </c>
    </row>
    <row r="156" spans="2:65" s="1" customFormat="1" ht="16.5" customHeight="1">
      <c r="B156" s="41"/>
      <c r="C156" s="192" t="s">
        <v>347</v>
      </c>
      <c r="D156" s="192" t="s">
        <v>151</v>
      </c>
      <c r="E156" s="193" t="s">
        <v>3731</v>
      </c>
      <c r="F156" s="194" t="s">
        <v>3732</v>
      </c>
      <c r="G156" s="195" t="s">
        <v>154</v>
      </c>
      <c r="H156" s="196">
        <v>2.2679999999999998</v>
      </c>
      <c r="I156" s="197"/>
      <c r="J156" s="198">
        <f>ROUND(I156*H156,2)</f>
        <v>0</v>
      </c>
      <c r="K156" s="194" t="s">
        <v>155</v>
      </c>
      <c r="L156" s="61"/>
      <c r="M156" s="199" t="s">
        <v>21</v>
      </c>
      <c r="N156" s="200" t="s">
        <v>43</v>
      </c>
      <c r="O156" s="42"/>
      <c r="P156" s="201">
        <f>O156*H156</f>
        <v>0</v>
      </c>
      <c r="Q156" s="201">
        <v>0</v>
      </c>
      <c r="R156" s="201">
        <f>Q156*H156</f>
        <v>0</v>
      </c>
      <c r="S156" s="201">
        <v>2.4</v>
      </c>
      <c r="T156" s="202">
        <f>S156*H156</f>
        <v>5.4431999999999992</v>
      </c>
      <c r="AR156" s="24" t="s">
        <v>156</v>
      </c>
      <c r="AT156" s="24" t="s">
        <v>151</v>
      </c>
      <c r="AU156" s="24" t="s">
        <v>82</v>
      </c>
      <c r="AY156" s="24" t="s">
        <v>148</v>
      </c>
      <c r="BE156" s="203">
        <f>IF(N156="základní",J156,0)</f>
        <v>0</v>
      </c>
      <c r="BF156" s="203">
        <f>IF(N156="snížená",J156,0)</f>
        <v>0</v>
      </c>
      <c r="BG156" s="203">
        <f>IF(N156="zákl. přenesená",J156,0)</f>
        <v>0</v>
      </c>
      <c r="BH156" s="203">
        <f>IF(N156="sníž. přenesená",J156,0)</f>
        <v>0</v>
      </c>
      <c r="BI156" s="203">
        <f>IF(N156="nulová",J156,0)</f>
        <v>0</v>
      </c>
      <c r="BJ156" s="24" t="s">
        <v>80</v>
      </c>
      <c r="BK156" s="203">
        <f>ROUND(I156*H156,2)</f>
        <v>0</v>
      </c>
      <c r="BL156" s="24" t="s">
        <v>156</v>
      </c>
      <c r="BM156" s="24" t="s">
        <v>3733</v>
      </c>
    </row>
    <row r="157" spans="2:65" s="1" customFormat="1" ht="48">
      <c r="B157" s="41"/>
      <c r="C157" s="63"/>
      <c r="D157" s="206" t="s">
        <v>170</v>
      </c>
      <c r="E157" s="63"/>
      <c r="F157" s="237" t="s">
        <v>3734</v>
      </c>
      <c r="G157" s="63"/>
      <c r="H157" s="63"/>
      <c r="I157" s="163"/>
      <c r="J157" s="63"/>
      <c r="K157" s="63"/>
      <c r="L157" s="61"/>
      <c r="M157" s="238"/>
      <c r="N157" s="42"/>
      <c r="O157" s="42"/>
      <c r="P157" s="42"/>
      <c r="Q157" s="42"/>
      <c r="R157" s="42"/>
      <c r="S157" s="42"/>
      <c r="T157" s="78"/>
      <c r="AT157" s="24" t="s">
        <v>170</v>
      </c>
      <c r="AU157" s="24" t="s">
        <v>82</v>
      </c>
    </row>
    <row r="158" spans="2:65" s="12" customFormat="1" ht="12">
      <c r="B158" s="215"/>
      <c r="C158" s="216"/>
      <c r="D158" s="206" t="s">
        <v>158</v>
      </c>
      <c r="E158" s="217" t="s">
        <v>21</v>
      </c>
      <c r="F158" s="218" t="s">
        <v>3735</v>
      </c>
      <c r="G158" s="216"/>
      <c r="H158" s="219">
        <v>2.2679999999999998</v>
      </c>
      <c r="I158" s="220"/>
      <c r="J158" s="216"/>
      <c r="K158" s="216"/>
      <c r="L158" s="221"/>
      <c r="M158" s="222"/>
      <c r="N158" s="223"/>
      <c r="O158" s="223"/>
      <c r="P158" s="223"/>
      <c r="Q158" s="223"/>
      <c r="R158" s="223"/>
      <c r="S158" s="223"/>
      <c r="T158" s="224"/>
      <c r="AT158" s="225" t="s">
        <v>158</v>
      </c>
      <c r="AU158" s="225" t="s">
        <v>82</v>
      </c>
      <c r="AV158" s="12" t="s">
        <v>82</v>
      </c>
      <c r="AW158" s="12" t="s">
        <v>35</v>
      </c>
      <c r="AX158" s="12" t="s">
        <v>80</v>
      </c>
      <c r="AY158" s="225" t="s">
        <v>148</v>
      </c>
    </row>
    <row r="159" spans="2:65" s="1" customFormat="1" ht="25.5" customHeight="1">
      <c r="B159" s="41"/>
      <c r="C159" s="192" t="s">
        <v>354</v>
      </c>
      <c r="D159" s="192" t="s">
        <v>151</v>
      </c>
      <c r="E159" s="193" t="s">
        <v>205</v>
      </c>
      <c r="F159" s="194" t="s">
        <v>206</v>
      </c>
      <c r="G159" s="195" t="s">
        <v>207</v>
      </c>
      <c r="H159" s="196">
        <v>1</v>
      </c>
      <c r="I159" s="197"/>
      <c r="J159" s="198">
        <f>ROUND(I159*H159,2)</f>
        <v>0</v>
      </c>
      <c r="K159" s="194" t="s">
        <v>155</v>
      </c>
      <c r="L159" s="61"/>
      <c r="M159" s="199" t="s">
        <v>21</v>
      </c>
      <c r="N159" s="200" t="s">
        <v>43</v>
      </c>
      <c r="O159" s="42"/>
      <c r="P159" s="201">
        <f>O159*H159</f>
        <v>0</v>
      </c>
      <c r="Q159" s="201">
        <v>0</v>
      </c>
      <c r="R159" s="201">
        <f>Q159*H159</f>
        <v>0</v>
      </c>
      <c r="S159" s="201">
        <v>8.5999999999999993E-2</v>
      </c>
      <c r="T159" s="202">
        <f>S159*H159</f>
        <v>8.5999999999999993E-2</v>
      </c>
      <c r="AR159" s="24" t="s">
        <v>156</v>
      </c>
      <c r="AT159" s="24" t="s">
        <v>151</v>
      </c>
      <c r="AU159" s="24" t="s">
        <v>82</v>
      </c>
      <c r="AY159" s="24" t="s">
        <v>148</v>
      </c>
      <c r="BE159" s="203">
        <f>IF(N159="základní",J159,0)</f>
        <v>0</v>
      </c>
      <c r="BF159" s="203">
        <f>IF(N159="snížená",J159,0)</f>
        <v>0</v>
      </c>
      <c r="BG159" s="203">
        <f>IF(N159="zákl. přenesená",J159,0)</f>
        <v>0</v>
      </c>
      <c r="BH159" s="203">
        <f>IF(N159="sníž. přenesená",J159,0)</f>
        <v>0</v>
      </c>
      <c r="BI159" s="203">
        <f>IF(N159="nulová",J159,0)</f>
        <v>0</v>
      </c>
      <c r="BJ159" s="24" t="s">
        <v>80</v>
      </c>
      <c r="BK159" s="203">
        <f>ROUND(I159*H159,2)</f>
        <v>0</v>
      </c>
      <c r="BL159" s="24" t="s">
        <v>156</v>
      </c>
      <c r="BM159" s="24" t="s">
        <v>3736</v>
      </c>
    </row>
    <row r="160" spans="2:65" s="1" customFormat="1" ht="96">
      <c r="B160" s="41"/>
      <c r="C160" s="63"/>
      <c r="D160" s="206" t="s">
        <v>170</v>
      </c>
      <c r="E160" s="63"/>
      <c r="F160" s="237" t="s">
        <v>209</v>
      </c>
      <c r="G160" s="63"/>
      <c r="H160" s="63"/>
      <c r="I160" s="163"/>
      <c r="J160" s="63"/>
      <c r="K160" s="63"/>
      <c r="L160" s="61"/>
      <c r="M160" s="238"/>
      <c r="N160" s="42"/>
      <c r="O160" s="42"/>
      <c r="P160" s="42"/>
      <c r="Q160" s="42"/>
      <c r="R160" s="42"/>
      <c r="S160" s="42"/>
      <c r="T160" s="78"/>
      <c r="AT160" s="24" t="s">
        <v>170</v>
      </c>
      <c r="AU160" s="24" t="s">
        <v>82</v>
      </c>
    </row>
    <row r="161" spans="2:65" s="1" customFormat="1" ht="38.25" customHeight="1">
      <c r="B161" s="41"/>
      <c r="C161" s="192" t="s">
        <v>362</v>
      </c>
      <c r="D161" s="192" t="s">
        <v>151</v>
      </c>
      <c r="E161" s="193" t="s">
        <v>3737</v>
      </c>
      <c r="F161" s="194" t="s">
        <v>3738</v>
      </c>
      <c r="G161" s="195" t="s">
        <v>176</v>
      </c>
      <c r="H161" s="196">
        <v>56.8</v>
      </c>
      <c r="I161" s="197"/>
      <c r="J161" s="198">
        <f>ROUND(I161*H161,2)</f>
        <v>0</v>
      </c>
      <c r="K161" s="194" t="s">
        <v>155</v>
      </c>
      <c r="L161" s="61"/>
      <c r="M161" s="199" t="s">
        <v>21</v>
      </c>
      <c r="N161" s="200" t="s">
        <v>43</v>
      </c>
      <c r="O161" s="42"/>
      <c r="P161" s="201">
        <f>O161*H161</f>
        <v>0</v>
      </c>
      <c r="Q161" s="201">
        <v>0</v>
      </c>
      <c r="R161" s="201">
        <f>Q161*H161</f>
        <v>0</v>
      </c>
      <c r="S161" s="201">
        <v>0.12</v>
      </c>
      <c r="T161" s="202">
        <f>S161*H161</f>
        <v>6.8159999999999998</v>
      </c>
      <c r="AR161" s="24" t="s">
        <v>156</v>
      </c>
      <c r="AT161" s="24" t="s">
        <v>151</v>
      </c>
      <c r="AU161" s="24" t="s">
        <v>82</v>
      </c>
      <c r="AY161" s="24" t="s">
        <v>148</v>
      </c>
      <c r="BE161" s="203">
        <f>IF(N161="základní",J161,0)</f>
        <v>0</v>
      </c>
      <c r="BF161" s="203">
        <f>IF(N161="snížená",J161,0)</f>
        <v>0</v>
      </c>
      <c r="BG161" s="203">
        <f>IF(N161="zákl. přenesená",J161,0)</f>
        <v>0</v>
      </c>
      <c r="BH161" s="203">
        <f>IF(N161="sníž. přenesená",J161,0)</f>
        <v>0</v>
      </c>
      <c r="BI161" s="203">
        <f>IF(N161="nulová",J161,0)</f>
        <v>0</v>
      </c>
      <c r="BJ161" s="24" t="s">
        <v>80</v>
      </c>
      <c r="BK161" s="203">
        <f>ROUND(I161*H161,2)</f>
        <v>0</v>
      </c>
      <c r="BL161" s="24" t="s">
        <v>156</v>
      </c>
      <c r="BM161" s="24" t="s">
        <v>3739</v>
      </c>
    </row>
    <row r="162" spans="2:65" s="1" customFormat="1" ht="36">
      <c r="B162" s="41"/>
      <c r="C162" s="63"/>
      <c r="D162" s="206" t="s">
        <v>170</v>
      </c>
      <c r="E162" s="63"/>
      <c r="F162" s="237" t="s">
        <v>237</v>
      </c>
      <c r="G162" s="63"/>
      <c r="H162" s="63"/>
      <c r="I162" s="163"/>
      <c r="J162" s="63"/>
      <c r="K162" s="63"/>
      <c r="L162" s="61"/>
      <c r="M162" s="238"/>
      <c r="N162" s="42"/>
      <c r="O162" s="42"/>
      <c r="P162" s="42"/>
      <c r="Q162" s="42"/>
      <c r="R162" s="42"/>
      <c r="S162" s="42"/>
      <c r="T162" s="78"/>
      <c r="AT162" s="24" t="s">
        <v>170</v>
      </c>
      <c r="AU162" s="24" t="s">
        <v>82</v>
      </c>
    </row>
    <row r="163" spans="2:65" s="12" customFormat="1" ht="12">
      <c r="B163" s="215"/>
      <c r="C163" s="216"/>
      <c r="D163" s="206" t="s">
        <v>158</v>
      </c>
      <c r="E163" s="217" t="s">
        <v>21</v>
      </c>
      <c r="F163" s="218" t="s">
        <v>3740</v>
      </c>
      <c r="G163" s="216"/>
      <c r="H163" s="219">
        <v>56.8</v>
      </c>
      <c r="I163" s="220"/>
      <c r="J163" s="216"/>
      <c r="K163" s="216"/>
      <c r="L163" s="221"/>
      <c r="M163" s="222"/>
      <c r="N163" s="223"/>
      <c r="O163" s="223"/>
      <c r="P163" s="223"/>
      <c r="Q163" s="223"/>
      <c r="R163" s="223"/>
      <c r="S163" s="223"/>
      <c r="T163" s="224"/>
      <c r="AT163" s="225" t="s">
        <v>158</v>
      </c>
      <c r="AU163" s="225" t="s">
        <v>82</v>
      </c>
      <c r="AV163" s="12" t="s">
        <v>82</v>
      </c>
      <c r="AW163" s="12" t="s">
        <v>35</v>
      </c>
      <c r="AX163" s="12" t="s">
        <v>80</v>
      </c>
      <c r="AY163" s="225" t="s">
        <v>148</v>
      </c>
    </row>
    <row r="164" spans="2:65" s="1" customFormat="1" ht="25.5" customHeight="1">
      <c r="B164" s="41"/>
      <c r="C164" s="192" t="s">
        <v>370</v>
      </c>
      <c r="D164" s="192" t="s">
        <v>151</v>
      </c>
      <c r="E164" s="193" t="s">
        <v>246</v>
      </c>
      <c r="F164" s="194" t="s">
        <v>247</v>
      </c>
      <c r="G164" s="195" t="s">
        <v>154</v>
      </c>
      <c r="H164" s="196">
        <v>5.68</v>
      </c>
      <c r="I164" s="197"/>
      <c r="J164" s="198">
        <f>ROUND(I164*H164,2)</f>
        <v>0</v>
      </c>
      <c r="K164" s="194" t="s">
        <v>155</v>
      </c>
      <c r="L164" s="61"/>
      <c r="M164" s="199" t="s">
        <v>21</v>
      </c>
      <c r="N164" s="200" t="s">
        <v>43</v>
      </c>
      <c r="O164" s="42"/>
      <c r="P164" s="201">
        <f>O164*H164</f>
        <v>0</v>
      </c>
      <c r="Q164" s="201">
        <v>0</v>
      </c>
      <c r="R164" s="201">
        <f>Q164*H164</f>
        <v>0</v>
      </c>
      <c r="S164" s="201">
        <v>1.4</v>
      </c>
      <c r="T164" s="202">
        <f>S164*H164</f>
        <v>7.9519999999999991</v>
      </c>
      <c r="AR164" s="24" t="s">
        <v>156</v>
      </c>
      <c r="AT164" s="24" t="s">
        <v>151</v>
      </c>
      <c r="AU164" s="24" t="s">
        <v>82</v>
      </c>
      <c r="AY164" s="24" t="s">
        <v>148</v>
      </c>
      <c r="BE164" s="203">
        <f>IF(N164="základní",J164,0)</f>
        <v>0</v>
      </c>
      <c r="BF164" s="203">
        <f>IF(N164="snížená",J164,0)</f>
        <v>0</v>
      </c>
      <c r="BG164" s="203">
        <f>IF(N164="zákl. přenesená",J164,0)</f>
        <v>0</v>
      </c>
      <c r="BH164" s="203">
        <f>IF(N164="sníž. přenesená",J164,0)</f>
        <v>0</v>
      </c>
      <c r="BI164" s="203">
        <f>IF(N164="nulová",J164,0)</f>
        <v>0</v>
      </c>
      <c r="BJ164" s="24" t="s">
        <v>80</v>
      </c>
      <c r="BK164" s="203">
        <f>ROUND(I164*H164,2)</f>
        <v>0</v>
      </c>
      <c r="BL164" s="24" t="s">
        <v>156</v>
      </c>
      <c r="BM164" s="24" t="s">
        <v>3741</v>
      </c>
    </row>
    <row r="165" spans="2:65" s="12" customFormat="1" ht="12">
      <c r="B165" s="215"/>
      <c r="C165" s="216"/>
      <c r="D165" s="206" t="s">
        <v>158</v>
      </c>
      <c r="E165" s="217" t="s">
        <v>21</v>
      </c>
      <c r="F165" s="218" t="s">
        <v>3742</v>
      </c>
      <c r="G165" s="216"/>
      <c r="H165" s="219">
        <v>5.68</v>
      </c>
      <c r="I165" s="220"/>
      <c r="J165" s="216"/>
      <c r="K165" s="216"/>
      <c r="L165" s="221"/>
      <c r="M165" s="222"/>
      <c r="N165" s="223"/>
      <c r="O165" s="223"/>
      <c r="P165" s="223"/>
      <c r="Q165" s="223"/>
      <c r="R165" s="223"/>
      <c r="S165" s="223"/>
      <c r="T165" s="224"/>
      <c r="AT165" s="225" t="s">
        <v>158</v>
      </c>
      <c r="AU165" s="225" t="s">
        <v>82</v>
      </c>
      <c r="AV165" s="12" t="s">
        <v>82</v>
      </c>
      <c r="AW165" s="12" t="s">
        <v>35</v>
      </c>
      <c r="AX165" s="12" t="s">
        <v>80</v>
      </c>
      <c r="AY165" s="225" t="s">
        <v>148</v>
      </c>
    </row>
    <row r="166" spans="2:65" s="1" customFormat="1" ht="16.5" customHeight="1">
      <c r="B166" s="41"/>
      <c r="C166" s="192" t="s">
        <v>376</v>
      </c>
      <c r="D166" s="192" t="s">
        <v>151</v>
      </c>
      <c r="E166" s="193" t="s">
        <v>3743</v>
      </c>
      <c r="F166" s="194" t="s">
        <v>3744</v>
      </c>
      <c r="G166" s="195" t="s">
        <v>207</v>
      </c>
      <c r="H166" s="196">
        <v>13</v>
      </c>
      <c r="I166" s="197"/>
      <c r="J166" s="198">
        <f>ROUND(I166*H166,2)</f>
        <v>0</v>
      </c>
      <c r="K166" s="194" t="s">
        <v>155</v>
      </c>
      <c r="L166" s="61"/>
      <c r="M166" s="199" t="s">
        <v>21</v>
      </c>
      <c r="N166" s="200" t="s">
        <v>43</v>
      </c>
      <c r="O166" s="42"/>
      <c r="P166" s="201">
        <f>O166*H166</f>
        <v>0</v>
      </c>
      <c r="Q166" s="201">
        <v>0</v>
      </c>
      <c r="R166" s="201">
        <f>Q166*H166</f>
        <v>0</v>
      </c>
      <c r="S166" s="201">
        <v>0</v>
      </c>
      <c r="T166" s="202">
        <f>S166*H166</f>
        <v>0</v>
      </c>
      <c r="AR166" s="24" t="s">
        <v>156</v>
      </c>
      <c r="AT166" s="24" t="s">
        <v>151</v>
      </c>
      <c r="AU166" s="24" t="s">
        <v>82</v>
      </c>
      <c r="AY166" s="24" t="s">
        <v>148</v>
      </c>
      <c r="BE166" s="203">
        <f>IF(N166="základní",J166,0)</f>
        <v>0</v>
      </c>
      <c r="BF166" s="203">
        <f>IF(N166="snížená",J166,0)</f>
        <v>0</v>
      </c>
      <c r="BG166" s="203">
        <f>IF(N166="zákl. přenesená",J166,0)</f>
        <v>0</v>
      </c>
      <c r="BH166" s="203">
        <f>IF(N166="sníž. přenesená",J166,0)</f>
        <v>0</v>
      </c>
      <c r="BI166" s="203">
        <f>IF(N166="nulová",J166,0)</f>
        <v>0</v>
      </c>
      <c r="BJ166" s="24" t="s">
        <v>80</v>
      </c>
      <c r="BK166" s="203">
        <f>ROUND(I166*H166,2)</f>
        <v>0</v>
      </c>
      <c r="BL166" s="24" t="s">
        <v>156</v>
      </c>
      <c r="BM166" s="24" t="s">
        <v>3745</v>
      </c>
    </row>
    <row r="167" spans="2:65" s="1" customFormat="1" ht="25.5" customHeight="1">
      <c r="B167" s="41"/>
      <c r="C167" s="192" t="s">
        <v>382</v>
      </c>
      <c r="D167" s="192" t="s">
        <v>151</v>
      </c>
      <c r="E167" s="193" t="s">
        <v>3746</v>
      </c>
      <c r="F167" s="194" t="s">
        <v>3747</v>
      </c>
      <c r="G167" s="195" t="s">
        <v>207</v>
      </c>
      <c r="H167" s="196">
        <v>14</v>
      </c>
      <c r="I167" s="197"/>
      <c r="J167" s="198">
        <f>ROUND(I167*H167,2)</f>
        <v>0</v>
      </c>
      <c r="K167" s="194" t="s">
        <v>155</v>
      </c>
      <c r="L167" s="61"/>
      <c r="M167" s="199" t="s">
        <v>21</v>
      </c>
      <c r="N167" s="200" t="s">
        <v>43</v>
      </c>
      <c r="O167" s="42"/>
      <c r="P167" s="201">
        <f>O167*H167</f>
        <v>0</v>
      </c>
      <c r="Q167" s="201">
        <v>0</v>
      </c>
      <c r="R167" s="201">
        <f>Q167*H167</f>
        <v>0</v>
      </c>
      <c r="S167" s="201">
        <v>6.5699999999999995E-2</v>
      </c>
      <c r="T167" s="202">
        <f>S167*H167</f>
        <v>0.91979999999999995</v>
      </c>
      <c r="AR167" s="24" t="s">
        <v>156</v>
      </c>
      <c r="AT167" s="24" t="s">
        <v>151</v>
      </c>
      <c r="AU167" s="24" t="s">
        <v>82</v>
      </c>
      <c r="AY167" s="24" t="s">
        <v>148</v>
      </c>
      <c r="BE167" s="203">
        <f>IF(N167="základní",J167,0)</f>
        <v>0</v>
      </c>
      <c r="BF167" s="203">
        <f>IF(N167="snížená",J167,0)</f>
        <v>0</v>
      </c>
      <c r="BG167" s="203">
        <f>IF(N167="zákl. přenesená",J167,0)</f>
        <v>0</v>
      </c>
      <c r="BH167" s="203">
        <f>IF(N167="sníž. přenesená",J167,0)</f>
        <v>0</v>
      </c>
      <c r="BI167" s="203">
        <f>IF(N167="nulová",J167,0)</f>
        <v>0</v>
      </c>
      <c r="BJ167" s="24" t="s">
        <v>80</v>
      </c>
      <c r="BK167" s="203">
        <f>ROUND(I167*H167,2)</f>
        <v>0</v>
      </c>
      <c r="BL167" s="24" t="s">
        <v>156</v>
      </c>
      <c r="BM167" s="24" t="s">
        <v>3748</v>
      </c>
    </row>
    <row r="168" spans="2:65" s="1" customFormat="1" ht="25.5" customHeight="1">
      <c r="B168" s="41"/>
      <c r="C168" s="192" t="s">
        <v>387</v>
      </c>
      <c r="D168" s="192" t="s">
        <v>151</v>
      </c>
      <c r="E168" s="193" t="s">
        <v>3749</v>
      </c>
      <c r="F168" s="194" t="s">
        <v>3750</v>
      </c>
      <c r="G168" s="195" t="s">
        <v>213</v>
      </c>
      <c r="H168" s="196">
        <v>20</v>
      </c>
      <c r="I168" s="197"/>
      <c r="J168" s="198">
        <f>ROUND(I168*H168,2)</f>
        <v>0</v>
      </c>
      <c r="K168" s="194" t="s">
        <v>155</v>
      </c>
      <c r="L168" s="61"/>
      <c r="M168" s="199" t="s">
        <v>21</v>
      </c>
      <c r="N168" s="200" t="s">
        <v>43</v>
      </c>
      <c r="O168" s="42"/>
      <c r="P168" s="201">
        <f>O168*H168</f>
        <v>0</v>
      </c>
      <c r="Q168" s="201">
        <v>0</v>
      </c>
      <c r="R168" s="201">
        <f>Q168*H168</f>
        <v>0</v>
      </c>
      <c r="S168" s="201">
        <v>9.2499999999999995E-3</v>
      </c>
      <c r="T168" s="202">
        <f>S168*H168</f>
        <v>0.185</v>
      </c>
      <c r="AR168" s="24" t="s">
        <v>156</v>
      </c>
      <c r="AT168" s="24" t="s">
        <v>151</v>
      </c>
      <c r="AU168" s="24" t="s">
        <v>82</v>
      </c>
      <c r="AY168" s="24" t="s">
        <v>148</v>
      </c>
      <c r="BE168" s="203">
        <f>IF(N168="základní",J168,0)</f>
        <v>0</v>
      </c>
      <c r="BF168" s="203">
        <f>IF(N168="snížená",J168,0)</f>
        <v>0</v>
      </c>
      <c r="BG168" s="203">
        <f>IF(N168="zákl. přenesená",J168,0)</f>
        <v>0</v>
      </c>
      <c r="BH168" s="203">
        <f>IF(N168="sníž. přenesená",J168,0)</f>
        <v>0</v>
      </c>
      <c r="BI168" s="203">
        <f>IF(N168="nulová",J168,0)</f>
        <v>0</v>
      </c>
      <c r="BJ168" s="24" t="s">
        <v>80</v>
      </c>
      <c r="BK168" s="203">
        <f>ROUND(I168*H168,2)</f>
        <v>0</v>
      </c>
      <c r="BL168" s="24" t="s">
        <v>156</v>
      </c>
      <c r="BM168" s="24" t="s">
        <v>3751</v>
      </c>
    </row>
    <row r="169" spans="2:65" s="1" customFormat="1" ht="36">
      <c r="B169" s="41"/>
      <c r="C169" s="63"/>
      <c r="D169" s="206" t="s">
        <v>170</v>
      </c>
      <c r="E169" s="63"/>
      <c r="F169" s="237" t="s">
        <v>3752</v>
      </c>
      <c r="G169" s="63"/>
      <c r="H169" s="63"/>
      <c r="I169" s="163"/>
      <c r="J169" s="63"/>
      <c r="K169" s="63"/>
      <c r="L169" s="61"/>
      <c r="M169" s="238"/>
      <c r="N169" s="42"/>
      <c r="O169" s="42"/>
      <c r="P169" s="42"/>
      <c r="Q169" s="42"/>
      <c r="R169" s="42"/>
      <c r="S169" s="42"/>
      <c r="T169" s="78"/>
      <c r="AT169" s="24" t="s">
        <v>170</v>
      </c>
      <c r="AU169" s="24" t="s">
        <v>82</v>
      </c>
    </row>
    <row r="170" spans="2:65" s="10" customFormat="1" ht="29.85" customHeight="1">
      <c r="B170" s="176"/>
      <c r="C170" s="177"/>
      <c r="D170" s="178" t="s">
        <v>71</v>
      </c>
      <c r="E170" s="190" t="s">
        <v>334</v>
      </c>
      <c r="F170" s="190" t="s">
        <v>335</v>
      </c>
      <c r="G170" s="177"/>
      <c r="H170" s="177"/>
      <c r="I170" s="180"/>
      <c r="J170" s="191">
        <f>BK170</f>
        <v>0</v>
      </c>
      <c r="K170" s="177"/>
      <c r="L170" s="182"/>
      <c r="M170" s="183"/>
      <c r="N170" s="184"/>
      <c r="O170" s="184"/>
      <c r="P170" s="185">
        <f>SUM(P171:P180)</f>
        <v>0</v>
      </c>
      <c r="Q170" s="184"/>
      <c r="R170" s="185">
        <f>SUM(R171:R180)</f>
        <v>0</v>
      </c>
      <c r="S170" s="184"/>
      <c r="T170" s="186">
        <f>SUM(T171:T180)</f>
        <v>0</v>
      </c>
      <c r="AR170" s="187" t="s">
        <v>80</v>
      </c>
      <c r="AT170" s="188" t="s">
        <v>71</v>
      </c>
      <c r="AU170" s="188" t="s">
        <v>80</v>
      </c>
      <c r="AY170" s="187" t="s">
        <v>148</v>
      </c>
      <c r="BK170" s="189">
        <f>SUM(BK171:BK180)</f>
        <v>0</v>
      </c>
    </row>
    <row r="171" spans="2:65" s="1" customFormat="1" ht="25.5" customHeight="1">
      <c r="B171" s="41"/>
      <c r="C171" s="192" t="s">
        <v>407</v>
      </c>
      <c r="D171" s="192" t="s">
        <v>151</v>
      </c>
      <c r="E171" s="193" t="s">
        <v>337</v>
      </c>
      <c r="F171" s="194" t="s">
        <v>338</v>
      </c>
      <c r="G171" s="195" t="s">
        <v>339</v>
      </c>
      <c r="H171" s="196">
        <v>169.59399999999999</v>
      </c>
      <c r="I171" s="197"/>
      <c r="J171" s="198">
        <f>ROUND(I171*H171,2)</f>
        <v>0</v>
      </c>
      <c r="K171" s="194" t="s">
        <v>155</v>
      </c>
      <c r="L171" s="61"/>
      <c r="M171" s="199" t="s">
        <v>21</v>
      </c>
      <c r="N171" s="200" t="s">
        <v>43</v>
      </c>
      <c r="O171" s="42"/>
      <c r="P171" s="201">
        <f>O171*H171</f>
        <v>0</v>
      </c>
      <c r="Q171" s="201">
        <v>0</v>
      </c>
      <c r="R171" s="201">
        <f>Q171*H171</f>
        <v>0</v>
      </c>
      <c r="S171" s="201">
        <v>0</v>
      </c>
      <c r="T171" s="202">
        <f>S171*H171</f>
        <v>0</v>
      </c>
      <c r="AR171" s="24" t="s">
        <v>156</v>
      </c>
      <c r="AT171" s="24" t="s">
        <v>151</v>
      </c>
      <c r="AU171" s="24" t="s">
        <v>82</v>
      </c>
      <c r="AY171" s="24" t="s">
        <v>148</v>
      </c>
      <c r="BE171" s="203">
        <f>IF(N171="základní",J171,0)</f>
        <v>0</v>
      </c>
      <c r="BF171" s="203">
        <f>IF(N171="snížená",J171,0)</f>
        <v>0</v>
      </c>
      <c r="BG171" s="203">
        <f>IF(N171="zákl. přenesená",J171,0)</f>
        <v>0</v>
      </c>
      <c r="BH171" s="203">
        <f>IF(N171="sníž. přenesená",J171,0)</f>
        <v>0</v>
      </c>
      <c r="BI171" s="203">
        <f>IF(N171="nulová",J171,0)</f>
        <v>0</v>
      </c>
      <c r="BJ171" s="24" t="s">
        <v>80</v>
      </c>
      <c r="BK171" s="203">
        <f>ROUND(I171*H171,2)</f>
        <v>0</v>
      </c>
      <c r="BL171" s="24" t="s">
        <v>156</v>
      </c>
      <c r="BM171" s="24" t="s">
        <v>3753</v>
      </c>
    </row>
    <row r="172" spans="2:65" s="1" customFormat="1" ht="156">
      <c r="B172" s="41"/>
      <c r="C172" s="63"/>
      <c r="D172" s="206" t="s">
        <v>170</v>
      </c>
      <c r="E172" s="63"/>
      <c r="F172" s="237" t="s">
        <v>341</v>
      </c>
      <c r="G172" s="63"/>
      <c r="H172" s="63"/>
      <c r="I172" s="163"/>
      <c r="J172" s="63"/>
      <c r="K172" s="63"/>
      <c r="L172" s="61"/>
      <c r="M172" s="238"/>
      <c r="N172" s="42"/>
      <c r="O172" s="42"/>
      <c r="P172" s="42"/>
      <c r="Q172" s="42"/>
      <c r="R172" s="42"/>
      <c r="S172" s="42"/>
      <c r="T172" s="78"/>
      <c r="AT172" s="24" t="s">
        <v>170</v>
      </c>
      <c r="AU172" s="24" t="s">
        <v>82</v>
      </c>
    </row>
    <row r="173" spans="2:65" s="1" customFormat="1" ht="25.5" customHeight="1">
      <c r="B173" s="41"/>
      <c r="C173" s="192" t="s">
        <v>415</v>
      </c>
      <c r="D173" s="192" t="s">
        <v>151</v>
      </c>
      <c r="E173" s="193" t="s">
        <v>343</v>
      </c>
      <c r="F173" s="194" t="s">
        <v>344</v>
      </c>
      <c r="G173" s="195" t="s">
        <v>339</v>
      </c>
      <c r="H173" s="196">
        <v>169.59399999999999</v>
      </c>
      <c r="I173" s="197"/>
      <c r="J173" s="198">
        <f>ROUND(I173*H173,2)</f>
        <v>0</v>
      </c>
      <c r="K173" s="194" t="s">
        <v>155</v>
      </c>
      <c r="L173" s="61"/>
      <c r="M173" s="199" t="s">
        <v>21</v>
      </c>
      <c r="N173" s="200" t="s">
        <v>43</v>
      </c>
      <c r="O173" s="42"/>
      <c r="P173" s="201">
        <f>O173*H173</f>
        <v>0</v>
      </c>
      <c r="Q173" s="201">
        <v>0</v>
      </c>
      <c r="R173" s="201">
        <f>Q173*H173</f>
        <v>0</v>
      </c>
      <c r="S173" s="201">
        <v>0</v>
      </c>
      <c r="T173" s="202">
        <f>S173*H173</f>
        <v>0</v>
      </c>
      <c r="AR173" s="24" t="s">
        <v>156</v>
      </c>
      <c r="AT173" s="24" t="s">
        <v>151</v>
      </c>
      <c r="AU173" s="24" t="s">
        <v>82</v>
      </c>
      <c r="AY173" s="24" t="s">
        <v>148</v>
      </c>
      <c r="BE173" s="203">
        <f>IF(N173="základní",J173,0)</f>
        <v>0</v>
      </c>
      <c r="BF173" s="203">
        <f>IF(N173="snížená",J173,0)</f>
        <v>0</v>
      </c>
      <c r="BG173" s="203">
        <f>IF(N173="zákl. přenesená",J173,0)</f>
        <v>0</v>
      </c>
      <c r="BH173" s="203">
        <f>IF(N173="sníž. přenesená",J173,0)</f>
        <v>0</v>
      </c>
      <c r="BI173" s="203">
        <f>IF(N173="nulová",J173,0)</f>
        <v>0</v>
      </c>
      <c r="BJ173" s="24" t="s">
        <v>80</v>
      </c>
      <c r="BK173" s="203">
        <f>ROUND(I173*H173,2)</f>
        <v>0</v>
      </c>
      <c r="BL173" s="24" t="s">
        <v>156</v>
      </c>
      <c r="BM173" s="24" t="s">
        <v>3754</v>
      </c>
    </row>
    <row r="174" spans="2:65" s="1" customFormat="1" ht="96">
      <c r="B174" s="41"/>
      <c r="C174" s="63"/>
      <c r="D174" s="206" t="s">
        <v>170</v>
      </c>
      <c r="E174" s="63"/>
      <c r="F174" s="237" t="s">
        <v>346</v>
      </c>
      <c r="G174" s="63"/>
      <c r="H174" s="63"/>
      <c r="I174" s="163"/>
      <c r="J174" s="63"/>
      <c r="K174" s="63"/>
      <c r="L174" s="61"/>
      <c r="M174" s="238"/>
      <c r="N174" s="42"/>
      <c r="O174" s="42"/>
      <c r="P174" s="42"/>
      <c r="Q174" s="42"/>
      <c r="R174" s="42"/>
      <c r="S174" s="42"/>
      <c r="T174" s="78"/>
      <c r="AT174" s="24" t="s">
        <v>170</v>
      </c>
      <c r="AU174" s="24" t="s">
        <v>82</v>
      </c>
    </row>
    <row r="175" spans="2:65" s="1" customFormat="1" ht="25.5" customHeight="1">
      <c r="B175" s="41"/>
      <c r="C175" s="192" t="s">
        <v>422</v>
      </c>
      <c r="D175" s="192" t="s">
        <v>151</v>
      </c>
      <c r="E175" s="193" t="s">
        <v>348</v>
      </c>
      <c r="F175" s="194" t="s">
        <v>349</v>
      </c>
      <c r="G175" s="195" t="s">
        <v>339</v>
      </c>
      <c r="H175" s="196">
        <v>2374.3159999999998</v>
      </c>
      <c r="I175" s="197"/>
      <c r="J175" s="198">
        <f>ROUND(I175*H175,2)</f>
        <v>0</v>
      </c>
      <c r="K175" s="194" t="s">
        <v>155</v>
      </c>
      <c r="L175" s="61"/>
      <c r="M175" s="199" t="s">
        <v>21</v>
      </c>
      <c r="N175" s="200" t="s">
        <v>43</v>
      </c>
      <c r="O175" s="42"/>
      <c r="P175" s="201">
        <f>O175*H175</f>
        <v>0</v>
      </c>
      <c r="Q175" s="201">
        <v>0</v>
      </c>
      <c r="R175" s="201">
        <f>Q175*H175</f>
        <v>0</v>
      </c>
      <c r="S175" s="201">
        <v>0</v>
      </c>
      <c r="T175" s="202">
        <f>S175*H175</f>
        <v>0</v>
      </c>
      <c r="AR175" s="24" t="s">
        <v>156</v>
      </c>
      <c r="AT175" s="24" t="s">
        <v>151</v>
      </c>
      <c r="AU175" s="24" t="s">
        <v>82</v>
      </c>
      <c r="AY175" s="24" t="s">
        <v>148</v>
      </c>
      <c r="BE175" s="203">
        <f>IF(N175="základní",J175,0)</f>
        <v>0</v>
      </c>
      <c r="BF175" s="203">
        <f>IF(N175="snížená",J175,0)</f>
        <v>0</v>
      </c>
      <c r="BG175" s="203">
        <f>IF(N175="zákl. přenesená",J175,0)</f>
        <v>0</v>
      </c>
      <c r="BH175" s="203">
        <f>IF(N175="sníž. přenesená",J175,0)</f>
        <v>0</v>
      </c>
      <c r="BI175" s="203">
        <f>IF(N175="nulová",J175,0)</f>
        <v>0</v>
      </c>
      <c r="BJ175" s="24" t="s">
        <v>80</v>
      </c>
      <c r="BK175" s="203">
        <f>ROUND(I175*H175,2)</f>
        <v>0</v>
      </c>
      <c r="BL175" s="24" t="s">
        <v>156</v>
      </c>
      <c r="BM175" s="24" t="s">
        <v>3755</v>
      </c>
    </row>
    <row r="176" spans="2:65" s="1" customFormat="1" ht="96">
      <c r="B176" s="41"/>
      <c r="C176" s="63"/>
      <c r="D176" s="206" t="s">
        <v>170</v>
      </c>
      <c r="E176" s="63"/>
      <c r="F176" s="237" t="s">
        <v>346</v>
      </c>
      <c r="G176" s="63"/>
      <c r="H176" s="63"/>
      <c r="I176" s="163"/>
      <c r="J176" s="63"/>
      <c r="K176" s="63"/>
      <c r="L176" s="61"/>
      <c r="M176" s="238"/>
      <c r="N176" s="42"/>
      <c r="O176" s="42"/>
      <c r="P176" s="42"/>
      <c r="Q176" s="42"/>
      <c r="R176" s="42"/>
      <c r="S176" s="42"/>
      <c r="T176" s="78"/>
      <c r="AT176" s="24" t="s">
        <v>170</v>
      </c>
      <c r="AU176" s="24" t="s">
        <v>82</v>
      </c>
    </row>
    <row r="177" spans="2:65" s="1" customFormat="1" ht="24">
      <c r="B177" s="41"/>
      <c r="C177" s="63"/>
      <c r="D177" s="206" t="s">
        <v>351</v>
      </c>
      <c r="E177" s="63"/>
      <c r="F177" s="237" t="s">
        <v>352</v>
      </c>
      <c r="G177" s="63"/>
      <c r="H177" s="63"/>
      <c r="I177" s="163"/>
      <c r="J177" s="63"/>
      <c r="K177" s="63"/>
      <c r="L177" s="61"/>
      <c r="M177" s="238"/>
      <c r="N177" s="42"/>
      <c r="O177" s="42"/>
      <c r="P177" s="42"/>
      <c r="Q177" s="42"/>
      <c r="R177" s="42"/>
      <c r="S177" s="42"/>
      <c r="T177" s="78"/>
      <c r="AT177" s="24" t="s">
        <v>351</v>
      </c>
      <c r="AU177" s="24" t="s">
        <v>82</v>
      </c>
    </row>
    <row r="178" spans="2:65" s="12" customFormat="1" ht="12">
      <c r="B178" s="215"/>
      <c r="C178" s="216"/>
      <c r="D178" s="206" t="s">
        <v>158</v>
      </c>
      <c r="E178" s="216"/>
      <c r="F178" s="218" t="s">
        <v>3756</v>
      </c>
      <c r="G178" s="216"/>
      <c r="H178" s="219">
        <v>2374.3159999999998</v>
      </c>
      <c r="I178" s="220"/>
      <c r="J178" s="216"/>
      <c r="K178" s="216"/>
      <c r="L178" s="221"/>
      <c r="M178" s="222"/>
      <c r="N178" s="223"/>
      <c r="O178" s="223"/>
      <c r="P178" s="223"/>
      <c r="Q178" s="223"/>
      <c r="R178" s="223"/>
      <c r="S178" s="223"/>
      <c r="T178" s="224"/>
      <c r="AT178" s="225" t="s">
        <v>158</v>
      </c>
      <c r="AU178" s="225" t="s">
        <v>82</v>
      </c>
      <c r="AV178" s="12" t="s">
        <v>82</v>
      </c>
      <c r="AW178" s="12" t="s">
        <v>6</v>
      </c>
      <c r="AX178" s="12" t="s">
        <v>80</v>
      </c>
      <c r="AY178" s="225" t="s">
        <v>148</v>
      </c>
    </row>
    <row r="179" spans="2:65" s="1" customFormat="1" ht="38.25" customHeight="1">
      <c r="B179" s="41"/>
      <c r="C179" s="192" t="s">
        <v>428</v>
      </c>
      <c r="D179" s="192" t="s">
        <v>151</v>
      </c>
      <c r="E179" s="193" t="s">
        <v>388</v>
      </c>
      <c r="F179" s="194" t="s">
        <v>389</v>
      </c>
      <c r="G179" s="195" t="s">
        <v>339</v>
      </c>
      <c r="H179" s="196">
        <v>169.56399999999999</v>
      </c>
      <c r="I179" s="197"/>
      <c r="J179" s="198">
        <f>ROUND(I179*H179,2)</f>
        <v>0</v>
      </c>
      <c r="K179" s="194" t="s">
        <v>155</v>
      </c>
      <c r="L179" s="61"/>
      <c r="M179" s="199" t="s">
        <v>21</v>
      </c>
      <c r="N179" s="200" t="s">
        <v>43</v>
      </c>
      <c r="O179" s="42"/>
      <c r="P179" s="201">
        <f>O179*H179</f>
        <v>0</v>
      </c>
      <c r="Q179" s="201">
        <v>0</v>
      </c>
      <c r="R179" s="201">
        <f>Q179*H179</f>
        <v>0</v>
      </c>
      <c r="S179" s="201">
        <v>0</v>
      </c>
      <c r="T179" s="202">
        <f>S179*H179</f>
        <v>0</v>
      </c>
      <c r="AR179" s="24" t="s">
        <v>156</v>
      </c>
      <c r="AT179" s="24" t="s">
        <v>151</v>
      </c>
      <c r="AU179" s="24" t="s">
        <v>82</v>
      </c>
      <c r="AY179" s="24" t="s">
        <v>148</v>
      </c>
      <c r="BE179" s="203">
        <f>IF(N179="základní",J179,0)</f>
        <v>0</v>
      </c>
      <c r="BF179" s="203">
        <f>IF(N179="snížená",J179,0)</f>
        <v>0</v>
      </c>
      <c r="BG179" s="203">
        <f>IF(N179="zákl. přenesená",J179,0)</f>
        <v>0</v>
      </c>
      <c r="BH179" s="203">
        <f>IF(N179="sníž. přenesená",J179,0)</f>
        <v>0</v>
      </c>
      <c r="BI179" s="203">
        <f>IF(N179="nulová",J179,0)</f>
        <v>0</v>
      </c>
      <c r="BJ179" s="24" t="s">
        <v>80</v>
      </c>
      <c r="BK179" s="203">
        <f>ROUND(I179*H179,2)</f>
        <v>0</v>
      </c>
      <c r="BL179" s="24" t="s">
        <v>156</v>
      </c>
      <c r="BM179" s="24" t="s">
        <v>3757</v>
      </c>
    </row>
    <row r="180" spans="2:65" s="1" customFormat="1" ht="96">
      <c r="B180" s="41"/>
      <c r="C180" s="63"/>
      <c r="D180" s="206" t="s">
        <v>170</v>
      </c>
      <c r="E180" s="63"/>
      <c r="F180" s="237" t="s">
        <v>358</v>
      </c>
      <c r="G180" s="63"/>
      <c r="H180" s="63"/>
      <c r="I180" s="163"/>
      <c r="J180" s="63"/>
      <c r="K180" s="63"/>
      <c r="L180" s="61"/>
      <c r="M180" s="238"/>
      <c r="N180" s="42"/>
      <c r="O180" s="42"/>
      <c r="P180" s="42"/>
      <c r="Q180" s="42"/>
      <c r="R180" s="42"/>
      <c r="S180" s="42"/>
      <c r="T180" s="78"/>
      <c r="AT180" s="24" t="s">
        <v>170</v>
      </c>
      <c r="AU180" s="24" t="s">
        <v>82</v>
      </c>
    </row>
    <row r="181" spans="2:65" s="10" customFormat="1" ht="29.85" customHeight="1">
      <c r="B181" s="176"/>
      <c r="C181" s="177"/>
      <c r="D181" s="178" t="s">
        <v>71</v>
      </c>
      <c r="E181" s="190" t="s">
        <v>1087</v>
      </c>
      <c r="F181" s="190" t="s">
        <v>1088</v>
      </c>
      <c r="G181" s="177"/>
      <c r="H181" s="177"/>
      <c r="I181" s="180"/>
      <c r="J181" s="191">
        <f>BK181</f>
        <v>0</v>
      </c>
      <c r="K181" s="177"/>
      <c r="L181" s="182"/>
      <c r="M181" s="183"/>
      <c r="N181" s="184"/>
      <c r="O181" s="184"/>
      <c r="P181" s="185">
        <f>SUM(P182:P183)</f>
        <v>0</v>
      </c>
      <c r="Q181" s="184"/>
      <c r="R181" s="185">
        <f>SUM(R182:R183)</f>
        <v>0</v>
      </c>
      <c r="S181" s="184"/>
      <c r="T181" s="186">
        <f>SUM(T182:T183)</f>
        <v>0</v>
      </c>
      <c r="AR181" s="187" t="s">
        <v>80</v>
      </c>
      <c r="AT181" s="188" t="s">
        <v>71</v>
      </c>
      <c r="AU181" s="188" t="s">
        <v>80</v>
      </c>
      <c r="AY181" s="187" t="s">
        <v>148</v>
      </c>
      <c r="BK181" s="189">
        <f>SUM(BK182:BK183)</f>
        <v>0</v>
      </c>
    </row>
    <row r="182" spans="2:65" s="1" customFormat="1" ht="38.25" customHeight="1">
      <c r="B182" s="41"/>
      <c r="C182" s="192" t="s">
        <v>438</v>
      </c>
      <c r="D182" s="192" t="s">
        <v>151</v>
      </c>
      <c r="E182" s="193" t="s">
        <v>1090</v>
      </c>
      <c r="F182" s="194" t="s">
        <v>1091</v>
      </c>
      <c r="G182" s="195" t="s">
        <v>339</v>
      </c>
      <c r="H182" s="196">
        <v>123.158</v>
      </c>
      <c r="I182" s="197"/>
      <c r="J182" s="198">
        <f>ROUND(I182*H182,2)</f>
        <v>0</v>
      </c>
      <c r="K182" s="194" t="s">
        <v>155</v>
      </c>
      <c r="L182" s="61"/>
      <c r="M182" s="199" t="s">
        <v>21</v>
      </c>
      <c r="N182" s="200" t="s">
        <v>43</v>
      </c>
      <c r="O182" s="42"/>
      <c r="P182" s="201">
        <f>O182*H182</f>
        <v>0</v>
      </c>
      <c r="Q182" s="201">
        <v>0</v>
      </c>
      <c r="R182" s="201">
        <f>Q182*H182</f>
        <v>0</v>
      </c>
      <c r="S182" s="201">
        <v>0</v>
      </c>
      <c r="T182" s="202">
        <f>S182*H182</f>
        <v>0</v>
      </c>
      <c r="AR182" s="24" t="s">
        <v>156</v>
      </c>
      <c r="AT182" s="24" t="s">
        <v>151</v>
      </c>
      <c r="AU182" s="24" t="s">
        <v>82</v>
      </c>
      <c r="AY182" s="24" t="s">
        <v>148</v>
      </c>
      <c r="BE182" s="203">
        <f>IF(N182="základní",J182,0)</f>
        <v>0</v>
      </c>
      <c r="BF182" s="203">
        <f>IF(N182="snížená",J182,0)</f>
        <v>0</v>
      </c>
      <c r="BG182" s="203">
        <f>IF(N182="zákl. přenesená",J182,0)</f>
        <v>0</v>
      </c>
      <c r="BH182" s="203">
        <f>IF(N182="sníž. přenesená",J182,0)</f>
        <v>0</v>
      </c>
      <c r="BI182" s="203">
        <f>IF(N182="nulová",J182,0)</f>
        <v>0</v>
      </c>
      <c r="BJ182" s="24" t="s">
        <v>80</v>
      </c>
      <c r="BK182" s="203">
        <f>ROUND(I182*H182,2)</f>
        <v>0</v>
      </c>
      <c r="BL182" s="24" t="s">
        <v>156</v>
      </c>
      <c r="BM182" s="24" t="s">
        <v>3758</v>
      </c>
    </row>
    <row r="183" spans="2:65" s="1" customFormat="1" ht="96">
      <c r="B183" s="41"/>
      <c r="C183" s="63"/>
      <c r="D183" s="206" t="s">
        <v>170</v>
      </c>
      <c r="E183" s="63"/>
      <c r="F183" s="237" t="s">
        <v>1093</v>
      </c>
      <c r="G183" s="63"/>
      <c r="H183" s="63"/>
      <c r="I183" s="163"/>
      <c r="J183" s="63"/>
      <c r="K183" s="63"/>
      <c r="L183" s="61"/>
      <c r="M183" s="268"/>
      <c r="N183" s="269"/>
      <c r="O183" s="269"/>
      <c r="P183" s="269"/>
      <c r="Q183" s="269"/>
      <c r="R183" s="269"/>
      <c r="S183" s="269"/>
      <c r="T183" s="270"/>
      <c r="AT183" s="24" t="s">
        <v>170</v>
      </c>
      <c r="AU183" s="24" t="s">
        <v>82</v>
      </c>
    </row>
    <row r="184" spans="2:65" s="1" customFormat="1" ht="6.9" customHeight="1">
      <c r="B184" s="56"/>
      <c r="C184" s="57"/>
      <c r="D184" s="57"/>
      <c r="E184" s="57"/>
      <c r="F184" s="57"/>
      <c r="G184" s="57"/>
      <c r="H184" s="57"/>
      <c r="I184" s="139"/>
      <c r="J184" s="57"/>
      <c r="K184" s="57"/>
      <c r="L184" s="61"/>
    </row>
  </sheetData>
  <sheetProtection algorithmName="SHA-512" hashValue="qr9T0uVxYJDAInbQFoZG6Z1c/s9SfqTLnCGEPEWIGTJ/ELzxZrNUzMmuvK5MLARwKxQ10bs+vt4nfkWxZlq2IA==" saltValue="xmO235cpir772quMIRWURgc8bWY379Iv7Mhm3DcDnMAk8YtRllxxoPuwGXa2UX66LOGxOr26tIEmWzYyzMgeMw==" spinCount="100000" sheet="1" objects="1" scenarios="1" formatColumns="0" formatRows="0" autoFilter="0"/>
  <autoFilter ref="C82:K183" xr:uid="{00000000-0009-0000-0000-000008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82"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102"/>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2"/>
      <c r="C1" s="112"/>
      <c r="D1" s="113" t="s">
        <v>1</v>
      </c>
      <c r="E1" s="112"/>
      <c r="F1" s="114" t="s">
        <v>107</v>
      </c>
      <c r="G1" s="399" t="s">
        <v>108</v>
      </c>
      <c r="H1" s="399"/>
      <c r="I1" s="115"/>
      <c r="J1" s="114" t="s">
        <v>109</v>
      </c>
      <c r="K1" s="113" t="s">
        <v>110</v>
      </c>
      <c r="L1" s="114" t="s">
        <v>111</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61"/>
      <c r="M2" s="361"/>
      <c r="N2" s="361"/>
      <c r="O2" s="361"/>
      <c r="P2" s="361"/>
      <c r="Q2" s="361"/>
      <c r="R2" s="361"/>
      <c r="S2" s="361"/>
      <c r="T2" s="361"/>
      <c r="U2" s="361"/>
      <c r="V2" s="361"/>
      <c r="AT2" s="24" t="s">
        <v>106</v>
      </c>
    </row>
    <row r="3" spans="1:70" ht="6.9" customHeight="1">
      <c r="B3" s="25"/>
      <c r="C3" s="26"/>
      <c r="D3" s="26"/>
      <c r="E3" s="26"/>
      <c r="F3" s="26"/>
      <c r="G3" s="26"/>
      <c r="H3" s="26"/>
      <c r="I3" s="116"/>
      <c r="J3" s="26"/>
      <c r="K3" s="27"/>
      <c r="AT3" s="24" t="s">
        <v>82</v>
      </c>
    </row>
    <row r="4" spans="1:70" ht="36.9" customHeight="1">
      <c r="B4" s="28"/>
      <c r="C4" s="29"/>
      <c r="D4" s="30" t="s">
        <v>112</v>
      </c>
      <c r="E4" s="29"/>
      <c r="F4" s="29"/>
      <c r="G4" s="29"/>
      <c r="H4" s="29"/>
      <c r="I4" s="117"/>
      <c r="J4" s="29"/>
      <c r="K4" s="31"/>
      <c r="M4" s="32" t="s">
        <v>12</v>
      </c>
      <c r="AT4" s="24" t="s">
        <v>6</v>
      </c>
    </row>
    <row r="5" spans="1:70" ht="6.9" customHeight="1">
      <c r="B5" s="28"/>
      <c r="C5" s="29"/>
      <c r="D5" s="29"/>
      <c r="E5" s="29"/>
      <c r="F5" s="29"/>
      <c r="G5" s="29"/>
      <c r="H5" s="29"/>
      <c r="I5" s="117"/>
      <c r="J5" s="29"/>
      <c r="K5" s="31"/>
    </row>
    <row r="6" spans="1:70" ht="13.2">
      <c r="B6" s="28"/>
      <c r="C6" s="29"/>
      <c r="D6" s="37" t="s">
        <v>18</v>
      </c>
      <c r="E6" s="29"/>
      <c r="F6" s="29"/>
      <c r="G6" s="29"/>
      <c r="H6" s="29"/>
      <c r="I6" s="117"/>
      <c r="J6" s="29"/>
      <c r="K6" s="31"/>
    </row>
    <row r="7" spans="1:70" ht="16.5" customHeight="1">
      <c r="B7" s="28"/>
      <c r="C7" s="29"/>
      <c r="D7" s="29"/>
      <c r="E7" s="391" t="str">
        <f>'Rekapitulace stavby'!K6</f>
        <v>SOU elektrotechnické Plzeň – společenský sál II. etapa</v>
      </c>
      <c r="F7" s="392"/>
      <c r="G7" s="392"/>
      <c r="H7" s="392"/>
      <c r="I7" s="117"/>
      <c r="J7" s="29"/>
      <c r="K7" s="31"/>
    </row>
    <row r="8" spans="1:70" s="1" customFormat="1" ht="13.2">
      <c r="B8" s="41"/>
      <c r="C8" s="42"/>
      <c r="D8" s="37" t="s">
        <v>113</v>
      </c>
      <c r="E8" s="42"/>
      <c r="F8" s="42"/>
      <c r="G8" s="42"/>
      <c r="H8" s="42"/>
      <c r="I8" s="118"/>
      <c r="J8" s="42"/>
      <c r="K8" s="45"/>
    </row>
    <row r="9" spans="1:70" s="1" customFormat="1" ht="36.9" customHeight="1">
      <c r="B9" s="41"/>
      <c r="C9" s="42"/>
      <c r="D9" s="42"/>
      <c r="E9" s="393" t="s">
        <v>3759</v>
      </c>
      <c r="F9" s="394"/>
      <c r="G9" s="394"/>
      <c r="H9" s="394"/>
      <c r="I9" s="118"/>
      <c r="J9" s="42"/>
      <c r="K9" s="45"/>
    </row>
    <row r="10" spans="1:70" s="1" customFormat="1" ht="12">
      <c r="B10" s="41"/>
      <c r="C10" s="42"/>
      <c r="D10" s="42"/>
      <c r="E10" s="42"/>
      <c r="F10" s="42"/>
      <c r="G10" s="42"/>
      <c r="H10" s="42"/>
      <c r="I10" s="118"/>
      <c r="J10" s="42"/>
      <c r="K10" s="45"/>
    </row>
    <row r="11" spans="1:70" s="1" customFormat="1" ht="14.4" customHeight="1">
      <c r="B11" s="41"/>
      <c r="C11" s="42"/>
      <c r="D11" s="37" t="s">
        <v>20</v>
      </c>
      <c r="E11" s="42"/>
      <c r="F11" s="35" t="s">
        <v>21</v>
      </c>
      <c r="G11" s="42"/>
      <c r="H11" s="42"/>
      <c r="I11" s="119" t="s">
        <v>22</v>
      </c>
      <c r="J11" s="35" t="s">
        <v>21</v>
      </c>
      <c r="K11" s="45"/>
    </row>
    <row r="12" spans="1:70" s="1" customFormat="1" ht="14.4" customHeight="1">
      <c r="B12" s="41"/>
      <c r="C12" s="42"/>
      <c r="D12" s="37" t="s">
        <v>23</v>
      </c>
      <c r="E12" s="42"/>
      <c r="F12" s="35" t="s">
        <v>24</v>
      </c>
      <c r="G12" s="42"/>
      <c r="H12" s="42"/>
      <c r="I12" s="119" t="s">
        <v>25</v>
      </c>
      <c r="J12" s="120" t="str">
        <f>'Rekapitulace stavby'!AN8</f>
        <v>22. 5. 2019</v>
      </c>
      <c r="K12" s="45"/>
    </row>
    <row r="13" spans="1:70" s="1" customFormat="1" ht="10.8" customHeight="1">
      <c r="B13" s="41"/>
      <c r="C13" s="42"/>
      <c r="D13" s="42"/>
      <c r="E13" s="42"/>
      <c r="F13" s="42"/>
      <c r="G13" s="42"/>
      <c r="H13" s="42"/>
      <c r="I13" s="118"/>
      <c r="J13" s="42"/>
      <c r="K13" s="45"/>
    </row>
    <row r="14" spans="1:70" s="1" customFormat="1" ht="14.4"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 customHeight="1">
      <c r="B16" s="41"/>
      <c r="C16" s="42"/>
      <c r="D16" s="42"/>
      <c r="E16" s="42"/>
      <c r="F16" s="42"/>
      <c r="G16" s="42"/>
      <c r="H16" s="42"/>
      <c r="I16" s="118"/>
      <c r="J16" s="42"/>
      <c r="K16" s="45"/>
    </row>
    <row r="17" spans="2:11" s="1" customFormat="1" ht="14.4"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 customHeight="1">
      <c r="B19" s="41"/>
      <c r="C19" s="42"/>
      <c r="D19" s="42"/>
      <c r="E19" s="42"/>
      <c r="F19" s="42"/>
      <c r="G19" s="42"/>
      <c r="H19" s="42"/>
      <c r="I19" s="118"/>
      <c r="J19" s="42"/>
      <c r="K19" s="45"/>
    </row>
    <row r="20" spans="2:11" s="1" customFormat="1" ht="14.4"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 customHeight="1">
      <c r="B22" s="41"/>
      <c r="C22" s="42"/>
      <c r="D22" s="42"/>
      <c r="E22" s="42"/>
      <c r="F22" s="42"/>
      <c r="G22" s="42"/>
      <c r="H22" s="42"/>
      <c r="I22" s="118"/>
      <c r="J22" s="42"/>
      <c r="K22" s="45"/>
    </row>
    <row r="23" spans="2:11" s="1" customFormat="1" ht="14.4" customHeight="1">
      <c r="B23" s="41"/>
      <c r="C23" s="42"/>
      <c r="D23" s="37" t="s">
        <v>36</v>
      </c>
      <c r="E23" s="42"/>
      <c r="F23" s="42"/>
      <c r="G23" s="42"/>
      <c r="H23" s="42"/>
      <c r="I23" s="118"/>
      <c r="J23" s="42"/>
      <c r="K23" s="45"/>
    </row>
    <row r="24" spans="2:11" s="6" customFormat="1" ht="16.5" customHeight="1">
      <c r="B24" s="121"/>
      <c r="C24" s="122"/>
      <c r="D24" s="122"/>
      <c r="E24" s="369" t="s">
        <v>21</v>
      </c>
      <c r="F24" s="369"/>
      <c r="G24" s="369"/>
      <c r="H24" s="369"/>
      <c r="I24" s="123"/>
      <c r="J24" s="122"/>
      <c r="K24" s="124"/>
    </row>
    <row r="25" spans="2:11" s="1" customFormat="1" ht="6.9" customHeight="1">
      <c r="B25" s="41"/>
      <c r="C25" s="42"/>
      <c r="D25" s="42"/>
      <c r="E25" s="42"/>
      <c r="F25" s="42"/>
      <c r="G25" s="42"/>
      <c r="H25" s="42"/>
      <c r="I25" s="118"/>
      <c r="J25" s="42"/>
      <c r="K25" s="45"/>
    </row>
    <row r="26" spans="2:11" s="1" customFormat="1" ht="6.9"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ROUND(J83,2)</f>
        <v>0</v>
      </c>
      <c r="K27" s="45"/>
    </row>
    <row r="28" spans="2:11" s="1" customFormat="1" ht="6.9" customHeight="1">
      <c r="B28" s="41"/>
      <c r="C28" s="42"/>
      <c r="D28" s="85"/>
      <c r="E28" s="85"/>
      <c r="F28" s="85"/>
      <c r="G28" s="85"/>
      <c r="H28" s="85"/>
      <c r="I28" s="125"/>
      <c r="J28" s="85"/>
      <c r="K28" s="126"/>
    </row>
    <row r="29" spans="2:11" s="1" customFormat="1" ht="14.4" customHeight="1">
      <c r="B29" s="41"/>
      <c r="C29" s="42"/>
      <c r="D29" s="42"/>
      <c r="E29" s="42"/>
      <c r="F29" s="46" t="s">
        <v>40</v>
      </c>
      <c r="G29" s="42"/>
      <c r="H29" s="42"/>
      <c r="I29" s="129" t="s">
        <v>39</v>
      </c>
      <c r="J29" s="46" t="s">
        <v>41</v>
      </c>
      <c r="K29" s="45"/>
    </row>
    <row r="30" spans="2:11" s="1" customFormat="1" ht="14.4" customHeight="1">
      <c r="B30" s="41"/>
      <c r="C30" s="42"/>
      <c r="D30" s="49" t="s">
        <v>42</v>
      </c>
      <c r="E30" s="49" t="s">
        <v>43</v>
      </c>
      <c r="F30" s="130">
        <f>ROUND(SUM(BE83:BE101), 2)</f>
        <v>0</v>
      </c>
      <c r="G30" s="42"/>
      <c r="H30" s="42"/>
      <c r="I30" s="131">
        <v>0.21</v>
      </c>
      <c r="J30" s="130">
        <f>ROUND(ROUND((SUM(BE83:BE101)), 2)*I30, 2)</f>
        <v>0</v>
      </c>
      <c r="K30" s="45"/>
    </row>
    <row r="31" spans="2:11" s="1" customFormat="1" ht="14.4" customHeight="1">
      <c r="B31" s="41"/>
      <c r="C31" s="42"/>
      <c r="D31" s="42"/>
      <c r="E31" s="49" t="s">
        <v>44</v>
      </c>
      <c r="F31" s="130">
        <f>ROUND(SUM(BF83:BF101), 2)</f>
        <v>0</v>
      </c>
      <c r="G31" s="42"/>
      <c r="H31" s="42"/>
      <c r="I31" s="131">
        <v>0.15</v>
      </c>
      <c r="J31" s="130">
        <f>ROUND(ROUND((SUM(BF83:BF101)), 2)*I31, 2)</f>
        <v>0</v>
      </c>
      <c r="K31" s="45"/>
    </row>
    <row r="32" spans="2:11" s="1" customFormat="1" ht="14.4" hidden="1" customHeight="1">
      <c r="B32" s="41"/>
      <c r="C32" s="42"/>
      <c r="D32" s="42"/>
      <c r="E32" s="49" t="s">
        <v>45</v>
      </c>
      <c r="F32" s="130">
        <f>ROUND(SUM(BG83:BG101), 2)</f>
        <v>0</v>
      </c>
      <c r="G32" s="42"/>
      <c r="H32" s="42"/>
      <c r="I32" s="131">
        <v>0.21</v>
      </c>
      <c r="J32" s="130">
        <v>0</v>
      </c>
      <c r="K32" s="45"/>
    </row>
    <row r="33" spans="2:11" s="1" customFormat="1" ht="14.4" hidden="1" customHeight="1">
      <c r="B33" s="41"/>
      <c r="C33" s="42"/>
      <c r="D33" s="42"/>
      <c r="E33" s="49" t="s">
        <v>46</v>
      </c>
      <c r="F33" s="130">
        <f>ROUND(SUM(BH83:BH101), 2)</f>
        <v>0</v>
      </c>
      <c r="G33" s="42"/>
      <c r="H33" s="42"/>
      <c r="I33" s="131">
        <v>0.15</v>
      </c>
      <c r="J33" s="130">
        <v>0</v>
      </c>
      <c r="K33" s="45"/>
    </row>
    <row r="34" spans="2:11" s="1" customFormat="1" ht="14.4" hidden="1" customHeight="1">
      <c r="B34" s="41"/>
      <c r="C34" s="42"/>
      <c r="D34" s="42"/>
      <c r="E34" s="49" t="s">
        <v>47</v>
      </c>
      <c r="F34" s="130">
        <f>ROUND(SUM(BI83:BI101), 2)</f>
        <v>0</v>
      </c>
      <c r="G34" s="42"/>
      <c r="H34" s="42"/>
      <c r="I34" s="131">
        <v>0</v>
      </c>
      <c r="J34" s="130">
        <v>0</v>
      </c>
      <c r="K34" s="45"/>
    </row>
    <row r="35" spans="2:11" s="1" customFormat="1" ht="6.9"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 customHeight="1">
      <c r="B37" s="56"/>
      <c r="C37" s="57"/>
      <c r="D37" s="57"/>
      <c r="E37" s="57"/>
      <c r="F37" s="57"/>
      <c r="G37" s="57"/>
      <c r="H37" s="57"/>
      <c r="I37" s="139"/>
      <c r="J37" s="57"/>
      <c r="K37" s="58"/>
    </row>
    <row r="41" spans="2:11" s="1" customFormat="1" ht="6.9" customHeight="1">
      <c r="B41" s="140"/>
      <c r="C41" s="141"/>
      <c r="D41" s="141"/>
      <c r="E41" s="141"/>
      <c r="F41" s="141"/>
      <c r="G41" s="141"/>
      <c r="H41" s="141"/>
      <c r="I41" s="142"/>
      <c r="J41" s="141"/>
      <c r="K41" s="143"/>
    </row>
    <row r="42" spans="2:11" s="1" customFormat="1" ht="36.9" customHeight="1">
      <c r="B42" s="41"/>
      <c r="C42" s="30" t="s">
        <v>115</v>
      </c>
      <c r="D42" s="42"/>
      <c r="E42" s="42"/>
      <c r="F42" s="42"/>
      <c r="G42" s="42"/>
      <c r="H42" s="42"/>
      <c r="I42" s="118"/>
      <c r="J42" s="42"/>
      <c r="K42" s="45"/>
    </row>
    <row r="43" spans="2:11" s="1" customFormat="1" ht="6.9" customHeight="1">
      <c r="B43" s="41"/>
      <c r="C43" s="42"/>
      <c r="D43" s="42"/>
      <c r="E43" s="42"/>
      <c r="F43" s="42"/>
      <c r="G43" s="42"/>
      <c r="H43" s="42"/>
      <c r="I43" s="118"/>
      <c r="J43" s="42"/>
      <c r="K43" s="45"/>
    </row>
    <row r="44" spans="2:11" s="1" customFormat="1" ht="14.4" customHeight="1">
      <c r="B44" s="41"/>
      <c r="C44" s="37" t="s">
        <v>18</v>
      </c>
      <c r="D44" s="42"/>
      <c r="E44" s="42"/>
      <c r="F44" s="42"/>
      <c r="G44" s="42"/>
      <c r="H44" s="42"/>
      <c r="I44" s="118"/>
      <c r="J44" s="42"/>
      <c r="K44" s="45"/>
    </row>
    <row r="45" spans="2:11" s="1" customFormat="1" ht="16.5" customHeight="1">
      <c r="B45" s="41"/>
      <c r="C45" s="42"/>
      <c r="D45" s="42"/>
      <c r="E45" s="391" t="str">
        <f>E7</f>
        <v>SOU elektrotechnické Plzeň – společenský sál II. etapa</v>
      </c>
      <c r="F45" s="392"/>
      <c r="G45" s="392"/>
      <c r="H45" s="392"/>
      <c r="I45" s="118"/>
      <c r="J45" s="42"/>
      <c r="K45" s="45"/>
    </row>
    <row r="46" spans="2:11" s="1" customFormat="1" ht="14.4" customHeight="1">
      <c r="B46" s="41"/>
      <c r="C46" s="37" t="s">
        <v>113</v>
      </c>
      <c r="D46" s="42"/>
      <c r="E46" s="42"/>
      <c r="F46" s="42"/>
      <c r="G46" s="42"/>
      <c r="H46" s="42"/>
      <c r="I46" s="118"/>
      <c r="J46" s="42"/>
      <c r="K46" s="45"/>
    </row>
    <row r="47" spans="2:11" s="1" customFormat="1" ht="17.25" customHeight="1">
      <c r="B47" s="41"/>
      <c r="C47" s="42"/>
      <c r="D47" s="42"/>
      <c r="E47" s="393" t="str">
        <f>E9</f>
        <v>09 - Vedlejší rozpočtové náklady</v>
      </c>
      <c r="F47" s="394"/>
      <c r="G47" s="394"/>
      <c r="H47" s="394"/>
      <c r="I47" s="118"/>
      <c r="J47" s="42"/>
      <c r="K47" s="45"/>
    </row>
    <row r="48" spans="2:11" s="1" customFormat="1" ht="6.9" customHeight="1">
      <c r="B48" s="41"/>
      <c r="C48" s="42"/>
      <c r="D48" s="42"/>
      <c r="E48" s="42"/>
      <c r="F48" s="42"/>
      <c r="G48" s="42"/>
      <c r="H48" s="42"/>
      <c r="I48" s="118"/>
      <c r="J48" s="42"/>
      <c r="K48" s="45"/>
    </row>
    <row r="49" spans="2:47" s="1" customFormat="1" ht="18" customHeight="1">
      <c r="B49" s="41"/>
      <c r="C49" s="37" t="s">
        <v>23</v>
      </c>
      <c r="D49" s="42"/>
      <c r="E49" s="42"/>
      <c r="F49" s="35" t="str">
        <f>F12</f>
        <v>Vejprnická 678/40, Plzeň - Skvrňany</v>
      </c>
      <c r="G49" s="42"/>
      <c r="H49" s="42"/>
      <c r="I49" s="119" t="s">
        <v>25</v>
      </c>
      <c r="J49" s="120" t="str">
        <f>IF(J12="","",J12)</f>
        <v>22. 5. 2019</v>
      </c>
      <c r="K49" s="45"/>
    </row>
    <row r="50" spans="2:47" s="1" customFormat="1" ht="6.9" customHeight="1">
      <c r="B50" s="41"/>
      <c r="C50" s="42"/>
      <c r="D50" s="42"/>
      <c r="E50" s="42"/>
      <c r="F50" s="42"/>
      <c r="G50" s="42"/>
      <c r="H50" s="42"/>
      <c r="I50" s="118"/>
      <c r="J50" s="42"/>
      <c r="K50" s="45"/>
    </row>
    <row r="51" spans="2:47" s="1" customFormat="1" ht="13.2">
      <c r="B51" s="41"/>
      <c r="C51" s="37" t="s">
        <v>27</v>
      </c>
      <c r="D51" s="42"/>
      <c r="E51" s="42"/>
      <c r="F51" s="35" t="str">
        <f>E15</f>
        <v>Střední odborné učiliště elektrotechnické, Plzeň</v>
      </c>
      <c r="G51" s="42"/>
      <c r="H51" s="42"/>
      <c r="I51" s="119" t="s">
        <v>33</v>
      </c>
      <c r="J51" s="369" t="str">
        <f>E21</f>
        <v xml:space="preserve">projectstudio8 s.r.o. </v>
      </c>
      <c r="K51" s="45"/>
    </row>
    <row r="52" spans="2:47" s="1" customFormat="1" ht="14.4" customHeight="1">
      <c r="B52" s="41"/>
      <c r="C52" s="37" t="s">
        <v>31</v>
      </c>
      <c r="D52" s="42"/>
      <c r="E52" s="42"/>
      <c r="F52" s="35" t="str">
        <f>IF(E18="","",E18)</f>
        <v/>
      </c>
      <c r="G52" s="42"/>
      <c r="H52" s="42"/>
      <c r="I52" s="118"/>
      <c r="J52" s="395"/>
      <c r="K52" s="45"/>
    </row>
    <row r="53" spans="2:47" s="1" customFormat="1" ht="10.35" customHeight="1">
      <c r="B53" s="41"/>
      <c r="C53" s="42"/>
      <c r="D53" s="42"/>
      <c r="E53" s="42"/>
      <c r="F53" s="42"/>
      <c r="G53" s="42"/>
      <c r="H53" s="42"/>
      <c r="I53" s="118"/>
      <c r="J53" s="42"/>
      <c r="K53" s="45"/>
    </row>
    <row r="54" spans="2:47" s="1" customFormat="1" ht="29.25" customHeight="1">
      <c r="B54" s="41"/>
      <c r="C54" s="144" t="s">
        <v>116</v>
      </c>
      <c r="D54" s="132"/>
      <c r="E54" s="132"/>
      <c r="F54" s="132"/>
      <c r="G54" s="132"/>
      <c r="H54" s="132"/>
      <c r="I54" s="145"/>
      <c r="J54" s="146" t="s">
        <v>117</v>
      </c>
      <c r="K54" s="147"/>
    </row>
    <row r="55" spans="2:47" s="1" customFormat="1" ht="10.35" customHeight="1">
      <c r="B55" s="41"/>
      <c r="C55" s="42"/>
      <c r="D55" s="42"/>
      <c r="E55" s="42"/>
      <c r="F55" s="42"/>
      <c r="G55" s="42"/>
      <c r="H55" s="42"/>
      <c r="I55" s="118"/>
      <c r="J55" s="42"/>
      <c r="K55" s="45"/>
    </row>
    <row r="56" spans="2:47" s="1" customFormat="1" ht="29.25" customHeight="1">
      <c r="B56" s="41"/>
      <c r="C56" s="148" t="s">
        <v>118</v>
      </c>
      <c r="D56" s="42"/>
      <c r="E56" s="42"/>
      <c r="F56" s="42"/>
      <c r="G56" s="42"/>
      <c r="H56" s="42"/>
      <c r="I56" s="118"/>
      <c r="J56" s="128">
        <f>J83</f>
        <v>0</v>
      </c>
      <c r="K56" s="45"/>
      <c r="AU56" s="24" t="s">
        <v>119</v>
      </c>
    </row>
    <row r="57" spans="2:47" s="7" customFormat="1" ht="24.9" customHeight="1">
      <c r="B57" s="149"/>
      <c r="C57" s="150"/>
      <c r="D57" s="151" t="s">
        <v>3760</v>
      </c>
      <c r="E57" s="152"/>
      <c r="F57" s="152"/>
      <c r="G57" s="152"/>
      <c r="H57" s="152"/>
      <c r="I57" s="153"/>
      <c r="J57" s="154">
        <f>J84</f>
        <v>0</v>
      </c>
      <c r="K57" s="155"/>
    </row>
    <row r="58" spans="2:47" s="8" customFormat="1" ht="19.95" customHeight="1">
      <c r="B58" s="156"/>
      <c r="C58" s="157"/>
      <c r="D58" s="158" t="s">
        <v>3761</v>
      </c>
      <c r="E58" s="159"/>
      <c r="F58" s="159"/>
      <c r="G58" s="159"/>
      <c r="H58" s="159"/>
      <c r="I58" s="160"/>
      <c r="J58" s="161">
        <f>J85</f>
        <v>0</v>
      </c>
      <c r="K58" s="162"/>
    </row>
    <row r="59" spans="2:47" s="8" customFormat="1" ht="19.95" customHeight="1">
      <c r="B59" s="156"/>
      <c r="C59" s="157"/>
      <c r="D59" s="158" t="s">
        <v>3762</v>
      </c>
      <c r="E59" s="159"/>
      <c r="F59" s="159"/>
      <c r="G59" s="159"/>
      <c r="H59" s="159"/>
      <c r="I59" s="160"/>
      <c r="J59" s="161">
        <f>J88</f>
        <v>0</v>
      </c>
      <c r="K59" s="162"/>
    </row>
    <row r="60" spans="2:47" s="8" customFormat="1" ht="19.95" customHeight="1">
      <c r="B60" s="156"/>
      <c r="C60" s="157"/>
      <c r="D60" s="158" t="s">
        <v>3763</v>
      </c>
      <c r="E60" s="159"/>
      <c r="F60" s="159"/>
      <c r="G60" s="159"/>
      <c r="H60" s="159"/>
      <c r="I60" s="160"/>
      <c r="J60" s="161">
        <f>J91</f>
        <v>0</v>
      </c>
      <c r="K60" s="162"/>
    </row>
    <row r="61" spans="2:47" s="8" customFormat="1" ht="19.95" customHeight="1">
      <c r="B61" s="156"/>
      <c r="C61" s="157"/>
      <c r="D61" s="158" t="s">
        <v>3764</v>
      </c>
      <c r="E61" s="159"/>
      <c r="F61" s="159"/>
      <c r="G61" s="159"/>
      <c r="H61" s="159"/>
      <c r="I61" s="160"/>
      <c r="J61" s="161">
        <f>J94</f>
        <v>0</v>
      </c>
      <c r="K61" s="162"/>
    </row>
    <row r="62" spans="2:47" s="8" customFormat="1" ht="19.95" customHeight="1">
      <c r="B62" s="156"/>
      <c r="C62" s="157"/>
      <c r="D62" s="158" t="s">
        <v>3765</v>
      </c>
      <c r="E62" s="159"/>
      <c r="F62" s="159"/>
      <c r="G62" s="159"/>
      <c r="H62" s="159"/>
      <c r="I62" s="160"/>
      <c r="J62" s="161">
        <f>J97</f>
        <v>0</v>
      </c>
      <c r="K62" s="162"/>
    </row>
    <row r="63" spans="2:47" s="8" customFormat="1" ht="19.95" customHeight="1">
      <c r="B63" s="156"/>
      <c r="C63" s="157"/>
      <c r="D63" s="158" t="s">
        <v>3766</v>
      </c>
      <c r="E63" s="159"/>
      <c r="F63" s="159"/>
      <c r="G63" s="159"/>
      <c r="H63" s="159"/>
      <c r="I63" s="160"/>
      <c r="J63" s="161">
        <f>J99</f>
        <v>0</v>
      </c>
      <c r="K63" s="162"/>
    </row>
    <row r="64" spans="2:47" s="1" customFormat="1" ht="21.75" customHeight="1">
      <c r="B64" s="41"/>
      <c r="C64" s="42"/>
      <c r="D64" s="42"/>
      <c r="E64" s="42"/>
      <c r="F64" s="42"/>
      <c r="G64" s="42"/>
      <c r="H64" s="42"/>
      <c r="I64" s="118"/>
      <c r="J64" s="42"/>
      <c r="K64" s="45"/>
    </row>
    <row r="65" spans="2:12" s="1" customFormat="1" ht="6.9" customHeight="1">
      <c r="B65" s="56"/>
      <c r="C65" s="57"/>
      <c r="D65" s="57"/>
      <c r="E65" s="57"/>
      <c r="F65" s="57"/>
      <c r="G65" s="57"/>
      <c r="H65" s="57"/>
      <c r="I65" s="139"/>
      <c r="J65" s="57"/>
      <c r="K65" s="58"/>
    </row>
    <row r="69" spans="2:12" s="1" customFormat="1" ht="6.9" customHeight="1">
      <c r="B69" s="59"/>
      <c r="C69" s="60"/>
      <c r="D69" s="60"/>
      <c r="E69" s="60"/>
      <c r="F69" s="60"/>
      <c r="G69" s="60"/>
      <c r="H69" s="60"/>
      <c r="I69" s="142"/>
      <c r="J69" s="60"/>
      <c r="K69" s="60"/>
      <c r="L69" s="61"/>
    </row>
    <row r="70" spans="2:12" s="1" customFormat="1" ht="36.9" customHeight="1">
      <c r="B70" s="41"/>
      <c r="C70" s="62" t="s">
        <v>132</v>
      </c>
      <c r="D70" s="63"/>
      <c r="E70" s="63"/>
      <c r="F70" s="63"/>
      <c r="G70" s="63"/>
      <c r="H70" s="63"/>
      <c r="I70" s="163"/>
      <c r="J70" s="63"/>
      <c r="K70" s="63"/>
      <c r="L70" s="61"/>
    </row>
    <row r="71" spans="2:12" s="1" customFormat="1" ht="6.9" customHeight="1">
      <c r="B71" s="41"/>
      <c r="C71" s="63"/>
      <c r="D71" s="63"/>
      <c r="E71" s="63"/>
      <c r="F71" s="63"/>
      <c r="G71" s="63"/>
      <c r="H71" s="63"/>
      <c r="I71" s="163"/>
      <c r="J71" s="63"/>
      <c r="K71" s="63"/>
      <c r="L71" s="61"/>
    </row>
    <row r="72" spans="2:12" s="1" customFormat="1" ht="14.4" customHeight="1">
      <c r="B72" s="41"/>
      <c r="C72" s="65" t="s">
        <v>18</v>
      </c>
      <c r="D72" s="63"/>
      <c r="E72" s="63"/>
      <c r="F72" s="63"/>
      <c r="G72" s="63"/>
      <c r="H72" s="63"/>
      <c r="I72" s="163"/>
      <c r="J72" s="63"/>
      <c r="K72" s="63"/>
      <c r="L72" s="61"/>
    </row>
    <row r="73" spans="2:12" s="1" customFormat="1" ht="16.5" customHeight="1">
      <c r="B73" s="41"/>
      <c r="C73" s="63"/>
      <c r="D73" s="63"/>
      <c r="E73" s="396" t="str">
        <f>E7</f>
        <v>SOU elektrotechnické Plzeň – společenský sál II. etapa</v>
      </c>
      <c r="F73" s="397"/>
      <c r="G73" s="397"/>
      <c r="H73" s="397"/>
      <c r="I73" s="163"/>
      <c r="J73" s="63"/>
      <c r="K73" s="63"/>
      <c r="L73" s="61"/>
    </row>
    <row r="74" spans="2:12" s="1" customFormat="1" ht="14.4" customHeight="1">
      <c r="B74" s="41"/>
      <c r="C74" s="65" t="s">
        <v>113</v>
      </c>
      <c r="D74" s="63"/>
      <c r="E74" s="63"/>
      <c r="F74" s="63"/>
      <c r="G74" s="63"/>
      <c r="H74" s="63"/>
      <c r="I74" s="163"/>
      <c r="J74" s="63"/>
      <c r="K74" s="63"/>
      <c r="L74" s="61"/>
    </row>
    <row r="75" spans="2:12" s="1" customFormat="1" ht="17.25" customHeight="1">
      <c r="B75" s="41"/>
      <c r="C75" s="63"/>
      <c r="D75" s="63"/>
      <c r="E75" s="385" t="str">
        <f>E9</f>
        <v>09 - Vedlejší rozpočtové náklady</v>
      </c>
      <c r="F75" s="398"/>
      <c r="G75" s="398"/>
      <c r="H75" s="398"/>
      <c r="I75" s="163"/>
      <c r="J75" s="63"/>
      <c r="K75" s="63"/>
      <c r="L75" s="61"/>
    </row>
    <row r="76" spans="2:12" s="1" customFormat="1" ht="6.9" customHeight="1">
      <c r="B76" s="41"/>
      <c r="C76" s="63"/>
      <c r="D76" s="63"/>
      <c r="E76" s="63"/>
      <c r="F76" s="63"/>
      <c r="G76" s="63"/>
      <c r="H76" s="63"/>
      <c r="I76" s="163"/>
      <c r="J76" s="63"/>
      <c r="K76" s="63"/>
      <c r="L76" s="61"/>
    </row>
    <row r="77" spans="2:12" s="1" customFormat="1" ht="18" customHeight="1">
      <c r="B77" s="41"/>
      <c r="C77" s="65" t="s">
        <v>23</v>
      </c>
      <c r="D77" s="63"/>
      <c r="E77" s="63"/>
      <c r="F77" s="164" t="str">
        <f>F12</f>
        <v>Vejprnická 678/40, Plzeň - Skvrňany</v>
      </c>
      <c r="G77" s="63"/>
      <c r="H77" s="63"/>
      <c r="I77" s="165" t="s">
        <v>25</v>
      </c>
      <c r="J77" s="73" t="str">
        <f>IF(J12="","",J12)</f>
        <v>22. 5. 2019</v>
      </c>
      <c r="K77" s="63"/>
      <c r="L77" s="61"/>
    </row>
    <row r="78" spans="2:12" s="1" customFormat="1" ht="6.9" customHeight="1">
      <c r="B78" s="41"/>
      <c r="C78" s="63"/>
      <c r="D78" s="63"/>
      <c r="E78" s="63"/>
      <c r="F78" s="63"/>
      <c r="G78" s="63"/>
      <c r="H78" s="63"/>
      <c r="I78" s="163"/>
      <c r="J78" s="63"/>
      <c r="K78" s="63"/>
      <c r="L78" s="61"/>
    </row>
    <row r="79" spans="2:12" s="1" customFormat="1" ht="13.2">
      <c r="B79" s="41"/>
      <c r="C79" s="65" t="s">
        <v>27</v>
      </c>
      <c r="D79" s="63"/>
      <c r="E79" s="63"/>
      <c r="F79" s="164" t="str">
        <f>E15</f>
        <v>Střední odborné učiliště elektrotechnické, Plzeň</v>
      </c>
      <c r="G79" s="63"/>
      <c r="H79" s="63"/>
      <c r="I79" s="165" t="s">
        <v>33</v>
      </c>
      <c r="J79" s="164" t="str">
        <f>E21</f>
        <v xml:space="preserve">projectstudio8 s.r.o. </v>
      </c>
      <c r="K79" s="63"/>
      <c r="L79" s="61"/>
    </row>
    <row r="80" spans="2:12" s="1" customFormat="1" ht="14.4" customHeight="1">
      <c r="B80" s="41"/>
      <c r="C80" s="65" t="s">
        <v>31</v>
      </c>
      <c r="D80" s="63"/>
      <c r="E80" s="63"/>
      <c r="F80" s="164" t="str">
        <f>IF(E18="","",E18)</f>
        <v/>
      </c>
      <c r="G80" s="63"/>
      <c r="H80" s="63"/>
      <c r="I80" s="163"/>
      <c r="J80" s="63"/>
      <c r="K80" s="63"/>
      <c r="L80" s="61"/>
    </row>
    <row r="81" spans="2:65" s="1" customFormat="1" ht="10.35" customHeight="1">
      <c r="B81" s="41"/>
      <c r="C81" s="63"/>
      <c r="D81" s="63"/>
      <c r="E81" s="63"/>
      <c r="F81" s="63"/>
      <c r="G81" s="63"/>
      <c r="H81" s="63"/>
      <c r="I81" s="163"/>
      <c r="J81" s="63"/>
      <c r="K81" s="63"/>
      <c r="L81" s="61"/>
    </row>
    <row r="82" spans="2:65" s="9" customFormat="1" ht="29.25" customHeight="1">
      <c r="B82" s="166"/>
      <c r="C82" s="167" t="s">
        <v>133</v>
      </c>
      <c r="D82" s="168" t="s">
        <v>57</v>
      </c>
      <c r="E82" s="168" t="s">
        <v>53</v>
      </c>
      <c r="F82" s="168" t="s">
        <v>134</v>
      </c>
      <c r="G82" s="168" t="s">
        <v>135</v>
      </c>
      <c r="H82" s="168" t="s">
        <v>136</v>
      </c>
      <c r="I82" s="169" t="s">
        <v>137</v>
      </c>
      <c r="J82" s="168" t="s">
        <v>117</v>
      </c>
      <c r="K82" s="170" t="s">
        <v>138</v>
      </c>
      <c r="L82" s="171"/>
      <c r="M82" s="81" t="s">
        <v>139</v>
      </c>
      <c r="N82" s="82" t="s">
        <v>42</v>
      </c>
      <c r="O82" s="82" t="s">
        <v>140</v>
      </c>
      <c r="P82" s="82" t="s">
        <v>141</v>
      </c>
      <c r="Q82" s="82" t="s">
        <v>142</v>
      </c>
      <c r="R82" s="82" t="s">
        <v>143</v>
      </c>
      <c r="S82" s="82" t="s">
        <v>144</v>
      </c>
      <c r="T82" s="83" t="s">
        <v>145</v>
      </c>
    </row>
    <row r="83" spans="2:65" s="1" customFormat="1" ht="29.25" customHeight="1">
      <c r="B83" s="41"/>
      <c r="C83" s="87" t="s">
        <v>118</v>
      </c>
      <c r="D83" s="63"/>
      <c r="E83" s="63"/>
      <c r="F83" s="63"/>
      <c r="G83" s="63"/>
      <c r="H83" s="63"/>
      <c r="I83" s="163"/>
      <c r="J83" s="172">
        <f>BK83</f>
        <v>0</v>
      </c>
      <c r="K83" s="63"/>
      <c r="L83" s="61"/>
      <c r="M83" s="84"/>
      <c r="N83" s="85"/>
      <c r="O83" s="85"/>
      <c r="P83" s="173">
        <f>P84</f>
        <v>0</v>
      </c>
      <c r="Q83" s="85"/>
      <c r="R83" s="173">
        <f>R84</f>
        <v>0</v>
      </c>
      <c r="S83" s="85"/>
      <c r="T83" s="174">
        <f>T84</f>
        <v>0</v>
      </c>
      <c r="AT83" s="24" t="s">
        <v>71</v>
      </c>
      <c r="AU83" s="24" t="s">
        <v>119</v>
      </c>
      <c r="BK83" s="175">
        <f>BK84</f>
        <v>0</v>
      </c>
    </row>
    <row r="84" spans="2:65" s="10" customFormat="1" ht="37.35" customHeight="1">
      <c r="B84" s="176"/>
      <c r="C84" s="177"/>
      <c r="D84" s="178" t="s">
        <v>71</v>
      </c>
      <c r="E84" s="179" t="s">
        <v>3767</v>
      </c>
      <c r="F84" s="179" t="s">
        <v>105</v>
      </c>
      <c r="G84" s="177"/>
      <c r="H84" s="177"/>
      <c r="I84" s="180"/>
      <c r="J84" s="181">
        <f>BK84</f>
        <v>0</v>
      </c>
      <c r="K84" s="177"/>
      <c r="L84" s="182"/>
      <c r="M84" s="183"/>
      <c r="N84" s="184"/>
      <c r="O84" s="184"/>
      <c r="P84" s="185">
        <f>P85+P88+P91+P94+P97+P99</f>
        <v>0</v>
      </c>
      <c r="Q84" s="184"/>
      <c r="R84" s="185">
        <f>R85+R88+R91+R94+R97+R99</f>
        <v>0</v>
      </c>
      <c r="S84" s="184"/>
      <c r="T84" s="186">
        <f>T85+T88+T91+T94+T97+T99</f>
        <v>0</v>
      </c>
      <c r="AR84" s="187" t="s">
        <v>187</v>
      </c>
      <c r="AT84" s="188" t="s">
        <v>71</v>
      </c>
      <c r="AU84" s="188" t="s">
        <v>72</v>
      </c>
      <c r="AY84" s="187" t="s">
        <v>148</v>
      </c>
      <c r="BK84" s="189">
        <f>BK85+BK88+BK91+BK94+BK97+BK99</f>
        <v>0</v>
      </c>
    </row>
    <row r="85" spans="2:65" s="10" customFormat="1" ht="19.95" customHeight="1">
      <c r="B85" s="176"/>
      <c r="C85" s="177"/>
      <c r="D85" s="178" t="s">
        <v>71</v>
      </c>
      <c r="E85" s="190" t="s">
        <v>3768</v>
      </c>
      <c r="F85" s="190" t="s">
        <v>3769</v>
      </c>
      <c r="G85" s="177"/>
      <c r="H85" s="177"/>
      <c r="I85" s="180"/>
      <c r="J85" s="191">
        <f>BK85</f>
        <v>0</v>
      </c>
      <c r="K85" s="177"/>
      <c r="L85" s="182"/>
      <c r="M85" s="183"/>
      <c r="N85" s="184"/>
      <c r="O85" s="184"/>
      <c r="P85" s="185">
        <f>SUM(P86:P87)</f>
        <v>0</v>
      </c>
      <c r="Q85" s="184"/>
      <c r="R85" s="185">
        <f>SUM(R86:R87)</f>
        <v>0</v>
      </c>
      <c r="S85" s="184"/>
      <c r="T85" s="186">
        <f>SUM(T86:T87)</f>
        <v>0</v>
      </c>
      <c r="AR85" s="187" t="s">
        <v>187</v>
      </c>
      <c r="AT85" s="188" t="s">
        <v>71</v>
      </c>
      <c r="AU85" s="188" t="s">
        <v>80</v>
      </c>
      <c r="AY85" s="187" t="s">
        <v>148</v>
      </c>
      <c r="BK85" s="189">
        <f>SUM(BK86:BK87)</f>
        <v>0</v>
      </c>
    </row>
    <row r="86" spans="2:65" s="1" customFormat="1" ht="16.5" customHeight="1">
      <c r="B86" s="41"/>
      <c r="C86" s="192" t="s">
        <v>80</v>
      </c>
      <c r="D86" s="192" t="s">
        <v>151</v>
      </c>
      <c r="E86" s="193" t="s">
        <v>3770</v>
      </c>
      <c r="F86" s="194" t="s">
        <v>3769</v>
      </c>
      <c r="G86" s="195" t="s">
        <v>3771</v>
      </c>
      <c r="H86" s="196">
        <v>1</v>
      </c>
      <c r="I86" s="197"/>
      <c r="J86" s="198">
        <f>ROUND(I86*H86,2)</f>
        <v>0</v>
      </c>
      <c r="K86" s="194" t="s">
        <v>155</v>
      </c>
      <c r="L86" s="61"/>
      <c r="M86" s="199" t="s">
        <v>21</v>
      </c>
      <c r="N86" s="200" t="s">
        <v>43</v>
      </c>
      <c r="O86" s="42"/>
      <c r="P86" s="201">
        <f>O86*H86</f>
        <v>0</v>
      </c>
      <c r="Q86" s="201">
        <v>0</v>
      </c>
      <c r="R86" s="201">
        <f>Q86*H86</f>
        <v>0</v>
      </c>
      <c r="S86" s="201">
        <v>0</v>
      </c>
      <c r="T86" s="202">
        <f>S86*H86</f>
        <v>0</v>
      </c>
      <c r="AR86" s="24" t="s">
        <v>3772</v>
      </c>
      <c r="AT86" s="24" t="s">
        <v>151</v>
      </c>
      <c r="AU86" s="24" t="s">
        <v>82</v>
      </c>
      <c r="AY86" s="24" t="s">
        <v>148</v>
      </c>
      <c r="BE86" s="203">
        <f>IF(N86="základní",J86,0)</f>
        <v>0</v>
      </c>
      <c r="BF86" s="203">
        <f>IF(N86="snížená",J86,0)</f>
        <v>0</v>
      </c>
      <c r="BG86" s="203">
        <f>IF(N86="zákl. přenesená",J86,0)</f>
        <v>0</v>
      </c>
      <c r="BH86" s="203">
        <f>IF(N86="sníž. přenesená",J86,0)</f>
        <v>0</v>
      </c>
      <c r="BI86" s="203">
        <f>IF(N86="nulová",J86,0)</f>
        <v>0</v>
      </c>
      <c r="BJ86" s="24" t="s">
        <v>80</v>
      </c>
      <c r="BK86" s="203">
        <f>ROUND(I86*H86,2)</f>
        <v>0</v>
      </c>
      <c r="BL86" s="24" t="s">
        <v>3772</v>
      </c>
      <c r="BM86" s="24" t="s">
        <v>3773</v>
      </c>
    </row>
    <row r="87" spans="2:65" s="1" customFormat="1" ht="36">
      <c r="B87" s="41"/>
      <c r="C87" s="63"/>
      <c r="D87" s="206" t="s">
        <v>351</v>
      </c>
      <c r="E87" s="63"/>
      <c r="F87" s="237" t="s">
        <v>3774</v>
      </c>
      <c r="G87" s="63"/>
      <c r="H87" s="63"/>
      <c r="I87" s="163"/>
      <c r="J87" s="63"/>
      <c r="K87" s="63"/>
      <c r="L87" s="61"/>
      <c r="M87" s="238"/>
      <c r="N87" s="42"/>
      <c r="O87" s="42"/>
      <c r="P87" s="42"/>
      <c r="Q87" s="42"/>
      <c r="R87" s="42"/>
      <c r="S87" s="42"/>
      <c r="T87" s="78"/>
      <c r="AT87" s="24" t="s">
        <v>351</v>
      </c>
      <c r="AU87" s="24" t="s">
        <v>82</v>
      </c>
    </row>
    <row r="88" spans="2:65" s="10" customFormat="1" ht="29.85" customHeight="1">
      <c r="B88" s="176"/>
      <c r="C88" s="177"/>
      <c r="D88" s="178" t="s">
        <v>71</v>
      </c>
      <c r="E88" s="190" t="s">
        <v>3775</v>
      </c>
      <c r="F88" s="190" t="s">
        <v>3776</v>
      </c>
      <c r="G88" s="177"/>
      <c r="H88" s="177"/>
      <c r="I88" s="180"/>
      <c r="J88" s="191">
        <f>BK88</f>
        <v>0</v>
      </c>
      <c r="K88" s="177"/>
      <c r="L88" s="182"/>
      <c r="M88" s="183"/>
      <c r="N88" s="184"/>
      <c r="O88" s="184"/>
      <c r="P88" s="185">
        <f>SUM(P89:P90)</f>
        <v>0</v>
      </c>
      <c r="Q88" s="184"/>
      <c r="R88" s="185">
        <f>SUM(R89:R90)</f>
        <v>0</v>
      </c>
      <c r="S88" s="184"/>
      <c r="T88" s="186">
        <f>SUM(T89:T90)</f>
        <v>0</v>
      </c>
      <c r="AR88" s="187" t="s">
        <v>187</v>
      </c>
      <c r="AT88" s="188" t="s">
        <v>71</v>
      </c>
      <c r="AU88" s="188" t="s">
        <v>80</v>
      </c>
      <c r="AY88" s="187" t="s">
        <v>148</v>
      </c>
      <c r="BK88" s="189">
        <f>SUM(BK89:BK90)</f>
        <v>0</v>
      </c>
    </row>
    <row r="89" spans="2:65" s="1" customFormat="1" ht="16.5" customHeight="1">
      <c r="B89" s="41"/>
      <c r="C89" s="192" t="s">
        <v>82</v>
      </c>
      <c r="D89" s="192" t="s">
        <v>151</v>
      </c>
      <c r="E89" s="193" t="s">
        <v>3777</v>
      </c>
      <c r="F89" s="194" t="s">
        <v>3776</v>
      </c>
      <c r="G89" s="195" t="s">
        <v>3771</v>
      </c>
      <c r="H89" s="196">
        <v>1</v>
      </c>
      <c r="I89" s="197"/>
      <c r="J89" s="198">
        <f>ROUND(I89*H89,2)</f>
        <v>0</v>
      </c>
      <c r="K89" s="194" t="s">
        <v>155</v>
      </c>
      <c r="L89" s="61"/>
      <c r="M89" s="199" t="s">
        <v>21</v>
      </c>
      <c r="N89" s="200" t="s">
        <v>43</v>
      </c>
      <c r="O89" s="42"/>
      <c r="P89" s="201">
        <f>O89*H89</f>
        <v>0</v>
      </c>
      <c r="Q89" s="201">
        <v>0</v>
      </c>
      <c r="R89" s="201">
        <f>Q89*H89</f>
        <v>0</v>
      </c>
      <c r="S89" s="201">
        <v>0</v>
      </c>
      <c r="T89" s="202">
        <f>S89*H89</f>
        <v>0</v>
      </c>
      <c r="AR89" s="24" t="s">
        <v>3772</v>
      </c>
      <c r="AT89" s="24" t="s">
        <v>151</v>
      </c>
      <c r="AU89" s="24" t="s">
        <v>82</v>
      </c>
      <c r="AY89" s="24" t="s">
        <v>148</v>
      </c>
      <c r="BE89" s="203">
        <f>IF(N89="základní",J89,0)</f>
        <v>0</v>
      </c>
      <c r="BF89" s="203">
        <f>IF(N89="snížená",J89,0)</f>
        <v>0</v>
      </c>
      <c r="BG89" s="203">
        <f>IF(N89="zákl. přenesená",J89,0)</f>
        <v>0</v>
      </c>
      <c r="BH89" s="203">
        <f>IF(N89="sníž. přenesená",J89,0)</f>
        <v>0</v>
      </c>
      <c r="BI89" s="203">
        <f>IF(N89="nulová",J89,0)</f>
        <v>0</v>
      </c>
      <c r="BJ89" s="24" t="s">
        <v>80</v>
      </c>
      <c r="BK89" s="203">
        <f>ROUND(I89*H89,2)</f>
        <v>0</v>
      </c>
      <c r="BL89" s="24" t="s">
        <v>3772</v>
      </c>
      <c r="BM89" s="24" t="s">
        <v>3778</v>
      </c>
    </row>
    <row r="90" spans="2:65" s="1" customFormat="1" ht="24">
      <c r="B90" s="41"/>
      <c r="C90" s="63"/>
      <c r="D90" s="206" t="s">
        <v>351</v>
      </c>
      <c r="E90" s="63"/>
      <c r="F90" s="237" t="s">
        <v>3779</v>
      </c>
      <c r="G90" s="63"/>
      <c r="H90" s="63"/>
      <c r="I90" s="163"/>
      <c r="J90" s="63"/>
      <c r="K90" s="63"/>
      <c r="L90" s="61"/>
      <c r="M90" s="238"/>
      <c r="N90" s="42"/>
      <c r="O90" s="42"/>
      <c r="P90" s="42"/>
      <c r="Q90" s="42"/>
      <c r="R90" s="42"/>
      <c r="S90" s="42"/>
      <c r="T90" s="78"/>
      <c r="AT90" s="24" t="s">
        <v>351</v>
      </c>
      <c r="AU90" s="24" t="s">
        <v>82</v>
      </c>
    </row>
    <row r="91" spans="2:65" s="10" customFormat="1" ht="29.85" customHeight="1">
      <c r="B91" s="176"/>
      <c r="C91" s="177"/>
      <c r="D91" s="178" t="s">
        <v>71</v>
      </c>
      <c r="E91" s="190" t="s">
        <v>3780</v>
      </c>
      <c r="F91" s="190" t="s">
        <v>3781</v>
      </c>
      <c r="G91" s="177"/>
      <c r="H91" s="177"/>
      <c r="I91" s="180"/>
      <c r="J91" s="191">
        <f>BK91</f>
        <v>0</v>
      </c>
      <c r="K91" s="177"/>
      <c r="L91" s="182"/>
      <c r="M91" s="183"/>
      <c r="N91" s="184"/>
      <c r="O91" s="184"/>
      <c r="P91" s="185">
        <f>SUM(P92:P93)</f>
        <v>0</v>
      </c>
      <c r="Q91" s="184"/>
      <c r="R91" s="185">
        <f>SUM(R92:R93)</f>
        <v>0</v>
      </c>
      <c r="S91" s="184"/>
      <c r="T91" s="186">
        <f>SUM(T92:T93)</f>
        <v>0</v>
      </c>
      <c r="AR91" s="187" t="s">
        <v>187</v>
      </c>
      <c r="AT91" s="188" t="s">
        <v>71</v>
      </c>
      <c r="AU91" s="188" t="s">
        <v>80</v>
      </c>
      <c r="AY91" s="187" t="s">
        <v>148</v>
      </c>
      <c r="BK91" s="189">
        <f>SUM(BK92:BK93)</f>
        <v>0</v>
      </c>
    </row>
    <row r="92" spans="2:65" s="1" customFormat="1" ht="16.5" customHeight="1">
      <c r="B92" s="41"/>
      <c r="C92" s="192" t="s">
        <v>173</v>
      </c>
      <c r="D92" s="192" t="s">
        <v>151</v>
      </c>
      <c r="E92" s="193" t="s">
        <v>3782</v>
      </c>
      <c r="F92" s="194" t="s">
        <v>3783</v>
      </c>
      <c r="G92" s="195" t="s">
        <v>3771</v>
      </c>
      <c r="H92" s="196">
        <v>1</v>
      </c>
      <c r="I92" s="197"/>
      <c r="J92" s="198">
        <f>ROUND(I92*H92,2)</f>
        <v>0</v>
      </c>
      <c r="K92" s="194" t="s">
        <v>155</v>
      </c>
      <c r="L92" s="61"/>
      <c r="M92" s="199" t="s">
        <v>21</v>
      </c>
      <c r="N92" s="200" t="s">
        <v>43</v>
      </c>
      <c r="O92" s="42"/>
      <c r="P92" s="201">
        <f>O92*H92</f>
        <v>0</v>
      </c>
      <c r="Q92" s="201">
        <v>0</v>
      </c>
      <c r="R92" s="201">
        <f>Q92*H92</f>
        <v>0</v>
      </c>
      <c r="S92" s="201">
        <v>0</v>
      </c>
      <c r="T92" s="202">
        <f>S92*H92</f>
        <v>0</v>
      </c>
      <c r="AR92" s="24" t="s">
        <v>3772</v>
      </c>
      <c r="AT92" s="24" t="s">
        <v>151</v>
      </c>
      <c r="AU92" s="24" t="s">
        <v>82</v>
      </c>
      <c r="AY92" s="24" t="s">
        <v>148</v>
      </c>
      <c r="BE92" s="203">
        <f>IF(N92="základní",J92,0)</f>
        <v>0</v>
      </c>
      <c r="BF92" s="203">
        <f>IF(N92="snížená",J92,0)</f>
        <v>0</v>
      </c>
      <c r="BG92" s="203">
        <f>IF(N92="zákl. přenesená",J92,0)</f>
        <v>0</v>
      </c>
      <c r="BH92" s="203">
        <f>IF(N92="sníž. přenesená",J92,0)</f>
        <v>0</v>
      </c>
      <c r="BI92" s="203">
        <f>IF(N92="nulová",J92,0)</f>
        <v>0</v>
      </c>
      <c r="BJ92" s="24" t="s">
        <v>80</v>
      </c>
      <c r="BK92" s="203">
        <f>ROUND(I92*H92,2)</f>
        <v>0</v>
      </c>
      <c r="BL92" s="24" t="s">
        <v>3772</v>
      </c>
      <c r="BM92" s="24" t="s">
        <v>3784</v>
      </c>
    </row>
    <row r="93" spans="2:65" s="1" customFormat="1" ht="24">
      <c r="B93" s="41"/>
      <c r="C93" s="63"/>
      <c r="D93" s="206" t="s">
        <v>351</v>
      </c>
      <c r="E93" s="63"/>
      <c r="F93" s="237" t="s">
        <v>3785</v>
      </c>
      <c r="G93" s="63"/>
      <c r="H93" s="63"/>
      <c r="I93" s="163"/>
      <c r="J93" s="63"/>
      <c r="K93" s="63"/>
      <c r="L93" s="61"/>
      <c r="M93" s="238"/>
      <c r="N93" s="42"/>
      <c r="O93" s="42"/>
      <c r="P93" s="42"/>
      <c r="Q93" s="42"/>
      <c r="R93" s="42"/>
      <c r="S93" s="42"/>
      <c r="T93" s="78"/>
      <c r="AT93" s="24" t="s">
        <v>351</v>
      </c>
      <c r="AU93" s="24" t="s">
        <v>82</v>
      </c>
    </row>
    <row r="94" spans="2:65" s="10" customFormat="1" ht="29.85" customHeight="1">
      <c r="B94" s="176"/>
      <c r="C94" s="177"/>
      <c r="D94" s="178" t="s">
        <v>71</v>
      </c>
      <c r="E94" s="190" t="s">
        <v>3786</v>
      </c>
      <c r="F94" s="190" t="s">
        <v>3787</v>
      </c>
      <c r="G94" s="177"/>
      <c r="H94" s="177"/>
      <c r="I94" s="180"/>
      <c r="J94" s="191">
        <f>BK94</f>
        <v>0</v>
      </c>
      <c r="K94" s="177"/>
      <c r="L94" s="182"/>
      <c r="M94" s="183"/>
      <c r="N94" s="184"/>
      <c r="O94" s="184"/>
      <c r="P94" s="185">
        <f>SUM(P95:P96)</f>
        <v>0</v>
      </c>
      <c r="Q94" s="184"/>
      <c r="R94" s="185">
        <f>SUM(R95:R96)</f>
        <v>0</v>
      </c>
      <c r="S94" s="184"/>
      <c r="T94" s="186">
        <f>SUM(T95:T96)</f>
        <v>0</v>
      </c>
      <c r="AR94" s="187" t="s">
        <v>187</v>
      </c>
      <c r="AT94" s="188" t="s">
        <v>71</v>
      </c>
      <c r="AU94" s="188" t="s">
        <v>80</v>
      </c>
      <c r="AY94" s="187" t="s">
        <v>148</v>
      </c>
      <c r="BK94" s="189">
        <f>SUM(BK95:BK96)</f>
        <v>0</v>
      </c>
    </row>
    <row r="95" spans="2:65" s="1" customFormat="1" ht="16.5" customHeight="1">
      <c r="B95" s="41"/>
      <c r="C95" s="192" t="s">
        <v>156</v>
      </c>
      <c r="D95" s="192" t="s">
        <v>151</v>
      </c>
      <c r="E95" s="193" t="s">
        <v>3788</v>
      </c>
      <c r="F95" s="194" t="s">
        <v>3787</v>
      </c>
      <c r="G95" s="195" t="s">
        <v>3771</v>
      </c>
      <c r="H95" s="196">
        <v>1</v>
      </c>
      <c r="I95" s="197"/>
      <c r="J95" s="198">
        <f>ROUND(I95*H95,2)</f>
        <v>0</v>
      </c>
      <c r="K95" s="194" t="s">
        <v>155</v>
      </c>
      <c r="L95" s="61"/>
      <c r="M95" s="199" t="s">
        <v>21</v>
      </c>
      <c r="N95" s="200" t="s">
        <v>43</v>
      </c>
      <c r="O95" s="42"/>
      <c r="P95" s="201">
        <f>O95*H95</f>
        <v>0</v>
      </c>
      <c r="Q95" s="201">
        <v>0</v>
      </c>
      <c r="R95" s="201">
        <f>Q95*H95</f>
        <v>0</v>
      </c>
      <c r="S95" s="201">
        <v>0</v>
      </c>
      <c r="T95" s="202">
        <f>S95*H95</f>
        <v>0</v>
      </c>
      <c r="AR95" s="24" t="s">
        <v>3772</v>
      </c>
      <c r="AT95" s="24" t="s">
        <v>151</v>
      </c>
      <c r="AU95" s="24" t="s">
        <v>82</v>
      </c>
      <c r="AY95" s="24" t="s">
        <v>148</v>
      </c>
      <c r="BE95" s="203">
        <f>IF(N95="základní",J95,0)</f>
        <v>0</v>
      </c>
      <c r="BF95" s="203">
        <f>IF(N95="snížená",J95,0)</f>
        <v>0</v>
      </c>
      <c r="BG95" s="203">
        <f>IF(N95="zákl. přenesená",J95,0)</f>
        <v>0</v>
      </c>
      <c r="BH95" s="203">
        <f>IF(N95="sníž. přenesená",J95,0)</f>
        <v>0</v>
      </c>
      <c r="BI95" s="203">
        <f>IF(N95="nulová",J95,0)</f>
        <v>0</v>
      </c>
      <c r="BJ95" s="24" t="s">
        <v>80</v>
      </c>
      <c r="BK95" s="203">
        <f>ROUND(I95*H95,2)</f>
        <v>0</v>
      </c>
      <c r="BL95" s="24" t="s">
        <v>3772</v>
      </c>
      <c r="BM95" s="24" t="s">
        <v>3789</v>
      </c>
    </row>
    <row r="96" spans="2:65" s="1" customFormat="1" ht="24">
      <c r="B96" s="41"/>
      <c r="C96" s="63"/>
      <c r="D96" s="206" t="s">
        <v>351</v>
      </c>
      <c r="E96" s="63"/>
      <c r="F96" s="237" t="s">
        <v>3790</v>
      </c>
      <c r="G96" s="63"/>
      <c r="H96" s="63"/>
      <c r="I96" s="163"/>
      <c r="J96" s="63"/>
      <c r="K96" s="63"/>
      <c r="L96" s="61"/>
      <c r="M96" s="238"/>
      <c r="N96" s="42"/>
      <c r="O96" s="42"/>
      <c r="P96" s="42"/>
      <c r="Q96" s="42"/>
      <c r="R96" s="42"/>
      <c r="S96" s="42"/>
      <c r="T96" s="78"/>
      <c r="AT96" s="24" t="s">
        <v>351</v>
      </c>
      <c r="AU96" s="24" t="s">
        <v>82</v>
      </c>
    </row>
    <row r="97" spans="2:65" s="10" customFormat="1" ht="29.85" customHeight="1">
      <c r="B97" s="176"/>
      <c r="C97" s="177"/>
      <c r="D97" s="178" t="s">
        <v>71</v>
      </c>
      <c r="E97" s="190" t="s">
        <v>3791</v>
      </c>
      <c r="F97" s="190" t="s">
        <v>3792</v>
      </c>
      <c r="G97" s="177"/>
      <c r="H97" s="177"/>
      <c r="I97" s="180"/>
      <c r="J97" s="191">
        <f>BK97</f>
        <v>0</v>
      </c>
      <c r="K97" s="177"/>
      <c r="L97" s="182"/>
      <c r="M97" s="183"/>
      <c r="N97" s="184"/>
      <c r="O97" s="184"/>
      <c r="P97" s="185">
        <f>P98</f>
        <v>0</v>
      </c>
      <c r="Q97" s="184"/>
      <c r="R97" s="185">
        <f>R98</f>
        <v>0</v>
      </c>
      <c r="S97" s="184"/>
      <c r="T97" s="186">
        <f>T98</f>
        <v>0</v>
      </c>
      <c r="AR97" s="187" t="s">
        <v>187</v>
      </c>
      <c r="AT97" s="188" t="s">
        <v>71</v>
      </c>
      <c r="AU97" s="188" t="s">
        <v>80</v>
      </c>
      <c r="AY97" s="187" t="s">
        <v>148</v>
      </c>
      <c r="BK97" s="189">
        <f>BK98</f>
        <v>0</v>
      </c>
    </row>
    <row r="98" spans="2:65" s="1" customFormat="1" ht="16.5" customHeight="1">
      <c r="B98" s="41"/>
      <c r="C98" s="192" t="s">
        <v>187</v>
      </c>
      <c r="D98" s="192" t="s">
        <v>151</v>
      </c>
      <c r="E98" s="193" t="s">
        <v>3793</v>
      </c>
      <c r="F98" s="194" t="s">
        <v>3792</v>
      </c>
      <c r="G98" s="195" t="s">
        <v>3771</v>
      </c>
      <c r="H98" s="196">
        <v>1</v>
      </c>
      <c r="I98" s="197"/>
      <c r="J98" s="198">
        <f>ROUND(I98*H98,2)</f>
        <v>0</v>
      </c>
      <c r="K98" s="194" t="s">
        <v>155</v>
      </c>
      <c r="L98" s="61"/>
      <c r="M98" s="199" t="s">
        <v>21</v>
      </c>
      <c r="N98" s="200" t="s">
        <v>43</v>
      </c>
      <c r="O98" s="42"/>
      <c r="P98" s="201">
        <f>O98*H98</f>
        <v>0</v>
      </c>
      <c r="Q98" s="201">
        <v>0</v>
      </c>
      <c r="R98" s="201">
        <f>Q98*H98</f>
        <v>0</v>
      </c>
      <c r="S98" s="201">
        <v>0</v>
      </c>
      <c r="T98" s="202">
        <f>S98*H98</f>
        <v>0</v>
      </c>
      <c r="AR98" s="24" t="s">
        <v>3772</v>
      </c>
      <c r="AT98" s="24" t="s">
        <v>151</v>
      </c>
      <c r="AU98" s="24" t="s">
        <v>82</v>
      </c>
      <c r="AY98" s="24" t="s">
        <v>148</v>
      </c>
      <c r="BE98" s="203">
        <f>IF(N98="základní",J98,0)</f>
        <v>0</v>
      </c>
      <c r="BF98" s="203">
        <f>IF(N98="snížená",J98,0)</f>
        <v>0</v>
      </c>
      <c r="BG98" s="203">
        <f>IF(N98="zákl. přenesená",J98,0)</f>
        <v>0</v>
      </c>
      <c r="BH98" s="203">
        <f>IF(N98="sníž. přenesená",J98,0)</f>
        <v>0</v>
      </c>
      <c r="BI98" s="203">
        <f>IF(N98="nulová",J98,0)</f>
        <v>0</v>
      </c>
      <c r="BJ98" s="24" t="s">
        <v>80</v>
      </c>
      <c r="BK98" s="203">
        <f>ROUND(I98*H98,2)</f>
        <v>0</v>
      </c>
      <c r="BL98" s="24" t="s">
        <v>3772</v>
      </c>
      <c r="BM98" s="24" t="s">
        <v>3794</v>
      </c>
    </row>
    <row r="99" spans="2:65" s="10" customFormat="1" ht="29.85" customHeight="1">
      <c r="B99" s="176"/>
      <c r="C99" s="177"/>
      <c r="D99" s="178" t="s">
        <v>71</v>
      </c>
      <c r="E99" s="190" t="s">
        <v>3795</v>
      </c>
      <c r="F99" s="190" t="s">
        <v>3052</v>
      </c>
      <c r="G99" s="177"/>
      <c r="H99" s="177"/>
      <c r="I99" s="180"/>
      <c r="J99" s="191">
        <f>BK99</f>
        <v>0</v>
      </c>
      <c r="K99" s="177"/>
      <c r="L99" s="182"/>
      <c r="M99" s="183"/>
      <c r="N99" s="184"/>
      <c r="O99" s="184"/>
      <c r="P99" s="185">
        <f>SUM(P100:P101)</f>
        <v>0</v>
      </c>
      <c r="Q99" s="184"/>
      <c r="R99" s="185">
        <f>SUM(R100:R101)</f>
        <v>0</v>
      </c>
      <c r="S99" s="184"/>
      <c r="T99" s="186">
        <f>SUM(T100:T101)</f>
        <v>0</v>
      </c>
      <c r="AR99" s="187" t="s">
        <v>187</v>
      </c>
      <c r="AT99" s="188" t="s">
        <v>71</v>
      </c>
      <c r="AU99" s="188" t="s">
        <v>80</v>
      </c>
      <c r="AY99" s="187" t="s">
        <v>148</v>
      </c>
      <c r="BK99" s="189">
        <f>SUM(BK100:BK101)</f>
        <v>0</v>
      </c>
    </row>
    <row r="100" spans="2:65" s="1" customFormat="1" ht="16.5" customHeight="1">
      <c r="B100" s="41"/>
      <c r="C100" s="192" t="s">
        <v>198</v>
      </c>
      <c r="D100" s="192" t="s">
        <v>151</v>
      </c>
      <c r="E100" s="193" t="s">
        <v>3796</v>
      </c>
      <c r="F100" s="194" t="s">
        <v>3052</v>
      </c>
      <c r="G100" s="195" t="s">
        <v>3771</v>
      </c>
      <c r="H100" s="196">
        <v>1</v>
      </c>
      <c r="I100" s="197"/>
      <c r="J100" s="198">
        <f>ROUND(I100*H100,2)</f>
        <v>0</v>
      </c>
      <c r="K100" s="194" t="s">
        <v>155</v>
      </c>
      <c r="L100" s="61"/>
      <c r="M100" s="199" t="s">
        <v>21</v>
      </c>
      <c r="N100" s="200" t="s">
        <v>43</v>
      </c>
      <c r="O100" s="42"/>
      <c r="P100" s="201">
        <f>O100*H100</f>
        <v>0</v>
      </c>
      <c r="Q100" s="201">
        <v>0</v>
      </c>
      <c r="R100" s="201">
        <f>Q100*H100</f>
        <v>0</v>
      </c>
      <c r="S100" s="201">
        <v>0</v>
      </c>
      <c r="T100" s="202">
        <f>S100*H100</f>
        <v>0</v>
      </c>
      <c r="AR100" s="24" t="s">
        <v>3772</v>
      </c>
      <c r="AT100" s="24" t="s">
        <v>151</v>
      </c>
      <c r="AU100" s="24" t="s">
        <v>82</v>
      </c>
      <c r="AY100" s="24" t="s">
        <v>148</v>
      </c>
      <c r="BE100" s="203">
        <f>IF(N100="základní",J100,0)</f>
        <v>0</v>
      </c>
      <c r="BF100" s="203">
        <f>IF(N100="snížená",J100,0)</f>
        <v>0</v>
      </c>
      <c r="BG100" s="203">
        <f>IF(N100="zákl. přenesená",J100,0)</f>
        <v>0</v>
      </c>
      <c r="BH100" s="203">
        <f>IF(N100="sníž. přenesená",J100,0)</f>
        <v>0</v>
      </c>
      <c r="BI100" s="203">
        <f>IF(N100="nulová",J100,0)</f>
        <v>0</v>
      </c>
      <c r="BJ100" s="24" t="s">
        <v>80</v>
      </c>
      <c r="BK100" s="203">
        <f>ROUND(I100*H100,2)</f>
        <v>0</v>
      </c>
      <c r="BL100" s="24" t="s">
        <v>3772</v>
      </c>
      <c r="BM100" s="24" t="s">
        <v>3797</v>
      </c>
    </row>
    <row r="101" spans="2:65" s="1" customFormat="1" ht="16.5" customHeight="1">
      <c r="B101" s="41"/>
      <c r="C101" s="192" t="s">
        <v>204</v>
      </c>
      <c r="D101" s="192" t="s">
        <v>151</v>
      </c>
      <c r="E101" s="193" t="s">
        <v>3798</v>
      </c>
      <c r="F101" s="194" t="s">
        <v>3799</v>
      </c>
      <c r="G101" s="195" t="s">
        <v>3771</v>
      </c>
      <c r="H101" s="196">
        <v>1</v>
      </c>
      <c r="I101" s="197"/>
      <c r="J101" s="198">
        <f>ROUND(I101*H101,2)</f>
        <v>0</v>
      </c>
      <c r="K101" s="194" t="s">
        <v>21</v>
      </c>
      <c r="L101" s="61"/>
      <c r="M101" s="199" t="s">
        <v>21</v>
      </c>
      <c r="N101" s="274" t="s">
        <v>43</v>
      </c>
      <c r="O101" s="269"/>
      <c r="P101" s="272">
        <f>O101*H101</f>
        <v>0</v>
      </c>
      <c r="Q101" s="272">
        <v>0</v>
      </c>
      <c r="R101" s="272">
        <f>Q101*H101</f>
        <v>0</v>
      </c>
      <c r="S101" s="272">
        <v>0</v>
      </c>
      <c r="T101" s="273">
        <f>S101*H101</f>
        <v>0</v>
      </c>
      <c r="AR101" s="24" t="s">
        <v>3772</v>
      </c>
      <c r="AT101" s="24" t="s">
        <v>151</v>
      </c>
      <c r="AU101" s="24" t="s">
        <v>82</v>
      </c>
      <c r="AY101" s="24" t="s">
        <v>148</v>
      </c>
      <c r="BE101" s="203">
        <f>IF(N101="základní",J101,0)</f>
        <v>0</v>
      </c>
      <c r="BF101" s="203">
        <f>IF(N101="snížená",J101,0)</f>
        <v>0</v>
      </c>
      <c r="BG101" s="203">
        <f>IF(N101="zákl. přenesená",J101,0)</f>
        <v>0</v>
      </c>
      <c r="BH101" s="203">
        <f>IF(N101="sníž. přenesená",J101,0)</f>
        <v>0</v>
      </c>
      <c r="BI101" s="203">
        <f>IF(N101="nulová",J101,0)</f>
        <v>0</v>
      </c>
      <c r="BJ101" s="24" t="s">
        <v>80</v>
      </c>
      <c r="BK101" s="203">
        <f>ROUND(I101*H101,2)</f>
        <v>0</v>
      </c>
      <c r="BL101" s="24" t="s">
        <v>3772</v>
      </c>
      <c r="BM101" s="24" t="s">
        <v>3800</v>
      </c>
    </row>
    <row r="102" spans="2:65" s="1" customFormat="1" ht="6.9" customHeight="1">
      <c r="B102" s="56"/>
      <c r="C102" s="57"/>
      <c r="D102" s="57"/>
      <c r="E102" s="57"/>
      <c r="F102" s="57"/>
      <c r="G102" s="57"/>
      <c r="H102" s="57"/>
      <c r="I102" s="139"/>
      <c r="J102" s="57"/>
      <c r="K102" s="57"/>
      <c r="L102" s="61"/>
    </row>
  </sheetData>
  <sheetProtection algorithmName="SHA-512" hashValue="i9q4PkKCPMnm4l3TXBIS5G4F7nu/Em64oqmee+qalIzrMdyqcFg7H8Yy87Ug6cTQMYxQyzbLYLYskwUp6fDQag==" saltValue="p4gqveoOU7XP+97mp7t7/uNPywHKMPruwlIPX3ga5HNARHs9h96+1W05IropfvDaIbfp5OH/6cBz1mb6a/hMbQ==" spinCount="100000" sheet="1" objects="1" scenarios="1" formatColumns="0" formatRows="0" autoFilter="0"/>
  <autoFilter ref="C82:K101" xr:uid="{00000000-0009-0000-0000-000009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82"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6"/>
  <sheetViews>
    <sheetView showGridLines="0" zoomScaleNormal="100" workbookViewId="0"/>
  </sheetViews>
  <sheetFormatPr defaultRowHeight="12"/>
  <cols>
    <col min="1" max="1" width="8.28515625" style="275" customWidth="1"/>
    <col min="2" max="2" width="1.7109375" style="275" customWidth="1"/>
    <col min="3" max="4" width="5" style="275" customWidth="1"/>
    <col min="5" max="5" width="11.7109375" style="275" customWidth="1"/>
    <col min="6" max="6" width="9.140625" style="275" customWidth="1"/>
    <col min="7" max="7" width="5" style="275" customWidth="1"/>
    <col min="8" max="8" width="77.85546875" style="275" customWidth="1"/>
    <col min="9" max="10" width="20" style="275" customWidth="1"/>
    <col min="11" max="11" width="1.7109375" style="275" customWidth="1"/>
  </cols>
  <sheetData>
    <row r="1" spans="2:11" ht="37.5" customHeight="1"/>
    <row r="2" spans="2:11" ht="7.5" customHeight="1">
      <c r="B2" s="276"/>
      <c r="C2" s="277"/>
      <c r="D2" s="277"/>
      <c r="E2" s="277"/>
      <c r="F2" s="277"/>
      <c r="G2" s="277"/>
      <c r="H2" s="277"/>
      <c r="I2" s="277"/>
      <c r="J2" s="277"/>
      <c r="K2" s="278"/>
    </row>
    <row r="3" spans="2:11" s="15" customFormat="1" ht="45" customHeight="1">
      <c r="B3" s="279"/>
      <c r="C3" s="403" t="s">
        <v>3801</v>
      </c>
      <c r="D3" s="403"/>
      <c r="E3" s="403"/>
      <c r="F3" s="403"/>
      <c r="G3" s="403"/>
      <c r="H3" s="403"/>
      <c r="I3" s="403"/>
      <c r="J3" s="403"/>
      <c r="K3" s="280"/>
    </row>
    <row r="4" spans="2:11" ht="25.5" customHeight="1">
      <c r="B4" s="281"/>
      <c r="C4" s="407" t="s">
        <v>3802</v>
      </c>
      <c r="D4" s="407"/>
      <c r="E4" s="407"/>
      <c r="F4" s="407"/>
      <c r="G4" s="407"/>
      <c r="H4" s="407"/>
      <c r="I4" s="407"/>
      <c r="J4" s="407"/>
      <c r="K4" s="282"/>
    </row>
    <row r="5" spans="2:11" ht="5.25" customHeight="1">
      <c r="B5" s="281"/>
      <c r="C5" s="283"/>
      <c r="D5" s="283"/>
      <c r="E5" s="283"/>
      <c r="F5" s="283"/>
      <c r="G5" s="283"/>
      <c r="H5" s="283"/>
      <c r="I5" s="283"/>
      <c r="J5" s="283"/>
      <c r="K5" s="282"/>
    </row>
    <row r="6" spans="2:11" ht="15" customHeight="1">
      <c r="B6" s="281"/>
      <c r="C6" s="405" t="s">
        <v>3803</v>
      </c>
      <c r="D6" s="405"/>
      <c r="E6" s="405"/>
      <c r="F6" s="405"/>
      <c r="G6" s="405"/>
      <c r="H6" s="405"/>
      <c r="I6" s="405"/>
      <c r="J6" s="405"/>
      <c r="K6" s="282"/>
    </row>
    <row r="7" spans="2:11" ht="15" customHeight="1">
      <c r="B7" s="285"/>
      <c r="C7" s="405" t="s">
        <v>3804</v>
      </c>
      <c r="D7" s="405"/>
      <c r="E7" s="405"/>
      <c r="F7" s="405"/>
      <c r="G7" s="405"/>
      <c r="H7" s="405"/>
      <c r="I7" s="405"/>
      <c r="J7" s="405"/>
      <c r="K7" s="282"/>
    </row>
    <row r="8" spans="2:11" ht="12.75" customHeight="1">
      <c r="B8" s="285"/>
      <c r="C8" s="284"/>
      <c r="D8" s="284"/>
      <c r="E8" s="284"/>
      <c r="F8" s="284"/>
      <c r="G8" s="284"/>
      <c r="H8" s="284"/>
      <c r="I8" s="284"/>
      <c r="J8" s="284"/>
      <c r="K8" s="282"/>
    </row>
    <row r="9" spans="2:11" ht="15" customHeight="1">
      <c r="B9" s="285"/>
      <c r="C9" s="405" t="s">
        <v>3805</v>
      </c>
      <c r="D9" s="405"/>
      <c r="E9" s="405"/>
      <c r="F9" s="405"/>
      <c r="G9" s="405"/>
      <c r="H9" s="405"/>
      <c r="I9" s="405"/>
      <c r="J9" s="405"/>
      <c r="K9" s="282"/>
    </row>
    <row r="10" spans="2:11" ht="15" customHeight="1">
      <c r="B10" s="285"/>
      <c r="C10" s="284"/>
      <c r="D10" s="405" t="s">
        <v>3806</v>
      </c>
      <c r="E10" s="405"/>
      <c r="F10" s="405"/>
      <c r="G10" s="405"/>
      <c r="H10" s="405"/>
      <c r="I10" s="405"/>
      <c r="J10" s="405"/>
      <c r="K10" s="282"/>
    </row>
    <row r="11" spans="2:11" ht="15" customHeight="1">
      <c r="B11" s="285"/>
      <c r="C11" s="286"/>
      <c r="D11" s="405" t="s">
        <v>3807</v>
      </c>
      <c r="E11" s="405"/>
      <c r="F11" s="405"/>
      <c r="G11" s="405"/>
      <c r="H11" s="405"/>
      <c r="I11" s="405"/>
      <c r="J11" s="405"/>
      <c r="K11" s="282"/>
    </row>
    <row r="12" spans="2:11" ht="12.75" customHeight="1">
      <c r="B12" s="285"/>
      <c r="C12" s="286"/>
      <c r="D12" s="286"/>
      <c r="E12" s="286"/>
      <c r="F12" s="286"/>
      <c r="G12" s="286"/>
      <c r="H12" s="286"/>
      <c r="I12" s="286"/>
      <c r="J12" s="286"/>
      <c r="K12" s="282"/>
    </row>
    <row r="13" spans="2:11" ht="15" customHeight="1">
      <c r="B13" s="285"/>
      <c r="C13" s="286"/>
      <c r="D13" s="405" t="s">
        <v>3808</v>
      </c>
      <c r="E13" s="405"/>
      <c r="F13" s="405"/>
      <c r="G13" s="405"/>
      <c r="H13" s="405"/>
      <c r="I13" s="405"/>
      <c r="J13" s="405"/>
      <c r="K13" s="282"/>
    </row>
    <row r="14" spans="2:11" ht="15" customHeight="1">
      <c r="B14" s="285"/>
      <c r="C14" s="286"/>
      <c r="D14" s="405" t="s">
        <v>3809</v>
      </c>
      <c r="E14" s="405"/>
      <c r="F14" s="405"/>
      <c r="G14" s="405"/>
      <c r="H14" s="405"/>
      <c r="I14" s="405"/>
      <c r="J14" s="405"/>
      <c r="K14" s="282"/>
    </row>
    <row r="15" spans="2:11" ht="15" customHeight="1">
      <c r="B15" s="285"/>
      <c r="C15" s="286"/>
      <c r="D15" s="405" t="s">
        <v>3810</v>
      </c>
      <c r="E15" s="405"/>
      <c r="F15" s="405"/>
      <c r="G15" s="405"/>
      <c r="H15" s="405"/>
      <c r="I15" s="405"/>
      <c r="J15" s="405"/>
      <c r="K15" s="282"/>
    </row>
    <row r="16" spans="2:11" ht="15" customHeight="1">
      <c r="B16" s="285"/>
      <c r="C16" s="286"/>
      <c r="D16" s="286"/>
      <c r="E16" s="287" t="s">
        <v>79</v>
      </c>
      <c r="F16" s="405" t="s">
        <v>3811</v>
      </c>
      <c r="G16" s="405"/>
      <c r="H16" s="405"/>
      <c r="I16" s="405"/>
      <c r="J16" s="405"/>
      <c r="K16" s="282"/>
    </row>
    <row r="17" spans="2:11" ht="15" customHeight="1">
      <c r="B17" s="285"/>
      <c r="C17" s="286"/>
      <c r="D17" s="286"/>
      <c r="E17" s="287" t="s">
        <v>3812</v>
      </c>
      <c r="F17" s="405" t="s">
        <v>3813</v>
      </c>
      <c r="G17" s="405"/>
      <c r="H17" s="405"/>
      <c r="I17" s="405"/>
      <c r="J17" s="405"/>
      <c r="K17" s="282"/>
    </row>
    <row r="18" spans="2:11" ht="15" customHeight="1">
      <c r="B18" s="285"/>
      <c r="C18" s="286"/>
      <c r="D18" s="286"/>
      <c r="E18" s="287" t="s">
        <v>3814</v>
      </c>
      <c r="F18" s="405" t="s">
        <v>3815</v>
      </c>
      <c r="G18" s="405"/>
      <c r="H18" s="405"/>
      <c r="I18" s="405"/>
      <c r="J18" s="405"/>
      <c r="K18" s="282"/>
    </row>
    <row r="19" spans="2:11" ht="15" customHeight="1">
      <c r="B19" s="285"/>
      <c r="C19" s="286"/>
      <c r="D19" s="286"/>
      <c r="E19" s="287" t="s">
        <v>3816</v>
      </c>
      <c r="F19" s="405" t="s">
        <v>3817</v>
      </c>
      <c r="G19" s="405"/>
      <c r="H19" s="405"/>
      <c r="I19" s="405"/>
      <c r="J19" s="405"/>
      <c r="K19" s="282"/>
    </row>
    <row r="20" spans="2:11" ht="15" customHeight="1">
      <c r="B20" s="285"/>
      <c r="C20" s="286"/>
      <c r="D20" s="286"/>
      <c r="E20" s="287" t="s">
        <v>2461</v>
      </c>
      <c r="F20" s="405" t="s">
        <v>2462</v>
      </c>
      <c r="G20" s="405"/>
      <c r="H20" s="405"/>
      <c r="I20" s="405"/>
      <c r="J20" s="405"/>
      <c r="K20" s="282"/>
    </row>
    <row r="21" spans="2:11" ht="15" customHeight="1">
      <c r="B21" s="285"/>
      <c r="C21" s="286"/>
      <c r="D21" s="286"/>
      <c r="E21" s="287" t="s">
        <v>3818</v>
      </c>
      <c r="F21" s="405" t="s">
        <v>3819</v>
      </c>
      <c r="G21" s="405"/>
      <c r="H21" s="405"/>
      <c r="I21" s="405"/>
      <c r="J21" s="405"/>
      <c r="K21" s="282"/>
    </row>
    <row r="22" spans="2:11" ht="12.75" customHeight="1">
      <c r="B22" s="285"/>
      <c r="C22" s="286"/>
      <c r="D22" s="286"/>
      <c r="E22" s="286"/>
      <c r="F22" s="286"/>
      <c r="G22" s="286"/>
      <c r="H22" s="286"/>
      <c r="I22" s="286"/>
      <c r="J22" s="286"/>
      <c r="K22" s="282"/>
    </row>
    <row r="23" spans="2:11" ht="15" customHeight="1">
      <c r="B23" s="285"/>
      <c r="C23" s="405" t="s">
        <v>3820</v>
      </c>
      <c r="D23" s="405"/>
      <c r="E23" s="405"/>
      <c r="F23" s="405"/>
      <c r="G23" s="405"/>
      <c r="H23" s="405"/>
      <c r="I23" s="405"/>
      <c r="J23" s="405"/>
      <c r="K23" s="282"/>
    </row>
    <row r="24" spans="2:11" ht="15" customHeight="1">
      <c r="B24" s="285"/>
      <c r="C24" s="405" t="s">
        <v>3821</v>
      </c>
      <c r="D24" s="405"/>
      <c r="E24" s="405"/>
      <c r="F24" s="405"/>
      <c r="G24" s="405"/>
      <c r="H24" s="405"/>
      <c r="I24" s="405"/>
      <c r="J24" s="405"/>
      <c r="K24" s="282"/>
    </row>
    <row r="25" spans="2:11" ht="15" customHeight="1">
      <c r="B25" s="285"/>
      <c r="C25" s="284"/>
      <c r="D25" s="405" t="s">
        <v>3822</v>
      </c>
      <c r="E25" s="405"/>
      <c r="F25" s="405"/>
      <c r="G25" s="405"/>
      <c r="H25" s="405"/>
      <c r="I25" s="405"/>
      <c r="J25" s="405"/>
      <c r="K25" s="282"/>
    </row>
    <row r="26" spans="2:11" ht="15" customHeight="1">
      <c r="B26" s="285"/>
      <c r="C26" s="286"/>
      <c r="D26" s="405" t="s">
        <v>3823</v>
      </c>
      <c r="E26" s="405"/>
      <c r="F26" s="405"/>
      <c r="G26" s="405"/>
      <c r="H26" s="405"/>
      <c r="I26" s="405"/>
      <c r="J26" s="405"/>
      <c r="K26" s="282"/>
    </row>
    <row r="27" spans="2:11" ht="12.75" customHeight="1">
      <c r="B27" s="285"/>
      <c r="C27" s="286"/>
      <c r="D27" s="286"/>
      <c r="E27" s="286"/>
      <c r="F27" s="286"/>
      <c r="G27" s="286"/>
      <c r="H27" s="286"/>
      <c r="I27" s="286"/>
      <c r="J27" s="286"/>
      <c r="K27" s="282"/>
    </row>
    <row r="28" spans="2:11" ht="15" customHeight="1">
      <c r="B28" s="285"/>
      <c r="C28" s="286"/>
      <c r="D28" s="405" t="s">
        <v>3824</v>
      </c>
      <c r="E28" s="405"/>
      <c r="F28" s="405"/>
      <c r="G28" s="405"/>
      <c r="H28" s="405"/>
      <c r="I28" s="405"/>
      <c r="J28" s="405"/>
      <c r="K28" s="282"/>
    </row>
    <row r="29" spans="2:11" ht="15" customHeight="1">
      <c r="B29" s="285"/>
      <c r="C29" s="286"/>
      <c r="D29" s="405" t="s">
        <v>3825</v>
      </c>
      <c r="E29" s="405"/>
      <c r="F29" s="405"/>
      <c r="G29" s="405"/>
      <c r="H29" s="405"/>
      <c r="I29" s="405"/>
      <c r="J29" s="405"/>
      <c r="K29" s="282"/>
    </row>
    <row r="30" spans="2:11" ht="12.75" customHeight="1">
      <c r="B30" s="285"/>
      <c r="C30" s="286"/>
      <c r="D30" s="286"/>
      <c r="E30" s="286"/>
      <c r="F30" s="286"/>
      <c r="G30" s="286"/>
      <c r="H30" s="286"/>
      <c r="I30" s="286"/>
      <c r="J30" s="286"/>
      <c r="K30" s="282"/>
    </row>
    <row r="31" spans="2:11" ht="15" customHeight="1">
      <c r="B31" s="285"/>
      <c r="C31" s="286"/>
      <c r="D31" s="405" t="s">
        <v>3826</v>
      </c>
      <c r="E31" s="405"/>
      <c r="F31" s="405"/>
      <c r="G31" s="405"/>
      <c r="H31" s="405"/>
      <c r="I31" s="405"/>
      <c r="J31" s="405"/>
      <c r="K31" s="282"/>
    </row>
    <row r="32" spans="2:11" ht="15" customHeight="1">
      <c r="B32" s="285"/>
      <c r="C32" s="286"/>
      <c r="D32" s="405" t="s">
        <v>3827</v>
      </c>
      <c r="E32" s="405"/>
      <c r="F32" s="405"/>
      <c r="G32" s="405"/>
      <c r="H32" s="405"/>
      <c r="I32" s="405"/>
      <c r="J32" s="405"/>
      <c r="K32" s="282"/>
    </row>
    <row r="33" spans="2:11" ht="15" customHeight="1">
      <c r="B33" s="285"/>
      <c r="C33" s="286"/>
      <c r="D33" s="405" t="s">
        <v>3828</v>
      </c>
      <c r="E33" s="405"/>
      <c r="F33" s="405"/>
      <c r="G33" s="405"/>
      <c r="H33" s="405"/>
      <c r="I33" s="405"/>
      <c r="J33" s="405"/>
      <c r="K33" s="282"/>
    </row>
    <row r="34" spans="2:11" ht="15" customHeight="1">
      <c r="B34" s="285"/>
      <c r="C34" s="286"/>
      <c r="D34" s="284"/>
      <c r="E34" s="288" t="s">
        <v>133</v>
      </c>
      <c r="F34" s="284"/>
      <c r="G34" s="405" t="s">
        <v>3829</v>
      </c>
      <c r="H34" s="405"/>
      <c r="I34" s="405"/>
      <c r="J34" s="405"/>
      <c r="K34" s="282"/>
    </row>
    <row r="35" spans="2:11" ht="30.75" customHeight="1">
      <c r="B35" s="285"/>
      <c r="C35" s="286"/>
      <c r="D35" s="284"/>
      <c r="E35" s="288" t="s">
        <v>3830</v>
      </c>
      <c r="F35" s="284"/>
      <c r="G35" s="405" t="s">
        <v>3831</v>
      </c>
      <c r="H35" s="405"/>
      <c r="I35" s="405"/>
      <c r="J35" s="405"/>
      <c r="K35" s="282"/>
    </row>
    <row r="36" spans="2:11" ht="15" customHeight="1">
      <c r="B36" s="285"/>
      <c r="C36" s="286"/>
      <c r="D36" s="284"/>
      <c r="E36" s="288" t="s">
        <v>53</v>
      </c>
      <c r="F36" s="284"/>
      <c r="G36" s="405" t="s">
        <v>3832</v>
      </c>
      <c r="H36" s="405"/>
      <c r="I36" s="405"/>
      <c r="J36" s="405"/>
      <c r="K36" s="282"/>
    </row>
    <row r="37" spans="2:11" ht="15" customHeight="1">
      <c r="B37" s="285"/>
      <c r="C37" s="286"/>
      <c r="D37" s="284"/>
      <c r="E37" s="288" t="s">
        <v>134</v>
      </c>
      <c r="F37" s="284"/>
      <c r="G37" s="405" t="s">
        <v>3833</v>
      </c>
      <c r="H37" s="405"/>
      <c r="I37" s="405"/>
      <c r="J37" s="405"/>
      <c r="K37" s="282"/>
    </row>
    <row r="38" spans="2:11" ht="15" customHeight="1">
      <c r="B38" s="285"/>
      <c r="C38" s="286"/>
      <c r="D38" s="284"/>
      <c r="E38" s="288" t="s">
        <v>135</v>
      </c>
      <c r="F38" s="284"/>
      <c r="G38" s="405" t="s">
        <v>3834</v>
      </c>
      <c r="H38" s="405"/>
      <c r="I38" s="405"/>
      <c r="J38" s="405"/>
      <c r="K38" s="282"/>
    </row>
    <row r="39" spans="2:11" ht="15" customHeight="1">
      <c r="B39" s="285"/>
      <c r="C39" s="286"/>
      <c r="D39" s="284"/>
      <c r="E39" s="288" t="s">
        <v>136</v>
      </c>
      <c r="F39" s="284"/>
      <c r="G39" s="405" t="s">
        <v>3835</v>
      </c>
      <c r="H39" s="405"/>
      <c r="I39" s="405"/>
      <c r="J39" s="405"/>
      <c r="K39" s="282"/>
    </row>
    <row r="40" spans="2:11" ht="15" customHeight="1">
      <c r="B40" s="285"/>
      <c r="C40" s="286"/>
      <c r="D40" s="284"/>
      <c r="E40" s="288" t="s">
        <v>3836</v>
      </c>
      <c r="F40" s="284"/>
      <c r="G40" s="405" t="s">
        <v>3837</v>
      </c>
      <c r="H40" s="405"/>
      <c r="I40" s="405"/>
      <c r="J40" s="405"/>
      <c r="K40" s="282"/>
    </row>
    <row r="41" spans="2:11" ht="15" customHeight="1">
      <c r="B41" s="285"/>
      <c r="C41" s="286"/>
      <c r="D41" s="284"/>
      <c r="E41" s="288"/>
      <c r="F41" s="284"/>
      <c r="G41" s="405" t="s">
        <v>3838</v>
      </c>
      <c r="H41" s="405"/>
      <c r="I41" s="405"/>
      <c r="J41" s="405"/>
      <c r="K41" s="282"/>
    </row>
    <row r="42" spans="2:11" ht="15" customHeight="1">
      <c r="B42" s="285"/>
      <c r="C42" s="286"/>
      <c r="D42" s="284"/>
      <c r="E42" s="288" t="s">
        <v>3839</v>
      </c>
      <c r="F42" s="284"/>
      <c r="G42" s="405" t="s">
        <v>3840</v>
      </c>
      <c r="H42" s="405"/>
      <c r="I42" s="405"/>
      <c r="J42" s="405"/>
      <c r="K42" s="282"/>
    </row>
    <row r="43" spans="2:11" ht="15" customHeight="1">
      <c r="B43" s="285"/>
      <c r="C43" s="286"/>
      <c r="D43" s="284"/>
      <c r="E43" s="288" t="s">
        <v>138</v>
      </c>
      <c r="F43" s="284"/>
      <c r="G43" s="405" t="s">
        <v>3841</v>
      </c>
      <c r="H43" s="405"/>
      <c r="I43" s="405"/>
      <c r="J43" s="405"/>
      <c r="K43" s="282"/>
    </row>
    <row r="44" spans="2:11" ht="12.75" customHeight="1">
      <c r="B44" s="285"/>
      <c r="C44" s="286"/>
      <c r="D44" s="284"/>
      <c r="E44" s="284"/>
      <c r="F44" s="284"/>
      <c r="G44" s="284"/>
      <c r="H44" s="284"/>
      <c r="I44" s="284"/>
      <c r="J44" s="284"/>
      <c r="K44" s="282"/>
    </row>
    <row r="45" spans="2:11" ht="15" customHeight="1">
      <c r="B45" s="285"/>
      <c r="C45" s="286"/>
      <c r="D45" s="405" t="s">
        <v>3842</v>
      </c>
      <c r="E45" s="405"/>
      <c r="F45" s="405"/>
      <c r="G45" s="405"/>
      <c r="H45" s="405"/>
      <c r="I45" s="405"/>
      <c r="J45" s="405"/>
      <c r="K45" s="282"/>
    </row>
    <row r="46" spans="2:11" ht="15" customHeight="1">
      <c r="B46" s="285"/>
      <c r="C46" s="286"/>
      <c r="D46" s="286"/>
      <c r="E46" s="405" t="s">
        <v>3843</v>
      </c>
      <c r="F46" s="405"/>
      <c r="G46" s="405"/>
      <c r="H46" s="405"/>
      <c r="I46" s="405"/>
      <c r="J46" s="405"/>
      <c r="K46" s="282"/>
    </row>
    <row r="47" spans="2:11" ht="15" customHeight="1">
      <c r="B47" s="285"/>
      <c r="C47" s="286"/>
      <c r="D47" s="286"/>
      <c r="E47" s="405" t="s">
        <v>3844</v>
      </c>
      <c r="F47" s="405"/>
      <c r="G47" s="405"/>
      <c r="H47" s="405"/>
      <c r="I47" s="405"/>
      <c r="J47" s="405"/>
      <c r="K47" s="282"/>
    </row>
    <row r="48" spans="2:11" ht="15" customHeight="1">
      <c r="B48" s="285"/>
      <c r="C48" s="286"/>
      <c r="D48" s="286"/>
      <c r="E48" s="405" t="s">
        <v>3845</v>
      </c>
      <c r="F48" s="405"/>
      <c r="G48" s="405"/>
      <c r="H48" s="405"/>
      <c r="I48" s="405"/>
      <c r="J48" s="405"/>
      <c r="K48" s="282"/>
    </row>
    <row r="49" spans="2:11" ht="15" customHeight="1">
      <c r="B49" s="285"/>
      <c r="C49" s="286"/>
      <c r="D49" s="405" t="s">
        <v>3846</v>
      </c>
      <c r="E49" s="405"/>
      <c r="F49" s="405"/>
      <c r="G49" s="405"/>
      <c r="H49" s="405"/>
      <c r="I49" s="405"/>
      <c r="J49" s="405"/>
      <c r="K49" s="282"/>
    </row>
    <row r="50" spans="2:11" ht="25.5" customHeight="1">
      <c r="B50" s="281"/>
      <c r="C50" s="407" t="s">
        <v>3847</v>
      </c>
      <c r="D50" s="407"/>
      <c r="E50" s="407"/>
      <c r="F50" s="407"/>
      <c r="G50" s="407"/>
      <c r="H50" s="407"/>
      <c r="I50" s="407"/>
      <c r="J50" s="407"/>
      <c r="K50" s="282"/>
    </row>
    <row r="51" spans="2:11" ht="5.25" customHeight="1">
      <c r="B51" s="281"/>
      <c r="C51" s="283"/>
      <c r="D51" s="283"/>
      <c r="E51" s="283"/>
      <c r="F51" s="283"/>
      <c r="G51" s="283"/>
      <c r="H51" s="283"/>
      <c r="I51" s="283"/>
      <c r="J51" s="283"/>
      <c r="K51" s="282"/>
    </row>
    <row r="52" spans="2:11" ht="15" customHeight="1">
      <c r="B52" s="281"/>
      <c r="C52" s="405" t="s">
        <v>3848</v>
      </c>
      <c r="D52" s="405"/>
      <c r="E52" s="405"/>
      <c r="F52" s="405"/>
      <c r="G52" s="405"/>
      <c r="H52" s="405"/>
      <c r="I52" s="405"/>
      <c r="J52" s="405"/>
      <c r="K52" s="282"/>
    </row>
    <row r="53" spans="2:11" ht="15" customHeight="1">
      <c r="B53" s="281"/>
      <c r="C53" s="405" t="s">
        <v>3849</v>
      </c>
      <c r="D53" s="405"/>
      <c r="E53" s="405"/>
      <c r="F53" s="405"/>
      <c r="G53" s="405"/>
      <c r="H53" s="405"/>
      <c r="I53" s="405"/>
      <c r="J53" s="405"/>
      <c r="K53" s="282"/>
    </row>
    <row r="54" spans="2:11" ht="12.75" customHeight="1">
      <c r="B54" s="281"/>
      <c r="C54" s="284"/>
      <c r="D54" s="284"/>
      <c r="E54" s="284"/>
      <c r="F54" s="284"/>
      <c r="G54" s="284"/>
      <c r="H54" s="284"/>
      <c r="I54" s="284"/>
      <c r="J54" s="284"/>
      <c r="K54" s="282"/>
    </row>
    <row r="55" spans="2:11" ht="15" customHeight="1">
      <c r="B55" s="281"/>
      <c r="C55" s="405" t="s">
        <v>3850</v>
      </c>
      <c r="D55" s="405"/>
      <c r="E55" s="405"/>
      <c r="F55" s="405"/>
      <c r="G55" s="405"/>
      <c r="H55" s="405"/>
      <c r="I55" s="405"/>
      <c r="J55" s="405"/>
      <c r="K55" s="282"/>
    </row>
    <row r="56" spans="2:11" ht="15" customHeight="1">
      <c r="B56" s="281"/>
      <c r="C56" s="286"/>
      <c r="D56" s="405" t="s">
        <v>3851</v>
      </c>
      <c r="E56" s="405"/>
      <c r="F56" s="405"/>
      <c r="G56" s="405"/>
      <c r="H56" s="405"/>
      <c r="I56" s="405"/>
      <c r="J56" s="405"/>
      <c r="K56" s="282"/>
    </row>
    <row r="57" spans="2:11" ht="15" customHeight="1">
      <c r="B57" s="281"/>
      <c r="C57" s="286"/>
      <c r="D57" s="405" t="s">
        <v>3852</v>
      </c>
      <c r="E57" s="405"/>
      <c r="F57" s="405"/>
      <c r="G57" s="405"/>
      <c r="H57" s="405"/>
      <c r="I57" s="405"/>
      <c r="J57" s="405"/>
      <c r="K57" s="282"/>
    </row>
    <row r="58" spans="2:11" ht="15" customHeight="1">
      <c r="B58" s="281"/>
      <c r="C58" s="286"/>
      <c r="D58" s="405" t="s">
        <v>3853</v>
      </c>
      <c r="E58" s="405"/>
      <c r="F58" s="405"/>
      <c r="G58" s="405"/>
      <c r="H58" s="405"/>
      <c r="I58" s="405"/>
      <c r="J58" s="405"/>
      <c r="K58" s="282"/>
    </row>
    <row r="59" spans="2:11" ht="15" customHeight="1">
      <c r="B59" s="281"/>
      <c r="C59" s="286"/>
      <c r="D59" s="405" t="s">
        <v>3854</v>
      </c>
      <c r="E59" s="405"/>
      <c r="F59" s="405"/>
      <c r="G59" s="405"/>
      <c r="H59" s="405"/>
      <c r="I59" s="405"/>
      <c r="J59" s="405"/>
      <c r="K59" s="282"/>
    </row>
    <row r="60" spans="2:11" ht="15" customHeight="1">
      <c r="B60" s="281"/>
      <c r="C60" s="286"/>
      <c r="D60" s="406" t="s">
        <v>3855</v>
      </c>
      <c r="E60" s="406"/>
      <c r="F60" s="406"/>
      <c r="G60" s="406"/>
      <c r="H60" s="406"/>
      <c r="I60" s="406"/>
      <c r="J60" s="406"/>
      <c r="K60" s="282"/>
    </row>
    <row r="61" spans="2:11" ht="15" customHeight="1">
      <c r="B61" s="281"/>
      <c r="C61" s="286"/>
      <c r="D61" s="405" t="s">
        <v>3856</v>
      </c>
      <c r="E61" s="405"/>
      <c r="F61" s="405"/>
      <c r="G61" s="405"/>
      <c r="H61" s="405"/>
      <c r="I61" s="405"/>
      <c r="J61" s="405"/>
      <c r="K61" s="282"/>
    </row>
    <row r="62" spans="2:11" ht="12.75" customHeight="1">
      <c r="B62" s="281"/>
      <c r="C62" s="286"/>
      <c r="D62" s="286"/>
      <c r="E62" s="289"/>
      <c r="F62" s="286"/>
      <c r="G62" s="286"/>
      <c r="H62" s="286"/>
      <c r="I62" s="286"/>
      <c r="J62" s="286"/>
      <c r="K62" s="282"/>
    </row>
    <row r="63" spans="2:11" ht="15" customHeight="1">
      <c r="B63" s="281"/>
      <c r="C63" s="286"/>
      <c r="D63" s="405" t="s">
        <v>3857</v>
      </c>
      <c r="E63" s="405"/>
      <c r="F63" s="405"/>
      <c r="G63" s="405"/>
      <c r="H63" s="405"/>
      <c r="I63" s="405"/>
      <c r="J63" s="405"/>
      <c r="K63" s="282"/>
    </row>
    <row r="64" spans="2:11" ht="15" customHeight="1">
      <c r="B64" s="281"/>
      <c r="C64" s="286"/>
      <c r="D64" s="406" t="s">
        <v>3858</v>
      </c>
      <c r="E64" s="406"/>
      <c r="F64" s="406"/>
      <c r="G64" s="406"/>
      <c r="H64" s="406"/>
      <c r="I64" s="406"/>
      <c r="J64" s="406"/>
      <c r="K64" s="282"/>
    </row>
    <row r="65" spans="2:11" ht="15" customHeight="1">
      <c r="B65" s="281"/>
      <c r="C65" s="286"/>
      <c r="D65" s="405" t="s">
        <v>3859</v>
      </c>
      <c r="E65" s="405"/>
      <c r="F65" s="405"/>
      <c r="G65" s="405"/>
      <c r="H65" s="405"/>
      <c r="I65" s="405"/>
      <c r="J65" s="405"/>
      <c r="K65" s="282"/>
    </row>
    <row r="66" spans="2:11" ht="15" customHeight="1">
      <c r="B66" s="281"/>
      <c r="C66" s="286"/>
      <c r="D66" s="405" t="s">
        <v>3860</v>
      </c>
      <c r="E66" s="405"/>
      <c r="F66" s="405"/>
      <c r="G66" s="405"/>
      <c r="H66" s="405"/>
      <c r="I66" s="405"/>
      <c r="J66" s="405"/>
      <c r="K66" s="282"/>
    </row>
    <row r="67" spans="2:11" ht="15" customHeight="1">
      <c r="B67" s="281"/>
      <c r="C67" s="286"/>
      <c r="D67" s="405" t="s">
        <v>3861</v>
      </c>
      <c r="E67" s="405"/>
      <c r="F67" s="405"/>
      <c r="G67" s="405"/>
      <c r="H67" s="405"/>
      <c r="I67" s="405"/>
      <c r="J67" s="405"/>
      <c r="K67" s="282"/>
    </row>
    <row r="68" spans="2:11" ht="15" customHeight="1">
      <c r="B68" s="281"/>
      <c r="C68" s="286"/>
      <c r="D68" s="405" t="s">
        <v>3862</v>
      </c>
      <c r="E68" s="405"/>
      <c r="F68" s="405"/>
      <c r="G68" s="405"/>
      <c r="H68" s="405"/>
      <c r="I68" s="405"/>
      <c r="J68" s="405"/>
      <c r="K68" s="282"/>
    </row>
    <row r="69" spans="2:11" ht="12.75" customHeight="1">
      <c r="B69" s="290"/>
      <c r="C69" s="291"/>
      <c r="D69" s="291"/>
      <c r="E69" s="291"/>
      <c r="F69" s="291"/>
      <c r="G69" s="291"/>
      <c r="H69" s="291"/>
      <c r="I69" s="291"/>
      <c r="J69" s="291"/>
      <c r="K69" s="292"/>
    </row>
    <row r="70" spans="2:11" ht="18.75" customHeight="1">
      <c r="B70" s="293"/>
      <c r="C70" s="293"/>
      <c r="D70" s="293"/>
      <c r="E70" s="293"/>
      <c r="F70" s="293"/>
      <c r="G70" s="293"/>
      <c r="H70" s="293"/>
      <c r="I70" s="293"/>
      <c r="J70" s="293"/>
      <c r="K70" s="294"/>
    </row>
    <row r="71" spans="2:11" ht="18.75" customHeight="1">
      <c r="B71" s="294"/>
      <c r="C71" s="294"/>
      <c r="D71" s="294"/>
      <c r="E71" s="294"/>
      <c r="F71" s="294"/>
      <c r="G71" s="294"/>
      <c r="H71" s="294"/>
      <c r="I71" s="294"/>
      <c r="J71" s="294"/>
      <c r="K71" s="294"/>
    </row>
    <row r="72" spans="2:11" ht="7.5" customHeight="1">
      <c r="B72" s="295"/>
      <c r="C72" s="296"/>
      <c r="D72" s="296"/>
      <c r="E72" s="296"/>
      <c r="F72" s="296"/>
      <c r="G72" s="296"/>
      <c r="H72" s="296"/>
      <c r="I72" s="296"/>
      <c r="J72" s="296"/>
      <c r="K72" s="297"/>
    </row>
    <row r="73" spans="2:11" ht="45" customHeight="1">
      <c r="B73" s="298"/>
      <c r="C73" s="404" t="s">
        <v>111</v>
      </c>
      <c r="D73" s="404"/>
      <c r="E73" s="404"/>
      <c r="F73" s="404"/>
      <c r="G73" s="404"/>
      <c r="H73" s="404"/>
      <c r="I73" s="404"/>
      <c r="J73" s="404"/>
      <c r="K73" s="299"/>
    </row>
    <row r="74" spans="2:11" ht="17.25" customHeight="1">
      <c r="B74" s="298"/>
      <c r="C74" s="300" t="s">
        <v>3863</v>
      </c>
      <c r="D74" s="300"/>
      <c r="E74" s="300"/>
      <c r="F74" s="300" t="s">
        <v>3864</v>
      </c>
      <c r="G74" s="301"/>
      <c r="H74" s="300" t="s">
        <v>134</v>
      </c>
      <c r="I74" s="300" t="s">
        <v>57</v>
      </c>
      <c r="J74" s="300" t="s">
        <v>3865</v>
      </c>
      <c r="K74" s="299"/>
    </row>
    <row r="75" spans="2:11" ht="17.25" customHeight="1">
      <c r="B75" s="298"/>
      <c r="C75" s="302" t="s">
        <v>3866</v>
      </c>
      <c r="D75" s="302"/>
      <c r="E75" s="302"/>
      <c r="F75" s="303" t="s">
        <v>3867</v>
      </c>
      <c r="G75" s="304"/>
      <c r="H75" s="302"/>
      <c r="I75" s="302"/>
      <c r="J75" s="302" t="s">
        <v>3868</v>
      </c>
      <c r="K75" s="299"/>
    </row>
    <row r="76" spans="2:11" ht="5.25" customHeight="1">
      <c r="B76" s="298"/>
      <c r="C76" s="305"/>
      <c r="D76" s="305"/>
      <c r="E76" s="305"/>
      <c r="F76" s="305"/>
      <c r="G76" s="306"/>
      <c r="H76" s="305"/>
      <c r="I76" s="305"/>
      <c r="J76" s="305"/>
      <c r="K76" s="299"/>
    </row>
    <row r="77" spans="2:11" ht="15" customHeight="1">
      <c r="B77" s="298"/>
      <c r="C77" s="288" t="s">
        <v>53</v>
      </c>
      <c r="D77" s="305"/>
      <c r="E77" s="305"/>
      <c r="F77" s="307" t="s">
        <v>3869</v>
      </c>
      <c r="G77" s="306"/>
      <c r="H77" s="288" t="s">
        <v>3870</v>
      </c>
      <c r="I77" s="288" t="s">
        <v>3871</v>
      </c>
      <c r="J77" s="288">
        <v>20</v>
      </c>
      <c r="K77" s="299"/>
    </row>
    <row r="78" spans="2:11" ht="15" customHeight="1">
      <c r="B78" s="298"/>
      <c r="C78" s="288" t="s">
        <v>3872</v>
      </c>
      <c r="D78" s="288"/>
      <c r="E78" s="288"/>
      <c r="F78" s="307" t="s">
        <v>3869</v>
      </c>
      <c r="G78" s="306"/>
      <c r="H78" s="288" t="s">
        <v>3873</v>
      </c>
      <c r="I78" s="288" t="s">
        <v>3871</v>
      </c>
      <c r="J78" s="288">
        <v>120</v>
      </c>
      <c r="K78" s="299"/>
    </row>
    <row r="79" spans="2:11" ht="15" customHeight="1">
      <c r="B79" s="308"/>
      <c r="C79" s="288" t="s">
        <v>3874</v>
      </c>
      <c r="D79" s="288"/>
      <c r="E79" s="288"/>
      <c r="F79" s="307" t="s">
        <v>3875</v>
      </c>
      <c r="G79" s="306"/>
      <c r="H79" s="288" t="s">
        <v>3876</v>
      </c>
      <c r="I79" s="288" t="s">
        <v>3871</v>
      </c>
      <c r="J79" s="288">
        <v>50</v>
      </c>
      <c r="K79" s="299"/>
    </row>
    <row r="80" spans="2:11" ht="15" customHeight="1">
      <c r="B80" s="308"/>
      <c r="C80" s="288" t="s">
        <v>3877</v>
      </c>
      <c r="D80" s="288"/>
      <c r="E80" s="288"/>
      <c r="F80" s="307" t="s">
        <v>3869</v>
      </c>
      <c r="G80" s="306"/>
      <c r="H80" s="288" t="s">
        <v>3878</v>
      </c>
      <c r="I80" s="288" t="s">
        <v>3879</v>
      </c>
      <c r="J80" s="288"/>
      <c r="K80" s="299"/>
    </row>
    <row r="81" spans="2:11" ht="15" customHeight="1">
      <c r="B81" s="308"/>
      <c r="C81" s="309" t="s">
        <v>3880</v>
      </c>
      <c r="D81" s="309"/>
      <c r="E81" s="309"/>
      <c r="F81" s="310" t="s">
        <v>3875</v>
      </c>
      <c r="G81" s="309"/>
      <c r="H81" s="309" t="s">
        <v>3881</v>
      </c>
      <c r="I81" s="309" t="s">
        <v>3871</v>
      </c>
      <c r="J81" s="309">
        <v>15</v>
      </c>
      <c r="K81" s="299"/>
    </row>
    <row r="82" spans="2:11" ht="15" customHeight="1">
      <c r="B82" s="308"/>
      <c r="C82" s="309" t="s">
        <v>3882</v>
      </c>
      <c r="D82" s="309"/>
      <c r="E82" s="309"/>
      <c r="F82" s="310" t="s">
        <v>3875</v>
      </c>
      <c r="G82" s="309"/>
      <c r="H82" s="309" t="s">
        <v>3883</v>
      </c>
      <c r="I82" s="309" t="s">
        <v>3871</v>
      </c>
      <c r="J82" s="309">
        <v>15</v>
      </c>
      <c r="K82" s="299"/>
    </row>
    <row r="83" spans="2:11" ht="15" customHeight="1">
      <c r="B83" s="308"/>
      <c r="C83" s="309" t="s">
        <v>3884</v>
      </c>
      <c r="D83" s="309"/>
      <c r="E83" s="309"/>
      <c r="F83" s="310" t="s">
        <v>3875</v>
      </c>
      <c r="G83" s="309"/>
      <c r="H83" s="309" t="s">
        <v>3885</v>
      </c>
      <c r="I83" s="309" t="s">
        <v>3871</v>
      </c>
      <c r="J83" s="309">
        <v>20</v>
      </c>
      <c r="K83" s="299"/>
    </row>
    <row r="84" spans="2:11" ht="15" customHeight="1">
      <c r="B84" s="308"/>
      <c r="C84" s="309" t="s">
        <v>3886</v>
      </c>
      <c r="D84" s="309"/>
      <c r="E84" s="309"/>
      <c r="F84" s="310" t="s">
        <v>3875</v>
      </c>
      <c r="G84" s="309"/>
      <c r="H84" s="309" t="s">
        <v>3887</v>
      </c>
      <c r="I84" s="309" t="s">
        <v>3871</v>
      </c>
      <c r="J84" s="309">
        <v>20</v>
      </c>
      <c r="K84" s="299"/>
    </row>
    <row r="85" spans="2:11" ht="15" customHeight="1">
      <c r="B85" s="308"/>
      <c r="C85" s="288" t="s">
        <v>3888</v>
      </c>
      <c r="D85" s="288"/>
      <c r="E85" s="288"/>
      <c r="F85" s="307" t="s">
        <v>3875</v>
      </c>
      <c r="G85" s="306"/>
      <c r="H85" s="288" t="s">
        <v>3889</v>
      </c>
      <c r="I85" s="288" t="s">
        <v>3871</v>
      </c>
      <c r="J85" s="288">
        <v>50</v>
      </c>
      <c r="K85" s="299"/>
    </row>
    <row r="86" spans="2:11" ht="15" customHeight="1">
      <c r="B86" s="308"/>
      <c r="C86" s="288" t="s">
        <v>3890</v>
      </c>
      <c r="D86" s="288"/>
      <c r="E86" s="288"/>
      <c r="F86" s="307" t="s">
        <v>3875</v>
      </c>
      <c r="G86" s="306"/>
      <c r="H86" s="288" t="s">
        <v>3891</v>
      </c>
      <c r="I86" s="288" t="s">
        <v>3871</v>
      </c>
      <c r="J86" s="288">
        <v>20</v>
      </c>
      <c r="K86" s="299"/>
    </row>
    <row r="87" spans="2:11" ht="15" customHeight="1">
      <c r="B87" s="308"/>
      <c r="C87" s="288" t="s">
        <v>3892</v>
      </c>
      <c r="D87" s="288"/>
      <c r="E87" s="288"/>
      <c r="F87" s="307" t="s">
        <v>3875</v>
      </c>
      <c r="G87" s="306"/>
      <c r="H87" s="288" t="s">
        <v>3893</v>
      </c>
      <c r="I87" s="288" t="s">
        <v>3871</v>
      </c>
      <c r="J87" s="288">
        <v>20</v>
      </c>
      <c r="K87" s="299"/>
    </row>
    <row r="88" spans="2:11" ht="15" customHeight="1">
      <c r="B88" s="308"/>
      <c r="C88" s="288" t="s">
        <v>3894</v>
      </c>
      <c r="D88" s="288"/>
      <c r="E88" s="288"/>
      <c r="F88" s="307" t="s">
        <v>3875</v>
      </c>
      <c r="G88" s="306"/>
      <c r="H88" s="288" t="s">
        <v>3895</v>
      </c>
      <c r="I88" s="288" t="s">
        <v>3871</v>
      </c>
      <c r="J88" s="288">
        <v>50</v>
      </c>
      <c r="K88" s="299"/>
    </row>
    <row r="89" spans="2:11" ht="15" customHeight="1">
      <c r="B89" s="308"/>
      <c r="C89" s="288" t="s">
        <v>3896</v>
      </c>
      <c r="D89" s="288"/>
      <c r="E89" s="288"/>
      <c r="F89" s="307" t="s">
        <v>3875</v>
      </c>
      <c r="G89" s="306"/>
      <c r="H89" s="288" t="s">
        <v>3896</v>
      </c>
      <c r="I89" s="288" t="s">
        <v>3871</v>
      </c>
      <c r="J89" s="288">
        <v>50</v>
      </c>
      <c r="K89" s="299"/>
    </row>
    <row r="90" spans="2:11" ht="15" customHeight="1">
      <c r="B90" s="308"/>
      <c r="C90" s="288" t="s">
        <v>139</v>
      </c>
      <c r="D90" s="288"/>
      <c r="E90" s="288"/>
      <c r="F90" s="307" t="s">
        <v>3875</v>
      </c>
      <c r="G90" s="306"/>
      <c r="H90" s="288" t="s">
        <v>3897</v>
      </c>
      <c r="I90" s="288" t="s">
        <v>3871</v>
      </c>
      <c r="J90" s="288">
        <v>255</v>
      </c>
      <c r="K90" s="299"/>
    </row>
    <row r="91" spans="2:11" ht="15" customHeight="1">
      <c r="B91" s="308"/>
      <c r="C91" s="288" t="s">
        <v>3898</v>
      </c>
      <c r="D91" s="288"/>
      <c r="E91" s="288"/>
      <c r="F91" s="307" t="s">
        <v>3869</v>
      </c>
      <c r="G91" s="306"/>
      <c r="H91" s="288" t="s">
        <v>3899</v>
      </c>
      <c r="I91" s="288" t="s">
        <v>3900</v>
      </c>
      <c r="J91" s="288"/>
      <c r="K91" s="299"/>
    </row>
    <row r="92" spans="2:11" ht="15" customHeight="1">
      <c r="B92" s="308"/>
      <c r="C92" s="288" t="s">
        <v>3901</v>
      </c>
      <c r="D92" s="288"/>
      <c r="E92" s="288"/>
      <c r="F92" s="307" t="s">
        <v>3869</v>
      </c>
      <c r="G92" s="306"/>
      <c r="H92" s="288" t="s">
        <v>3902</v>
      </c>
      <c r="I92" s="288" t="s">
        <v>3903</v>
      </c>
      <c r="J92" s="288"/>
      <c r="K92" s="299"/>
    </row>
    <row r="93" spans="2:11" ht="15" customHeight="1">
      <c r="B93" s="308"/>
      <c r="C93" s="288" t="s">
        <v>3904</v>
      </c>
      <c r="D93" s="288"/>
      <c r="E93" s="288"/>
      <c r="F93" s="307" t="s">
        <v>3869</v>
      </c>
      <c r="G93" s="306"/>
      <c r="H93" s="288" t="s">
        <v>3904</v>
      </c>
      <c r="I93" s="288" t="s">
        <v>3903</v>
      </c>
      <c r="J93" s="288"/>
      <c r="K93" s="299"/>
    </row>
    <row r="94" spans="2:11" ht="15" customHeight="1">
      <c r="B94" s="308"/>
      <c r="C94" s="288" t="s">
        <v>38</v>
      </c>
      <c r="D94" s="288"/>
      <c r="E94" s="288"/>
      <c r="F94" s="307" t="s">
        <v>3869</v>
      </c>
      <c r="G94" s="306"/>
      <c r="H94" s="288" t="s">
        <v>3905</v>
      </c>
      <c r="I94" s="288" t="s">
        <v>3903</v>
      </c>
      <c r="J94" s="288"/>
      <c r="K94" s="299"/>
    </row>
    <row r="95" spans="2:11" ht="15" customHeight="1">
      <c r="B95" s="308"/>
      <c r="C95" s="288" t="s">
        <v>48</v>
      </c>
      <c r="D95" s="288"/>
      <c r="E95" s="288"/>
      <c r="F95" s="307" t="s">
        <v>3869</v>
      </c>
      <c r="G95" s="306"/>
      <c r="H95" s="288" t="s">
        <v>3906</v>
      </c>
      <c r="I95" s="288" t="s">
        <v>3903</v>
      </c>
      <c r="J95" s="288"/>
      <c r="K95" s="299"/>
    </row>
    <row r="96" spans="2:11" ht="15" customHeight="1">
      <c r="B96" s="311"/>
      <c r="C96" s="312"/>
      <c r="D96" s="312"/>
      <c r="E96" s="312"/>
      <c r="F96" s="312"/>
      <c r="G96" s="312"/>
      <c r="H96" s="312"/>
      <c r="I96" s="312"/>
      <c r="J96" s="312"/>
      <c r="K96" s="313"/>
    </row>
    <row r="97" spans="2:11" ht="18.75" customHeight="1">
      <c r="B97" s="314"/>
      <c r="C97" s="315"/>
      <c r="D97" s="315"/>
      <c r="E97" s="315"/>
      <c r="F97" s="315"/>
      <c r="G97" s="315"/>
      <c r="H97" s="315"/>
      <c r="I97" s="315"/>
      <c r="J97" s="315"/>
      <c r="K97" s="314"/>
    </row>
    <row r="98" spans="2:11" ht="18.75" customHeight="1">
      <c r="B98" s="294"/>
      <c r="C98" s="294"/>
      <c r="D98" s="294"/>
      <c r="E98" s="294"/>
      <c r="F98" s="294"/>
      <c r="G98" s="294"/>
      <c r="H98" s="294"/>
      <c r="I98" s="294"/>
      <c r="J98" s="294"/>
      <c r="K98" s="294"/>
    </row>
    <row r="99" spans="2:11" ht="7.5" customHeight="1">
      <c r="B99" s="295"/>
      <c r="C99" s="296"/>
      <c r="D99" s="296"/>
      <c r="E99" s="296"/>
      <c r="F99" s="296"/>
      <c r="G99" s="296"/>
      <c r="H99" s="296"/>
      <c r="I99" s="296"/>
      <c r="J99" s="296"/>
      <c r="K99" s="297"/>
    </row>
    <row r="100" spans="2:11" ht="45" customHeight="1">
      <c r="B100" s="298"/>
      <c r="C100" s="404" t="s">
        <v>3907</v>
      </c>
      <c r="D100" s="404"/>
      <c r="E100" s="404"/>
      <c r="F100" s="404"/>
      <c r="G100" s="404"/>
      <c r="H100" s="404"/>
      <c r="I100" s="404"/>
      <c r="J100" s="404"/>
      <c r="K100" s="299"/>
    </row>
    <row r="101" spans="2:11" ht="17.25" customHeight="1">
      <c r="B101" s="298"/>
      <c r="C101" s="300" t="s">
        <v>3863</v>
      </c>
      <c r="D101" s="300"/>
      <c r="E101" s="300"/>
      <c r="F101" s="300" t="s">
        <v>3864</v>
      </c>
      <c r="G101" s="301"/>
      <c r="H101" s="300" t="s">
        <v>134</v>
      </c>
      <c r="I101" s="300" t="s">
        <v>57</v>
      </c>
      <c r="J101" s="300" t="s">
        <v>3865</v>
      </c>
      <c r="K101" s="299"/>
    </row>
    <row r="102" spans="2:11" ht="17.25" customHeight="1">
      <c r="B102" s="298"/>
      <c r="C102" s="302" t="s">
        <v>3866</v>
      </c>
      <c r="D102" s="302"/>
      <c r="E102" s="302"/>
      <c r="F102" s="303" t="s">
        <v>3867</v>
      </c>
      <c r="G102" s="304"/>
      <c r="H102" s="302"/>
      <c r="I102" s="302"/>
      <c r="J102" s="302" t="s">
        <v>3868</v>
      </c>
      <c r="K102" s="299"/>
    </row>
    <row r="103" spans="2:11" ht="5.25" customHeight="1">
      <c r="B103" s="298"/>
      <c r="C103" s="300"/>
      <c r="D103" s="300"/>
      <c r="E103" s="300"/>
      <c r="F103" s="300"/>
      <c r="G103" s="316"/>
      <c r="H103" s="300"/>
      <c r="I103" s="300"/>
      <c r="J103" s="300"/>
      <c r="K103" s="299"/>
    </row>
    <row r="104" spans="2:11" ht="15" customHeight="1">
      <c r="B104" s="298"/>
      <c r="C104" s="288" t="s">
        <v>53</v>
      </c>
      <c r="D104" s="305"/>
      <c r="E104" s="305"/>
      <c r="F104" s="307" t="s">
        <v>3869</v>
      </c>
      <c r="G104" s="316"/>
      <c r="H104" s="288" t="s">
        <v>3908</v>
      </c>
      <c r="I104" s="288" t="s">
        <v>3871</v>
      </c>
      <c r="J104" s="288">
        <v>20</v>
      </c>
      <c r="K104" s="299"/>
    </row>
    <row r="105" spans="2:11" ht="15" customHeight="1">
      <c r="B105" s="298"/>
      <c r="C105" s="288" t="s">
        <v>3872</v>
      </c>
      <c r="D105" s="288"/>
      <c r="E105" s="288"/>
      <c r="F105" s="307" t="s">
        <v>3869</v>
      </c>
      <c r="G105" s="288"/>
      <c r="H105" s="288" t="s">
        <v>3908</v>
      </c>
      <c r="I105" s="288" t="s">
        <v>3871</v>
      </c>
      <c r="J105" s="288">
        <v>120</v>
      </c>
      <c r="K105" s="299"/>
    </row>
    <row r="106" spans="2:11" ht="15" customHeight="1">
      <c r="B106" s="308"/>
      <c r="C106" s="288" t="s">
        <v>3874</v>
      </c>
      <c r="D106" s="288"/>
      <c r="E106" s="288"/>
      <c r="F106" s="307" t="s">
        <v>3875</v>
      </c>
      <c r="G106" s="288"/>
      <c r="H106" s="288" t="s">
        <v>3908</v>
      </c>
      <c r="I106" s="288" t="s">
        <v>3871</v>
      </c>
      <c r="J106" s="288">
        <v>50</v>
      </c>
      <c r="K106" s="299"/>
    </row>
    <row r="107" spans="2:11" ht="15" customHeight="1">
      <c r="B107" s="308"/>
      <c r="C107" s="288" t="s">
        <v>3877</v>
      </c>
      <c r="D107" s="288"/>
      <c r="E107" s="288"/>
      <c r="F107" s="307" t="s">
        <v>3869</v>
      </c>
      <c r="G107" s="288"/>
      <c r="H107" s="288" t="s">
        <v>3908</v>
      </c>
      <c r="I107" s="288" t="s">
        <v>3879</v>
      </c>
      <c r="J107" s="288"/>
      <c r="K107" s="299"/>
    </row>
    <row r="108" spans="2:11" ht="15" customHeight="1">
      <c r="B108" s="308"/>
      <c r="C108" s="288" t="s">
        <v>3888</v>
      </c>
      <c r="D108" s="288"/>
      <c r="E108" s="288"/>
      <c r="F108" s="307" t="s">
        <v>3875</v>
      </c>
      <c r="G108" s="288"/>
      <c r="H108" s="288" t="s">
        <v>3908</v>
      </c>
      <c r="I108" s="288" t="s">
        <v>3871</v>
      </c>
      <c r="J108" s="288">
        <v>50</v>
      </c>
      <c r="K108" s="299"/>
    </row>
    <row r="109" spans="2:11" ht="15" customHeight="1">
      <c r="B109" s="308"/>
      <c r="C109" s="288" t="s">
        <v>3896</v>
      </c>
      <c r="D109" s="288"/>
      <c r="E109" s="288"/>
      <c r="F109" s="307" t="s">
        <v>3875</v>
      </c>
      <c r="G109" s="288"/>
      <c r="H109" s="288" t="s">
        <v>3908</v>
      </c>
      <c r="I109" s="288" t="s">
        <v>3871</v>
      </c>
      <c r="J109" s="288">
        <v>50</v>
      </c>
      <c r="K109" s="299"/>
    </row>
    <row r="110" spans="2:11" ht="15" customHeight="1">
      <c r="B110" s="308"/>
      <c r="C110" s="288" t="s">
        <v>3894</v>
      </c>
      <c r="D110" s="288"/>
      <c r="E110" s="288"/>
      <c r="F110" s="307" t="s">
        <v>3875</v>
      </c>
      <c r="G110" s="288"/>
      <c r="H110" s="288" t="s">
        <v>3908</v>
      </c>
      <c r="I110" s="288" t="s">
        <v>3871</v>
      </c>
      <c r="J110" s="288">
        <v>50</v>
      </c>
      <c r="K110" s="299"/>
    </row>
    <row r="111" spans="2:11" ht="15" customHeight="1">
      <c r="B111" s="308"/>
      <c r="C111" s="288" t="s">
        <v>53</v>
      </c>
      <c r="D111" s="288"/>
      <c r="E111" s="288"/>
      <c r="F111" s="307" t="s">
        <v>3869</v>
      </c>
      <c r="G111" s="288"/>
      <c r="H111" s="288" t="s">
        <v>3909</v>
      </c>
      <c r="I111" s="288" t="s">
        <v>3871</v>
      </c>
      <c r="J111" s="288">
        <v>20</v>
      </c>
      <c r="K111" s="299"/>
    </row>
    <row r="112" spans="2:11" ht="15" customHeight="1">
      <c r="B112" s="308"/>
      <c r="C112" s="288" t="s">
        <v>3910</v>
      </c>
      <c r="D112" s="288"/>
      <c r="E112" s="288"/>
      <c r="F112" s="307" t="s">
        <v>3869</v>
      </c>
      <c r="G112" s="288"/>
      <c r="H112" s="288" t="s">
        <v>3911</v>
      </c>
      <c r="I112" s="288" t="s">
        <v>3871</v>
      </c>
      <c r="J112" s="288">
        <v>120</v>
      </c>
      <c r="K112" s="299"/>
    </row>
    <row r="113" spans="2:11" ht="15" customHeight="1">
      <c r="B113" s="308"/>
      <c r="C113" s="288" t="s">
        <v>38</v>
      </c>
      <c r="D113" s="288"/>
      <c r="E113" s="288"/>
      <c r="F113" s="307" t="s">
        <v>3869</v>
      </c>
      <c r="G113" s="288"/>
      <c r="H113" s="288" t="s">
        <v>3912</v>
      </c>
      <c r="I113" s="288" t="s">
        <v>3903</v>
      </c>
      <c r="J113" s="288"/>
      <c r="K113" s="299"/>
    </row>
    <row r="114" spans="2:11" ht="15" customHeight="1">
      <c r="B114" s="308"/>
      <c r="C114" s="288" t="s">
        <v>48</v>
      </c>
      <c r="D114" s="288"/>
      <c r="E114" s="288"/>
      <c r="F114" s="307" t="s">
        <v>3869</v>
      </c>
      <c r="G114" s="288"/>
      <c r="H114" s="288" t="s">
        <v>3913</v>
      </c>
      <c r="I114" s="288" t="s">
        <v>3903</v>
      </c>
      <c r="J114" s="288"/>
      <c r="K114" s="299"/>
    </row>
    <row r="115" spans="2:11" ht="15" customHeight="1">
      <c r="B115" s="308"/>
      <c r="C115" s="288" t="s">
        <v>57</v>
      </c>
      <c r="D115" s="288"/>
      <c r="E115" s="288"/>
      <c r="F115" s="307" t="s">
        <v>3869</v>
      </c>
      <c r="G115" s="288"/>
      <c r="H115" s="288" t="s">
        <v>3914</v>
      </c>
      <c r="I115" s="288" t="s">
        <v>3915</v>
      </c>
      <c r="J115" s="288"/>
      <c r="K115" s="299"/>
    </row>
    <row r="116" spans="2:11" ht="15" customHeight="1">
      <c r="B116" s="311"/>
      <c r="C116" s="317"/>
      <c r="D116" s="317"/>
      <c r="E116" s="317"/>
      <c r="F116" s="317"/>
      <c r="G116" s="317"/>
      <c r="H116" s="317"/>
      <c r="I116" s="317"/>
      <c r="J116" s="317"/>
      <c r="K116" s="313"/>
    </row>
    <row r="117" spans="2:11" ht="18.75" customHeight="1">
      <c r="B117" s="318"/>
      <c r="C117" s="284"/>
      <c r="D117" s="284"/>
      <c r="E117" s="284"/>
      <c r="F117" s="319"/>
      <c r="G117" s="284"/>
      <c r="H117" s="284"/>
      <c r="I117" s="284"/>
      <c r="J117" s="284"/>
      <c r="K117" s="318"/>
    </row>
    <row r="118" spans="2:11" ht="18.75" customHeight="1">
      <c r="B118" s="294"/>
      <c r="C118" s="294"/>
      <c r="D118" s="294"/>
      <c r="E118" s="294"/>
      <c r="F118" s="294"/>
      <c r="G118" s="294"/>
      <c r="H118" s="294"/>
      <c r="I118" s="294"/>
      <c r="J118" s="294"/>
      <c r="K118" s="294"/>
    </row>
    <row r="119" spans="2:11" ht="7.5" customHeight="1">
      <c r="B119" s="320"/>
      <c r="C119" s="321"/>
      <c r="D119" s="321"/>
      <c r="E119" s="321"/>
      <c r="F119" s="321"/>
      <c r="G119" s="321"/>
      <c r="H119" s="321"/>
      <c r="I119" s="321"/>
      <c r="J119" s="321"/>
      <c r="K119" s="322"/>
    </row>
    <row r="120" spans="2:11" ht="45" customHeight="1">
      <c r="B120" s="323"/>
      <c r="C120" s="403" t="s">
        <v>3916</v>
      </c>
      <c r="D120" s="403"/>
      <c r="E120" s="403"/>
      <c r="F120" s="403"/>
      <c r="G120" s="403"/>
      <c r="H120" s="403"/>
      <c r="I120" s="403"/>
      <c r="J120" s="403"/>
      <c r="K120" s="324"/>
    </row>
    <row r="121" spans="2:11" ht="17.25" customHeight="1">
      <c r="B121" s="325"/>
      <c r="C121" s="300" t="s">
        <v>3863</v>
      </c>
      <c r="D121" s="300"/>
      <c r="E121" s="300"/>
      <c r="F121" s="300" t="s">
        <v>3864</v>
      </c>
      <c r="G121" s="301"/>
      <c r="H121" s="300" t="s">
        <v>134</v>
      </c>
      <c r="I121" s="300" t="s">
        <v>57</v>
      </c>
      <c r="J121" s="300" t="s">
        <v>3865</v>
      </c>
      <c r="K121" s="326"/>
    </row>
    <row r="122" spans="2:11" ht="17.25" customHeight="1">
      <c r="B122" s="325"/>
      <c r="C122" s="302" t="s">
        <v>3866</v>
      </c>
      <c r="D122" s="302"/>
      <c r="E122" s="302"/>
      <c r="F122" s="303" t="s">
        <v>3867</v>
      </c>
      <c r="G122" s="304"/>
      <c r="H122" s="302"/>
      <c r="I122" s="302"/>
      <c r="J122" s="302" t="s">
        <v>3868</v>
      </c>
      <c r="K122" s="326"/>
    </row>
    <row r="123" spans="2:11" ht="5.25" customHeight="1">
      <c r="B123" s="327"/>
      <c r="C123" s="305"/>
      <c r="D123" s="305"/>
      <c r="E123" s="305"/>
      <c r="F123" s="305"/>
      <c r="G123" s="288"/>
      <c r="H123" s="305"/>
      <c r="I123" s="305"/>
      <c r="J123" s="305"/>
      <c r="K123" s="328"/>
    </row>
    <row r="124" spans="2:11" ht="15" customHeight="1">
      <c r="B124" s="327"/>
      <c r="C124" s="288" t="s">
        <v>3872</v>
      </c>
      <c r="D124" s="305"/>
      <c r="E124" s="305"/>
      <c r="F124" s="307" t="s">
        <v>3869</v>
      </c>
      <c r="G124" s="288"/>
      <c r="H124" s="288" t="s">
        <v>3908</v>
      </c>
      <c r="I124" s="288" t="s">
        <v>3871</v>
      </c>
      <c r="J124" s="288">
        <v>120</v>
      </c>
      <c r="K124" s="329"/>
    </row>
    <row r="125" spans="2:11" ht="15" customHeight="1">
      <c r="B125" s="327"/>
      <c r="C125" s="288" t="s">
        <v>3917</v>
      </c>
      <c r="D125" s="288"/>
      <c r="E125" s="288"/>
      <c r="F125" s="307" t="s">
        <v>3869</v>
      </c>
      <c r="G125" s="288"/>
      <c r="H125" s="288" t="s">
        <v>3918</v>
      </c>
      <c r="I125" s="288" t="s">
        <v>3871</v>
      </c>
      <c r="J125" s="288" t="s">
        <v>3919</v>
      </c>
      <c r="K125" s="329"/>
    </row>
    <row r="126" spans="2:11" ht="15" customHeight="1">
      <c r="B126" s="327"/>
      <c r="C126" s="288" t="s">
        <v>3818</v>
      </c>
      <c r="D126" s="288"/>
      <c r="E126" s="288"/>
      <c r="F126" s="307" t="s">
        <v>3869</v>
      </c>
      <c r="G126" s="288"/>
      <c r="H126" s="288" t="s">
        <v>3920</v>
      </c>
      <c r="I126" s="288" t="s">
        <v>3871</v>
      </c>
      <c r="J126" s="288" t="s">
        <v>3919</v>
      </c>
      <c r="K126" s="329"/>
    </row>
    <row r="127" spans="2:11" ht="15" customHeight="1">
      <c r="B127" s="327"/>
      <c r="C127" s="288" t="s">
        <v>3880</v>
      </c>
      <c r="D127" s="288"/>
      <c r="E127" s="288"/>
      <c r="F127" s="307" t="s">
        <v>3875</v>
      </c>
      <c r="G127" s="288"/>
      <c r="H127" s="288" t="s">
        <v>3881</v>
      </c>
      <c r="I127" s="288" t="s">
        <v>3871</v>
      </c>
      <c r="J127" s="288">
        <v>15</v>
      </c>
      <c r="K127" s="329"/>
    </row>
    <row r="128" spans="2:11" ht="15" customHeight="1">
      <c r="B128" s="327"/>
      <c r="C128" s="309" t="s">
        <v>3882</v>
      </c>
      <c r="D128" s="309"/>
      <c r="E128" s="309"/>
      <c r="F128" s="310" t="s">
        <v>3875</v>
      </c>
      <c r="G128" s="309"/>
      <c r="H128" s="309" t="s">
        <v>3883</v>
      </c>
      <c r="I128" s="309" t="s">
        <v>3871</v>
      </c>
      <c r="J128" s="309">
        <v>15</v>
      </c>
      <c r="K128" s="329"/>
    </row>
    <row r="129" spans="2:11" ht="15" customHeight="1">
      <c r="B129" s="327"/>
      <c r="C129" s="309" t="s">
        <v>3884</v>
      </c>
      <c r="D129" s="309"/>
      <c r="E129" s="309"/>
      <c r="F129" s="310" t="s">
        <v>3875</v>
      </c>
      <c r="G129" s="309"/>
      <c r="H129" s="309" t="s">
        <v>3885</v>
      </c>
      <c r="I129" s="309" t="s">
        <v>3871</v>
      </c>
      <c r="J129" s="309">
        <v>20</v>
      </c>
      <c r="K129" s="329"/>
    </row>
    <row r="130" spans="2:11" ht="15" customHeight="1">
      <c r="B130" s="327"/>
      <c r="C130" s="309" t="s">
        <v>3886</v>
      </c>
      <c r="D130" s="309"/>
      <c r="E130" s="309"/>
      <c r="F130" s="310" t="s">
        <v>3875</v>
      </c>
      <c r="G130" s="309"/>
      <c r="H130" s="309" t="s">
        <v>3887</v>
      </c>
      <c r="I130" s="309" t="s">
        <v>3871</v>
      </c>
      <c r="J130" s="309">
        <v>20</v>
      </c>
      <c r="K130" s="329"/>
    </row>
    <row r="131" spans="2:11" ht="15" customHeight="1">
      <c r="B131" s="327"/>
      <c r="C131" s="288" t="s">
        <v>3874</v>
      </c>
      <c r="D131" s="288"/>
      <c r="E131" s="288"/>
      <c r="F131" s="307" t="s">
        <v>3875</v>
      </c>
      <c r="G131" s="288"/>
      <c r="H131" s="288" t="s">
        <v>3908</v>
      </c>
      <c r="I131" s="288" t="s">
        <v>3871</v>
      </c>
      <c r="J131" s="288">
        <v>50</v>
      </c>
      <c r="K131" s="329"/>
    </row>
    <row r="132" spans="2:11" ht="15" customHeight="1">
      <c r="B132" s="327"/>
      <c r="C132" s="288" t="s">
        <v>3888</v>
      </c>
      <c r="D132" s="288"/>
      <c r="E132" s="288"/>
      <c r="F132" s="307" t="s">
        <v>3875</v>
      </c>
      <c r="G132" s="288"/>
      <c r="H132" s="288" t="s">
        <v>3908</v>
      </c>
      <c r="I132" s="288" t="s">
        <v>3871</v>
      </c>
      <c r="J132" s="288">
        <v>50</v>
      </c>
      <c r="K132" s="329"/>
    </row>
    <row r="133" spans="2:11" ht="15" customHeight="1">
      <c r="B133" s="327"/>
      <c r="C133" s="288" t="s">
        <v>3894</v>
      </c>
      <c r="D133" s="288"/>
      <c r="E133" s="288"/>
      <c r="F133" s="307" t="s">
        <v>3875</v>
      </c>
      <c r="G133" s="288"/>
      <c r="H133" s="288" t="s">
        <v>3908</v>
      </c>
      <c r="I133" s="288" t="s">
        <v>3871</v>
      </c>
      <c r="J133" s="288">
        <v>50</v>
      </c>
      <c r="K133" s="329"/>
    </row>
    <row r="134" spans="2:11" ht="15" customHeight="1">
      <c r="B134" s="327"/>
      <c r="C134" s="288" t="s">
        <v>3896</v>
      </c>
      <c r="D134" s="288"/>
      <c r="E134" s="288"/>
      <c r="F134" s="307" t="s">
        <v>3875</v>
      </c>
      <c r="G134" s="288"/>
      <c r="H134" s="288" t="s">
        <v>3908</v>
      </c>
      <c r="I134" s="288" t="s">
        <v>3871</v>
      </c>
      <c r="J134" s="288">
        <v>50</v>
      </c>
      <c r="K134" s="329"/>
    </row>
    <row r="135" spans="2:11" ht="15" customHeight="1">
      <c r="B135" s="327"/>
      <c r="C135" s="288" t="s">
        <v>139</v>
      </c>
      <c r="D135" s="288"/>
      <c r="E135" s="288"/>
      <c r="F135" s="307" t="s">
        <v>3875</v>
      </c>
      <c r="G135" s="288"/>
      <c r="H135" s="288" t="s">
        <v>3921</v>
      </c>
      <c r="I135" s="288" t="s">
        <v>3871</v>
      </c>
      <c r="J135" s="288">
        <v>255</v>
      </c>
      <c r="K135" s="329"/>
    </row>
    <row r="136" spans="2:11" ht="15" customHeight="1">
      <c r="B136" s="327"/>
      <c r="C136" s="288" t="s">
        <v>3898</v>
      </c>
      <c r="D136" s="288"/>
      <c r="E136" s="288"/>
      <c r="F136" s="307" t="s">
        <v>3869</v>
      </c>
      <c r="G136" s="288"/>
      <c r="H136" s="288" t="s">
        <v>3922</v>
      </c>
      <c r="I136" s="288" t="s">
        <v>3900</v>
      </c>
      <c r="J136" s="288"/>
      <c r="K136" s="329"/>
    </row>
    <row r="137" spans="2:11" ht="15" customHeight="1">
      <c r="B137" s="327"/>
      <c r="C137" s="288" t="s">
        <v>3901</v>
      </c>
      <c r="D137" s="288"/>
      <c r="E137" s="288"/>
      <c r="F137" s="307" t="s">
        <v>3869</v>
      </c>
      <c r="G137" s="288"/>
      <c r="H137" s="288" t="s">
        <v>3923</v>
      </c>
      <c r="I137" s="288" t="s">
        <v>3903</v>
      </c>
      <c r="J137" s="288"/>
      <c r="K137" s="329"/>
    </row>
    <row r="138" spans="2:11" ht="15" customHeight="1">
      <c r="B138" s="327"/>
      <c r="C138" s="288" t="s">
        <v>3904</v>
      </c>
      <c r="D138" s="288"/>
      <c r="E138" s="288"/>
      <c r="F138" s="307" t="s">
        <v>3869</v>
      </c>
      <c r="G138" s="288"/>
      <c r="H138" s="288" t="s">
        <v>3904</v>
      </c>
      <c r="I138" s="288" t="s">
        <v>3903</v>
      </c>
      <c r="J138" s="288"/>
      <c r="K138" s="329"/>
    </row>
    <row r="139" spans="2:11" ht="15" customHeight="1">
      <c r="B139" s="327"/>
      <c r="C139" s="288" t="s">
        <v>38</v>
      </c>
      <c r="D139" s="288"/>
      <c r="E139" s="288"/>
      <c r="F139" s="307" t="s">
        <v>3869</v>
      </c>
      <c r="G139" s="288"/>
      <c r="H139" s="288" t="s">
        <v>3924</v>
      </c>
      <c r="I139" s="288" t="s">
        <v>3903</v>
      </c>
      <c r="J139" s="288"/>
      <c r="K139" s="329"/>
    </row>
    <row r="140" spans="2:11" ht="15" customHeight="1">
      <c r="B140" s="327"/>
      <c r="C140" s="288" t="s">
        <v>3925</v>
      </c>
      <c r="D140" s="288"/>
      <c r="E140" s="288"/>
      <c r="F140" s="307" t="s">
        <v>3869</v>
      </c>
      <c r="G140" s="288"/>
      <c r="H140" s="288" t="s">
        <v>3926</v>
      </c>
      <c r="I140" s="288" t="s">
        <v>3903</v>
      </c>
      <c r="J140" s="288"/>
      <c r="K140" s="329"/>
    </row>
    <row r="141" spans="2:11" ht="15" customHeight="1">
      <c r="B141" s="330"/>
      <c r="C141" s="331"/>
      <c r="D141" s="331"/>
      <c r="E141" s="331"/>
      <c r="F141" s="331"/>
      <c r="G141" s="331"/>
      <c r="H141" s="331"/>
      <c r="I141" s="331"/>
      <c r="J141" s="331"/>
      <c r="K141" s="332"/>
    </row>
    <row r="142" spans="2:11" ht="18.75" customHeight="1">
      <c r="B142" s="284"/>
      <c r="C142" s="284"/>
      <c r="D142" s="284"/>
      <c r="E142" s="284"/>
      <c r="F142" s="319"/>
      <c r="G142" s="284"/>
      <c r="H142" s="284"/>
      <c r="I142" s="284"/>
      <c r="J142" s="284"/>
      <c r="K142" s="284"/>
    </row>
    <row r="143" spans="2:11" ht="18.75" customHeight="1">
      <c r="B143" s="294"/>
      <c r="C143" s="294"/>
      <c r="D143" s="294"/>
      <c r="E143" s="294"/>
      <c r="F143" s="294"/>
      <c r="G143" s="294"/>
      <c r="H143" s="294"/>
      <c r="I143" s="294"/>
      <c r="J143" s="294"/>
      <c r="K143" s="294"/>
    </row>
    <row r="144" spans="2:11" ht="7.5" customHeight="1">
      <c r="B144" s="295"/>
      <c r="C144" s="296"/>
      <c r="D144" s="296"/>
      <c r="E144" s="296"/>
      <c r="F144" s="296"/>
      <c r="G144" s="296"/>
      <c r="H144" s="296"/>
      <c r="I144" s="296"/>
      <c r="J144" s="296"/>
      <c r="K144" s="297"/>
    </row>
    <row r="145" spans="2:11" ht="45" customHeight="1">
      <c r="B145" s="298"/>
      <c r="C145" s="404" t="s">
        <v>3927</v>
      </c>
      <c r="D145" s="404"/>
      <c r="E145" s="404"/>
      <c r="F145" s="404"/>
      <c r="G145" s="404"/>
      <c r="H145" s="404"/>
      <c r="I145" s="404"/>
      <c r="J145" s="404"/>
      <c r="K145" s="299"/>
    </row>
    <row r="146" spans="2:11" ht="17.25" customHeight="1">
      <c r="B146" s="298"/>
      <c r="C146" s="300" t="s">
        <v>3863</v>
      </c>
      <c r="D146" s="300"/>
      <c r="E146" s="300"/>
      <c r="F146" s="300" t="s">
        <v>3864</v>
      </c>
      <c r="G146" s="301"/>
      <c r="H146" s="300" t="s">
        <v>134</v>
      </c>
      <c r="I146" s="300" t="s">
        <v>57</v>
      </c>
      <c r="J146" s="300" t="s">
        <v>3865</v>
      </c>
      <c r="K146" s="299"/>
    </row>
    <row r="147" spans="2:11" ht="17.25" customHeight="1">
      <c r="B147" s="298"/>
      <c r="C147" s="302" t="s">
        <v>3866</v>
      </c>
      <c r="D147" s="302"/>
      <c r="E147" s="302"/>
      <c r="F147" s="303" t="s">
        <v>3867</v>
      </c>
      <c r="G147" s="304"/>
      <c r="H147" s="302"/>
      <c r="I147" s="302"/>
      <c r="J147" s="302" t="s">
        <v>3868</v>
      </c>
      <c r="K147" s="299"/>
    </row>
    <row r="148" spans="2:11" ht="5.25" customHeight="1">
      <c r="B148" s="308"/>
      <c r="C148" s="305"/>
      <c r="D148" s="305"/>
      <c r="E148" s="305"/>
      <c r="F148" s="305"/>
      <c r="G148" s="306"/>
      <c r="H148" s="305"/>
      <c r="I148" s="305"/>
      <c r="J148" s="305"/>
      <c r="K148" s="329"/>
    </row>
    <row r="149" spans="2:11" ht="15" customHeight="1">
      <c r="B149" s="308"/>
      <c r="C149" s="333" t="s">
        <v>3872</v>
      </c>
      <c r="D149" s="288"/>
      <c r="E149" s="288"/>
      <c r="F149" s="334" t="s">
        <v>3869</v>
      </c>
      <c r="G149" s="288"/>
      <c r="H149" s="333" t="s">
        <v>3908</v>
      </c>
      <c r="I149" s="333" t="s">
        <v>3871</v>
      </c>
      <c r="J149" s="333">
        <v>120</v>
      </c>
      <c r="K149" s="329"/>
    </row>
    <row r="150" spans="2:11" ht="15" customHeight="1">
      <c r="B150" s="308"/>
      <c r="C150" s="333" t="s">
        <v>3917</v>
      </c>
      <c r="D150" s="288"/>
      <c r="E150" s="288"/>
      <c r="F150" s="334" t="s">
        <v>3869</v>
      </c>
      <c r="G150" s="288"/>
      <c r="H150" s="333" t="s">
        <v>3928</v>
      </c>
      <c r="I150" s="333" t="s">
        <v>3871</v>
      </c>
      <c r="J150" s="333" t="s">
        <v>3919</v>
      </c>
      <c r="K150" s="329"/>
    </row>
    <row r="151" spans="2:11" ht="15" customHeight="1">
      <c r="B151" s="308"/>
      <c r="C151" s="333" t="s">
        <v>3818</v>
      </c>
      <c r="D151" s="288"/>
      <c r="E151" s="288"/>
      <c r="F151" s="334" t="s">
        <v>3869</v>
      </c>
      <c r="G151" s="288"/>
      <c r="H151" s="333" t="s">
        <v>3929</v>
      </c>
      <c r="I151" s="333" t="s">
        <v>3871</v>
      </c>
      <c r="J151" s="333" t="s">
        <v>3919</v>
      </c>
      <c r="K151" s="329"/>
    </row>
    <row r="152" spans="2:11" ht="15" customHeight="1">
      <c r="B152" s="308"/>
      <c r="C152" s="333" t="s">
        <v>3874</v>
      </c>
      <c r="D152" s="288"/>
      <c r="E152" s="288"/>
      <c r="F152" s="334" t="s">
        <v>3875</v>
      </c>
      <c r="G152" s="288"/>
      <c r="H152" s="333" t="s">
        <v>3908</v>
      </c>
      <c r="I152" s="333" t="s">
        <v>3871</v>
      </c>
      <c r="J152" s="333">
        <v>50</v>
      </c>
      <c r="K152" s="329"/>
    </row>
    <row r="153" spans="2:11" ht="15" customHeight="1">
      <c r="B153" s="308"/>
      <c r="C153" s="333" t="s">
        <v>3877</v>
      </c>
      <c r="D153" s="288"/>
      <c r="E153" s="288"/>
      <c r="F153" s="334" t="s">
        <v>3869</v>
      </c>
      <c r="G153" s="288"/>
      <c r="H153" s="333" t="s">
        <v>3908</v>
      </c>
      <c r="I153" s="333" t="s">
        <v>3879</v>
      </c>
      <c r="J153" s="333"/>
      <c r="K153" s="329"/>
    </row>
    <row r="154" spans="2:11" ht="15" customHeight="1">
      <c r="B154" s="308"/>
      <c r="C154" s="333" t="s">
        <v>3888</v>
      </c>
      <c r="D154" s="288"/>
      <c r="E154" s="288"/>
      <c r="F154" s="334" t="s">
        <v>3875</v>
      </c>
      <c r="G154" s="288"/>
      <c r="H154" s="333" t="s">
        <v>3908</v>
      </c>
      <c r="I154" s="333" t="s">
        <v>3871</v>
      </c>
      <c r="J154" s="333">
        <v>50</v>
      </c>
      <c r="K154" s="329"/>
    </row>
    <row r="155" spans="2:11" ht="15" customHeight="1">
      <c r="B155" s="308"/>
      <c r="C155" s="333" t="s">
        <v>3896</v>
      </c>
      <c r="D155" s="288"/>
      <c r="E155" s="288"/>
      <c r="F155" s="334" t="s">
        <v>3875</v>
      </c>
      <c r="G155" s="288"/>
      <c r="H155" s="333" t="s">
        <v>3908</v>
      </c>
      <c r="I155" s="333" t="s">
        <v>3871</v>
      </c>
      <c r="J155" s="333">
        <v>50</v>
      </c>
      <c r="K155" s="329"/>
    </row>
    <row r="156" spans="2:11" ht="15" customHeight="1">
      <c r="B156" s="308"/>
      <c r="C156" s="333" t="s">
        <v>3894</v>
      </c>
      <c r="D156" s="288"/>
      <c r="E156" s="288"/>
      <c r="F156" s="334" t="s">
        <v>3875</v>
      </c>
      <c r="G156" s="288"/>
      <c r="H156" s="333" t="s">
        <v>3908</v>
      </c>
      <c r="I156" s="333" t="s">
        <v>3871</v>
      </c>
      <c r="J156" s="333">
        <v>50</v>
      </c>
      <c r="K156" s="329"/>
    </row>
    <row r="157" spans="2:11" ht="15" customHeight="1">
      <c r="B157" s="308"/>
      <c r="C157" s="333" t="s">
        <v>116</v>
      </c>
      <c r="D157" s="288"/>
      <c r="E157" s="288"/>
      <c r="F157" s="334" t="s">
        <v>3869</v>
      </c>
      <c r="G157" s="288"/>
      <c r="H157" s="333" t="s">
        <v>3930</v>
      </c>
      <c r="I157" s="333" t="s">
        <v>3871</v>
      </c>
      <c r="J157" s="333" t="s">
        <v>3931</v>
      </c>
      <c r="K157" s="329"/>
    </row>
    <row r="158" spans="2:11" ht="15" customHeight="1">
      <c r="B158" s="308"/>
      <c r="C158" s="333" t="s">
        <v>3932</v>
      </c>
      <c r="D158" s="288"/>
      <c r="E158" s="288"/>
      <c r="F158" s="334" t="s">
        <v>3869</v>
      </c>
      <c r="G158" s="288"/>
      <c r="H158" s="333" t="s">
        <v>3933</v>
      </c>
      <c r="I158" s="333" t="s">
        <v>3903</v>
      </c>
      <c r="J158" s="333"/>
      <c r="K158" s="329"/>
    </row>
    <row r="159" spans="2:11" ht="15" customHeight="1">
      <c r="B159" s="335"/>
      <c r="C159" s="317"/>
      <c r="D159" s="317"/>
      <c r="E159" s="317"/>
      <c r="F159" s="317"/>
      <c r="G159" s="317"/>
      <c r="H159" s="317"/>
      <c r="I159" s="317"/>
      <c r="J159" s="317"/>
      <c r="K159" s="336"/>
    </row>
    <row r="160" spans="2:11" ht="18.75" customHeight="1">
      <c r="B160" s="284"/>
      <c r="C160" s="288"/>
      <c r="D160" s="288"/>
      <c r="E160" s="288"/>
      <c r="F160" s="307"/>
      <c r="G160" s="288"/>
      <c r="H160" s="288"/>
      <c r="I160" s="288"/>
      <c r="J160" s="288"/>
      <c r="K160" s="284"/>
    </row>
    <row r="161" spans="2:11" ht="18.75" customHeight="1">
      <c r="B161" s="294"/>
      <c r="C161" s="294"/>
      <c r="D161" s="294"/>
      <c r="E161" s="294"/>
      <c r="F161" s="294"/>
      <c r="G161" s="294"/>
      <c r="H161" s="294"/>
      <c r="I161" s="294"/>
      <c r="J161" s="294"/>
      <c r="K161" s="294"/>
    </row>
    <row r="162" spans="2:11" ht="7.5" customHeight="1">
      <c r="B162" s="276"/>
      <c r="C162" s="277"/>
      <c r="D162" s="277"/>
      <c r="E162" s="277"/>
      <c r="F162" s="277"/>
      <c r="G162" s="277"/>
      <c r="H162" s="277"/>
      <c r="I162" s="277"/>
      <c r="J162" s="277"/>
      <c r="K162" s="278"/>
    </row>
    <row r="163" spans="2:11" ht="45" customHeight="1">
      <c r="B163" s="279"/>
      <c r="C163" s="403" t="s">
        <v>3934</v>
      </c>
      <c r="D163" s="403"/>
      <c r="E163" s="403"/>
      <c r="F163" s="403"/>
      <c r="G163" s="403"/>
      <c r="H163" s="403"/>
      <c r="I163" s="403"/>
      <c r="J163" s="403"/>
      <c r="K163" s="280"/>
    </row>
    <row r="164" spans="2:11" ht="17.25" customHeight="1">
      <c r="B164" s="279"/>
      <c r="C164" s="300" t="s">
        <v>3863</v>
      </c>
      <c r="D164" s="300"/>
      <c r="E164" s="300"/>
      <c r="F164" s="300" t="s">
        <v>3864</v>
      </c>
      <c r="G164" s="337"/>
      <c r="H164" s="338" t="s">
        <v>134</v>
      </c>
      <c r="I164" s="338" t="s">
        <v>57</v>
      </c>
      <c r="J164" s="300" t="s">
        <v>3865</v>
      </c>
      <c r="K164" s="280"/>
    </row>
    <row r="165" spans="2:11" ht="17.25" customHeight="1">
      <c r="B165" s="281"/>
      <c r="C165" s="302" t="s">
        <v>3866</v>
      </c>
      <c r="D165" s="302"/>
      <c r="E165" s="302"/>
      <c r="F165" s="303" t="s">
        <v>3867</v>
      </c>
      <c r="G165" s="339"/>
      <c r="H165" s="340"/>
      <c r="I165" s="340"/>
      <c r="J165" s="302" t="s">
        <v>3868</v>
      </c>
      <c r="K165" s="282"/>
    </row>
    <row r="166" spans="2:11" ht="5.25" customHeight="1">
      <c r="B166" s="308"/>
      <c r="C166" s="305"/>
      <c r="D166" s="305"/>
      <c r="E166" s="305"/>
      <c r="F166" s="305"/>
      <c r="G166" s="306"/>
      <c r="H166" s="305"/>
      <c r="I166" s="305"/>
      <c r="J166" s="305"/>
      <c r="K166" s="329"/>
    </row>
    <row r="167" spans="2:11" ht="15" customHeight="1">
      <c r="B167" s="308"/>
      <c r="C167" s="288" t="s">
        <v>3872</v>
      </c>
      <c r="D167" s="288"/>
      <c r="E167" s="288"/>
      <c r="F167" s="307" t="s">
        <v>3869</v>
      </c>
      <c r="G167" s="288"/>
      <c r="H167" s="288" t="s">
        <v>3908</v>
      </c>
      <c r="I167" s="288" t="s">
        <v>3871</v>
      </c>
      <c r="J167" s="288">
        <v>120</v>
      </c>
      <c r="K167" s="329"/>
    </row>
    <row r="168" spans="2:11" ht="15" customHeight="1">
      <c r="B168" s="308"/>
      <c r="C168" s="288" t="s">
        <v>3917</v>
      </c>
      <c r="D168" s="288"/>
      <c r="E168" s="288"/>
      <c r="F168" s="307" t="s">
        <v>3869</v>
      </c>
      <c r="G168" s="288"/>
      <c r="H168" s="288" t="s">
        <v>3918</v>
      </c>
      <c r="I168" s="288" t="s">
        <v>3871</v>
      </c>
      <c r="J168" s="288" t="s">
        <v>3919</v>
      </c>
      <c r="K168" s="329"/>
    </row>
    <row r="169" spans="2:11" ht="15" customHeight="1">
      <c r="B169" s="308"/>
      <c r="C169" s="288" t="s">
        <v>3818</v>
      </c>
      <c r="D169" s="288"/>
      <c r="E169" s="288"/>
      <c r="F169" s="307" t="s">
        <v>3869</v>
      </c>
      <c r="G169" s="288"/>
      <c r="H169" s="288" t="s">
        <v>3935</v>
      </c>
      <c r="I169" s="288" t="s">
        <v>3871</v>
      </c>
      <c r="J169" s="288" t="s">
        <v>3919</v>
      </c>
      <c r="K169" s="329"/>
    </row>
    <row r="170" spans="2:11" ht="15" customHeight="1">
      <c r="B170" s="308"/>
      <c r="C170" s="288" t="s">
        <v>3874</v>
      </c>
      <c r="D170" s="288"/>
      <c r="E170" s="288"/>
      <c r="F170" s="307" t="s">
        <v>3875</v>
      </c>
      <c r="G170" s="288"/>
      <c r="H170" s="288" t="s">
        <v>3935</v>
      </c>
      <c r="I170" s="288" t="s">
        <v>3871</v>
      </c>
      <c r="J170" s="288">
        <v>50</v>
      </c>
      <c r="K170" s="329"/>
    </row>
    <row r="171" spans="2:11" ht="15" customHeight="1">
      <c r="B171" s="308"/>
      <c r="C171" s="288" t="s">
        <v>3877</v>
      </c>
      <c r="D171" s="288"/>
      <c r="E171" s="288"/>
      <c r="F171" s="307" t="s">
        <v>3869</v>
      </c>
      <c r="G171" s="288"/>
      <c r="H171" s="288" t="s">
        <v>3935</v>
      </c>
      <c r="I171" s="288" t="s">
        <v>3879</v>
      </c>
      <c r="J171" s="288"/>
      <c r="K171" s="329"/>
    </row>
    <row r="172" spans="2:11" ht="15" customHeight="1">
      <c r="B172" s="308"/>
      <c r="C172" s="288" t="s">
        <v>3888</v>
      </c>
      <c r="D172" s="288"/>
      <c r="E172" s="288"/>
      <c r="F172" s="307" t="s">
        <v>3875</v>
      </c>
      <c r="G172" s="288"/>
      <c r="H172" s="288" t="s">
        <v>3935</v>
      </c>
      <c r="I172" s="288" t="s">
        <v>3871</v>
      </c>
      <c r="J172" s="288">
        <v>50</v>
      </c>
      <c r="K172" s="329"/>
    </row>
    <row r="173" spans="2:11" ht="15" customHeight="1">
      <c r="B173" s="308"/>
      <c r="C173" s="288" t="s">
        <v>3896</v>
      </c>
      <c r="D173" s="288"/>
      <c r="E173" s="288"/>
      <c r="F173" s="307" t="s">
        <v>3875</v>
      </c>
      <c r="G173" s="288"/>
      <c r="H173" s="288" t="s">
        <v>3935</v>
      </c>
      <c r="I173" s="288" t="s">
        <v>3871</v>
      </c>
      <c r="J173" s="288">
        <v>50</v>
      </c>
      <c r="K173" s="329"/>
    </row>
    <row r="174" spans="2:11" ht="15" customHeight="1">
      <c r="B174" s="308"/>
      <c r="C174" s="288" t="s">
        <v>3894</v>
      </c>
      <c r="D174" s="288"/>
      <c r="E174" s="288"/>
      <c r="F174" s="307" t="s">
        <v>3875</v>
      </c>
      <c r="G174" s="288"/>
      <c r="H174" s="288" t="s">
        <v>3935</v>
      </c>
      <c r="I174" s="288" t="s">
        <v>3871</v>
      </c>
      <c r="J174" s="288">
        <v>50</v>
      </c>
      <c r="K174" s="329"/>
    </row>
    <row r="175" spans="2:11" ht="15" customHeight="1">
      <c r="B175" s="308"/>
      <c r="C175" s="288" t="s">
        <v>133</v>
      </c>
      <c r="D175" s="288"/>
      <c r="E175" s="288"/>
      <c r="F175" s="307" t="s">
        <v>3869</v>
      </c>
      <c r="G175" s="288"/>
      <c r="H175" s="288" t="s">
        <v>3936</v>
      </c>
      <c r="I175" s="288" t="s">
        <v>3937</v>
      </c>
      <c r="J175" s="288"/>
      <c r="K175" s="329"/>
    </row>
    <row r="176" spans="2:11" ht="15" customHeight="1">
      <c r="B176" s="308"/>
      <c r="C176" s="288" t="s">
        <v>57</v>
      </c>
      <c r="D176" s="288"/>
      <c r="E176" s="288"/>
      <c r="F176" s="307" t="s">
        <v>3869</v>
      </c>
      <c r="G176" s="288"/>
      <c r="H176" s="288" t="s">
        <v>3938</v>
      </c>
      <c r="I176" s="288" t="s">
        <v>3939</v>
      </c>
      <c r="J176" s="288">
        <v>1</v>
      </c>
      <c r="K176" s="329"/>
    </row>
    <row r="177" spans="2:11" ht="15" customHeight="1">
      <c r="B177" s="308"/>
      <c r="C177" s="288" t="s">
        <v>53</v>
      </c>
      <c r="D177" s="288"/>
      <c r="E177" s="288"/>
      <c r="F177" s="307" t="s">
        <v>3869</v>
      </c>
      <c r="G177" s="288"/>
      <c r="H177" s="288" t="s">
        <v>3940</v>
      </c>
      <c r="I177" s="288" t="s">
        <v>3871</v>
      </c>
      <c r="J177" s="288">
        <v>20</v>
      </c>
      <c r="K177" s="329"/>
    </row>
    <row r="178" spans="2:11" ht="15" customHeight="1">
      <c r="B178" s="308"/>
      <c r="C178" s="288" t="s">
        <v>134</v>
      </c>
      <c r="D178" s="288"/>
      <c r="E178" s="288"/>
      <c r="F178" s="307" t="s">
        <v>3869</v>
      </c>
      <c r="G178" s="288"/>
      <c r="H178" s="288" t="s">
        <v>3941</v>
      </c>
      <c r="I178" s="288" t="s">
        <v>3871</v>
      </c>
      <c r="J178" s="288">
        <v>255</v>
      </c>
      <c r="K178" s="329"/>
    </row>
    <row r="179" spans="2:11" ht="15" customHeight="1">
      <c r="B179" s="308"/>
      <c r="C179" s="288" t="s">
        <v>135</v>
      </c>
      <c r="D179" s="288"/>
      <c r="E179" s="288"/>
      <c r="F179" s="307" t="s">
        <v>3869</v>
      </c>
      <c r="G179" s="288"/>
      <c r="H179" s="288" t="s">
        <v>3834</v>
      </c>
      <c r="I179" s="288" t="s">
        <v>3871</v>
      </c>
      <c r="J179" s="288">
        <v>10</v>
      </c>
      <c r="K179" s="329"/>
    </row>
    <row r="180" spans="2:11" ht="15" customHeight="1">
      <c r="B180" s="308"/>
      <c r="C180" s="288" t="s">
        <v>136</v>
      </c>
      <c r="D180" s="288"/>
      <c r="E180" s="288"/>
      <c r="F180" s="307" t="s">
        <v>3869</v>
      </c>
      <c r="G180" s="288"/>
      <c r="H180" s="288" t="s">
        <v>3942</v>
      </c>
      <c r="I180" s="288" t="s">
        <v>3903</v>
      </c>
      <c r="J180" s="288"/>
      <c r="K180" s="329"/>
    </row>
    <row r="181" spans="2:11" ht="15" customHeight="1">
      <c r="B181" s="308"/>
      <c r="C181" s="288" t="s">
        <v>3943</v>
      </c>
      <c r="D181" s="288"/>
      <c r="E181" s="288"/>
      <c r="F181" s="307" t="s">
        <v>3869</v>
      </c>
      <c r="G181" s="288"/>
      <c r="H181" s="288" t="s">
        <v>3944</v>
      </c>
      <c r="I181" s="288" t="s">
        <v>3903</v>
      </c>
      <c r="J181" s="288"/>
      <c r="K181" s="329"/>
    </row>
    <row r="182" spans="2:11" ht="15" customHeight="1">
      <c r="B182" s="308"/>
      <c r="C182" s="288" t="s">
        <v>3932</v>
      </c>
      <c r="D182" s="288"/>
      <c r="E182" s="288"/>
      <c r="F182" s="307" t="s">
        <v>3869</v>
      </c>
      <c r="G182" s="288"/>
      <c r="H182" s="288" t="s">
        <v>3945</v>
      </c>
      <c r="I182" s="288" t="s">
        <v>3903</v>
      </c>
      <c r="J182" s="288"/>
      <c r="K182" s="329"/>
    </row>
    <row r="183" spans="2:11" ht="15" customHeight="1">
      <c r="B183" s="308"/>
      <c r="C183" s="288" t="s">
        <v>138</v>
      </c>
      <c r="D183" s="288"/>
      <c r="E183" s="288"/>
      <c r="F183" s="307" t="s">
        <v>3875</v>
      </c>
      <c r="G183" s="288"/>
      <c r="H183" s="288" t="s">
        <v>3946</v>
      </c>
      <c r="I183" s="288" t="s">
        <v>3871</v>
      </c>
      <c r="J183" s="288">
        <v>50</v>
      </c>
      <c r="K183" s="329"/>
    </row>
    <row r="184" spans="2:11" ht="15" customHeight="1">
      <c r="B184" s="308"/>
      <c r="C184" s="288" t="s">
        <v>3947</v>
      </c>
      <c r="D184" s="288"/>
      <c r="E184" s="288"/>
      <c r="F184" s="307" t="s">
        <v>3875</v>
      </c>
      <c r="G184" s="288"/>
      <c r="H184" s="288" t="s">
        <v>3948</v>
      </c>
      <c r="I184" s="288" t="s">
        <v>3949</v>
      </c>
      <c r="J184" s="288"/>
      <c r="K184" s="329"/>
    </row>
    <row r="185" spans="2:11" ht="15" customHeight="1">
      <c r="B185" s="308"/>
      <c r="C185" s="288" t="s">
        <v>3950</v>
      </c>
      <c r="D185" s="288"/>
      <c r="E185" s="288"/>
      <c r="F185" s="307" t="s">
        <v>3875</v>
      </c>
      <c r="G185" s="288"/>
      <c r="H185" s="288" t="s">
        <v>3951</v>
      </c>
      <c r="I185" s="288" t="s">
        <v>3949</v>
      </c>
      <c r="J185" s="288"/>
      <c r="K185" s="329"/>
    </row>
    <row r="186" spans="2:11" ht="15" customHeight="1">
      <c r="B186" s="308"/>
      <c r="C186" s="288" t="s">
        <v>3952</v>
      </c>
      <c r="D186" s="288"/>
      <c r="E186" s="288"/>
      <c r="F186" s="307" t="s">
        <v>3875</v>
      </c>
      <c r="G186" s="288"/>
      <c r="H186" s="288" t="s">
        <v>3953</v>
      </c>
      <c r="I186" s="288" t="s">
        <v>3949</v>
      </c>
      <c r="J186" s="288"/>
      <c r="K186" s="329"/>
    </row>
    <row r="187" spans="2:11" ht="15" customHeight="1">
      <c r="B187" s="308"/>
      <c r="C187" s="341" t="s">
        <v>3954</v>
      </c>
      <c r="D187" s="288"/>
      <c r="E187" s="288"/>
      <c r="F187" s="307" t="s">
        <v>3875</v>
      </c>
      <c r="G187" s="288"/>
      <c r="H187" s="288" t="s">
        <v>3955</v>
      </c>
      <c r="I187" s="288" t="s">
        <v>3956</v>
      </c>
      <c r="J187" s="342" t="s">
        <v>3957</v>
      </c>
      <c r="K187" s="329"/>
    </row>
    <row r="188" spans="2:11" ht="15" customHeight="1">
      <c r="B188" s="308"/>
      <c r="C188" s="293" t="s">
        <v>42</v>
      </c>
      <c r="D188" s="288"/>
      <c r="E188" s="288"/>
      <c r="F188" s="307" t="s">
        <v>3869</v>
      </c>
      <c r="G188" s="288"/>
      <c r="H188" s="284" t="s">
        <v>3958</v>
      </c>
      <c r="I188" s="288" t="s">
        <v>3959</v>
      </c>
      <c r="J188" s="288"/>
      <c r="K188" s="329"/>
    </row>
    <row r="189" spans="2:11" ht="15" customHeight="1">
      <c r="B189" s="308"/>
      <c r="C189" s="293" t="s">
        <v>3960</v>
      </c>
      <c r="D189" s="288"/>
      <c r="E189" s="288"/>
      <c r="F189" s="307" t="s">
        <v>3869</v>
      </c>
      <c r="G189" s="288"/>
      <c r="H189" s="288" t="s">
        <v>3961</v>
      </c>
      <c r="I189" s="288" t="s">
        <v>3903</v>
      </c>
      <c r="J189" s="288"/>
      <c r="K189" s="329"/>
    </row>
    <row r="190" spans="2:11" ht="15" customHeight="1">
      <c r="B190" s="308"/>
      <c r="C190" s="293" t="s">
        <v>3962</v>
      </c>
      <c r="D190" s="288"/>
      <c r="E190" s="288"/>
      <c r="F190" s="307" t="s">
        <v>3869</v>
      </c>
      <c r="G190" s="288"/>
      <c r="H190" s="288" t="s">
        <v>3963</v>
      </c>
      <c r="I190" s="288" t="s">
        <v>3903</v>
      </c>
      <c r="J190" s="288"/>
      <c r="K190" s="329"/>
    </row>
    <row r="191" spans="2:11" ht="15" customHeight="1">
      <c r="B191" s="308"/>
      <c r="C191" s="293" t="s">
        <v>3964</v>
      </c>
      <c r="D191" s="288"/>
      <c r="E191" s="288"/>
      <c r="F191" s="307" t="s">
        <v>3875</v>
      </c>
      <c r="G191" s="288"/>
      <c r="H191" s="288" t="s">
        <v>3965</v>
      </c>
      <c r="I191" s="288" t="s">
        <v>3903</v>
      </c>
      <c r="J191" s="288"/>
      <c r="K191" s="329"/>
    </row>
    <row r="192" spans="2:11" ht="15" customHeight="1">
      <c r="B192" s="335"/>
      <c r="C192" s="343"/>
      <c r="D192" s="317"/>
      <c r="E192" s="317"/>
      <c r="F192" s="317"/>
      <c r="G192" s="317"/>
      <c r="H192" s="317"/>
      <c r="I192" s="317"/>
      <c r="J192" s="317"/>
      <c r="K192" s="336"/>
    </row>
    <row r="193" spans="2:11" ht="18.75" customHeight="1">
      <c r="B193" s="284"/>
      <c r="C193" s="288"/>
      <c r="D193" s="288"/>
      <c r="E193" s="288"/>
      <c r="F193" s="307"/>
      <c r="G193" s="288"/>
      <c r="H193" s="288"/>
      <c r="I193" s="288"/>
      <c r="J193" s="288"/>
      <c r="K193" s="284"/>
    </row>
    <row r="194" spans="2:11" ht="18.75" customHeight="1">
      <c r="B194" s="284"/>
      <c r="C194" s="288"/>
      <c r="D194" s="288"/>
      <c r="E194" s="288"/>
      <c r="F194" s="307"/>
      <c r="G194" s="288"/>
      <c r="H194" s="288"/>
      <c r="I194" s="288"/>
      <c r="J194" s="288"/>
      <c r="K194" s="284"/>
    </row>
    <row r="195" spans="2:11" ht="18.75" customHeight="1">
      <c r="B195" s="294"/>
      <c r="C195" s="294"/>
      <c r="D195" s="294"/>
      <c r="E195" s="294"/>
      <c r="F195" s="294"/>
      <c r="G195" s="294"/>
      <c r="H195" s="294"/>
      <c r="I195" s="294"/>
      <c r="J195" s="294"/>
      <c r="K195" s="294"/>
    </row>
    <row r="196" spans="2:11">
      <c r="B196" s="276"/>
      <c r="C196" s="277"/>
      <c r="D196" s="277"/>
      <c r="E196" s="277"/>
      <c r="F196" s="277"/>
      <c r="G196" s="277"/>
      <c r="H196" s="277"/>
      <c r="I196" s="277"/>
      <c r="J196" s="277"/>
      <c r="K196" s="278"/>
    </row>
    <row r="197" spans="2:11" ht="22.2">
      <c r="B197" s="279"/>
      <c r="C197" s="403" t="s">
        <v>3966</v>
      </c>
      <c r="D197" s="403"/>
      <c r="E197" s="403"/>
      <c r="F197" s="403"/>
      <c r="G197" s="403"/>
      <c r="H197" s="403"/>
      <c r="I197" s="403"/>
      <c r="J197" s="403"/>
      <c r="K197" s="280"/>
    </row>
    <row r="198" spans="2:11" ht="25.5" customHeight="1">
      <c r="B198" s="279"/>
      <c r="C198" s="344" t="s">
        <v>3967</v>
      </c>
      <c r="D198" s="344"/>
      <c r="E198" s="344"/>
      <c r="F198" s="344" t="s">
        <v>3968</v>
      </c>
      <c r="G198" s="345"/>
      <c r="H198" s="402" t="s">
        <v>3969</v>
      </c>
      <c r="I198" s="402"/>
      <c r="J198" s="402"/>
      <c r="K198" s="280"/>
    </row>
    <row r="199" spans="2:11" ht="5.25" customHeight="1">
      <c r="B199" s="308"/>
      <c r="C199" s="305"/>
      <c r="D199" s="305"/>
      <c r="E199" s="305"/>
      <c r="F199" s="305"/>
      <c r="G199" s="288"/>
      <c r="H199" s="305"/>
      <c r="I199" s="305"/>
      <c r="J199" s="305"/>
      <c r="K199" s="329"/>
    </row>
    <row r="200" spans="2:11" ht="15" customHeight="1">
      <c r="B200" s="308"/>
      <c r="C200" s="288" t="s">
        <v>3959</v>
      </c>
      <c r="D200" s="288"/>
      <c r="E200" s="288"/>
      <c r="F200" s="307" t="s">
        <v>43</v>
      </c>
      <c r="G200" s="288"/>
      <c r="H200" s="401" t="s">
        <v>3970</v>
      </c>
      <c r="I200" s="401"/>
      <c r="J200" s="401"/>
      <c r="K200" s="329"/>
    </row>
    <row r="201" spans="2:11" ht="15" customHeight="1">
      <c r="B201" s="308"/>
      <c r="C201" s="314"/>
      <c r="D201" s="288"/>
      <c r="E201" s="288"/>
      <c r="F201" s="307" t="s">
        <v>44</v>
      </c>
      <c r="G201" s="288"/>
      <c r="H201" s="401" t="s">
        <v>3971</v>
      </c>
      <c r="I201" s="401"/>
      <c r="J201" s="401"/>
      <c r="K201" s="329"/>
    </row>
    <row r="202" spans="2:11" ht="15" customHeight="1">
      <c r="B202" s="308"/>
      <c r="C202" s="314"/>
      <c r="D202" s="288"/>
      <c r="E202" s="288"/>
      <c r="F202" s="307" t="s">
        <v>47</v>
      </c>
      <c r="G202" s="288"/>
      <c r="H202" s="401" t="s">
        <v>3972</v>
      </c>
      <c r="I202" s="401"/>
      <c r="J202" s="401"/>
      <c r="K202" s="329"/>
    </row>
    <row r="203" spans="2:11" ht="15" customHeight="1">
      <c r="B203" s="308"/>
      <c r="C203" s="288"/>
      <c r="D203" s="288"/>
      <c r="E203" s="288"/>
      <c r="F203" s="307" t="s">
        <v>45</v>
      </c>
      <c r="G203" s="288"/>
      <c r="H203" s="401" t="s">
        <v>3973</v>
      </c>
      <c r="I203" s="401"/>
      <c r="J203" s="401"/>
      <c r="K203" s="329"/>
    </row>
    <row r="204" spans="2:11" ht="15" customHeight="1">
      <c r="B204" s="308"/>
      <c r="C204" s="288"/>
      <c r="D204" s="288"/>
      <c r="E204" s="288"/>
      <c r="F204" s="307" t="s">
        <v>46</v>
      </c>
      <c r="G204" s="288"/>
      <c r="H204" s="401" t="s">
        <v>3974</v>
      </c>
      <c r="I204" s="401"/>
      <c r="J204" s="401"/>
      <c r="K204" s="329"/>
    </row>
    <row r="205" spans="2:11" ht="15" customHeight="1">
      <c r="B205" s="308"/>
      <c r="C205" s="288"/>
      <c r="D205" s="288"/>
      <c r="E205" s="288"/>
      <c r="F205" s="307"/>
      <c r="G205" s="288"/>
      <c r="H205" s="288"/>
      <c r="I205" s="288"/>
      <c r="J205" s="288"/>
      <c r="K205" s="329"/>
    </row>
    <row r="206" spans="2:11" ht="15" customHeight="1">
      <c r="B206" s="308"/>
      <c r="C206" s="288" t="s">
        <v>3915</v>
      </c>
      <c r="D206" s="288"/>
      <c r="E206" s="288"/>
      <c r="F206" s="307" t="s">
        <v>79</v>
      </c>
      <c r="G206" s="288"/>
      <c r="H206" s="401" t="s">
        <v>3975</v>
      </c>
      <c r="I206" s="401"/>
      <c r="J206" s="401"/>
      <c r="K206" s="329"/>
    </row>
    <row r="207" spans="2:11" ht="15" customHeight="1">
      <c r="B207" s="308"/>
      <c r="C207" s="314"/>
      <c r="D207" s="288"/>
      <c r="E207" s="288"/>
      <c r="F207" s="307" t="s">
        <v>3814</v>
      </c>
      <c r="G207" s="288"/>
      <c r="H207" s="401" t="s">
        <v>3815</v>
      </c>
      <c r="I207" s="401"/>
      <c r="J207" s="401"/>
      <c r="K207" s="329"/>
    </row>
    <row r="208" spans="2:11" ht="15" customHeight="1">
      <c r="B208" s="308"/>
      <c r="C208" s="288"/>
      <c r="D208" s="288"/>
      <c r="E208" s="288"/>
      <c r="F208" s="307" t="s">
        <v>3812</v>
      </c>
      <c r="G208" s="288"/>
      <c r="H208" s="401" t="s">
        <v>3976</v>
      </c>
      <c r="I208" s="401"/>
      <c r="J208" s="401"/>
      <c r="K208" s="329"/>
    </row>
    <row r="209" spans="2:11" ht="15" customHeight="1">
      <c r="B209" s="346"/>
      <c r="C209" s="314"/>
      <c r="D209" s="314"/>
      <c r="E209" s="314"/>
      <c r="F209" s="307" t="s">
        <v>3816</v>
      </c>
      <c r="G209" s="293"/>
      <c r="H209" s="400" t="s">
        <v>3817</v>
      </c>
      <c r="I209" s="400"/>
      <c r="J209" s="400"/>
      <c r="K209" s="347"/>
    </row>
    <row r="210" spans="2:11" ht="15" customHeight="1">
      <c r="B210" s="346"/>
      <c r="C210" s="314"/>
      <c r="D210" s="314"/>
      <c r="E210" s="314"/>
      <c r="F210" s="307" t="s">
        <v>2461</v>
      </c>
      <c r="G210" s="293"/>
      <c r="H210" s="400" t="s">
        <v>3052</v>
      </c>
      <c r="I210" s="400"/>
      <c r="J210" s="400"/>
      <c r="K210" s="347"/>
    </row>
    <row r="211" spans="2:11" ht="15" customHeight="1">
      <c r="B211" s="346"/>
      <c r="C211" s="314"/>
      <c r="D211" s="314"/>
      <c r="E211" s="314"/>
      <c r="F211" s="348"/>
      <c r="G211" s="293"/>
      <c r="H211" s="349"/>
      <c r="I211" s="349"/>
      <c r="J211" s="349"/>
      <c r="K211" s="347"/>
    </row>
    <row r="212" spans="2:11" ht="15" customHeight="1">
      <c r="B212" s="346"/>
      <c r="C212" s="288" t="s">
        <v>3939</v>
      </c>
      <c r="D212" s="314"/>
      <c r="E212" s="314"/>
      <c r="F212" s="307">
        <v>1</v>
      </c>
      <c r="G212" s="293"/>
      <c r="H212" s="400" t="s">
        <v>3977</v>
      </c>
      <c r="I212" s="400"/>
      <c r="J212" s="400"/>
      <c r="K212" s="347"/>
    </row>
    <row r="213" spans="2:11" ht="15" customHeight="1">
      <c r="B213" s="346"/>
      <c r="C213" s="314"/>
      <c r="D213" s="314"/>
      <c r="E213" s="314"/>
      <c r="F213" s="307">
        <v>2</v>
      </c>
      <c r="G213" s="293"/>
      <c r="H213" s="400" t="s">
        <v>3978</v>
      </c>
      <c r="I213" s="400"/>
      <c r="J213" s="400"/>
      <c r="K213" s="347"/>
    </row>
    <row r="214" spans="2:11" ht="15" customHeight="1">
      <c r="B214" s="346"/>
      <c r="C214" s="314"/>
      <c r="D214" s="314"/>
      <c r="E214" s="314"/>
      <c r="F214" s="307">
        <v>3</v>
      </c>
      <c r="G214" s="293"/>
      <c r="H214" s="400" t="s">
        <v>3979</v>
      </c>
      <c r="I214" s="400"/>
      <c r="J214" s="400"/>
      <c r="K214" s="347"/>
    </row>
    <row r="215" spans="2:11" ht="15" customHeight="1">
      <c r="B215" s="346"/>
      <c r="C215" s="314"/>
      <c r="D215" s="314"/>
      <c r="E215" s="314"/>
      <c r="F215" s="307">
        <v>4</v>
      </c>
      <c r="G215" s="293"/>
      <c r="H215" s="400" t="s">
        <v>3980</v>
      </c>
      <c r="I215" s="400"/>
      <c r="J215" s="400"/>
      <c r="K215" s="347"/>
    </row>
    <row r="216" spans="2:11" ht="12.75" customHeight="1">
      <c r="B216" s="350"/>
      <c r="C216" s="351"/>
      <c r="D216" s="351"/>
      <c r="E216" s="351"/>
      <c r="F216" s="351"/>
      <c r="G216" s="351"/>
      <c r="H216" s="351"/>
      <c r="I216" s="351"/>
      <c r="J216" s="351"/>
      <c r="K216" s="352"/>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01 - Demolice</vt:lpstr>
      <vt:lpstr>02 - Stavebně konstrukční...</vt:lpstr>
      <vt:lpstr>03 - Zdravotně technické ...</vt:lpstr>
      <vt:lpstr>04 - Vytápění</vt:lpstr>
      <vt:lpstr>05 - Elektroinstalace</vt:lpstr>
      <vt:lpstr>06 - Slaboproud - EZS</vt:lpstr>
      <vt:lpstr>07 - Vzduchotechnika</vt:lpstr>
      <vt:lpstr>08 - Venkovní objekty</vt:lpstr>
      <vt:lpstr>09 - Vedlejší rozpočtové ...</vt:lpstr>
      <vt:lpstr>Pokyny pro vyplnění</vt:lpstr>
      <vt:lpstr>'01 - Demolice'!Názvy_tisku</vt:lpstr>
      <vt:lpstr>'02 - Stavebně konstrukční...'!Názvy_tisku</vt:lpstr>
      <vt:lpstr>'03 - Zdravotně technické ...'!Názvy_tisku</vt:lpstr>
      <vt:lpstr>'04 - Vytápění'!Názvy_tisku</vt:lpstr>
      <vt:lpstr>'05 - Elektroinstalace'!Názvy_tisku</vt:lpstr>
      <vt:lpstr>'06 - Slaboproud - EZS'!Názvy_tisku</vt:lpstr>
      <vt:lpstr>'07 - Vzduchotechnika'!Názvy_tisku</vt:lpstr>
      <vt:lpstr>'08 - Venkovní objekty'!Názvy_tisku</vt:lpstr>
      <vt:lpstr>'09 - Vedlejší rozpočtové ...'!Názvy_tisku</vt:lpstr>
      <vt:lpstr>'Rekapitulace stavby'!Názvy_tisku</vt:lpstr>
      <vt:lpstr>'01 - Demolice'!Oblast_tisku</vt:lpstr>
      <vt:lpstr>'02 - Stavebně konstrukční...'!Oblast_tisku</vt:lpstr>
      <vt:lpstr>'03 - Zdravotně technické ...'!Oblast_tisku</vt:lpstr>
      <vt:lpstr>'04 - Vytápění'!Oblast_tisku</vt:lpstr>
      <vt:lpstr>'05 - Elektroinstalace'!Oblast_tisku</vt:lpstr>
      <vt:lpstr>'06 - Slaboproud - EZS'!Oblast_tisku</vt:lpstr>
      <vt:lpstr>'07 - Vzduchotechnika'!Oblast_tisku</vt:lpstr>
      <vt:lpstr>'08 - Venkovní objekty'!Oblast_tisku</vt:lpstr>
      <vt:lpstr>'09 - Vedlejší rozpočtové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Karolína Bezděková</dc:creator>
  <cp:lastModifiedBy>Karolína Bezděková</cp:lastModifiedBy>
  <dcterms:created xsi:type="dcterms:W3CDTF">2019-06-18T14:43:15Z</dcterms:created>
  <dcterms:modified xsi:type="dcterms:W3CDTF">2019-06-18T14:46:10Z</dcterms:modified>
</cp:coreProperties>
</file>